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updateLinks="never" codeName="ThisWorkbook"/>
  <bookViews>
    <workbookView xWindow="-120" yWindow="-120" windowWidth="20730" windowHeight="11160"/>
  </bookViews>
  <sheets>
    <sheet name="تسويات أكتوبر" sheetId="6" r:id="rId1"/>
    <sheet name="اليوميه العامه" sheetId="4" r:id="rId2"/>
    <sheet name="دفتر الأستاذ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rr_eventdate">[1]Events!$D$1:$D$65536</definedName>
    <definedName name="arr_holidaydate">[1]Holidays!$F$1:$F$65536</definedName>
    <definedName name="_xlnm.Print_Area" localSheetId="1">'اليوميه العامه'!$B$1:$I$59</definedName>
    <definedName name="startday">[2]CALENDER!$M$1</definedName>
    <definedName name="theDate">[1]Schedule!$D$4</definedName>
    <definedName name="weekNumOpt">[3]CALENDER!$P$1</definedName>
    <definedName name="الحسابات">'[4]دليل الحسابات'!$C$5:$C$100</definedName>
    <definedName name="الصنف">#REF!</definedName>
    <definedName name="ص">'[5]دليل الحسابات'!$C$5:$C$74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" i="5" l="1"/>
  <c r="O5" i="5"/>
  <c r="P5" i="5"/>
  <c r="Q5" i="5"/>
  <c r="R5" i="5"/>
  <c r="S5" i="5"/>
  <c r="T5" i="5"/>
  <c r="U5" i="5"/>
  <c r="V5" i="5"/>
  <c r="W5" i="5"/>
  <c r="X5" i="5"/>
  <c r="Y5" i="5"/>
  <c r="Z5" i="5"/>
  <c r="AA5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U4" i="5"/>
  <c r="T4" i="5"/>
  <c r="S4" i="5"/>
  <c r="R4" i="5"/>
  <c r="Q4" i="5"/>
  <c r="P4" i="5"/>
  <c r="O4" i="5"/>
  <c r="N4" i="5"/>
  <c r="AA4" i="5"/>
  <c r="Z4" i="5"/>
  <c r="Y4" i="5"/>
  <c r="X4" i="5"/>
  <c r="W4" i="5"/>
  <c r="V4" i="5"/>
  <c r="D3" i="6" l="1"/>
  <c r="G10" i="6" s="1" a="1"/>
  <c r="G10" i="6" s="1"/>
  <c r="G9" i="6" a="1"/>
  <c r="G9" i="6" s="1"/>
  <c r="G12" i="6" a="1"/>
  <c r="G12" i="6" s="1"/>
  <c r="G13" i="6" a="1"/>
  <c r="G13" i="6" s="1"/>
  <c r="G16" i="6" a="1"/>
  <c r="G16" i="6" s="1"/>
  <c r="G17" i="6" a="1"/>
  <c r="G17" i="6" s="1"/>
  <c r="G20" i="6" a="1"/>
  <c r="G20" i="6" s="1"/>
  <c r="G21" i="6" a="1"/>
  <c r="G21" i="6" s="1"/>
  <c r="G24" i="6" a="1"/>
  <c r="G24" i="6" s="1"/>
  <c r="G25" i="6" a="1"/>
  <c r="G25" i="6" s="1"/>
  <c r="G28" i="6" a="1"/>
  <c r="G28" i="6" s="1"/>
  <c r="G29" i="6" a="1"/>
  <c r="G29" i="6" s="1"/>
  <c r="G8" i="6" l="1" a="1"/>
  <c r="G8" i="6" s="1"/>
  <c r="G27" i="6" a="1"/>
  <c r="G27" i="6" s="1"/>
  <c r="G23" i="6" a="1"/>
  <c r="G23" i="6" s="1"/>
  <c r="G19" i="6" a="1"/>
  <c r="G19" i="6" s="1"/>
  <c r="G15" i="6" a="1"/>
  <c r="G15" i="6" s="1"/>
  <c r="G11" i="6" a="1"/>
  <c r="G11" i="6" s="1"/>
  <c r="D40" i="6"/>
  <c r="G30" i="6" a="1"/>
  <c r="G30" i="6" s="1"/>
  <c r="G26" i="6" a="1"/>
  <c r="G26" i="6" s="1"/>
  <c r="G22" i="6" a="1"/>
  <c r="G22" i="6" s="1"/>
  <c r="G18" i="6" a="1"/>
  <c r="G18" i="6" s="1"/>
  <c r="G14" i="6" a="1"/>
  <c r="G14" i="6" s="1"/>
  <c r="G67" i="6" a="1"/>
  <c r="G67" i="6" s="1"/>
  <c r="G63" i="6" a="1"/>
  <c r="G63" i="6" s="1"/>
  <c r="G59" i="6" a="1"/>
  <c r="G59" i="6" s="1"/>
  <c r="G55" i="6" a="1"/>
  <c r="G55" i="6" s="1"/>
  <c r="G51" i="6" a="1"/>
  <c r="G51" i="6" s="1"/>
  <c r="G47" i="6" a="1"/>
  <c r="G47" i="6" s="1"/>
  <c r="G66" i="6" a="1"/>
  <c r="G66" i="6" s="1"/>
  <c r="G62" i="6" a="1"/>
  <c r="G62" i="6" s="1"/>
  <c r="G58" i="6" a="1"/>
  <c r="G58" i="6" s="1"/>
  <c r="G54" i="6" a="1"/>
  <c r="G54" i="6" s="1"/>
  <c r="G50" i="6" a="1"/>
  <c r="G50" i="6" s="1"/>
  <c r="G46" i="6" a="1"/>
  <c r="G46" i="6" s="1"/>
  <c r="G65" i="6" a="1"/>
  <c r="G65" i="6" s="1"/>
  <c r="G61" i="6" a="1"/>
  <c r="G61" i="6" s="1"/>
  <c r="G57" i="6" a="1"/>
  <c r="G57" i="6" s="1"/>
  <c r="G53" i="6" a="1"/>
  <c r="G53" i="6" s="1"/>
  <c r="G49" i="6" a="1"/>
  <c r="G49" i="6" s="1"/>
  <c r="G45" i="6" a="1"/>
  <c r="G45" i="6" s="1"/>
  <c r="G64" i="6" a="1"/>
  <c r="G64" i="6" s="1"/>
  <c r="G60" i="6" a="1"/>
  <c r="G60" i="6" s="1"/>
  <c r="G56" i="6" a="1"/>
  <c r="G56" i="6" s="1"/>
  <c r="G52" i="6" a="1"/>
  <c r="G52" i="6" s="1"/>
  <c r="C45" i="6" a="1"/>
  <c r="C45" i="6" s="1"/>
  <c r="D4" i="6"/>
  <c r="D41" i="6"/>
  <c r="D29" i="6" a="1"/>
  <c r="D29" i="6" s="1"/>
  <c r="C9" i="6" a="1"/>
  <c r="C9" i="6" s="1"/>
  <c r="D9" i="6" s="1" a="1"/>
  <c r="D9" i="6" s="1"/>
  <c r="C10" i="6" a="1"/>
  <c r="C10" i="6" s="1"/>
  <c r="D10" i="6" s="1" a="1"/>
  <c r="D10" i="6" s="1"/>
  <c r="C11" i="6" a="1"/>
  <c r="C11" i="6" s="1"/>
  <c r="D11" i="6" s="1" a="1"/>
  <c r="D11" i="6" s="1"/>
  <c r="C12" i="6" a="1"/>
  <c r="C12" i="6" s="1"/>
  <c r="D12" i="6" s="1" a="1"/>
  <c r="D12" i="6" s="1"/>
  <c r="C13" i="6" a="1"/>
  <c r="C13" i="6" s="1"/>
  <c r="D13" i="6" s="1" a="1"/>
  <c r="D13" i="6" s="1"/>
  <c r="C14" i="6" a="1"/>
  <c r="C14" i="6" s="1"/>
  <c r="D14" i="6" s="1" a="1"/>
  <c r="D14" i="6" s="1"/>
  <c r="C15" i="6" a="1"/>
  <c r="C15" i="6" s="1"/>
  <c r="D15" i="6" s="1" a="1"/>
  <c r="D15" i="6" s="1"/>
  <c r="C16" i="6" a="1"/>
  <c r="C16" i="6" s="1"/>
  <c r="D16" i="6" s="1" a="1"/>
  <c r="D16" i="6" s="1"/>
  <c r="C17" i="6" a="1"/>
  <c r="C17" i="6" s="1"/>
  <c r="D17" i="6" s="1" a="1"/>
  <c r="D17" i="6" s="1"/>
  <c r="C18" i="6" a="1"/>
  <c r="C18" i="6" s="1"/>
  <c r="D18" i="6" s="1" a="1"/>
  <c r="D18" i="6" s="1"/>
  <c r="C19" i="6" a="1"/>
  <c r="C19" i="6" s="1"/>
  <c r="D19" i="6" s="1" a="1"/>
  <c r="D19" i="6" s="1"/>
  <c r="C20" i="6" a="1"/>
  <c r="C20" i="6" s="1"/>
  <c r="D20" i="6" s="1" a="1"/>
  <c r="D20" i="6" s="1"/>
  <c r="C21" i="6" a="1"/>
  <c r="C21" i="6" s="1"/>
  <c r="D21" i="6" s="1" a="1"/>
  <c r="D21" i="6" s="1"/>
  <c r="C22" i="6" a="1"/>
  <c r="C22" i="6" s="1"/>
  <c r="D22" i="6" s="1" a="1"/>
  <c r="D22" i="6" s="1"/>
  <c r="C23" i="6" a="1"/>
  <c r="C23" i="6" s="1"/>
  <c r="D23" i="6" s="1" a="1"/>
  <c r="D23" i="6" s="1"/>
  <c r="C24" i="6" a="1"/>
  <c r="C24" i="6" s="1"/>
  <c r="D24" i="6" s="1" a="1"/>
  <c r="D24" i="6" s="1"/>
  <c r="C25" i="6" a="1"/>
  <c r="C25" i="6" s="1"/>
  <c r="D25" i="6" s="1" a="1"/>
  <c r="D25" i="6" s="1"/>
  <c r="C26" i="6" a="1"/>
  <c r="C26" i="6" s="1"/>
  <c r="D26" i="6" s="1" a="1"/>
  <c r="D26" i="6" s="1"/>
  <c r="C27" i="6" a="1"/>
  <c r="C27" i="6" s="1"/>
  <c r="D27" i="6" s="1" a="1"/>
  <c r="D27" i="6" s="1"/>
  <c r="C28" i="6" a="1"/>
  <c r="C28" i="6" s="1"/>
  <c r="D28" i="6" s="1" a="1"/>
  <c r="D28" i="6" s="1"/>
  <c r="H29" i="6"/>
  <c r="E9" i="6" a="1"/>
  <c r="E9" i="6" s="1"/>
  <c r="F9" i="6" a="1"/>
  <c r="F9" i="6" s="1"/>
  <c r="E10" i="6" a="1"/>
  <c r="E10" i="6" s="1"/>
  <c r="F10" i="6" a="1"/>
  <c r="F10" i="6" s="1"/>
  <c r="E11" i="6" a="1"/>
  <c r="E11" i="6" s="1"/>
  <c r="F11" i="6" a="1"/>
  <c r="F11" i="6" s="1"/>
  <c r="E12" i="6" a="1"/>
  <c r="E12" i="6" s="1"/>
  <c r="F12" i="6" a="1"/>
  <c r="F12" i="6" s="1"/>
  <c r="E13" i="6" a="1"/>
  <c r="E13" i="6" s="1"/>
  <c r="F13" i="6" a="1"/>
  <c r="F13" i="6" s="1"/>
  <c r="E14" i="6" a="1"/>
  <c r="E14" i="6" s="1"/>
  <c r="F14" i="6" a="1"/>
  <c r="F14" i="6" s="1"/>
  <c r="E15" i="6" a="1"/>
  <c r="E15" i="6" s="1"/>
  <c r="F15" i="6" a="1"/>
  <c r="F15" i="6" s="1"/>
  <c r="E16" i="6" a="1"/>
  <c r="E16" i="6" s="1"/>
  <c r="F16" i="6" a="1"/>
  <c r="F16" i="6" s="1"/>
  <c r="E17" i="6" a="1"/>
  <c r="E17" i="6" s="1"/>
  <c r="F17" i="6" a="1"/>
  <c r="F17" i="6" s="1"/>
  <c r="E18" i="6" a="1"/>
  <c r="E18" i="6" s="1"/>
  <c r="F18" i="6" a="1"/>
  <c r="F18" i="6" s="1"/>
  <c r="E19" i="6" a="1"/>
  <c r="E19" i="6" s="1"/>
  <c r="F19" i="6" a="1"/>
  <c r="F19" i="6" s="1"/>
  <c r="E20" i="6" a="1"/>
  <c r="E20" i="6" s="1"/>
  <c r="F20" i="6" a="1"/>
  <c r="F20" i="6" s="1"/>
  <c r="E21" i="6" a="1"/>
  <c r="E21" i="6" s="1"/>
  <c r="F21" i="6" a="1"/>
  <c r="F21" i="6" s="1"/>
  <c r="E22" i="6" a="1"/>
  <c r="E22" i="6" s="1"/>
  <c r="F22" i="6" a="1"/>
  <c r="F22" i="6" s="1"/>
  <c r="E23" i="6" a="1"/>
  <c r="E23" i="6" s="1"/>
  <c r="F23" i="6" a="1"/>
  <c r="F23" i="6" s="1"/>
  <c r="E24" i="6" a="1"/>
  <c r="E24" i="6" s="1"/>
  <c r="F24" i="6" a="1"/>
  <c r="F24" i="6" s="1"/>
  <c r="E25" i="6" a="1"/>
  <c r="E25" i="6" s="1"/>
  <c r="F25" i="6" a="1"/>
  <c r="F25" i="6" s="1"/>
  <c r="E26" i="6" a="1"/>
  <c r="E26" i="6" s="1"/>
  <c r="F26" i="6" a="1"/>
  <c r="F26" i="6" s="1"/>
  <c r="E27" i="6" a="1"/>
  <c r="E27" i="6" s="1"/>
  <c r="F27" i="6" a="1"/>
  <c r="F27" i="6" s="1"/>
  <c r="E28" i="6" a="1"/>
  <c r="E28" i="6" s="1"/>
  <c r="F28" i="6" a="1"/>
  <c r="F28" i="6" s="1"/>
  <c r="E29" i="6" a="1"/>
  <c r="E29" i="6" s="1"/>
  <c r="F29" i="6" a="1"/>
  <c r="F29" i="6" s="1"/>
  <c r="E30" i="6" a="1"/>
  <c r="E30" i="6" s="1"/>
  <c r="F30" i="6" a="1"/>
  <c r="F30" i="6" s="1"/>
  <c r="F8" i="6" a="1"/>
  <c r="F8" i="6" s="1"/>
  <c r="E8" i="6" a="1"/>
  <c r="E8" i="6" s="1"/>
  <c r="C8" i="6" a="1"/>
  <c r="C8" i="6" s="1"/>
  <c r="B8" i="6" s="1"/>
  <c r="B29" i="6"/>
  <c r="B30" i="6"/>
  <c r="G48" i="6" l="1" a="1"/>
  <c r="G48" i="6" s="1"/>
  <c r="C48" i="6" a="1"/>
  <c r="C48" i="6" s="1"/>
  <c r="C52" i="6" a="1"/>
  <c r="C52" i="6" s="1"/>
  <c r="C56" i="6" a="1"/>
  <c r="C56" i="6" s="1"/>
  <c r="C60" i="6" a="1"/>
  <c r="C60" i="6" s="1"/>
  <c r="C64" i="6" a="1"/>
  <c r="C64" i="6" s="1"/>
  <c r="F67" i="6" a="1"/>
  <c r="F67" i="6" s="1"/>
  <c r="C46" i="6" a="1"/>
  <c r="C46" i="6" s="1"/>
  <c r="E47" i="6" a="1"/>
  <c r="E47" i="6" s="1"/>
  <c r="F48" i="6" a="1"/>
  <c r="F48" i="6" s="1"/>
  <c r="C50" i="6" a="1"/>
  <c r="C50" i="6" s="1"/>
  <c r="E51" i="6" a="1"/>
  <c r="E51" i="6" s="1"/>
  <c r="F52" i="6" a="1"/>
  <c r="F52" i="6" s="1"/>
  <c r="C54" i="6" a="1"/>
  <c r="C54" i="6" s="1"/>
  <c r="E55" i="6" a="1"/>
  <c r="E55" i="6" s="1"/>
  <c r="F56" i="6" a="1"/>
  <c r="F56" i="6" s="1"/>
  <c r="C58" i="6" a="1"/>
  <c r="C58" i="6" s="1"/>
  <c r="E59" i="6" a="1"/>
  <c r="E59" i="6" s="1"/>
  <c r="F60" i="6" a="1"/>
  <c r="F60" i="6" s="1"/>
  <c r="C62" i="6" a="1"/>
  <c r="C62" i="6" s="1"/>
  <c r="E63" i="6" a="1"/>
  <c r="E63" i="6" s="1"/>
  <c r="F64" i="6" a="1"/>
  <c r="F64" i="6" s="1"/>
  <c r="C66" i="6" a="1"/>
  <c r="C66" i="6" s="1"/>
  <c r="E45" i="6" a="1"/>
  <c r="E45" i="6" s="1"/>
  <c r="E49" i="6" a="1"/>
  <c r="E49" i="6" s="1"/>
  <c r="E53" i="6" a="1"/>
  <c r="E53" i="6" s="1"/>
  <c r="E57" i="6" a="1"/>
  <c r="E57" i="6" s="1"/>
  <c r="E61" i="6" a="1"/>
  <c r="E61" i="6" s="1"/>
  <c r="E65" i="6" a="1"/>
  <c r="E65" i="6" s="1"/>
  <c r="D76" i="6"/>
  <c r="E46" i="6" a="1"/>
  <c r="E46" i="6" s="1"/>
  <c r="F47" i="6" a="1"/>
  <c r="F47" i="6" s="1"/>
  <c r="C49" i="6" a="1"/>
  <c r="C49" i="6" s="1"/>
  <c r="E50" i="6" a="1"/>
  <c r="E50" i="6" s="1"/>
  <c r="F51" i="6" a="1"/>
  <c r="F51" i="6" s="1"/>
  <c r="C53" i="6" a="1"/>
  <c r="C53" i="6" s="1"/>
  <c r="E54" i="6" a="1"/>
  <c r="E54" i="6" s="1"/>
  <c r="F55" i="6" a="1"/>
  <c r="F55" i="6" s="1"/>
  <c r="C57" i="6" a="1"/>
  <c r="C57" i="6" s="1"/>
  <c r="E58" i="6" a="1"/>
  <c r="E58" i="6" s="1"/>
  <c r="F59" i="6" a="1"/>
  <c r="F59" i="6" s="1"/>
  <c r="C61" i="6" a="1"/>
  <c r="C61" i="6" s="1"/>
  <c r="E62" i="6" a="1"/>
  <c r="E62" i="6" s="1"/>
  <c r="F63" i="6" a="1"/>
  <c r="F63" i="6" s="1"/>
  <c r="C65" i="6" a="1"/>
  <c r="C65" i="6" s="1"/>
  <c r="E66" i="6" a="1"/>
  <c r="E66" i="6" s="1"/>
  <c r="E67" i="6" a="1"/>
  <c r="E67" i="6" s="1"/>
  <c r="F46" i="6" a="1"/>
  <c r="F46" i="6" s="1"/>
  <c r="F50" i="6" a="1"/>
  <c r="F50" i="6" s="1"/>
  <c r="F54" i="6" a="1"/>
  <c r="F54" i="6" s="1"/>
  <c r="F58" i="6" a="1"/>
  <c r="F58" i="6" s="1"/>
  <c r="F62" i="6" a="1"/>
  <c r="F62" i="6" s="1"/>
  <c r="F66" i="6" a="1"/>
  <c r="F66" i="6" s="1"/>
  <c r="C47" i="6" a="1"/>
  <c r="C47" i="6" s="1"/>
  <c r="C63" i="6" a="1"/>
  <c r="C63" i="6" s="1"/>
  <c r="E48" i="6" a="1"/>
  <c r="E48" i="6" s="1"/>
  <c r="F53" i="6" a="1"/>
  <c r="F53" i="6" s="1"/>
  <c r="C59" i="6" a="1"/>
  <c r="C59" i="6" s="1"/>
  <c r="E64" i="6" a="1"/>
  <c r="E64" i="6" s="1"/>
  <c r="E52" i="6" a="1"/>
  <c r="E52" i="6" s="1"/>
  <c r="F57" i="6" a="1"/>
  <c r="F57" i="6" s="1"/>
  <c r="F45" i="6" a="1"/>
  <c r="F45" i="6" s="1"/>
  <c r="F49" i="6" a="1"/>
  <c r="F49" i="6" s="1"/>
  <c r="C55" i="6" a="1"/>
  <c r="C55" i="6" s="1"/>
  <c r="E60" i="6" a="1"/>
  <c r="E60" i="6" s="1"/>
  <c r="F65" i="6" a="1"/>
  <c r="F65" i="6" s="1"/>
  <c r="C51" i="6" a="1"/>
  <c r="C51" i="6" s="1"/>
  <c r="E56" i="6" a="1"/>
  <c r="E56" i="6" s="1"/>
  <c r="F61" i="6" a="1"/>
  <c r="F61" i="6" s="1"/>
  <c r="F69" i="6" s="1"/>
  <c r="C67" i="6" a="1"/>
  <c r="C67" i="6" s="1"/>
  <c r="B46" i="6"/>
  <c r="B47" i="6"/>
  <c r="B63" i="6"/>
  <c r="B58" i="6"/>
  <c r="B53" i="6"/>
  <c r="B49" i="6"/>
  <c r="B48" i="6"/>
  <c r="B55" i="6"/>
  <c r="B50" i="6"/>
  <c r="B60" i="6"/>
  <c r="B61" i="6"/>
  <c r="D45" i="6" a="1"/>
  <c r="D45" i="6" s="1"/>
  <c r="B59" i="6"/>
  <c r="B62" i="6"/>
  <c r="B56" i="6"/>
  <c r="B57" i="6"/>
  <c r="B52" i="6"/>
  <c r="F32" i="6"/>
  <c r="B45" i="6"/>
  <c r="E69" i="6"/>
  <c r="D8" i="6" a="1"/>
  <c r="D8" i="6" s="1"/>
  <c r="H45" i="6"/>
  <c r="H8" i="6"/>
  <c r="B17" i="6"/>
  <c r="H17" i="6"/>
  <c r="B9" i="6"/>
  <c r="H9" i="6"/>
  <c r="B27" i="6"/>
  <c r="H27" i="6"/>
  <c r="B23" i="6"/>
  <c r="H23" i="6"/>
  <c r="B19" i="6"/>
  <c r="H19" i="6"/>
  <c r="B15" i="6"/>
  <c r="H15" i="6"/>
  <c r="B11" i="6"/>
  <c r="H11" i="6"/>
  <c r="B25" i="6"/>
  <c r="H25" i="6"/>
  <c r="B21" i="6"/>
  <c r="H21" i="6"/>
  <c r="B13" i="6"/>
  <c r="H13" i="6"/>
  <c r="B28" i="6"/>
  <c r="H28" i="6"/>
  <c r="B24" i="6"/>
  <c r="H24" i="6"/>
  <c r="B20" i="6"/>
  <c r="H20" i="6"/>
  <c r="B16" i="6"/>
  <c r="H16" i="6"/>
  <c r="B12" i="6"/>
  <c r="H12" i="6"/>
  <c r="B26" i="6"/>
  <c r="H26" i="6"/>
  <c r="B22" i="6"/>
  <c r="H22" i="6"/>
  <c r="B18" i="6"/>
  <c r="H18" i="6"/>
  <c r="B14" i="6"/>
  <c r="H14" i="6"/>
  <c r="B10" i="6"/>
  <c r="H10" i="6"/>
  <c r="E32" i="6"/>
  <c r="H55" i="6" l="1"/>
  <c r="D55" i="6" a="1"/>
  <c r="D55" i="6" s="1"/>
  <c r="D53" i="6" a="1"/>
  <c r="D53" i="6" s="1"/>
  <c r="H53" i="6"/>
  <c r="D62" i="6" a="1"/>
  <c r="D62" i="6" s="1"/>
  <c r="H62" i="6"/>
  <c r="H46" i="6"/>
  <c r="D46" i="6" a="1"/>
  <c r="D46" i="6" s="1"/>
  <c r="D56" i="6" a="1"/>
  <c r="D56" i="6" s="1"/>
  <c r="H56" i="6"/>
  <c r="H51" i="6"/>
  <c r="B51" i="6"/>
  <c r="D51" i="6" a="1"/>
  <c r="D51" i="6" s="1"/>
  <c r="H63" i="6"/>
  <c r="D63" i="6" a="1"/>
  <c r="D63" i="6" s="1"/>
  <c r="D57" i="6" a="1"/>
  <c r="D57" i="6" s="1"/>
  <c r="H57" i="6"/>
  <c r="B66" i="6"/>
  <c r="H66" i="6"/>
  <c r="D66" i="6" a="1"/>
  <c r="D66" i="6" s="1"/>
  <c r="H50" i="6"/>
  <c r="D50" i="6" a="1"/>
  <c r="D50" i="6" s="1"/>
  <c r="D52" i="6" a="1"/>
  <c r="D52" i="6" s="1"/>
  <c r="H52" i="6"/>
  <c r="D67" i="6" a="1"/>
  <c r="D67" i="6" s="1"/>
  <c r="B67" i="6"/>
  <c r="H67" i="6"/>
  <c r="H59" i="6"/>
  <c r="D59" i="6" a="1"/>
  <c r="D59" i="6" s="1"/>
  <c r="D47" i="6" a="1"/>
  <c r="D47" i="6" s="1"/>
  <c r="H47" i="6"/>
  <c r="D61" i="6" a="1"/>
  <c r="D61" i="6" s="1"/>
  <c r="H61" i="6"/>
  <c r="G82" i="6" a="1"/>
  <c r="G82" i="6" s="1"/>
  <c r="D112" i="6"/>
  <c r="C85" i="6" a="1"/>
  <c r="C85" i="6" s="1"/>
  <c r="C88" i="6" a="1"/>
  <c r="C88" i="6" s="1"/>
  <c r="C92" i="6" a="1"/>
  <c r="C92" i="6" s="1"/>
  <c r="F95" i="6" a="1"/>
  <c r="F95" i="6" s="1"/>
  <c r="F99" i="6" a="1"/>
  <c r="F99" i="6" s="1"/>
  <c r="E103" i="6" a="1"/>
  <c r="E103" i="6" s="1"/>
  <c r="C84" i="6" a="1"/>
  <c r="C84" i="6" s="1"/>
  <c r="F89" i="6" a="1"/>
  <c r="F89" i="6" s="1"/>
  <c r="F93" i="6" a="1"/>
  <c r="F93" i="6" s="1"/>
  <c r="C83" i="6" a="1"/>
  <c r="C83" i="6" s="1"/>
  <c r="E84" i="6" a="1"/>
  <c r="E84" i="6" s="1"/>
  <c r="E85" i="6" a="1"/>
  <c r="E85" i="6" s="1"/>
  <c r="C86" i="6" a="1"/>
  <c r="C86" i="6" s="1"/>
  <c r="E87" i="6" a="1"/>
  <c r="E87" i="6" s="1"/>
  <c r="F88" i="6" a="1"/>
  <c r="F88" i="6" s="1"/>
  <c r="C90" i="6" a="1"/>
  <c r="C90" i="6" s="1"/>
  <c r="E91" i="6" a="1"/>
  <c r="E91" i="6" s="1"/>
  <c r="F92" i="6" a="1"/>
  <c r="F92" i="6" s="1"/>
  <c r="C94" i="6" a="1"/>
  <c r="C94" i="6" s="1"/>
  <c r="E96" i="6" a="1"/>
  <c r="E96" i="6" s="1"/>
  <c r="F97" i="6" a="1"/>
  <c r="F97" i="6" s="1"/>
  <c r="C99" i="6" a="1"/>
  <c r="C99" i="6" s="1"/>
  <c r="C100" i="6" a="1"/>
  <c r="C100" i="6" s="1"/>
  <c r="E101" i="6" a="1"/>
  <c r="E101" i="6" s="1"/>
  <c r="F102" i="6" a="1"/>
  <c r="F102" i="6" s="1"/>
  <c r="F81" i="6" a="1"/>
  <c r="F81" i="6" s="1"/>
  <c r="E82" i="6" a="1"/>
  <c r="E82" i="6" s="1"/>
  <c r="F85" i="6" a="1"/>
  <c r="F85" i="6" s="1"/>
  <c r="E89" i="6" a="1"/>
  <c r="E89" i="6" s="1"/>
  <c r="E93" i="6" a="1"/>
  <c r="E93" i="6" s="1"/>
  <c r="C97" i="6" a="1"/>
  <c r="C97" i="6" s="1"/>
  <c r="F100" i="6" a="1"/>
  <c r="F100" i="6" s="1"/>
  <c r="C81" i="6" a="1"/>
  <c r="C81" i="6" s="1"/>
  <c r="E88" i="6" a="1"/>
  <c r="E88" i="6" s="1"/>
  <c r="E92" i="6" a="1"/>
  <c r="E92" i="6" s="1"/>
  <c r="C82" i="6" a="1"/>
  <c r="C82" i="6" s="1"/>
  <c r="E83" i="6" a="1"/>
  <c r="E83" i="6" s="1"/>
  <c r="F84" i="6" a="1"/>
  <c r="F84" i="6" s="1"/>
  <c r="E86" i="6" a="1"/>
  <c r="E86" i="6" s="1"/>
  <c r="F87" i="6" a="1"/>
  <c r="F87" i="6" s="1"/>
  <c r="C89" i="6" a="1"/>
  <c r="C89" i="6" s="1"/>
  <c r="E90" i="6" a="1"/>
  <c r="E90" i="6" s="1"/>
  <c r="F91" i="6" a="1"/>
  <c r="F91" i="6" s="1"/>
  <c r="C93" i="6" a="1"/>
  <c r="C93" i="6" s="1"/>
  <c r="E94" i="6" a="1"/>
  <c r="E94" i="6" s="1"/>
  <c r="E95" i="6" a="1"/>
  <c r="E95" i="6" s="1"/>
  <c r="F96" i="6" a="1"/>
  <c r="F96" i="6" s="1"/>
  <c r="C98" i="6" a="1"/>
  <c r="C98" i="6" s="1"/>
  <c r="E99" i="6" a="1"/>
  <c r="E99" i="6" s="1"/>
  <c r="E100" i="6" a="1"/>
  <c r="E100" i="6" s="1"/>
  <c r="F101" i="6" a="1"/>
  <c r="F101" i="6" s="1"/>
  <c r="C103" i="6" a="1"/>
  <c r="C103" i="6" s="1"/>
  <c r="E81" i="6" a="1"/>
  <c r="E81" i="6" s="1"/>
  <c r="F83" i="6" a="1"/>
  <c r="F83" i="6" s="1"/>
  <c r="F86" i="6" a="1"/>
  <c r="F86" i="6" s="1"/>
  <c r="F90" i="6" a="1"/>
  <c r="F90" i="6" s="1"/>
  <c r="F94" i="6" a="1"/>
  <c r="F94" i="6" s="1"/>
  <c r="E98" i="6" a="1"/>
  <c r="E98" i="6" s="1"/>
  <c r="C102" i="6" a="1"/>
  <c r="C102" i="6" s="1"/>
  <c r="F82" i="6" a="1"/>
  <c r="F82" i="6" s="1"/>
  <c r="C87" i="6" a="1"/>
  <c r="C87" i="6" s="1"/>
  <c r="C91" i="6" a="1"/>
  <c r="C91" i="6" s="1"/>
  <c r="C95" i="6" a="1"/>
  <c r="C95" i="6" s="1"/>
  <c r="C96" i="6" a="1"/>
  <c r="C96" i="6" s="1"/>
  <c r="E97" i="6" a="1"/>
  <c r="E97" i="6" s="1"/>
  <c r="E102" i="6" a="1"/>
  <c r="E102" i="6" s="1"/>
  <c r="C101" i="6" a="1"/>
  <c r="C101" i="6" s="1"/>
  <c r="F98" i="6" a="1"/>
  <c r="F98" i="6" s="1"/>
  <c r="F103" i="6" a="1"/>
  <c r="F103" i="6" s="1"/>
  <c r="D77" i="6"/>
  <c r="G100" i="6" a="1"/>
  <c r="G100" i="6" s="1"/>
  <c r="G84" i="6" a="1"/>
  <c r="G84" i="6" s="1"/>
  <c r="G89" i="6" a="1"/>
  <c r="G89" i="6" s="1"/>
  <c r="G96" i="6" a="1"/>
  <c r="G96" i="6" s="1"/>
  <c r="G98" i="6" a="1"/>
  <c r="G98" i="6" s="1"/>
  <c r="D101" i="6" a="1"/>
  <c r="D101" i="6" s="1"/>
  <c r="D81" i="6" a="1"/>
  <c r="D81" i="6" s="1"/>
  <c r="D84" i="6" a="1"/>
  <c r="D84" i="6" s="1"/>
  <c r="G95" i="6" a="1"/>
  <c r="G95" i="6" s="1"/>
  <c r="G102" i="6" a="1"/>
  <c r="G102" i="6" s="1"/>
  <c r="G86" i="6" a="1"/>
  <c r="G86" i="6" s="1"/>
  <c r="G91" i="6" a="1"/>
  <c r="G91" i="6" s="1"/>
  <c r="G93" i="6" a="1"/>
  <c r="G93" i="6" s="1"/>
  <c r="D99" i="6" a="1"/>
  <c r="D99" i="6" s="1"/>
  <c r="D92" i="6" a="1"/>
  <c r="D92" i="6" s="1"/>
  <c r="D86" i="6" a="1"/>
  <c r="D86" i="6" s="1"/>
  <c r="D88" i="6" a="1"/>
  <c r="D88" i="6" s="1"/>
  <c r="D82" i="6" a="1"/>
  <c r="D82" i="6" s="1"/>
  <c r="D93" i="6" a="1"/>
  <c r="D93" i="6" s="1"/>
  <c r="G92" i="6" a="1"/>
  <c r="G92" i="6" s="1"/>
  <c r="G97" i="6" a="1"/>
  <c r="G97" i="6" s="1"/>
  <c r="G81" i="6" a="1"/>
  <c r="G81" i="6" s="1"/>
  <c r="G88" i="6" a="1"/>
  <c r="G88" i="6" s="1"/>
  <c r="G90" i="6" a="1"/>
  <c r="G90" i="6" s="1"/>
  <c r="D103" i="6" a="1"/>
  <c r="D103" i="6" s="1"/>
  <c r="D89" i="6" a="1"/>
  <c r="D89" i="6" s="1"/>
  <c r="D96" i="6" a="1"/>
  <c r="D96" i="6" s="1"/>
  <c r="D94" i="6" a="1"/>
  <c r="D94" i="6" s="1"/>
  <c r="D91" i="6" a="1"/>
  <c r="D91" i="6" s="1"/>
  <c r="G103" i="6" a="1"/>
  <c r="G103" i="6" s="1"/>
  <c r="G87" i="6" a="1"/>
  <c r="G87" i="6" s="1"/>
  <c r="G94" i="6" a="1"/>
  <c r="G94" i="6" s="1"/>
  <c r="G99" i="6" a="1"/>
  <c r="G99" i="6" s="1"/>
  <c r="G83" i="6" a="1"/>
  <c r="G83" i="6" s="1"/>
  <c r="G101" i="6" a="1"/>
  <c r="G101" i="6" s="1"/>
  <c r="G85" i="6" a="1"/>
  <c r="G85" i="6" s="1"/>
  <c r="D83" i="6" a="1"/>
  <c r="D83" i="6" s="1"/>
  <c r="D97" i="6" a="1"/>
  <c r="D97" i="6" s="1"/>
  <c r="D100" i="6" a="1"/>
  <c r="D100" i="6" s="1"/>
  <c r="D90" i="6" a="1"/>
  <c r="D90" i="6" s="1"/>
  <c r="D102" i="6" a="1"/>
  <c r="D102" i="6" s="1"/>
  <c r="D98" i="6" a="1"/>
  <c r="D98" i="6" s="1"/>
  <c r="D87" i="6" a="1"/>
  <c r="D87" i="6" s="1"/>
  <c r="H54" i="6"/>
  <c r="D54" i="6" a="1"/>
  <c r="D54" i="6" s="1"/>
  <c r="B54" i="6"/>
  <c r="B64" i="6"/>
  <c r="D64" i="6" a="1"/>
  <c r="D64" i="6" s="1"/>
  <c r="H64" i="6"/>
  <c r="H48" i="6"/>
  <c r="D48" i="6" a="1"/>
  <c r="D48" i="6" s="1"/>
  <c r="B65" i="6"/>
  <c r="D65" i="6" a="1"/>
  <c r="D65" i="6" s="1"/>
  <c r="H65" i="6"/>
  <c r="D49" i="6" a="1"/>
  <c r="D49" i="6" s="1"/>
  <c r="H49" i="6"/>
  <c r="H58" i="6"/>
  <c r="D58" i="6" a="1"/>
  <c r="D58" i="6" s="1"/>
  <c r="D60" i="6" a="1"/>
  <c r="D60" i="6" s="1"/>
  <c r="H60" i="6"/>
  <c r="AA104" i="5"/>
  <c r="Z104" i="5"/>
  <c r="Y104" i="5"/>
  <c r="X104" i="5"/>
  <c r="X105" i="5" s="1"/>
  <c r="W104" i="5"/>
  <c r="V104" i="5"/>
  <c r="U104" i="5"/>
  <c r="T104" i="5"/>
  <c r="T105" i="5" s="1"/>
  <c r="S104" i="5"/>
  <c r="R104" i="5"/>
  <c r="Q104" i="5"/>
  <c r="P104" i="5"/>
  <c r="P105" i="5" s="1"/>
  <c r="O104" i="5"/>
  <c r="N104" i="5"/>
  <c r="M104" i="5"/>
  <c r="L104" i="5"/>
  <c r="L105" i="5" s="1"/>
  <c r="K104" i="5"/>
  <c r="J104" i="5"/>
  <c r="J105" i="5" s="1"/>
  <c r="I104" i="5"/>
  <c r="H104" i="5"/>
  <c r="H105" i="5" s="1"/>
  <c r="G104" i="5"/>
  <c r="F104" i="5"/>
  <c r="F105" i="5" s="1"/>
  <c r="E104" i="5"/>
  <c r="D104" i="5"/>
  <c r="D105" i="5" s="1"/>
  <c r="AC103" i="5"/>
  <c r="AB103" i="5"/>
  <c r="C103" i="5"/>
  <c r="B103" i="5"/>
  <c r="AC102" i="5"/>
  <c r="AB102" i="5"/>
  <c r="C102" i="5"/>
  <c r="B102" i="5"/>
  <c r="AC101" i="5"/>
  <c r="AB101" i="5"/>
  <c r="C101" i="5"/>
  <c r="B101" i="5"/>
  <c r="AC100" i="5"/>
  <c r="AB100" i="5"/>
  <c r="C100" i="5"/>
  <c r="B100" i="5"/>
  <c r="AC99" i="5"/>
  <c r="AB99" i="5"/>
  <c r="C99" i="5"/>
  <c r="B99" i="5"/>
  <c r="AC98" i="5"/>
  <c r="AB98" i="5"/>
  <c r="C98" i="5"/>
  <c r="B98" i="5"/>
  <c r="AC97" i="5"/>
  <c r="AB97" i="5"/>
  <c r="C97" i="5"/>
  <c r="B97" i="5"/>
  <c r="AC96" i="5"/>
  <c r="AB96" i="5"/>
  <c r="C96" i="5"/>
  <c r="B96" i="5"/>
  <c r="AC95" i="5"/>
  <c r="AB95" i="5"/>
  <c r="C95" i="5"/>
  <c r="B95" i="5"/>
  <c r="AC94" i="5"/>
  <c r="AB94" i="5"/>
  <c r="C94" i="5"/>
  <c r="B94" i="5"/>
  <c r="AC93" i="5"/>
  <c r="AB93" i="5"/>
  <c r="C93" i="5"/>
  <c r="B93" i="5"/>
  <c r="AC92" i="5"/>
  <c r="AB92" i="5"/>
  <c r="C92" i="5"/>
  <c r="B92" i="5"/>
  <c r="AC91" i="5"/>
  <c r="AB91" i="5"/>
  <c r="C91" i="5"/>
  <c r="B91" i="5"/>
  <c r="AC90" i="5"/>
  <c r="AB90" i="5"/>
  <c r="C90" i="5"/>
  <c r="B90" i="5"/>
  <c r="AC89" i="5"/>
  <c r="AB89" i="5"/>
  <c r="C89" i="5"/>
  <c r="B89" i="5"/>
  <c r="AC88" i="5"/>
  <c r="AB88" i="5"/>
  <c r="C88" i="5"/>
  <c r="B88" i="5"/>
  <c r="AC87" i="5"/>
  <c r="AB87" i="5"/>
  <c r="C87" i="5"/>
  <c r="B87" i="5"/>
  <c r="AC86" i="5"/>
  <c r="AB86" i="5"/>
  <c r="C86" i="5"/>
  <c r="B86" i="5"/>
  <c r="AC85" i="5"/>
  <c r="AB85" i="5"/>
  <c r="C85" i="5"/>
  <c r="B85" i="5"/>
  <c r="AC84" i="5"/>
  <c r="AB84" i="5"/>
  <c r="C84" i="5"/>
  <c r="B84" i="5"/>
  <c r="AC83" i="5"/>
  <c r="AB83" i="5"/>
  <c r="C83" i="5"/>
  <c r="B83" i="5"/>
  <c r="AC82" i="5"/>
  <c r="AB82" i="5"/>
  <c r="C82" i="5"/>
  <c r="B82" i="5"/>
  <c r="AC81" i="5"/>
  <c r="AB81" i="5"/>
  <c r="C81" i="5"/>
  <c r="B81" i="5"/>
  <c r="AC80" i="5"/>
  <c r="AB80" i="5"/>
  <c r="C80" i="5"/>
  <c r="B80" i="5"/>
  <c r="AC79" i="5"/>
  <c r="AB79" i="5"/>
  <c r="C79" i="5"/>
  <c r="B79" i="5"/>
  <c r="AC78" i="5"/>
  <c r="AB78" i="5"/>
  <c r="C78" i="5"/>
  <c r="B78" i="5"/>
  <c r="AC77" i="5"/>
  <c r="AB77" i="5"/>
  <c r="C77" i="5"/>
  <c r="B77" i="5"/>
  <c r="AC76" i="5"/>
  <c r="AB76" i="5"/>
  <c r="C76" i="5"/>
  <c r="B76" i="5"/>
  <c r="AC75" i="5"/>
  <c r="AB75" i="5"/>
  <c r="C75" i="5"/>
  <c r="B75" i="5"/>
  <c r="AC74" i="5"/>
  <c r="AB74" i="5"/>
  <c r="C74" i="5"/>
  <c r="B74" i="5"/>
  <c r="AC73" i="5"/>
  <c r="AB73" i="5"/>
  <c r="C73" i="5"/>
  <c r="B73" i="5"/>
  <c r="AC72" i="5"/>
  <c r="AB72" i="5"/>
  <c r="C72" i="5"/>
  <c r="B72" i="5"/>
  <c r="AC71" i="5"/>
  <c r="AB71" i="5"/>
  <c r="C71" i="5"/>
  <c r="B71" i="5"/>
  <c r="AC70" i="5"/>
  <c r="AB70" i="5"/>
  <c r="C70" i="5"/>
  <c r="B70" i="5"/>
  <c r="AC69" i="5"/>
  <c r="AB69" i="5"/>
  <c r="C69" i="5"/>
  <c r="B69" i="5"/>
  <c r="AC68" i="5"/>
  <c r="AB68" i="5"/>
  <c r="C68" i="5"/>
  <c r="B68" i="5"/>
  <c r="AC67" i="5"/>
  <c r="AB67" i="5"/>
  <c r="C67" i="5"/>
  <c r="B67" i="5"/>
  <c r="AC66" i="5"/>
  <c r="AB66" i="5"/>
  <c r="C66" i="5"/>
  <c r="B66" i="5"/>
  <c r="AC65" i="5"/>
  <c r="AB65" i="5"/>
  <c r="C65" i="5"/>
  <c r="B65" i="5"/>
  <c r="AC64" i="5"/>
  <c r="AB64" i="5"/>
  <c r="C64" i="5"/>
  <c r="B64" i="5"/>
  <c r="AC63" i="5"/>
  <c r="AB63" i="5"/>
  <c r="C63" i="5"/>
  <c r="B63" i="5"/>
  <c r="AC62" i="5"/>
  <c r="AB62" i="5"/>
  <c r="C62" i="5"/>
  <c r="B62" i="5"/>
  <c r="AC61" i="5"/>
  <c r="AB61" i="5"/>
  <c r="C61" i="5"/>
  <c r="B61" i="5"/>
  <c r="AC60" i="5"/>
  <c r="AB60" i="5"/>
  <c r="C60" i="5"/>
  <c r="B60" i="5"/>
  <c r="AC59" i="5"/>
  <c r="AB59" i="5"/>
  <c r="C59" i="5"/>
  <c r="B59" i="5"/>
  <c r="AC58" i="5"/>
  <c r="AB58" i="5"/>
  <c r="C58" i="5"/>
  <c r="B58" i="5"/>
  <c r="AC57" i="5"/>
  <c r="AB57" i="5"/>
  <c r="C57" i="5"/>
  <c r="B57" i="5"/>
  <c r="AC56" i="5"/>
  <c r="AB56" i="5"/>
  <c r="C56" i="5"/>
  <c r="B56" i="5"/>
  <c r="AC55" i="5"/>
  <c r="AB55" i="5"/>
  <c r="C55" i="5"/>
  <c r="B55" i="5"/>
  <c r="AC54" i="5"/>
  <c r="AB54" i="5"/>
  <c r="C54" i="5"/>
  <c r="B54" i="5"/>
  <c r="AC53" i="5"/>
  <c r="AB53" i="5"/>
  <c r="C53" i="5"/>
  <c r="B53" i="5"/>
  <c r="AC52" i="5"/>
  <c r="AB52" i="5"/>
  <c r="C52" i="5"/>
  <c r="B52" i="5"/>
  <c r="AC51" i="5"/>
  <c r="AB51" i="5"/>
  <c r="C51" i="5"/>
  <c r="B51" i="5"/>
  <c r="AC50" i="5"/>
  <c r="AB50" i="5"/>
  <c r="C50" i="5"/>
  <c r="B50" i="5"/>
  <c r="AC49" i="5"/>
  <c r="AB49" i="5"/>
  <c r="C49" i="5"/>
  <c r="B49" i="5"/>
  <c r="AC48" i="5"/>
  <c r="AB48" i="5"/>
  <c r="C48" i="5"/>
  <c r="B48" i="5"/>
  <c r="AC47" i="5"/>
  <c r="AB47" i="5"/>
  <c r="C47" i="5"/>
  <c r="B47" i="5"/>
  <c r="AC46" i="5"/>
  <c r="AB46" i="5"/>
  <c r="C46" i="5"/>
  <c r="B46" i="5"/>
  <c r="AC45" i="5"/>
  <c r="AB45" i="5"/>
  <c r="C45" i="5"/>
  <c r="B45" i="5"/>
  <c r="AC44" i="5"/>
  <c r="AB44" i="5"/>
  <c r="C44" i="5"/>
  <c r="B44" i="5"/>
  <c r="AC43" i="5"/>
  <c r="AB43" i="5"/>
  <c r="C43" i="5"/>
  <c r="B43" i="5"/>
  <c r="AC42" i="5"/>
  <c r="AB42" i="5"/>
  <c r="C42" i="5"/>
  <c r="B42" i="5"/>
  <c r="AC41" i="5"/>
  <c r="AB41" i="5"/>
  <c r="C41" i="5"/>
  <c r="B41" i="5"/>
  <c r="AC40" i="5"/>
  <c r="AB40" i="5"/>
  <c r="C40" i="5"/>
  <c r="B40" i="5"/>
  <c r="AC39" i="5"/>
  <c r="AB39" i="5"/>
  <c r="C39" i="5"/>
  <c r="B39" i="5"/>
  <c r="AC38" i="5"/>
  <c r="AB38" i="5"/>
  <c r="C38" i="5"/>
  <c r="B38" i="5"/>
  <c r="AC37" i="5"/>
  <c r="AB37" i="5"/>
  <c r="C37" i="5"/>
  <c r="B37" i="5"/>
  <c r="AC36" i="5"/>
  <c r="AB36" i="5"/>
  <c r="C36" i="5"/>
  <c r="B36" i="5"/>
  <c r="AC35" i="5"/>
  <c r="AB35" i="5"/>
  <c r="C35" i="5"/>
  <c r="B35" i="5"/>
  <c r="AC34" i="5"/>
  <c r="AB34" i="5"/>
  <c r="C34" i="5"/>
  <c r="B34" i="5"/>
  <c r="AC33" i="5"/>
  <c r="AB33" i="5"/>
  <c r="C33" i="5"/>
  <c r="B33" i="5"/>
  <c r="AC32" i="5"/>
  <c r="AB32" i="5"/>
  <c r="C32" i="5"/>
  <c r="B32" i="5"/>
  <c r="AC31" i="5"/>
  <c r="AB31" i="5"/>
  <c r="C31" i="5"/>
  <c r="B31" i="5"/>
  <c r="AC30" i="5"/>
  <c r="AB30" i="5"/>
  <c r="C30" i="5"/>
  <c r="B30" i="5"/>
  <c r="AC29" i="5"/>
  <c r="AB29" i="5"/>
  <c r="C29" i="5"/>
  <c r="B29" i="5"/>
  <c r="AC28" i="5"/>
  <c r="AB28" i="5"/>
  <c r="C28" i="5"/>
  <c r="B28" i="5"/>
  <c r="AC27" i="5"/>
  <c r="AB27" i="5"/>
  <c r="C27" i="5"/>
  <c r="B27" i="5"/>
  <c r="AC26" i="5"/>
  <c r="AB26" i="5"/>
  <c r="C26" i="5"/>
  <c r="B26" i="5"/>
  <c r="AC25" i="5"/>
  <c r="AB25" i="5"/>
  <c r="C25" i="5"/>
  <c r="B25" i="5"/>
  <c r="AC24" i="5"/>
  <c r="AB24" i="5"/>
  <c r="C24" i="5"/>
  <c r="B24" i="5"/>
  <c r="AC23" i="5"/>
  <c r="AB23" i="5"/>
  <c r="C23" i="5"/>
  <c r="B23" i="5"/>
  <c r="AC22" i="5"/>
  <c r="AB22" i="5"/>
  <c r="C22" i="5"/>
  <c r="B22" i="5"/>
  <c r="AC21" i="5"/>
  <c r="AB21" i="5"/>
  <c r="C21" i="5"/>
  <c r="B21" i="5"/>
  <c r="AC20" i="5"/>
  <c r="AB20" i="5"/>
  <c r="C20" i="5"/>
  <c r="B20" i="5"/>
  <c r="AC19" i="5"/>
  <c r="AB19" i="5"/>
  <c r="C19" i="5"/>
  <c r="B19" i="5"/>
  <c r="AC18" i="5"/>
  <c r="AB18" i="5"/>
  <c r="C18" i="5"/>
  <c r="B18" i="5"/>
  <c r="AC17" i="5"/>
  <c r="AB17" i="5"/>
  <c r="C17" i="5"/>
  <c r="B17" i="5"/>
  <c r="AC16" i="5"/>
  <c r="AB16" i="5"/>
  <c r="C16" i="5"/>
  <c r="B16" i="5"/>
  <c r="AC15" i="5"/>
  <c r="AB15" i="5"/>
  <c r="C15" i="5"/>
  <c r="B15" i="5"/>
  <c r="AC14" i="5"/>
  <c r="AB14" i="5"/>
  <c r="C14" i="5"/>
  <c r="B14" i="5"/>
  <c r="AC13" i="5"/>
  <c r="AB13" i="5"/>
  <c r="C13" i="5"/>
  <c r="B13" i="5"/>
  <c r="AC12" i="5"/>
  <c r="AB12" i="5"/>
  <c r="C12" i="5"/>
  <c r="B12" i="5"/>
  <c r="AC11" i="5"/>
  <c r="AB11" i="5"/>
  <c r="C11" i="5"/>
  <c r="B11" i="5"/>
  <c r="AC10" i="5"/>
  <c r="AB10" i="5"/>
  <c r="C10" i="5"/>
  <c r="B10" i="5"/>
  <c r="AC9" i="5"/>
  <c r="AB9" i="5"/>
  <c r="C9" i="5"/>
  <c r="B9" i="5"/>
  <c r="AC8" i="5"/>
  <c r="AB8" i="5"/>
  <c r="C8" i="5"/>
  <c r="B8" i="5"/>
  <c r="AC7" i="5"/>
  <c r="AB7" i="5"/>
  <c r="C7" i="5"/>
  <c r="B7" i="5"/>
  <c r="AC6" i="5"/>
  <c r="AB6" i="5"/>
  <c r="C6" i="5"/>
  <c r="B6" i="5"/>
  <c r="AC5" i="5"/>
  <c r="AB5" i="5"/>
  <c r="C5" i="5"/>
  <c r="B5" i="5"/>
  <c r="AC4" i="5"/>
  <c r="AB4" i="5"/>
  <c r="C4" i="5"/>
  <c r="B4" i="5"/>
  <c r="N105" i="5" l="1"/>
  <c r="R105" i="5"/>
  <c r="AD16" i="5"/>
  <c r="AE17" i="5"/>
  <c r="AD18" i="5"/>
  <c r="AD19" i="5"/>
  <c r="AD20" i="5"/>
  <c r="AE21" i="5"/>
  <c r="AD22" i="5"/>
  <c r="AD23" i="5"/>
  <c r="AD24" i="5"/>
  <c r="AE25" i="5"/>
  <c r="AD26" i="5"/>
  <c r="AD27" i="5"/>
  <c r="AD28" i="5"/>
  <c r="AE29" i="5"/>
  <c r="AD30" i="5"/>
  <c r="AD31" i="5"/>
  <c r="AD32" i="5"/>
  <c r="AD33" i="5"/>
  <c r="AD34" i="5"/>
  <c r="AD35" i="5"/>
  <c r="AD36" i="5"/>
  <c r="AE37" i="5"/>
  <c r="AD38" i="5"/>
  <c r="AD39" i="5"/>
  <c r="AD40" i="5"/>
  <c r="AE41" i="5"/>
  <c r="AD42" i="5"/>
  <c r="AD43" i="5"/>
  <c r="AD44" i="5"/>
  <c r="AE45" i="5"/>
  <c r="AD46" i="5"/>
  <c r="AD47" i="5"/>
  <c r="AD48" i="5"/>
  <c r="AE49" i="5"/>
  <c r="AD50" i="5"/>
  <c r="AD51" i="5"/>
  <c r="AD52" i="5"/>
  <c r="AE53" i="5"/>
  <c r="AD54" i="5"/>
  <c r="AD55" i="5"/>
  <c r="AD56" i="5"/>
  <c r="AE57" i="5"/>
  <c r="AD58" i="5"/>
  <c r="AD59" i="5"/>
  <c r="AD60" i="5"/>
  <c r="AE61" i="5"/>
  <c r="AD62" i="5"/>
  <c r="AD63" i="5"/>
  <c r="AD64" i="5"/>
  <c r="AD65" i="5"/>
  <c r="AD66" i="5"/>
  <c r="AD67" i="5"/>
  <c r="AD68" i="5"/>
  <c r="AE69" i="5"/>
  <c r="AD70" i="5"/>
  <c r="AD71" i="5"/>
  <c r="AD72" i="5"/>
  <c r="AD73" i="5"/>
  <c r="AD74" i="5"/>
  <c r="AD75" i="5"/>
  <c r="AD76" i="5"/>
  <c r="AE77" i="5"/>
  <c r="AD78" i="5"/>
  <c r="AD79" i="5"/>
  <c r="AD80" i="5"/>
  <c r="AE81" i="5"/>
  <c r="AD82" i="5"/>
  <c r="AD83" i="5"/>
  <c r="AD84" i="5"/>
  <c r="AE85" i="5"/>
  <c r="AD86" i="5"/>
  <c r="AD87" i="5"/>
  <c r="AD88" i="5"/>
  <c r="AD89" i="5"/>
  <c r="AD90" i="5"/>
  <c r="AD91" i="5"/>
  <c r="AD92" i="5"/>
  <c r="AE93" i="5"/>
  <c r="AD94" i="5"/>
  <c r="AD95" i="5"/>
  <c r="AD96" i="5"/>
  <c r="AD97" i="5"/>
  <c r="AD98" i="5"/>
  <c r="AD99" i="5"/>
  <c r="AD100" i="5"/>
  <c r="AD101" i="5"/>
  <c r="AD5" i="5"/>
  <c r="AE6" i="5"/>
  <c r="AD7" i="5"/>
  <c r="AD8" i="5"/>
  <c r="AD9" i="5"/>
  <c r="AD11" i="5"/>
  <c r="AD13" i="5"/>
  <c r="AD14" i="5"/>
  <c r="AD15" i="5"/>
  <c r="V105" i="5"/>
  <c r="AD77" i="5"/>
  <c r="AE10" i="5"/>
  <c r="AE11" i="5"/>
  <c r="AD37" i="5"/>
  <c r="AE102" i="5"/>
  <c r="AE103" i="5"/>
  <c r="AD45" i="5"/>
  <c r="AD69" i="5"/>
  <c r="AD29" i="5"/>
  <c r="AD61" i="5"/>
  <c r="AD93" i="5"/>
  <c r="AD21" i="5"/>
  <c r="AD53" i="5"/>
  <c r="AD85" i="5"/>
  <c r="AD17" i="5"/>
  <c r="AD25" i="5"/>
  <c r="AD41" i="5"/>
  <c r="AD49" i="5"/>
  <c r="AD57" i="5"/>
  <c r="AD81" i="5"/>
  <c r="AE5" i="5"/>
  <c r="AE19" i="5"/>
  <c r="AE27" i="5"/>
  <c r="AE33" i="5"/>
  <c r="AE35" i="5"/>
  <c r="AE43" i="5"/>
  <c r="AE51" i="5"/>
  <c r="AE59" i="5"/>
  <c r="AE65" i="5"/>
  <c r="AE67" i="5"/>
  <c r="AE73" i="5"/>
  <c r="AE75" i="5"/>
  <c r="AE83" i="5"/>
  <c r="AE89" i="5"/>
  <c r="AE91" i="5"/>
  <c r="AE97" i="5"/>
  <c r="AE99" i="5"/>
  <c r="AE12" i="5"/>
  <c r="AE13" i="5"/>
  <c r="AE15" i="5"/>
  <c r="AE23" i="5"/>
  <c r="AE31" i="5"/>
  <c r="AE39" i="5"/>
  <c r="AE47" i="5"/>
  <c r="AE55" i="5"/>
  <c r="AE63" i="5"/>
  <c r="AE71" i="5"/>
  <c r="AE79" i="5"/>
  <c r="AE87" i="5"/>
  <c r="AE95" i="5"/>
  <c r="B87" i="6"/>
  <c r="H87" i="6"/>
  <c r="E105" i="6"/>
  <c r="H89" i="6"/>
  <c r="B89" i="6"/>
  <c r="B81" i="6"/>
  <c r="H81" i="6"/>
  <c r="H86" i="6"/>
  <c r="B86" i="6"/>
  <c r="D85" i="6" a="1"/>
  <c r="D85" i="6" s="1"/>
  <c r="H85" i="6"/>
  <c r="B85" i="6"/>
  <c r="H96" i="6"/>
  <c r="B96" i="6"/>
  <c r="H103" i="6"/>
  <c r="B103" i="6"/>
  <c r="B98" i="6"/>
  <c r="H98" i="6"/>
  <c r="B93" i="6"/>
  <c r="H93" i="6"/>
  <c r="H82" i="6"/>
  <c r="B82" i="6"/>
  <c r="B90" i="6"/>
  <c r="H90" i="6"/>
  <c r="G121" i="6" a="1"/>
  <c r="G121" i="6" s="1"/>
  <c r="E118" i="6" a="1"/>
  <c r="E118" i="6" s="1"/>
  <c r="F119" i="6" a="1"/>
  <c r="F119" i="6" s="1"/>
  <c r="C121" i="6" a="1"/>
  <c r="C121" i="6" s="1"/>
  <c r="E122" i="6" a="1"/>
  <c r="E122" i="6" s="1"/>
  <c r="F123" i="6" a="1"/>
  <c r="F123" i="6" s="1"/>
  <c r="C125" i="6" a="1"/>
  <c r="C125" i="6" s="1"/>
  <c r="E126" i="6" a="1"/>
  <c r="E126" i="6" s="1"/>
  <c r="F127" i="6" a="1"/>
  <c r="F127" i="6" s="1"/>
  <c r="C129" i="6" a="1"/>
  <c r="C129" i="6" s="1"/>
  <c r="E130" i="6" a="1"/>
  <c r="E130" i="6" s="1"/>
  <c r="E131" i="6" a="1"/>
  <c r="E131" i="6" s="1"/>
  <c r="F132" i="6" a="1"/>
  <c r="F132" i="6" s="1"/>
  <c r="C134" i="6" a="1"/>
  <c r="C134" i="6" s="1"/>
  <c r="E135" i="6" a="1"/>
  <c r="E135" i="6" s="1"/>
  <c r="F136" i="6" a="1"/>
  <c r="F136" i="6" s="1"/>
  <c r="E117" i="6" a="1"/>
  <c r="E117" i="6" s="1"/>
  <c r="C120" i="6" a="1"/>
  <c r="C120" i="6" s="1"/>
  <c r="E125" i="6" a="1"/>
  <c r="E125" i="6" s="1"/>
  <c r="E129" i="6" a="1"/>
  <c r="E129" i="6" s="1"/>
  <c r="F131" i="6" a="1"/>
  <c r="F131" i="6" s="1"/>
  <c r="F135" i="6" a="1"/>
  <c r="F135" i="6" s="1"/>
  <c r="E139" i="6" a="1"/>
  <c r="E139" i="6" s="1"/>
  <c r="C119" i="6" a="1"/>
  <c r="C119" i="6" s="1"/>
  <c r="E120" i="6" a="1"/>
  <c r="E120" i="6" s="1"/>
  <c r="F121" i="6" a="1"/>
  <c r="F121" i="6" s="1"/>
  <c r="C123" i="6" a="1"/>
  <c r="C123" i="6" s="1"/>
  <c r="E124" i="6" a="1"/>
  <c r="E124" i="6" s="1"/>
  <c r="F125" i="6" a="1"/>
  <c r="F125" i="6" s="1"/>
  <c r="C127" i="6" a="1"/>
  <c r="C127" i="6" s="1"/>
  <c r="E128" i="6" a="1"/>
  <c r="E128" i="6" s="1"/>
  <c r="F129" i="6" a="1"/>
  <c r="F129" i="6" s="1"/>
  <c r="C131" i="6" a="1"/>
  <c r="C131" i="6" s="1"/>
  <c r="C132" i="6" a="1"/>
  <c r="C132" i="6" s="1"/>
  <c r="E133" i="6" a="1"/>
  <c r="E133" i="6" s="1"/>
  <c r="F134" i="6" a="1"/>
  <c r="F134" i="6" s="1"/>
  <c r="C136" i="6" a="1"/>
  <c r="C136" i="6" s="1"/>
  <c r="E137" i="6" a="1"/>
  <c r="E137" i="6" s="1"/>
  <c r="F138" i="6" a="1"/>
  <c r="F138" i="6" s="1"/>
  <c r="F139" i="6" a="1"/>
  <c r="F139" i="6" s="1"/>
  <c r="D113" i="6"/>
  <c r="E121" i="6" a="1"/>
  <c r="E121" i="6" s="1"/>
  <c r="C124" i="6" a="1"/>
  <c r="C124" i="6" s="1"/>
  <c r="C128" i="6" a="1"/>
  <c r="C128" i="6" s="1"/>
  <c r="C133" i="6" a="1"/>
  <c r="C133" i="6" s="1"/>
  <c r="C137" i="6" a="1"/>
  <c r="C137" i="6" s="1"/>
  <c r="C117" i="6" a="1"/>
  <c r="C117" i="6" s="1"/>
  <c r="C118" i="6" a="1"/>
  <c r="C118" i="6" s="1"/>
  <c r="E119" i="6" a="1"/>
  <c r="E119" i="6" s="1"/>
  <c r="F120" i="6" a="1"/>
  <c r="F120" i="6" s="1"/>
  <c r="C122" i="6" a="1"/>
  <c r="C122" i="6" s="1"/>
  <c r="E123" i="6" a="1"/>
  <c r="E123" i="6" s="1"/>
  <c r="F124" i="6" a="1"/>
  <c r="F124" i="6" s="1"/>
  <c r="C126" i="6" a="1"/>
  <c r="C126" i="6" s="1"/>
  <c r="E127" i="6" a="1"/>
  <c r="E127" i="6" s="1"/>
  <c r="F128" i="6" a="1"/>
  <c r="F128" i="6" s="1"/>
  <c r="C130" i="6" a="1"/>
  <c r="C130" i="6" s="1"/>
  <c r="E132" i="6" a="1"/>
  <c r="E132" i="6" s="1"/>
  <c r="F133" i="6" a="1"/>
  <c r="F133" i="6" s="1"/>
  <c r="C135" i="6" a="1"/>
  <c r="C135" i="6" s="1"/>
  <c r="E136" i="6" a="1"/>
  <c r="E136" i="6" s="1"/>
  <c r="F137" i="6" a="1"/>
  <c r="F137" i="6" s="1"/>
  <c r="C139" i="6" a="1"/>
  <c r="C139" i="6" s="1"/>
  <c r="F117" i="6" a="1"/>
  <c r="F117" i="6" s="1"/>
  <c r="C138" i="6" a="1"/>
  <c r="C138" i="6" s="1"/>
  <c r="F118" i="6" a="1"/>
  <c r="F118" i="6" s="1"/>
  <c r="F122" i="6" a="1"/>
  <c r="F122" i="6" s="1"/>
  <c r="F126" i="6" a="1"/>
  <c r="F126" i="6" s="1"/>
  <c r="F130" i="6" a="1"/>
  <c r="F130" i="6" s="1"/>
  <c r="E134" i="6" a="1"/>
  <c r="E134" i="6" s="1"/>
  <c r="E138" i="6" a="1"/>
  <c r="E138" i="6" s="1"/>
  <c r="G128" i="6" a="1"/>
  <c r="G128" i="6" s="1"/>
  <c r="G131" i="6" a="1"/>
  <c r="G131" i="6" s="1"/>
  <c r="D148" i="6"/>
  <c r="G138" i="6" a="1"/>
  <c r="G138" i="6" s="1"/>
  <c r="G122" i="6" a="1"/>
  <c r="G122" i="6" s="1"/>
  <c r="G137" i="6" a="1"/>
  <c r="G137" i="6" s="1"/>
  <c r="D136" i="6" a="1"/>
  <c r="D136" i="6" s="1"/>
  <c r="D126" i="6" a="1"/>
  <c r="D126" i="6" s="1"/>
  <c r="D122" i="6" a="1"/>
  <c r="D122" i="6" s="1"/>
  <c r="D127" i="6" a="1"/>
  <c r="D127" i="6" s="1"/>
  <c r="D132" i="6" a="1"/>
  <c r="D132" i="6" s="1"/>
  <c r="G117" i="6" a="1"/>
  <c r="G117" i="6" s="1"/>
  <c r="G124" i="6" a="1"/>
  <c r="G124" i="6" s="1"/>
  <c r="G127" i="6" a="1"/>
  <c r="G127" i="6" s="1"/>
  <c r="G134" i="6" a="1"/>
  <c r="G134" i="6" s="1"/>
  <c r="G118" i="6" a="1"/>
  <c r="G118" i="6" s="1"/>
  <c r="G133" i="6" a="1"/>
  <c r="G133" i="6" s="1"/>
  <c r="D128" i="6" a="1"/>
  <c r="D128" i="6" s="1"/>
  <c r="D120" i="6" a="1"/>
  <c r="D120" i="6" s="1"/>
  <c r="D117" i="6" a="1"/>
  <c r="D117" i="6" s="1"/>
  <c r="D130" i="6" a="1"/>
  <c r="D130" i="6" s="1"/>
  <c r="D125" i="6" a="1"/>
  <c r="D125" i="6" s="1"/>
  <c r="D121" i="6" a="1"/>
  <c r="D121" i="6" s="1"/>
  <c r="D123" i="6" a="1"/>
  <c r="D123" i="6" s="1"/>
  <c r="G136" i="6" a="1"/>
  <c r="G136" i="6" s="1"/>
  <c r="G120" i="6" a="1"/>
  <c r="G120" i="6" s="1"/>
  <c r="G139" i="6" a="1"/>
  <c r="G139" i="6" s="1"/>
  <c r="G123" i="6" a="1"/>
  <c r="G123" i="6" s="1"/>
  <c r="G130" i="6" a="1"/>
  <c r="G130" i="6" s="1"/>
  <c r="G129" i="6" a="1"/>
  <c r="G129" i="6" s="1"/>
  <c r="D129" i="6" a="1"/>
  <c r="D129" i="6" s="1"/>
  <c r="D134" i="6" a="1"/>
  <c r="D134" i="6" s="1"/>
  <c r="D138" i="6" a="1"/>
  <c r="D138" i="6" s="1"/>
  <c r="D135" i="6" a="1"/>
  <c r="D135" i="6" s="1"/>
  <c r="D119" i="6" a="1"/>
  <c r="D119" i="6" s="1"/>
  <c r="G132" i="6" a="1"/>
  <c r="G132" i="6" s="1"/>
  <c r="G135" i="6" a="1"/>
  <c r="G135" i="6" s="1"/>
  <c r="G119" i="6" a="1"/>
  <c r="G119" i="6" s="1"/>
  <c r="G126" i="6" a="1"/>
  <c r="G126" i="6" s="1"/>
  <c r="G125" i="6" a="1"/>
  <c r="G125" i="6" s="1"/>
  <c r="D124" i="6" a="1"/>
  <c r="D124" i="6" s="1"/>
  <c r="D118" i="6" a="1"/>
  <c r="D118" i="6" s="1"/>
  <c r="D133" i="6" a="1"/>
  <c r="D133" i="6" s="1"/>
  <c r="D137" i="6" a="1"/>
  <c r="D137" i="6" s="1"/>
  <c r="D131" i="6" a="1"/>
  <c r="D131" i="6" s="1"/>
  <c r="B101" i="6"/>
  <c r="H101" i="6"/>
  <c r="D95" i="6" a="1"/>
  <c r="D95" i="6" s="1"/>
  <c r="B95" i="6"/>
  <c r="H95" i="6"/>
  <c r="H102" i="6"/>
  <c r="B102" i="6"/>
  <c r="H97" i="6"/>
  <c r="B97" i="6"/>
  <c r="B100" i="6"/>
  <c r="H100" i="6"/>
  <c r="B94" i="6"/>
  <c r="H94" i="6"/>
  <c r="B84" i="6"/>
  <c r="H84" i="6"/>
  <c r="H92" i="6"/>
  <c r="B92" i="6"/>
  <c r="H91" i="6"/>
  <c r="B91" i="6"/>
  <c r="F105" i="6"/>
  <c r="B99" i="6"/>
  <c r="H99" i="6"/>
  <c r="H83" i="6"/>
  <c r="B83" i="6"/>
  <c r="H88" i="6"/>
  <c r="B88" i="6"/>
  <c r="AB104" i="5"/>
  <c r="AD104" i="5" s="1"/>
  <c r="AE7" i="5"/>
  <c r="AE14" i="5"/>
  <c r="AE18" i="5"/>
  <c r="AE22" i="5"/>
  <c r="AE26" i="5"/>
  <c r="AE30" i="5"/>
  <c r="AE34" i="5"/>
  <c r="AE38" i="5"/>
  <c r="AE42" i="5"/>
  <c r="AE46" i="5"/>
  <c r="AE50" i="5"/>
  <c r="AE54" i="5"/>
  <c r="AE58" i="5"/>
  <c r="AE62" i="5"/>
  <c r="AE66" i="5"/>
  <c r="AE70" i="5"/>
  <c r="AE74" i="5"/>
  <c r="AE78" i="5"/>
  <c r="AE82" i="5"/>
  <c r="AE86" i="5"/>
  <c r="AE90" i="5"/>
  <c r="AE94" i="5"/>
  <c r="AE98" i="5"/>
  <c r="AD103" i="5"/>
  <c r="AC104" i="5"/>
  <c r="AE104" i="5" s="1"/>
  <c r="AE8" i="5"/>
  <c r="AE9" i="5"/>
  <c r="AD10" i="5"/>
  <c r="AE4" i="5"/>
  <c r="AD12" i="5"/>
  <c r="AE16" i="5"/>
  <c r="AE20" i="5"/>
  <c r="AE24" i="5"/>
  <c r="AE28" i="5"/>
  <c r="AE32" i="5"/>
  <c r="AE36" i="5"/>
  <c r="AE40" i="5"/>
  <c r="AE44" i="5"/>
  <c r="AE48" i="5"/>
  <c r="AE52" i="5"/>
  <c r="AE56" i="5"/>
  <c r="AE60" i="5"/>
  <c r="AE64" i="5"/>
  <c r="AE68" i="5"/>
  <c r="AE72" i="5"/>
  <c r="AE76" i="5"/>
  <c r="AE80" i="5"/>
  <c r="AE84" i="5"/>
  <c r="AE88" i="5"/>
  <c r="AE92" i="5"/>
  <c r="AE96" i="5"/>
  <c r="AE100" i="5"/>
  <c r="AE101" i="5"/>
  <c r="AD102" i="5"/>
  <c r="Z105" i="5"/>
  <c r="AD4" i="5"/>
  <c r="AD6" i="5"/>
  <c r="AD105" i="5" l="1"/>
  <c r="AB105" i="5"/>
  <c r="F141" i="6"/>
  <c r="H135" i="6"/>
  <c r="B135" i="6"/>
  <c r="B118" i="6"/>
  <c r="H118" i="6"/>
  <c r="B128" i="6"/>
  <c r="H128" i="6"/>
  <c r="H119" i="6"/>
  <c r="B119" i="6"/>
  <c r="B121" i="6"/>
  <c r="H121" i="6"/>
  <c r="D139" i="6" a="1"/>
  <c r="D139" i="6" s="1"/>
  <c r="B139" i="6"/>
  <c r="H139" i="6"/>
  <c r="B122" i="6"/>
  <c r="H122" i="6"/>
  <c r="B117" i="6"/>
  <c r="H117" i="6"/>
  <c r="B124" i="6"/>
  <c r="H124" i="6"/>
  <c r="H123" i="6"/>
  <c r="B123" i="6"/>
  <c r="B125" i="6"/>
  <c r="H125" i="6"/>
  <c r="G160" i="6" a="1"/>
  <c r="G160" i="6" s="1"/>
  <c r="G153" i="6" a="1"/>
  <c r="G153" i="6" s="1"/>
  <c r="G165" i="6" a="1"/>
  <c r="G165" i="6" s="1"/>
  <c r="G158" i="6" a="1"/>
  <c r="G158" i="6" s="1"/>
  <c r="G174" i="6" a="1"/>
  <c r="G174" i="6" s="1"/>
  <c r="G167" i="6" a="1"/>
  <c r="G167" i="6" s="1"/>
  <c r="F155" i="6" a="1"/>
  <c r="F155" i="6" s="1"/>
  <c r="E160" i="6" a="1"/>
  <c r="E160" i="6" s="1"/>
  <c r="F164" i="6" a="1"/>
  <c r="F164" i="6" s="1"/>
  <c r="C170" i="6" a="1"/>
  <c r="C170" i="6" s="1"/>
  <c r="C175" i="6" a="1"/>
  <c r="C175" i="6" s="1"/>
  <c r="C157" i="6" a="1"/>
  <c r="C157" i="6" s="1"/>
  <c r="C162" i="6" a="1"/>
  <c r="C162" i="6" s="1"/>
  <c r="C169" i="6" a="1"/>
  <c r="C169" i="6" s="1"/>
  <c r="E174" i="6" a="1"/>
  <c r="E174" i="6" s="1"/>
  <c r="C156" i="6" a="1"/>
  <c r="C156" i="6" s="1"/>
  <c r="E162" i="6" a="1"/>
  <c r="E162" i="6" s="1"/>
  <c r="F166" i="6" a="1"/>
  <c r="F166" i="6" s="1"/>
  <c r="C172" i="6" a="1"/>
  <c r="C172" i="6" s="1"/>
  <c r="E155" i="6" a="1"/>
  <c r="E155" i="6" s="1"/>
  <c r="C160" i="6" a="1"/>
  <c r="C160" i="6" s="1"/>
  <c r="F165" i="6" a="1"/>
  <c r="F165" i="6" s="1"/>
  <c r="C171" i="6" a="1"/>
  <c r="C171" i="6" s="1"/>
  <c r="C153" i="6" a="1"/>
  <c r="C153" i="6" s="1"/>
  <c r="G164" i="6" a="1"/>
  <c r="G164" i="6" s="1"/>
  <c r="D183" i="6"/>
  <c r="G169" i="6" a="1"/>
  <c r="G169" i="6" s="1"/>
  <c r="G162" i="6" a="1"/>
  <c r="G162" i="6" s="1"/>
  <c r="G155" i="6" a="1"/>
  <c r="G155" i="6" s="1"/>
  <c r="G171" i="6" a="1"/>
  <c r="G171" i="6" s="1"/>
  <c r="F156" i="6" a="1"/>
  <c r="F156" i="6" s="1"/>
  <c r="F161" i="6" a="1"/>
  <c r="F161" i="6" s="1"/>
  <c r="C166" i="6" a="1"/>
  <c r="C166" i="6" s="1"/>
  <c r="E171" i="6" a="1"/>
  <c r="E171" i="6" s="1"/>
  <c r="F153" i="6" a="1"/>
  <c r="F153" i="6" s="1"/>
  <c r="C158" i="6" a="1"/>
  <c r="C158" i="6" s="1"/>
  <c r="C165" i="6" a="1"/>
  <c r="C165" i="6" s="1"/>
  <c r="E170" i="6" a="1"/>
  <c r="E170" i="6" s="1"/>
  <c r="E175" i="6" a="1"/>
  <c r="E175" i="6" s="1"/>
  <c r="E158" i="6" a="1"/>
  <c r="E158" i="6" s="1"/>
  <c r="E163" i="6" a="1"/>
  <c r="E163" i="6" s="1"/>
  <c r="C168" i="6" a="1"/>
  <c r="C168" i="6" s="1"/>
  <c r="E173" i="6" a="1"/>
  <c r="E173" i="6" s="1"/>
  <c r="E156" i="6" a="1"/>
  <c r="E156" i="6" s="1"/>
  <c r="E161" i="6" a="1"/>
  <c r="E161" i="6" s="1"/>
  <c r="C167" i="6" a="1"/>
  <c r="C167" i="6" s="1"/>
  <c r="E172" i="6" a="1"/>
  <c r="E172" i="6" s="1"/>
  <c r="G168" i="6" a="1"/>
  <c r="G168" i="6" s="1"/>
  <c r="G157" i="6" a="1"/>
  <c r="G157" i="6" s="1"/>
  <c r="G173" i="6" a="1"/>
  <c r="G173" i="6" s="1"/>
  <c r="G166" i="6" a="1"/>
  <c r="G166" i="6" s="1"/>
  <c r="G159" i="6" a="1"/>
  <c r="G159" i="6" s="1"/>
  <c r="G175" i="6" a="1"/>
  <c r="G175" i="6" s="1"/>
  <c r="F157" i="6" a="1"/>
  <c r="F157" i="6" s="1"/>
  <c r="C163" i="6" a="1"/>
  <c r="C163" i="6" s="1"/>
  <c r="E167" i="6" a="1"/>
  <c r="E167" i="6" s="1"/>
  <c r="F172" i="6" a="1"/>
  <c r="F172" i="6" s="1"/>
  <c r="D149" i="6"/>
  <c r="E159" i="6" a="1"/>
  <c r="E159" i="6" s="1"/>
  <c r="E166" i="6" a="1"/>
  <c r="E166" i="6" s="1"/>
  <c r="F171" i="6" a="1"/>
  <c r="F171" i="6" s="1"/>
  <c r="E153" i="6" a="1"/>
  <c r="E153" i="6" s="1"/>
  <c r="F159" i="6" a="1"/>
  <c r="F159" i="6" s="1"/>
  <c r="E164" i="6" a="1"/>
  <c r="E164" i="6" s="1"/>
  <c r="E169" i="6" a="1"/>
  <c r="E169" i="6" s="1"/>
  <c r="F174" i="6" a="1"/>
  <c r="F174" i="6" s="1"/>
  <c r="E157" i="6" a="1"/>
  <c r="E157" i="6" s="1"/>
  <c r="F162" i="6" a="1"/>
  <c r="F162" i="6" s="1"/>
  <c r="E168" i="6" a="1"/>
  <c r="E168" i="6" s="1"/>
  <c r="F173" i="6" a="1"/>
  <c r="F173" i="6" s="1"/>
  <c r="G156" i="6" a="1"/>
  <c r="G156" i="6" s="1"/>
  <c r="G172" i="6" a="1"/>
  <c r="G172" i="6" s="1"/>
  <c r="G161" i="6" a="1"/>
  <c r="G161" i="6" s="1"/>
  <c r="G154" i="6" a="1"/>
  <c r="G154" i="6" s="1"/>
  <c r="G170" i="6" a="1"/>
  <c r="G170" i="6" s="1"/>
  <c r="G163" i="6" a="1"/>
  <c r="G163" i="6" s="1"/>
  <c r="F154" i="6" a="1"/>
  <c r="F154" i="6" s="1"/>
  <c r="C159" i="6" a="1"/>
  <c r="C159" i="6" s="1"/>
  <c r="C164" i="6" a="1"/>
  <c r="C164" i="6" s="1"/>
  <c r="F168" i="6" a="1"/>
  <c r="F168" i="6" s="1"/>
  <c r="C174" i="6" a="1"/>
  <c r="C174" i="6" s="1"/>
  <c r="C155" i="6" a="1"/>
  <c r="C155" i="6" s="1"/>
  <c r="F160" i="6" a="1"/>
  <c r="F160" i="6" s="1"/>
  <c r="F167" i="6" a="1"/>
  <c r="F167" i="6" s="1"/>
  <c r="C173" i="6" a="1"/>
  <c r="C173" i="6" s="1"/>
  <c r="C154" i="6" a="1"/>
  <c r="C154" i="6" s="1"/>
  <c r="C161" i="6" a="1"/>
  <c r="C161" i="6" s="1"/>
  <c r="D161" i="6" s="1" a="1"/>
  <c r="D161" i="6" s="1"/>
  <c r="E165" i="6" a="1"/>
  <c r="E165" i="6" s="1"/>
  <c r="F170" i="6" a="1"/>
  <c r="F170" i="6" s="1"/>
  <c r="E154" i="6" a="1"/>
  <c r="E154" i="6" s="1"/>
  <c r="F158" i="6" a="1"/>
  <c r="F158" i="6" s="1"/>
  <c r="F163" i="6" a="1"/>
  <c r="F163" i="6" s="1"/>
  <c r="F169" i="6" a="1"/>
  <c r="F169" i="6" s="1"/>
  <c r="F175" i="6" a="1"/>
  <c r="F175" i="6" s="1"/>
  <c r="D166" i="6" a="1"/>
  <c r="D166" i="6" s="1"/>
  <c r="D172" i="6" a="1"/>
  <c r="D172" i="6" s="1"/>
  <c r="D154" i="6" a="1"/>
  <c r="D154" i="6" s="1"/>
  <c r="D164" i="6" a="1"/>
  <c r="D164" i="6" s="1"/>
  <c r="D159" i="6" a="1"/>
  <c r="D159" i="6" s="1"/>
  <c r="D169" i="6" a="1"/>
  <c r="D169" i="6" s="1"/>
  <c r="D170" i="6" a="1"/>
  <c r="D170" i="6" s="1"/>
  <c r="D162" i="6" a="1"/>
  <c r="D162" i="6" s="1"/>
  <c r="D153" i="6" a="1"/>
  <c r="D153" i="6" s="1"/>
  <c r="D168" i="6" a="1"/>
  <c r="D168" i="6" s="1"/>
  <c r="D157" i="6" a="1"/>
  <c r="D157" i="6" s="1"/>
  <c r="D173" i="6" a="1"/>
  <c r="D173" i="6" s="1"/>
  <c r="D155" i="6" a="1"/>
  <c r="D155" i="6" s="1"/>
  <c r="D174" i="6" a="1"/>
  <c r="D174" i="6" s="1"/>
  <c r="D156" i="6" a="1"/>
  <c r="D156" i="6" s="1"/>
  <c r="D175" i="6" a="1"/>
  <c r="D175" i="6" s="1"/>
  <c r="D167" i="6" a="1"/>
  <c r="D167" i="6" s="1"/>
  <c r="D163" i="6" a="1"/>
  <c r="D163" i="6" s="1"/>
  <c r="D171" i="6" a="1"/>
  <c r="D171" i="6" s="1"/>
  <c r="D160" i="6" a="1"/>
  <c r="D160" i="6" s="1"/>
  <c r="D165" i="6" a="1"/>
  <c r="D165" i="6" s="1"/>
  <c r="D158" i="6" a="1"/>
  <c r="D158" i="6" s="1"/>
  <c r="B126" i="6"/>
  <c r="H126" i="6"/>
  <c r="B137" i="6"/>
  <c r="H137" i="6"/>
  <c r="B132" i="6"/>
  <c r="H132" i="6"/>
  <c r="H127" i="6"/>
  <c r="B127" i="6"/>
  <c r="H120" i="6"/>
  <c r="B120" i="6"/>
  <c r="B134" i="6"/>
  <c r="H134" i="6"/>
  <c r="H129" i="6"/>
  <c r="B129" i="6"/>
  <c r="B138" i="6"/>
  <c r="H138" i="6"/>
  <c r="H130" i="6"/>
  <c r="B130" i="6"/>
  <c r="B133" i="6"/>
  <c r="H133" i="6"/>
  <c r="B136" i="6"/>
  <c r="H136" i="6"/>
  <c r="H131" i="6"/>
  <c r="B131" i="6"/>
  <c r="E141" i="6"/>
  <c r="B158" i="6" l="1"/>
  <c r="H158" i="6"/>
  <c r="B153" i="6"/>
  <c r="H153" i="6"/>
  <c r="H156" i="6"/>
  <c r="B156" i="6"/>
  <c r="B157" i="6"/>
  <c r="H157" i="6"/>
  <c r="B161" i="6"/>
  <c r="H161" i="6"/>
  <c r="B164" i="6"/>
  <c r="H164" i="6"/>
  <c r="H163" i="6"/>
  <c r="B163" i="6"/>
  <c r="F177" i="6"/>
  <c r="B171" i="6"/>
  <c r="H171" i="6"/>
  <c r="H172" i="6"/>
  <c r="B172" i="6"/>
  <c r="H175" i="6"/>
  <c r="B175" i="6"/>
  <c r="H154" i="6"/>
  <c r="B154" i="6"/>
  <c r="H155" i="6"/>
  <c r="B155" i="6"/>
  <c r="H159" i="6"/>
  <c r="B159" i="6"/>
  <c r="E177" i="6"/>
  <c r="B167" i="6"/>
  <c r="H167" i="6"/>
  <c r="B168" i="6"/>
  <c r="H168" i="6"/>
  <c r="G202" i="6" a="1"/>
  <c r="G202" i="6" s="1"/>
  <c r="C193" i="6" a="1"/>
  <c r="C193" i="6" s="1"/>
  <c r="C199" i="6" a="1"/>
  <c r="C199" i="6" s="1"/>
  <c r="G191" i="6" a="1"/>
  <c r="G191" i="6" s="1"/>
  <c r="G207" i="6" a="1"/>
  <c r="G207" i="6" s="1"/>
  <c r="F193" i="6" a="1"/>
  <c r="F193" i="6" s="1"/>
  <c r="G196" i="6" a="1"/>
  <c r="G196" i="6" s="1"/>
  <c r="E189" i="6" a="1"/>
  <c r="E189" i="6" s="1"/>
  <c r="G197" i="6" a="1"/>
  <c r="G197" i="6" s="1"/>
  <c r="C190" i="6" a="1"/>
  <c r="C190" i="6" s="1"/>
  <c r="E197" i="6" a="1"/>
  <c r="E197" i="6" s="1"/>
  <c r="C203" i="6" a="1"/>
  <c r="C203" i="6" s="1"/>
  <c r="F208" i="6" a="1"/>
  <c r="F208" i="6" s="1"/>
  <c r="F197" i="6" a="1"/>
  <c r="F197" i="6" s="1"/>
  <c r="E205" i="6" a="1"/>
  <c r="E205" i="6" s="1"/>
  <c r="D184" i="6"/>
  <c r="F200" i="6" a="1"/>
  <c r="F200" i="6" s="1"/>
  <c r="F206" i="6" a="1"/>
  <c r="F206" i="6" s="1"/>
  <c r="E195" i="6" a="1"/>
  <c r="E195" i="6" s="1"/>
  <c r="C201" i="6" a="1"/>
  <c r="C201" i="6" s="1"/>
  <c r="C207" i="6" a="1"/>
  <c r="C207" i="6" s="1"/>
  <c r="D203" i="6" a="1"/>
  <c r="D203" i="6" s="1"/>
  <c r="D190" i="6" a="1"/>
  <c r="D190" i="6" s="1"/>
  <c r="C191" i="6" a="1"/>
  <c r="C191" i="6" s="1"/>
  <c r="D191" i="6" s="1" a="1"/>
  <c r="D191" i="6" s="1"/>
  <c r="D193" i="6" a="1"/>
  <c r="D193" i="6" s="1"/>
  <c r="G195" i="6" a="1"/>
  <c r="G195" i="6" s="1"/>
  <c r="C192" i="6" a="1"/>
  <c r="C192" i="6" s="1"/>
  <c r="E192" i="6" a="1"/>
  <c r="E192" i="6" s="1"/>
  <c r="F198" i="6" a="1"/>
  <c r="F198" i="6" s="1"/>
  <c r="C210" i="6" a="1"/>
  <c r="C210" i="6" s="1"/>
  <c r="D210" i="6" s="1" a="1"/>
  <c r="D210" i="6" s="1"/>
  <c r="F207" i="6" a="1"/>
  <c r="F207" i="6" s="1"/>
  <c r="F203" i="6" a="1"/>
  <c r="F203" i="6" s="1"/>
  <c r="F196" i="6" a="1"/>
  <c r="F196" i="6" s="1"/>
  <c r="E208" i="6" a="1"/>
  <c r="E208" i="6" s="1"/>
  <c r="D199" i="6" a="1"/>
  <c r="D199" i="6" s="1"/>
  <c r="E210" i="6" a="1"/>
  <c r="E210" i="6" s="1"/>
  <c r="F199" i="6" a="1"/>
  <c r="F199" i="6" s="1"/>
  <c r="D207" i="6" a="1"/>
  <c r="D207" i="6" s="1"/>
  <c r="G190" i="6" a="1"/>
  <c r="G190" i="6" s="1"/>
  <c r="G206" i="6" a="1"/>
  <c r="G206" i="6" s="1"/>
  <c r="F194" i="6" a="1"/>
  <c r="F194" i="6" s="1"/>
  <c r="E200" i="6" a="1"/>
  <c r="E200" i="6" s="1"/>
  <c r="G188" i="6" a="1"/>
  <c r="G188" i="6" s="1"/>
  <c r="C195" i="6" a="1"/>
  <c r="C195" i="6" s="1"/>
  <c r="G200" i="6" a="1"/>
  <c r="G200" i="6" s="1"/>
  <c r="G201" i="6" a="1"/>
  <c r="G201" i="6" s="1"/>
  <c r="C205" i="6" a="1"/>
  <c r="C205" i="6" s="1"/>
  <c r="D205" i="6" s="1" a="1"/>
  <c r="D205" i="6" s="1"/>
  <c r="C202" i="6" a="1"/>
  <c r="C202" i="6" s="1"/>
  <c r="C194" i="6" a="1"/>
  <c r="C194" i="6" s="1"/>
  <c r="D194" i="6" s="1" a="1"/>
  <c r="D194" i="6" s="1"/>
  <c r="C208" i="6" a="1"/>
  <c r="C208" i="6" s="1"/>
  <c r="F202" i="6" a="1"/>
  <c r="F202" i="6" s="1"/>
  <c r="F190" i="6" a="1"/>
  <c r="F190" i="6" s="1"/>
  <c r="F192" i="6" a="1"/>
  <c r="F192" i="6" s="1"/>
  <c r="E204" i="6" a="1"/>
  <c r="E204" i="6" s="1"/>
  <c r="C206" i="6" a="1"/>
  <c r="C206" i="6" s="1"/>
  <c r="F191" i="6" a="1"/>
  <c r="F191" i="6" s="1"/>
  <c r="G194" i="6" a="1"/>
  <c r="G194" i="6" s="1"/>
  <c r="G210" i="6" a="1"/>
  <c r="G210" i="6" s="1"/>
  <c r="C196" i="6" a="1"/>
  <c r="C196" i="6" s="1"/>
  <c r="E201" i="6" a="1"/>
  <c r="E201" i="6" s="1"/>
  <c r="G199" i="6" a="1"/>
  <c r="G199" i="6" s="1"/>
  <c r="C188" i="6" a="1"/>
  <c r="C188" i="6" s="1"/>
  <c r="D219" i="6"/>
  <c r="G204" i="6" a="1"/>
  <c r="G204" i="6" s="1"/>
  <c r="G189" i="6" a="1"/>
  <c r="G189" i="6" s="1"/>
  <c r="G205" i="6" a="1"/>
  <c r="G205" i="6" s="1"/>
  <c r="E194" i="6" a="1"/>
  <c r="E194" i="6" s="1"/>
  <c r="C200" i="6" a="1"/>
  <c r="C200" i="6" s="1"/>
  <c r="E206" i="6" a="1"/>
  <c r="E206" i="6" s="1"/>
  <c r="E188" i="6" a="1"/>
  <c r="E188" i="6" s="1"/>
  <c r="E203" i="6" a="1"/>
  <c r="E203" i="6" s="1"/>
  <c r="C209" i="6" a="1"/>
  <c r="C209" i="6" s="1"/>
  <c r="C198" i="6" a="1"/>
  <c r="C198" i="6" s="1"/>
  <c r="D198" i="6" s="1" a="1"/>
  <c r="D198" i="6" s="1"/>
  <c r="F204" i="6" a="1"/>
  <c r="F204" i="6" s="1"/>
  <c r="E209" i="6" a="1"/>
  <c r="E209" i="6" s="1"/>
  <c r="E198" i="6" a="1"/>
  <c r="E198" i="6" s="1"/>
  <c r="C204" i="6" a="1"/>
  <c r="C204" i="6" s="1"/>
  <c r="F209" i="6" a="1"/>
  <c r="F209" i="6" s="1"/>
  <c r="C189" i="6" a="1"/>
  <c r="C189" i="6" s="1"/>
  <c r="F189" i="6" a="1"/>
  <c r="F189" i="6" s="1"/>
  <c r="D189" i="6" a="1"/>
  <c r="D189" i="6" s="1"/>
  <c r="E193" i="6" a="1"/>
  <c r="E193" i="6" s="1"/>
  <c r="D202" i="6" a="1"/>
  <c r="D202" i="6" s="1"/>
  <c r="D200" i="6" a="1"/>
  <c r="D200" i="6" s="1"/>
  <c r="E199" i="6" a="1"/>
  <c r="E199" i="6" s="1"/>
  <c r="F188" i="6" a="1"/>
  <c r="F188" i="6" s="1"/>
  <c r="G198" i="6" a="1"/>
  <c r="G198" i="6" s="1"/>
  <c r="E190" i="6" a="1"/>
  <c r="E190" i="6" s="1"/>
  <c r="C197" i="6" a="1"/>
  <c r="C197" i="6" s="1"/>
  <c r="D197" i="6" s="1" a="1"/>
  <c r="D197" i="6" s="1"/>
  <c r="E202" i="6" a="1"/>
  <c r="E202" i="6" s="1"/>
  <c r="G203" i="6" a="1"/>
  <c r="G203" i="6" s="1"/>
  <c r="E191" i="6" a="1"/>
  <c r="E191" i="6" s="1"/>
  <c r="G192" i="6" a="1"/>
  <c r="G192" i="6" s="1"/>
  <c r="G208" i="6" a="1"/>
  <c r="G208" i="6" s="1"/>
  <c r="G193" i="6" a="1"/>
  <c r="G193" i="6" s="1"/>
  <c r="G209" i="6" a="1"/>
  <c r="G209" i="6" s="1"/>
  <c r="F195" i="6" a="1"/>
  <c r="F195" i="6" s="1"/>
  <c r="F201" i="6" a="1"/>
  <c r="F201" i="6" s="1"/>
  <c r="E207" i="6" a="1"/>
  <c r="E207" i="6" s="1"/>
  <c r="E196" i="6" a="1"/>
  <c r="E196" i="6" s="1"/>
  <c r="F205" i="6" a="1"/>
  <c r="F205" i="6" s="1"/>
  <c r="F210" i="6" a="1"/>
  <c r="F210" i="6" s="1"/>
  <c r="D209" i="6" a="1"/>
  <c r="D209" i="6" s="1"/>
  <c r="D188" i="6" a="1"/>
  <c r="D188" i="6" s="1"/>
  <c r="D196" i="6" a="1"/>
  <c r="D196" i="6" s="1"/>
  <c r="D192" i="6" a="1"/>
  <c r="D192" i="6" s="1"/>
  <c r="D208" i="6" a="1"/>
  <c r="D208" i="6" s="1"/>
  <c r="D204" i="6" a="1"/>
  <c r="D204" i="6" s="1"/>
  <c r="D201" i="6" a="1"/>
  <c r="D201" i="6" s="1"/>
  <c r="H169" i="6"/>
  <c r="B169" i="6"/>
  <c r="H170" i="6"/>
  <c r="B170" i="6"/>
  <c r="H173" i="6"/>
  <c r="B173" i="6"/>
  <c r="H174" i="6"/>
  <c r="B174" i="6"/>
  <c r="B165" i="6"/>
  <c r="H165" i="6"/>
  <c r="B166" i="6"/>
  <c r="H166" i="6"/>
  <c r="H160" i="6"/>
  <c r="B160" i="6"/>
  <c r="B162" i="6"/>
  <c r="H162" i="6"/>
  <c r="H209" i="6" l="1"/>
  <c r="B209" i="6"/>
  <c r="H200" i="6"/>
  <c r="B200" i="6"/>
  <c r="B202" i="6"/>
  <c r="H202" i="6"/>
  <c r="H195" i="6"/>
  <c r="B195" i="6"/>
  <c r="D195" i="6" a="1"/>
  <c r="D195" i="6" s="1"/>
  <c r="B201" i="6"/>
  <c r="H201" i="6"/>
  <c r="H203" i="6"/>
  <c r="B203" i="6"/>
  <c r="H189" i="6"/>
  <c r="B189" i="6"/>
  <c r="C225" i="6" a="1"/>
  <c r="C225" i="6" s="1"/>
  <c r="D225" i="6" s="1" a="1"/>
  <c r="D225" i="6" s="1"/>
  <c r="F228" i="6" a="1"/>
  <c r="F228" i="6" s="1"/>
  <c r="G232" i="6"/>
  <c r="F236" i="6" a="1"/>
  <c r="F236" i="6" s="1"/>
  <c r="G240" i="6"/>
  <c r="F244" i="6" a="1"/>
  <c r="F244" i="6" s="1"/>
  <c r="C224" i="6" a="1"/>
  <c r="C224" i="6" s="1"/>
  <c r="E229" i="6" a="1"/>
  <c r="E229" i="6" s="1"/>
  <c r="C232" i="6" a="1"/>
  <c r="C232" i="6" s="1"/>
  <c r="D232" i="6" s="1" a="1"/>
  <c r="D232" i="6" s="1"/>
  <c r="E237" i="6" a="1"/>
  <c r="E237" i="6" s="1"/>
  <c r="C240" i="6" a="1"/>
  <c r="C240" i="6" s="1"/>
  <c r="F224" i="6" a="1"/>
  <c r="F224" i="6" s="1"/>
  <c r="E227" i="6" a="1"/>
  <c r="E227" i="6" s="1"/>
  <c r="G233" i="6"/>
  <c r="G238" i="6"/>
  <c r="C241" i="6" a="1"/>
  <c r="C241" i="6" s="1"/>
  <c r="F245" i="6" a="1"/>
  <c r="F245" i="6" s="1"/>
  <c r="C227" i="6" a="1"/>
  <c r="C227" i="6" s="1"/>
  <c r="E231" i="6" a="1"/>
  <c r="E231" i="6" s="1"/>
  <c r="F234" i="6" a="1"/>
  <c r="F234" i="6" s="1"/>
  <c r="E238" i="6" a="1"/>
  <c r="E238" i="6" s="1"/>
  <c r="F242" i="6" a="1"/>
  <c r="F242" i="6" s="1"/>
  <c r="E246" i="6" a="1"/>
  <c r="E246" i="6" s="1"/>
  <c r="C229" i="6" a="1"/>
  <c r="C229" i="6" s="1"/>
  <c r="F233" i="6" a="1"/>
  <c r="F233" i="6" s="1"/>
  <c r="F241" i="6" a="1"/>
  <c r="F241" i="6" s="1"/>
  <c r="E225" i="6" a="1"/>
  <c r="E225" i="6" s="1"/>
  <c r="E232" i="6" a="1"/>
  <c r="E232" i="6" s="1"/>
  <c r="E240" i="6" a="1"/>
  <c r="E240" i="6" s="1"/>
  <c r="D220" i="6"/>
  <c r="G228" i="6"/>
  <c r="G231" i="6"/>
  <c r="C235" i="6" a="1"/>
  <c r="C235" i="6" s="1"/>
  <c r="G246" i="6"/>
  <c r="C228" i="6" a="1"/>
  <c r="C228" i="6" s="1"/>
  <c r="E239" i="6" a="1"/>
  <c r="E239" i="6" s="1"/>
  <c r="D224" i="6" a="1"/>
  <c r="D224" i="6" s="1"/>
  <c r="G229" i="6"/>
  <c r="G234" i="6"/>
  <c r="G242" i="6"/>
  <c r="G245" i="6"/>
  <c r="F230" i="6" a="1"/>
  <c r="F230" i="6" s="1"/>
  <c r="E242" i="6" a="1"/>
  <c r="E242" i="6" s="1"/>
  <c r="F229" i="6" a="1"/>
  <c r="F229" i="6" s="1"/>
  <c r="E224" i="6" a="1"/>
  <c r="E224" i="6" s="1"/>
  <c r="C236" i="6" a="1"/>
  <c r="C236" i="6" s="1"/>
  <c r="C226" i="6" a="1"/>
  <c r="C226" i="6" s="1"/>
  <c r="C237" i="6" a="1"/>
  <c r="C237" i="6" s="1"/>
  <c r="D237" i="6" s="1" a="1"/>
  <c r="D237" i="6" s="1"/>
  <c r="C245" i="6" a="1"/>
  <c r="C245" i="6" s="1"/>
  <c r="C230" i="6" a="1"/>
  <c r="C230" i="6" s="1"/>
  <c r="C238" i="6" a="1"/>
  <c r="C238" i="6" s="1"/>
  <c r="E245" i="6" a="1"/>
  <c r="E245" i="6" s="1"/>
  <c r="G241" i="6"/>
  <c r="F235" i="6" a="1"/>
  <c r="F235" i="6" s="1"/>
  <c r="F243" i="6" a="1"/>
  <c r="F243" i="6" s="1"/>
  <c r="F226" i="6" a="1"/>
  <c r="F226" i="6" s="1"/>
  <c r="G226" i="6"/>
  <c r="F238" i="6" a="1"/>
  <c r="F238" i="6" s="1"/>
  <c r="F225" i="6" a="1"/>
  <c r="F225" i="6" s="1"/>
  <c r="G236" i="6"/>
  <c r="G239" i="6"/>
  <c r="C243" i="6" a="1"/>
  <c r="C243" i="6" s="1"/>
  <c r="E233" i="6" a="1"/>
  <c r="E233" i="6" s="1"/>
  <c r="C244" i="6" a="1"/>
  <c r="C244" i="6" s="1"/>
  <c r="D244" i="6" s="1" a="1"/>
  <c r="D244" i="6" s="1"/>
  <c r="F227" i="6" a="1"/>
  <c r="F227" i="6" s="1"/>
  <c r="C231" i="6" a="1"/>
  <c r="C231" i="6" s="1"/>
  <c r="G235" i="6"/>
  <c r="C239" i="6" a="1"/>
  <c r="C239" i="6" s="1"/>
  <c r="G243" i="6"/>
  <c r="G224" i="6"/>
  <c r="G227" i="6"/>
  <c r="F231" i="6" a="1"/>
  <c r="F231" i="6" s="1"/>
  <c r="E235" i="6" a="1"/>
  <c r="E235" i="6" s="1"/>
  <c r="F239" i="6" a="1"/>
  <c r="F239" i="6" s="1"/>
  <c r="E243" i="6" a="1"/>
  <c r="E243" i="6" s="1"/>
  <c r="F246" i="6" a="1"/>
  <c r="F246" i="6" s="1"/>
  <c r="E226" i="6" a="1"/>
  <c r="E226" i="6" s="1"/>
  <c r="G230" i="6"/>
  <c r="C233" i="6" a="1"/>
  <c r="C233" i="6" s="1"/>
  <c r="D233" i="6" s="1" a="1"/>
  <c r="D233" i="6" s="1"/>
  <c r="F237" i="6" a="1"/>
  <c r="F237" i="6" s="1"/>
  <c r="F240" i="6" a="1"/>
  <c r="F240" i="6" s="1"/>
  <c r="G244" i="6"/>
  <c r="G225" i="6"/>
  <c r="E230" i="6" a="1"/>
  <c r="E230" i="6" s="1"/>
  <c r="C234" i="6" a="1"/>
  <c r="C234" i="6" s="1"/>
  <c r="D234" i="6" s="1" a="1"/>
  <c r="D234" i="6" s="1"/>
  <c r="E236" i="6" a="1"/>
  <c r="E236" i="6" s="1"/>
  <c r="C242" i="6" a="1"/>
  <c r="C242" i="6" s="1"/>
  <c r="D242" i="6" s="1" a="1"/>
  <c r="D242" i="6" s="1"/>
  <c r="E244" i="6" a="1"/>
  <c r="E244" i="6" s="1"/>
  <c r="D241" i="6" a="1"/>
  <c r="D241" i="6" s="1"/>
  <c r="G237" i="6"/>
  <c r="E234" i="6" a="1"/>
  <c r="E234" i="6" s="1"/>
  <c r="C246" i="6" a="1"/>
  <c r="C246" i="6" s="1"/>
  <c r="F232" i="6" a="1"/>
  <c r="F232" i="6" s="1"/>
  <c r="E228" i="6" a="1"/>
  <c r="E228" i="6" s="1"/>
  <c r="E241" i="6" a="1"/>
  <c r="E241" i="6" s="1"/>
  <c r="D238" i="6" a="1"/>
  <c r="D238" i="6" s="1"/>
  <c r="D226" i="6" a="1"/>
  <c r="D226" i="6" s="1"/>
  <c r="D240" i="6" a="1"/>
  <c r="D240" i="6" s="1"/>
  <c r="D227" i="6" a="1"/>
  <c r="D227" i="6" s="1"/>
  <c r="D230" i="6" a="1"/>
  <c r="D230" i="6" s="1"/>
  <c r="D246" i="6" a="1"/>
  <c r="D246" i="6" s="1"/>
  <c r="D229" i="6" a="1"/>
  <c r="D229" i="6" s="1"/>
  <c r="B196" i="6"/>
  <c r="H196" i="6"/>
  <c r="H206" i="6"/>
  <c r="B206" i="6"/>
  <c r="H205" i="6"/>
  <c r="B205" i="6"/>
  <c r="B191" i="6"/>
  <c r="H191" i="6"/>
  <c r="H199" i="6"/>
  <c r="B199" i="6"/>
  <c r="F212" i="6"/>
  <c r="E212" i="6"/>
  <c r="B188" i="6"/>
  <c r="H188" i="6"/>
  <c r="B208" i="6"/>
  <c r="H208" i="6"/>
  <c r="H192" i="6"/>
  <c r="B192" i="6"/>
  <c r="H190" i="6"/>
  <c r="B190" i="6"/>
  <c r="B193" i="6"/>
  <c r="H193" i="6"/>
  <c r="H197" i="6"/>
  <c r="B197" i="6"/>
  <c r="B204" i="6"/>
  <c r="H204" i="6"/>
  <c r="H198" i="6"/>
  <c r="B198" i="6"/>
  <c r="B194" i="6"/>
  <c r="H194" i="6"/>
  <c r="D206" i="6" a="1"/>
  <c r="D206" i="6" s="1"/>
  <c r="H210" i="6"/>
  <c r="B210" i="6"/>
  <c r="B207" i="6"/>
  <c r="H207" i="6"/>
  <c r="H231" i="6" l="1"/>
  <c r="B231" i="6"/>
  <c r="D243" i="6" a="1"/>
  <c r="D243" i="6" s="1"/>
  <c r="B243" i="6"/>
  <c r="H243" i="6"/>
  <c r="B237" i="6"/>
  <c r="H237" i="6"/>
  <c r="E248" i="6"/>
  <c r="F248" i="6"/>
  <c r="B232" i="6"/>
  <c r="H232" i="6"/>
  <c r="H225" i="6"/>
  <c r="B225" i="6"/>
  <c r="H234" i="6"/>
  <c r="B234" i="6"/>
  <c r="H238" i="6"/>
  <c r="B238" i="6"/>
  <c r="H226" i="6"/>
  <c r="B226" i="6"/>
  <c r="D235" i="6" a="1"/>
  <c r="D235" i="6" s="1"/>
  <c r="B235" i="6"/>
  <c r="H235" i="6"/>
  <c r="B227" i="6"/>
  <c r="H227" i="6"/>
  <c r="H246" i="6"/>
  <c r="B246" i="6"/>
  <c r="B239" i="6"/>
  <c r="H239" i="6"/>
  <c r="B244" i="6"/>
  <c r="H244" i="6"/>
  <c r="H230" i="6"/>
  <c r="B230" i="6"/>
  <c r="H229" i="6"/>
  <c r="B229" i="6"/>
  <c r="D231" i="6" a="1"/>
  <c r="D231" i="6" s="1"/>
  <c r="H240" i="6"/>
  <c r="B240" i="6"/>
  <c r="B224" i="6"/>
  <c r="H224" i="6"/>
  <c r="B242" i="6"/>
  <c r="H242" i="6"/>
  <c r="H233" i="6"/>
  <c r="B233" i="6"/>
  <c r="D239" i="6" a="1"/>
  <c r="D239" i="6" s="1"/>
  <c r="H245" i="6"/>
  <c r="B245" i="6"/>
  <c r="D236" i="6" a="1"/>
  <c r="D236" i="6" s="1"/>
  <c r="B236" i="6"/>
  <c r="H236" i="6"/>
  <c r="D228" i="6" a="1"/>
  <c r="D228" i="6" s="1"/>
  <c r="B228" i="6"/>
  <c r="H228" i="6"/>
  <c r="D245" i="6" a="1"/>
  <c r="D245" i="6" s="1"/>
  <c r="H241" i="6"/>
  <c r="B241" i="6"/>
</calcChain>
</file>

<file path=xl/sharedStrings.xml><?xml version="1.0" encoding="utf-8"?>
<sst xmlns="http://schemas.openxmlformats.org/spreadsheetml/2006/main" count="350" uniqueCount="97">
  <si>
    <t>نجف وأبليكات</t>
  </si>
  <si>
    <t>أنتريهات</t>
  </si>
  <si>
    <t>ستائـــــــــــر</t>
  </si>
  <si>
    <t>خزينة الشركه - جنيه مصري</t>
  </si>
  <si>
    <t>سلــــــف موظفين</t>
  </si>
  <si>
    <t>تأمينات لدى الغير</t>
  </si>
  <si>
    <t>جاري شركاء مدين</t>
  </si>
  <si>
    <t>مســــــاهمة الشركاء</t>
  </si>
  <si>
    <t>مرتبات مستحقه</t>
  </si>
  <si>
    <t xml:space="preserve">مصاريف مرتبات ومكافآت  </t>
  </si>
  <si>
    <t>مصاريف مكالمات موبايلات</t>
  </si>
  <si>
    <t xml:space="preserve">مصاريف كمبيوتر وشبكات </t>
  </si>
  <si>
    <t>مصاريف كهرباء عموميه</t>
  </si>
  <si>
    <t>مصاريف إيجار</t>
  </si>
  <si>
    <t>مصاريف بوفيه</t>
  </si>
  <si>
    <t xml:space="preserve">مصاريف ترفيه </t>
  </si>
  <si>
    <t>مصاريف نقل مستلزمات الشركه</t>
  </si>
  <si>
    <t>مصاريف إنتقالات موظفين عموميه</t>
  </si>
  <si>
    <t>مصاريف مكتب أخرى عموميه</t>
  </si>
  <si>
    <t>مصاريف أدوات كتابيه عموميه</t>
  </si>
  <si>
    <t>مصاريف صيانه عموميه</t>
  </si>
  <si>
    <t>إكراميات عموميه</t>
  </si>
  <si>
    <t>مصاريف نظافه</t>
  </si>
  <si>
    <t>مصاريف مكافآت لغير العاملين عن خدمات مؤداه</t>
  </si>
  <si>
    <t>مصاريف رسوم إداريه</t>
  </si>
  <si>
    <t>إيرادات الشركه</t>
  </si>
  <si>
    <t>رقم قيـــــــد</t>
  </si>
  <si>
    <t>التاريخ</t>
  </si>
  <si>
    <t>قيمة مصاريف خزينة الشركه عن شهر أكتوبر</t>
  </si>
  <si>
    <t>رقم</t>
  </si>
  <si>
    <t>رقـــــم الحساب</t>
  </si>
  <si>
    <t xml:space="preserve"> إسم  الحســـــــــــاب</t>
  </si>
  <si>
    <t>مدين</t>
  </si>
  <si>
    <t>دائن</t>
  </si>
  <si>
    <t>بيــــــــان</t>
  </si>
  <si>
    <t>ملاحظـــــــــــات</t>
  </si>
  <si>
    <t>No</t>
  </si>
  <si>
    <t>Codes</t>
  </si>
  <si>
    <t>Account</t>
  </si>
  <si>
    <t>Debit.</t>
  </si>
  <si>
    <t>Credit.</t>
  </si>
  <si>
    <t>Explanation</t>
  </si>
  <si>
    <t>Notes</t>
  </si>
  <si>
    <t>قيمة شراء نجف وأبليكات كتان</t>
  </si>
  <si>
    <t>قيمة طقم أنتريه للشركه</t>
  </si>
  <si>
    <t>قيمة عهدة الأستاذ خالد المحامي لعمل أوراق الشركه</t>
  </si>
  <si>
    <t xml:space="preserve">مصاريف السمسره الخاصه بمقر الشركه </t>
  </si>
  <si>
    <t>قيمة مشال الإنتريه</t>
  </si>
  <si>
    <t>قيمة ستائر وتابلوهات باللوجو</t>
  </si>
  <si>
    <t>قيمة مصاريف الخزينه عن شهر أكتوبر</t>
  </si>
  <si>
    <t/>
  </si>
  <si>
    <t>الإجمـــــــــــــــــــالي</t>
  </si>
  <si>
    <t>حرر بمعرفه</t>
  </si>
  <si>
    <t>روجع بمعرفه</t>
  </si>
  <si>
    <t>قيمة مصروفات مكالمات إنترنت</t>
  </si>
  <si>
    <t>قيمة إيرادات الشركه</t>
  </si>
  <si>
    <t>قيمة توريدات للشركه من مستحقاتنا لدى شركة SND ليد الشريك أحمد</t>
  </si>
  <si>
    <t>قيمة توريدات للشركه من مستحقاتنا لدى شركة عميلي ليد نانسي بهيج</t>
  </si>
  <si>
    <t>2700$</t>
  </si>
  <si>
    <t>1711$</t>
  </si>
  <si>
    <t>1385$</t>
  </si>
  <si>
    <t xml:space="preserve">قيمة توريدات لخزينة الشركه </t>
  </si>
  <si>
    <t>100$</t>
  </si>
  <si>
    <t>889$</t>
  </si>
  <si>
    <t>قيمة مرتبات العاملين عن شهر أكتوبر</t>
  </si>
  <si>
    <t>قيمة مرتبات العاملين المستحقه عن شهر أكتوبر</t>
  </si>
  <si>
    <t>غياب العاملين خصما من حساب المرتبات</t>
  </si>
  <si>
    <t>خصومات العاملين خصما من حساب المرتبات</t>
  </si>
  <si>
    <t>سداد سلفه ماجد إبراهيم</t>
  </si>
  <si>
    <t>سداد سلفه أحمد غبدالله</t>
  </si>
  <si>
    <t>قيمة مساهمة الشريك إبراهيم عطوه</t>
  </si>
  <si>
    <t>قيود اليومية العامة عن شهـــــــــــر</t>
  </si>
  <si>
    <t>رقم القيد</t>
  </si>
  <si>
    <t>Date</t>
  </si>
  <si>
    <t>فقط واحد وثلاثون ألف وثمانمائة وأربعون جنيهاً وخمسة وعشرون قرشاً</t>
  </si>
  <si>
    <t>فقط ستة آلاف وثمانمائة وخمسون جنيهاً</t>
  </si>
  <si>
    <t>فقط أربعة آلاف وثمانمائة وثلاثة عشر جنيهاً وستون قرشاً</t>
  </si>
  <si>
    <t>فقط واحد وعشرون ألف وخمسمائة وخمسون جنيهاً</t>
  </si>
  <si>
    <t>فقط مائة وثمانية ألف وخمسمائة وستون جنيهاً</t>
  </si>
  <si>
    <t>فقط واحد وستون ألف وثلاثمائة وخمسة وستون جنيهاً</t>
  </si>
  <si>
    <t>رقــــــم الحساب</t>
  </si>
  <si>
    <t>إسم الحســــــــــــــــــاب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</si>
  <si>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</si>
  <si>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</si>
  <si>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</si>
  <si>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</si>
  <si>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</si>
  <si>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</si>
  <si>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</si>
  <si>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</si>
  <si>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</si>
  <si>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</si>
  <si>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</si>
  <si>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</si>
  <si>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ميزان مراجعة بالمجاميع</t>
  </si>
  <si>
    <t>ميزان مراجعة بالأرصده</t>
  </si>
  <si>
    <t>الاجمالى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</si>
</sst>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yyyy\-mm\-dd;@"/>
    <numFmt numFmtId="165" formatCode="[$-409]d\-mmm\-yy;@"/>
    <numFmt numFmtId="166" formatCode="0000"/>
    <numFmt numFmtId="167" formatCode="#.00\ ###\ ###\ ###\ _);\(###.00\ ###\ ###\ \)"/>
    <numFmt numFmtId="168" formatCode="0.00000000000"/>
    <numFmt numFmtId="169" formatCode="mmm/yyyy"/>
    <numFmt numFmtId="170" formatCode="[$-2010000]yyyy/mm/dd;@"/>
    <numFmt numFmtId="171" formatCode="\ \ \ \ \ \ \ \ \ \ \ \ \ \ \ &quot;حــ/&quot;\ 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charset val="178"/>
    </font>
    <font>
      <sz val="10"/>
      <name val="Arial"/>
      <family val="2"/>
    </font>
    <font>
      <b/>
      <sz val="23"/>
      <color theme="4"/>
      <name val="Times New Roman"/>
      <family val="1"/>
    </font>
    <font>
      <b/>
      <sz val="20"/>
      <color theme="1"/>
      <name val="Bauhaus 93"/>
      <family val="5"/>
    </font>
    <font>
      <b/>
      <sz val="18"/>
      <color theme="1"/>
      <name val="Bauhaus 93"/>
      <family val="5"/>
    </font>
    <font>
      <b/>
      <sz val="26"/>
      <color theme="1"/>
      <name val="Bauhaus 93"/>
      <family val="5"/>
    </font>
    <font>
      <b/>
      <u/>
      <sz val="20"/>
      <color theme="1"/>
      <name val="Calibri"/>
      <family val="2"/>
      <scheme val="minor"/>
    </font>
    <font>
      <b/>
      <sz val="20"/>
      <color rgb="FFFF0000"/>
      <name val="Adobe Arabic"/>
      <family val="1"/>
    </font>
    <font>
      <sz val="20"/>
      <color theme="1"/>
      <name val="Aharoni"/>
      <charset val="177"/>
    </font>
    <font>
      <b/>
      <sz val="14"/>
      <color theme="7" tint="-0.499984740745262"/>
      <name val="AF_Hijaz"/>
      <charset val="178"/>
    </font>
    <font>
      <sz val="14"/>
      <color theme="6" tint="-0.499984740745262"/>
      <name val="AF_Hijaz"/>
      <charset val="178"/>
    </font>
    <font>
      <b/>
      <sz val="14"/>
      <name val="Calibri Light"/>
      <family val="1"/>
      <scheme val="major"/>
    </font>
    <font>
      <sz val="9"/>
      <color rgb="FFFFFF00"/>
      <name val="Calibri"/>
      <family val="2"/>
      <scheme val="minor"/>
    </font>
    <font>
      <b/>
      <sz val="9"/>
      <color rgb="FFFFFF0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name val="Arial"/>
      <family val="2"/>
    </font>
    <font>
      <b/>
      <sz val="26"/>
      <color theme="9" tint="-0.249977111117893"/>
      <name val="Calibri"/>
      <family val="2"/>
      <scheme val="minor"/>
    </font>
    <font>
      <b/>
      <sz val="26"/>
      <color theme="9" tint="-0.249977111117893"/>
      <name val="Bauhaus 93"/>
      <family val="5"/>
    </font>
    <font>
      <b/>
      <sz val="22"/>
      <color theme="1"/>
      <name val="Bauhaus 93"/>
      <family val="5"/>
    </font>
    <font>
      <sz val="20"/>
      <color theme="1"/>
      <name val="DecoType Naskh Extensions"/>
      <charset val="178"/>
    </font>
    <font>
      <b/>
      <sz val="28"/>
      <color theme="1"/>
      <name val="Calibri"/>
      <family val="2"/>
      <scheme val="minor"/>
    </font>
    <font>
      <b/>
      <sz val="28"/>
      <color theme="9" tint="-0.249977111117893"/>
      <name val="Calibri Light"/>
      <family val="1"/>
      <scheme val="major"/>
    </font>
    <font>
      <b/>
      <u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3" tint="-0.499984740745262"/>
      <name val="Calibri"/>
      <family val="2"/>
      <scheme val="minor"/>
    </font>
    <font>
      <b/>
      <sz val="12"/>
      <color theme="4" tint="0.7999816888943144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charset val="178"/>
      <scheme val="minor"/>
    </font>
    <font>
      <sz val="11"/>
      <color rgb="FFFFFFFF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7"/>
      <color theme="1"/>
      <name val="Bauhaus 93"/>
      <family val="5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gradientFill degree="90">
        <stop position="0">
          <color rgb="FF00668A"/>
        </stop>
        <stop position="0.5">
          <color rgb="FF89E0FF"/>
        </stop>
        <stop position="1">
          <color rgb="FF00668A"/>
        </stop>
      </gradientFill>
    </fill>
    <fill>
      <gradientFill degree="90">
        <stop position="0">
          <color rgb="FF00668A"/>
        </stop>
        <stop position="1">
          <color rgb="FF89EBFF"/>
        </stop>
      </gradientFill>
    </fill>
    <fill>
      <gradientFill degree="270">
        <stop position="0">
          <color rgb="FF009BD2"/>
        </stop>
        <stop position="1">
          <color rgb="FF89EBFF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rgb="FF00A4DE"/>
      </right>
      <top/>
      <bottom/>
      <diagonal/>
    </border>
    <border>
      <left style="medium">
        <color indexed="64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/>
      <top style="medium">
        <color indexed="64"/>
      </top>
      <bottom style="thin">
        <color theme="4" tint="0.59996337778862885"/>
      </bottom>
      <diagonal/>
    </border>
    <border>
      <left style="thin">
        <color theme="4" tint="0.59996337778862885"/>
      </left>
      <right/>
      <top/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medium">
        <color indexed="64"/>
      </left>
      <right style="thin">
        <color theme="4" tint="0.59996337778862885"/>
      </right>
      <top/>
      <bottom style="medium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0.59996337778862885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theme="4" tint="0.79998168889431442"/>
      </left>
      <right style="thick">
        <color theme="4" tint="0.79998168889431442"/>
      </right>
      <top style="double">
        <color theme="4" tint="0.79998168889431442"/>
      </top>
      <bottom style="thick">
        <color theme="4" tint="0.79998168889431442"/>
      </bottom>
      <diagonal/>
    </border>
    <border>
      <left style="thick">
        <color theme="4" tint="0.79998168889431442"/>
      </left>
      <right style="double">
        <color theme="4" tint="0.79998168889431442"/>
      </right>
      <top style="double">
        <color theme="4" tint="0.79998168889431442"/>
      </top>
      <bottom style="thick">
        <color theme="4" tint="0.79998168889431442"/>
      </bottom>
      <diagonal/>
    </border>
    <border>
      <left style="thick">
        <color theme="4" tint="0.79998168889431442"/>
      </left>
      <right style="thick">
        <color theme="4" tint="0.79998168889431442"/>
      </right>
      <top style="thick">
        <color theme="4" tint="0.79998168889431442"/>
      </top>
      <bottom/>
      <diagonal/>
    </border>
    <border>
      <left style="thick">
        <color theme="4" tint="0.79998168889431442"/>
      </left>
      <right style="double">
        <color theme="4" tint="0.79998168889431442"/>
      </right>
      <top style="thick">
        <color theme="4" tint="0.7999816888943144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2"/>
      </left>
      <right style="thick">
        <color theme="2"/>
      </right>
      <top style="double">
        <color theme="2"/>
      </top>
      <bottom/>
      <diagonal/>
    </border>
    <border>
      <left style="thick">
        <color theme="2"/>
      </left>
      <right style="thick">
        <color theme="2"/>
      </right>
      <top/>
      <bottom/>
      <diagonal/>
    </border>
    <border>
      <left style="thick">
        <color theme="2"/>
      </left>
      <right style="double">
        <color theme="2"/>
      </right>
      <top/>
      <bottom/>
      <diagonal/>
    </border>
    <border>
      <left style="thick">
        <color theme="2"/>
      </left>
      <right style="medium">
        <color indexed="64"/>
      </right>
      <top/>
      <bottom/>
      <diagonal/>
    </border>
    <border>
      <left style="double">
        <color theme="6" tint="-0.499984740745262"/>
      </left>
      <right style="thick">
        <color theme="6" tint="-0.499984740745262"/>
      </right>
      <top style="double">
        <color theme="6" tint="-0.499984740745262"/>
      </top>
      <bottom style="medium">
        <color indexed="64"/>
      </bottom>
      <diagonal/>
    </border>
    <border>
      <left style="thick">
        <color theme="6" tint="-0.499984740745262"/>
      </left>
      <right/>
      <top style="double">
        <color theme="6" tint="-0.499984740745262"/>
      </top>
      <bottom style="medium">
        <color indexed="64"/>
      </bottom>
      <diagonal/>
    </border>
    <border>
      <left/>
      <right style="thick">
        <color theme="6" tint="-0.499984740745262"/>
      </right>
      <top style="double">
        <color theme="6" tint="-0.499984740745262"/>
      </top>
      <bottom style="medium">
        <color indexed="64"/>
      </bottom>
      <diagonal/>
    </border>
    <border>
      <left/>
      <right style="double">
        <color theme="6" tint="-0.499984740745262"/>
      </right>
      <top style="double">
        <color theme="6" tint="-0.499984740745262"/>
      </top>
      <bottom style="medium">
        <color indexed="64"/>
      </bottom>
      <diagonal/>
    </border>
    <border>
      <left/>
      <right style="medium">
        <color indexed="64"/>
      </right>
      <top style="double">
        <color theme="6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theme="4" tint="0.79998168889431442"/>
      </right>
      <top style="medium">
        <color indexed="64"/>
      </top>
      <bottom style="thick">
        <color theme="4" tint="0.79998168889431442"/>
      </bottom>
      <diagonal/>
    </border>
    <border>
      <left style="thick">
        <color theme="4" tint="0.79998168889431442"/>
      </left>
      <right style="medium">
        <color indexed="64"/>
      </right>
      <top style="medium">
        <color indexed="64"/>
      </top>
      <bottom style="thick">
        <color theme="4" tint="0.79998168889431442"/>
      </bottom>
      <diagonal/>
    </border>
    <border>
      <left style="medium">
        <color indexed="64"/>
      </left>
      <right style="thick">
        <color theme="4" tint="0.79998168889431442"/>
      </right>
      <top style="thick">
        <color theme="4" tint="0.79998168889431442"/>
      </top>
      <bottom/>
      <diagonal/>
    </border>
    <border>
      <left style="thick">
        <color theme="4" tint="0.79998168889431442"/>
      </left>
      <right style="medium">
        <color indexed="64"/>
      </right>
      <top style="thick">
        <color theme="4" tint="0.79998168889431442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1" fillId="0" borderId="0"/>
  </cellStyleXfs>
  <cellXfs count="147">
    <xf numFmtId="0" fontId="0" fillId="0" borderId="0" xfId="0"/>
    <xf numFmtId="0" fontId="9" fillId="3" borderId="0" xfId="3" applyFont="1" applyFill="1" applyAlignment="1" applyProtection="1">
      <alignment horizontal="left"/>
      <protection locked="0"/>
    </xf>
    <xf numFmtId="0" fontId="0" fillId="4" borderId="10" xfId="0" applyFill="1" applyBorder="1"/>
    <xf numFmtId="164" fontId="7" fillId="3" borderId="11" xfId="3" applyNumberFormat="1" applyFont="1" applyFill="1" applyBorder="1" applyAlignment="1" applyProtection="1">
      <alignment horizontal="center" vertical="top"/>
      <protection locked="0"/>
    </xf>
    <xf numFmtId="164" fontId="12" fillId="3" borderId="11" xfId="3" applyNumberFormat="1" applyFont="1" applyFill="1" applyBorder="1" applyAlignment="1" applyProtection="1">
      <alignment horizontal="center" vertical="center"/>
      <protection locked="0"/>
    </xf>
    <xf numFmtId="0" fontId="13" fillId="5" borderId="10" xfId="4" applyFont="1" applyFill="1" applyBorder="1" applyAlignment="1">
      <alignment horizontal="center" vertical="center"/>
    </xf>
    <xf numFmtId="165" fontId="14" fillId="5" borderId="16" xfId="4" applyNumberFormat="1" applyFont="1" applyFill="1" applyBorder="1" applyAlignment="1">
      <alignment horizontal="center"/>
    </xf>
    <xf numFmtId="165" fontId="14" fillId="5" borderId="0" xfId="4" applyNumberFormat="1" applyFont="1" applyFill="1" applyAlignment="1">
      <alignment horizontal="center"/>
    </xf>
    <xf numFmtId="165" fontId="14" fillId="5" borderId="17" xfId="4" applyNumberFormat="1" applyFont="1" applyFill="1" applyBorder="1" applyAlignment="1">
      <alignment horizontal="center"/>
    </xf>
    <xf numFmtId="165" fontId="15" fillId="6" borderId="18" xfId="4" applyNumberFormat="1" applyFont="1" applyFill="1" applyBorder="1" applyAlignment="1">
      <alignment horizontal="center"/>
    </xf>
    <xf numFmtId="165" fontId="15" fillId="6" borderId="9" xfId="4" applyNumberFormat="1" applyFont="1" applyFill="1" applyBorder="1" applyAlignment="1">
      <alignment horizontal="center"/>
    </xf>
    <xf numFmtId="0" fontId="16" fillId="7" borderId="10" xfId="4" applyFont="1" applyFill="1" applyBorder="1" applyAlignment="1">
      <alignment horizontal="center" vertical="center"/>
    </xf>
    <xf numFmtId="166" fontId="16" fillId="7" borderId="0" xfId="4" applyNumberFormat="1" applyFont="1" applyFill="1" applyAlignment="1">
      <alignment horizontal="center" vertical="center"/>
    </xf>
    <xf numFmtId="165" fontId="17" fillId="7" borderId="0" xfId="4" applyNumberFormat="1" applyFont="1" applyFill="1" applyAlignment="1">
      <alignment horizontal="center"/>
    </xf>
    <xf numFmtId="165" fontId="17" fillId="7" borderId="9" xfId="4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67" fontId="2" fillId="0" borderId="0" xfId="3" applyNumberFormat="1" applyAlignment="1">
      <alignment horizontal="center" vertical="center"/>
    </xf>
    <xf numFmtId="0" fontId="2" fillId="0" borderId="9" xfId="1" applyBorder="1"/>
    <xf numFmtId="0" fontId="5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166" fontId="22" fillId="0" borderId="24" xfId="3" applyNumberFormat="1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/>
    </xf>
    <xf numFmtId="167" fontId="24" fillId="0" borderId="26" xfId="3" applyNumberFormat="1" applyFont="1" applyBorder="1" applyAlignment="1">
      <alignment horizontal="right" vertical="center"/>
    </xf>
    <xf numFmtId="166" fontId="22" fillId="0" borderId="27" xfId="3" applyNumberFormat="1" applyFont="1" applyBorder="1" applyAlignment="1">
      <alignment horizontal="center" vertical="center"/>
    </xf>
    <xf numFmtId="0" fontId="20" fillId="0" borderId="21" xfId="3" applyFont="1" applyBorder="1" applyAlignment="1">
      <alignment horizontal="right"/>
    </xf>
    <xf numFmtId="0" fontId="5" fillId="0" borderId="28" xfId="3" applyFont="1" applyBorder="1" applyAlignment="1">
      <alignment horizontal="center" vertical="center"/>
    </xf>
    <xf numFmtId="0" fontId="25" fillId="0" borderId="29" xfId="3" applyFont="1" applyBorder="1" applyAlignment="1">
      <alignment horizontal="right" vertical="center"/>
    </xf>
    <xf numFmtId="0" fontId="25" fillId="0" borderId="2" xfId="3" applyFont="1" applyBorder="1" applyAlignment="1">
      <alignment horizontal="right" vertical="center"/>
    </xf>
    <xf numFmtId="167" fontId="2" fillId="0" borderId="30" xfId="3" applyNumberFormat="1" applyBorder="1" applyAlignment="1">
      <alignment horizontal="center" vertical="center"/>
    </xf>
    <xf numFmtId="167" fontId="2" fillId="0" borderId="6" xfId="3" applyNumberFormat="1" applyBorder="1" applyAlignment="1">
      <alignment horizontal="center" vertical="center"/>
    </xf>
    <xf numFmtId="167" fontId="2" fillId="0" borderId="9" xfId="3" applyNumberFormat="1" applyBorder="1" applyAlignment="1">
      <alignment horizontal="center" vertical="center"/>
    </xf>
    <xf numFmtId="0" fontId="20" fillId="0" borderId="31" xfId="3" applyFont="1" applyBorder="1" applyAlignment="1">
      <alignment horizontal="right"/>
    </xf>
    <xf numFmtId="167" fontId="2" fillId="0" borderId="32" xfId="3" applyNumberFormat="1" applyBorder="1" applyAlignment="1">
      <alignment horizontal="center" vertical="center"/>
    </xf>
    <xf numFmtId="167" fontId="2" fillId="0" borderId="25" xfId="3" applyNumberFormat="1" applyBorder="1" applyAlignment="1">
      <alignment horizontal="center" vertical="center"/>
    </xf>
    <xf numFmtId="0" fontId="26" fillId="3" borderId="0" xfId="3" applyFont="1" applyFill="1" applyAlignment="1" applyProtection="1">
      <alignment horizontal="center" vertical="center"/>
      <protection locked="0"/>
    </xf>
    <xf numFmtId="0" fontId="27" fillId="3" borderId="0" xfId="3" applyFont="1" applyFill="1" applyAlignment="1" applyProtection="1">
      <alignment horizontal="right" vertical="center"/>
      <protection locked="0"/>
    </xf>
    <xf numFmtId="167" fontId="19" fillId="0" borderId="26" xfId="3" applyNumberFormat="1" applyFont="1" applyBorder="1" applyAlignment="1">
      <alignment horizontal="center" vertical="center"/>
    </xf>
    <xf numFmtId="0" fontId="1" fillId="0" borderId="0" xfId="5"/>
    <xf numFmtId="14" fontId="1" fillId="0" borderId="0" xfId="5" applyNumberFormat="1"/>
    <xf numFmtId="0" fontId="1" fillId="0" borderId="0" xfId="5" applyAlignment="1">
      <alignment wrapText="1"/>
    </xf>
    <xf numFmtId="3" fontId="1" fillId="0" borderId="0" xfId="5" applyNumberFormat="1"/>
    <xf numFmtId="0" fontId="10" fillId="3" borderId="0" xfId="3" applyFont="1" applyFill="1" applyAlignment="1" applyProtection="1">
      <alignment horizontal="center" vertical="center" wrapText="1"/>
      <protection locked="0"/>
    </xf>
    <xf numFmtId="0" fontId="7" fillId="3" borderId="0" xfId="3" applyFont="1" applyFill="1" applyAlignment="1" applyProtection="1">
      <alignment horizontal="center" vertical="center"/>
      <protection locked="0"/>
    </xf>
    <xf numFmtId="0" fontId="28" fillId="3" borderId="0" xfId="3" applyFont="1" applyFill="1" applyAlignment="1" applyProtection="1">
      <alignment horizontal="center" vertical="center"/>
      <protection locked="0"/>
    </xf>
    <xf numFmtId="1" fontId="11" fillId="3" borderId="0" xfId="3" applyNumberFormat="1" applyFont="1" applyFill="1" applyAlignment="1">
      <alignment horizontal="left" vertical="center" wrapText="1"/>
    </xf>
    <xf numFmtId="0" fontId="29" fillId="0" borderId="0" xfId="5" applyFont="1" applyAlignment="1">
      <alignment vertical="center"/>
    </xf>
    <xf numFmtId="169" fontId="31" fillId="3" borderId="0" xfId="3" applyNumberFormat="1" applyFont="1" applyFill="1" applyAlignment="1" applyProtection="1">
      <alignment horizontal="center" vertical="center"/>
      <protection locked="0"/>
    </xf>
    <xf numFmtId="0" fontId="32" fillId="0" borderId="0" xfId="5" applyFont="1" applyAlignment="1">
      <alignment vertical="top" wrapText="1"/>
    </xf>
    <xf numFmtId="0" fontId="20" fillId="0" borderId="0" xfId="5" applyFont="1"/>
    <xf numFmtId="0" fontId="13" fillId="5" borderId="0" xfId="4" applyFont="1" applyFill="1" applyAlignment="1">
      <alignment horizontal="center" vertical="center"/>
    </xf>
    <xf numFmtId="165" fontId="14" fillId="5" borderId="0" xfId="4" applyNumberFormat="1" applyFont="1" applyFill="1" applyAlignment="1">
      <alignment horizontal="center" wrapText="1"/>
    </xf>
    <xf numFmtId="165" fontId="14" fillId="5" borderId="9" xfId="4" applyNumberFormat="1" applyFont="1" applyFill="1" applyBorder="1" applyAlignment="1">
      <alignment horizontal="center"/>
    </xf>
    <xf numFmtId="165" fontId="15" fillId="6" borderId="18" xfId="4" applyNumberFormat="1" applyFont="1" applyFill="1" applyBorder="1" applyAlignment="1">
      <alignment horizontal="center" wrapText="1"/>
    </xf>
    <xf numFmtId="0" fontId="16" fillId="7" borderId="0" xfId="4" applyFont="1" applyFill="1" applyAlignment="1">
      <alignment horizontal="center" vertical="center"/>
    </xf>
    <xf numFmtId="165" fontId="17" fillId="7" borderId="0" xfId="4" applyNumberFormat="1" applyFont="1" applyFill="1" applyAlignment="1">
      <alignment horizontal="center" wrapText="1"/>
    </xf>
    <xf numFmtId="0" fontId="33" fillId="0" borderId="33" xfId="5" applyFont="1" applyBorder="1" applyAlignment="1">
      <alignment horizontal="center" vertical="center"/>
    </xf>
    <xf numFmtId="170" fontId="19" fillId="0" borderId="33" xfId="5" applyNumberFormat="1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4" fillId="8" borderId="36" xfId="0" applyFont="1" applyFill="1" applyBorder="1" applyAlignment="1">
      <alignment horizontal="center" vertical="center" wrapText="1"/>
    </xf>
    <xf numFmtId="0" fontId="34" fillId="8" borderId="37" xfId="0" applyFont="1" applyFill="1" applyBorder="1" applyAlignment="1">
      <alignment horizontal="center" vertical="center"/>
    </xf>
    <xf numFmtId="0" fontId="34" fillId="8" borderId="38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" fillId="0" borderId="0" xfId="7"/>
    <xf numFmtId="0" fontId="36" fillId="10" borderId="42" xfId="7" applyFont="1" applyFill="1" applyBorder="1" applyAlignment="1">
      <alignment horizontal="center"/>
    </xf>
    <xf numFmtId="0" fontId="36" fillId="10" borderId="43" xfId="7" applyFont="1" applyFill="1" applyBorder="1" applyAlignment="1">
      <alignment horizontal="center"/>
    </xf>
    <xf numFmtId="0" fontId="37" fillId="12" borderId="29" xfId="7" applyFont="1" applyFill="1" applyBorder="1" applyAlignment="1">
      <alignment horizontal="center"/>
    </xf>
    <xf numFmtId="0" fontId="37" fillId="12" borderId="2" xfId="7" applyFont="1" applyFill="1" applyBorder="1" applyAlignment="1">
      <alignment horizontal="center"/>
    </xf>
    <xf numFmtId="0" fontId="39" fillId="13" borderId="1" xfId="0" applyFont="1" applyFill="1" applyBorder="1" applyAlignment="1">
      <alignment horizontal="center"/>
    </xf>
    <xf numFmtId="0" fontId="39" fillId="13" borderId="2" xfId="0" applyFont="1" applyFill="1" applyBorder="1" applyAlignment="1">
      <alignment horizontal="center"/>
    </xf>
    <xf numFmtId="0" fontId="37" fillId="12" borderId="44" xfId="7" applyFont="1" applyFill="1" applyBorder="1" applyAlignment="1">
      <alignment horizontal="center"/>
    </xf>
    <xf numFmtId="0" fontId="37" fillId="12" borderId="4" xfId="7" applyFont="1" applyFill="1" applyBorder="1" applyAlignment="1">
      <alignment horizontal="center"/>
    </xf>
    <xf numFmtId="0" fontId="39" fillId="13" borderId="3" xfId="0" applyFont="1" applyFill="1" applyBorder="1" applyAlignment="1">
      <alignment horizontal="center"/>
    </xf>
    <xf numFmtId="0" fontId="39" fillId="13" borderId="4" xfId="0" applyFont="1" applyFill="1" applyBorder="1" applyAlignment="1">
      <alignment horizontal="center"/>
    </xf>
    <xf numFmtId="0" fontId="1" fillId="0" borderId="0" xfId="7" applyAlignment="1">
      <alignment vertical="center"/>
    </xf>
    <xf numFmtId="0" fontId="37" fillId="12" borderId="30" xfId="7" applyFont="1" applyFill="1" applyBorder="1" applyAlignment="1">
      <alignment horizontal="center"/>
    </xf>
    <xf numFmtId="0" fontId="37" fillId="12" borderId="6" xfId="7" applyFont="1" applyFill="1" applyBorder="1" applyAlignment="1">
      <alignment horizontal="center"/>
    </xf>
    <xf numFmtId="0" fontId="39" fillId="13" borderId="5" xfId="0" applyFont="1" applyFill="1" applyBorder="1" applyAlignment="1">
      <alignment horizontal="center"/>
    </xf>
    <xf numFmtId="0" fontId="39" fillId="13" borderId="6" xfId="0" applyFont="1" applyFill="1" applyBorder="1" applyAlignment="1">
      <alignment horizontal="center"/>
    </xf>
    <xf numFmtId="0" fontId="41" fillId="14" borderId="45" xfId="7" applyFont="1" applyFill="1" applyBorder="1" applyAlignment="1">
      <alignment horizontal="center" vertical="center" wrapText="1"/>
    </xf>
    <xf numFmtId="0" fontId="42" fillId="14" borderId="46" xfId="7" applyFont="1" applyFill="1" applyBorder="1" applyAlignment="1">
      <alignment horizontal="center"/>
    </xf>
    <xf numFmtId="0" fontId="42" fillId="14" borderId="47" xfId="7" applyFont="1" applyFill="1" applyBorder="1" applyAlignment="1">
      <alignment horizontal="center"/>
    </xf>
    <xf numFmtId="0" fontId="1" fillId="0" borderId="0" xfId="7" applyBorder="1"/>
    <xf numFmtId="0" fontId="4" fillId="2" borderId="29" xfId="2" applyFont="1" applyFill="1" applyBorder="1" applyAlignment="1">
      <alignment horizontal="center" vertical="center" wrapText="1"/>
    </xf>
    <xf numFmtId="0" fontId="4" fillId="2" borderId="44" xfId="2" applyFont="1" applyFill="1" applyBorder="1" applyAlignment="1">
      <alignment horizontal="center" vertical="center" wrapText="1"/>
    </xf>
    <xf numFmtId="0" fontId="42" fillId="14" borderId="48" xfId="7" applyFont="1" applyFill="1" applyBorder="1" applyAlignment="1">
      <alignment horizontal="center"/>
    </xf>
    <xf numFmtId="0" fontId="4" fillId="2" borderId="30" xfId="2" applyFont="1" applyFill="1" applyBorder="1" applyAlignment="1">
      <alignment horizontal="center" vertical="center" wrapText="1"/>
    </xf>
    <xf numFmtId="0" fontId="20" fillId="0" borderId="49" xfId="7" applyFont="1" applyBorder="1" applyAlignment="1">
      <alignment horizontal="center"/>
    </xf>
    <xf numFmtId="0" fontId="4" fillId="2" borderId="56" xfId="2" applyFont="1" applyFill="1" applyBorder="1" applyAlignment="1">
      <alignment horizontal="center" vertical="center" wrapText="1"/>
    </xf>
    <xf numFmtId="0" fontId="36" fillId="10" borderId="59" xfId="7" applyFont="1" applyFill="1" applyBorder="1" applyAlignment="1">
      <alignment horizontal="center"/>
    </xf>
    <xf numFmtId="0" fontId="36" fillId="10" borderId="60" xfId="7" applyFont="1" applyFill="1" applyBorder="1" applyAlignment="1">
      <alignment horizontal="center"/>
    </xf>
    <xf numFmtId="0" fontId="37" fillId="2" borderId="29" xfId="7" applyFont="1" applyFill="1" applyBorder="1" applyAlignment="1">
      <alignment horizontal="center"/>
    </xf>
    <xf numFmtId="0" fontId="38" fillId="11" borderId="2" xfId="7" applyFont="1" applyFill="1" applyBorder="1" applyAlignment="1">
      <alignment horizontal="center"/>
    </xf>
    <xf numFmtId="0" fontId="37" fillId="2" borderId="44" xfId="7" applyFont="1" applyFill="1" applyBorder="1" applyAlignment="1">
      <alignment horizontal="center"/>
    </xf>
    <xf numFmtId="0" fontId="38" fillId="11" borderId="4" xfId="7" applyFont="1" applyFill="1" applyBorder="1" applyAlignment="1">
      <alignment horizontal="center"/>
    </xf>
    <xf numFmtId="0" fontId="37" fillId="2" borderId="30" xfId="7" applyFont="1" applyFill="1" applyBorder="1" applyAlignment="1">
      <alignment horizontal="center"/>
    </xf>
    <xf numFmtId="0" fontId="38" fillId="11" borderId="6" xfId="7" applyFont="1" applyFill="1" applyBorder="1" applyAlignment="1">
      <alignment horizontal="center"/>
    </xf>
    <xf numFmtId="0" fontId="10" fillId="3" borderId="0" xfId="3" applyNumberFormat="1" applyFont="1" applyFill="1" applyAlignment="1" applyProtection="1">
      <alignment horizontal="center" vertical="center"/>
      <protection locked="0"/>
    </xf>
    <xf numFmtId="171" fontId="23" fillId="0" borderId="20" xfId="3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2" fontId="43" fillId="0" borderId="0" xfId="0" applyNumberFormat="1" applyFont="1" applyAlignment="1">
      <alignment horizontal="center" vertical="center"/>
    </xf>
    <xf numFmtId="167" fontId="19" fillId="0" borderId="26" xfId="3" applyNumberFormat="1" applyFont="1" applyBorder="1" applyAlignment="1">
      <alignment horizontal="right" vertical="center"/>
    </xf>
    <xf numFmtId="167" fontId="19" fillId="0" borderId="26" xfId="3" applyNumberFormat="1" applyFont="1" applyBorder="1" applyAlignment="1">
      <alignment vertical="center"/>
    </xf>
    <xf numFmtId="1" fontId="11" fillId="3" borderId="9" xfId="3" applyNumberFormat="1" applyFont="1" applyFill="1" applyBorder="1" applyAlignment="1">
      <alignment horizontal="left" vertical="center" wrapText="1"/>
    </xf>
    <xf numFmtId="1" fontId="11" fillId="3" borderId="15" xfId="3" applyNumberFormat="1" applyFont="1" applyFill="1" applyBorder="1" applyAlignment="1">
      <alignment horizontal="left" vertical="center" wrapText="1"/>
    </xf>
    <xf numFmtId="0" fontId="44" fillId="3" borderId="12" xfId="3" applyFont="1" applyFill="1" applyBorder="1" applyAlignment="1" applyProtection="1">
      <alignment horizontal="center" vertical="center"/>
      <protection locked="0"/>
    </xf>
    <xf numFmtId="0" fontId="44" fillId="3" borderId="13" xfId="3" applyFont="1" applyFill="1" applyBorder="1" applyAlignment="1" applyProtection="1">
      <alignment horizontal="center" vertical="center"/>
      <protection locked="0"/>
    </xf>
    <xf numFmtId="0" fontId="44" fillId="3" borderId="14" xfId="3" applyFont="1" applyFill="1" applyBorder="1" applyAlignment="1" applyProtection="1">
      <alignment horizontal="center" vertical="center"/>
      <protection locked="0"/>
    </xf>
    <xf numFmtId="168" fontId="25" fillId="0" borderId="7" xfId="3" applyNumberFormat="1" applyFont="1" applyBorder="1" applyAlignment="1">
      <alignment horizontal="center" vertical="center" wrapText="1"/>
    </xf>
    <xf numFmtId="168" fontId="25" fillId="0" borderId="8" xfId="3" applyNumberFormat="1" applyFont="1" applyBorder="1" applyAlignment="1">
      <alignment horizontal="center" vertical="center" wrapText="1"/>
    </xf>
    <xf numFmtId="0" fontId="7" fillId="3" borderId="12" xfId="3" applyFont="1" applyFill="1" applyBorder="1" applyAlignment="1" applyProtection="1">
      <alignment horizontal="center" vertical="center"/>
      <protection locked="0"/>
    </xf>
    <xf numFmtId="0" fontId="7" fillId="3" borderId="13" xfId="3" applyFont="1" applyFill="1" applyBorder="1" applyAlignment="1" applyProtection="1">
      <alignment horizontal="center" vertical="center"/>
      <protection locked="0"/>
    </xf>
    <xf numFmtId="0" fontId="7" fillId="3" borderId="14" xfId="3" applyFont="1" applyFill="1" applyBorder="1" applyAlignment="1" applyProtection="1">
      <alignment horizontal="center" vertical="center"/>
      <protection locked="0"/>
    </xf>
    <xf numFmtId="0" fontId="8" fillId="3" borderId="12" xfId="3" applyFont="1" applyFill="1" applyBorder="1" applyAlignment="1" applyProtection="1">
      <alignment horizontal="center" vertical="center"/>
      <protection locked="0"/>
    </xf>
    <xf numFmtId="0" fontId="8" fillId="3" borderId="13" xfId="3" applyFont="1" applyFill="1" applyBorder="1" applyAlignment="1" applyProtection="1">
      <alignment horizontal="center" vertical="center"/>
      <protection locked="0"/>
    </xf>
    <xf numFmtId="0" fontId="8" fillId="3" borderId="14" xfId="3" applyFont="1" applyFill="1" applyBorder="1" applyAlignment="1" applyProtection="1">
      <alignment horizontal="center" vertical="center"/>
      <protection locked="0"/>
    </xf>
    <xf numFmtId="0" fontId="6" fillId="3" borderId="0" xfId="3" applyFont="1" applyFill="1" applyAlignment="1">
      <alignment horizontal="right" vertical="center"/>
    </xf>
    <xf numFmtId="0" fontId="30" fillId="0" borderId="0" xfId="5" applyFont="1" applyAlignment="1">
      <alignment horizontal="right" vertical="center"/>
    </xf>
    <xf numFmtId="0" fontId="1" fillId="0" borderId="0" xfId="7" applyBorder="1" applyAlignment="1">
      <alignment horizontal="center"/>
    </xf>
    <xf numFmtId="0" fontId="36" fillId="10" borderId="57" xfId="7" applyFont="1" applyFill="1" applyBorder="1" applyAlignment="1">
      <alignment horizontal="center"/>
    </xf>
    <xf numFmtId="0" fontId="36" fillId="10" borderId="58" xfId="7" applyFont="1" applyFill="1" applyBorder="1" applyAlignment="1">
      <alignment horizontal="center"/>
    </xf>
    <xf numFmtId="14" fontId="36" fillId="10" borderId="57" xfId="7" applyNumberFormat="1" applyFont="1" applyFill="1" applyBorder="1" applyAlignment="1">
      <alignment horizontal="center"/>
    </xf>
    <xf numFmtId="0" fontId="35" fillId="9" borderId="54" xfId="7" applyFont="1" applyFill="1" applyBorder="1" applyAlignment="1">
      <alignment horizontal="center" vertical="center"/>
    </xf>
    <xf numFmtId="0" fontId="35" fillId="9" borderId="26" xfId="7" applyFont="1" applyFill="1" applyBorder="1" applyAlignment="1">
      <alignment horizontal="center" vertical="center"/>
    </xf>
    <xf numFmtId="0" fontId="35" fillId="9" borderId="7" xfId="7" applyFont="1" applyFill="1" applyBorder="1" applyAlignment="1">
      <alignment horizontal="center" vertical="center"/>
    </xf>
    <xf numFmtId="0" fontId="35" fillId="9" borderId="55" xfId="7" applyFont="1" applyFill="1" applyBorder="1" applyAlignment="1">
      <alignment horizontal="center" vertical="center"/>
    </xf>
    <xf numFmtId="0" fontId="36" fillId="10" borderId="40" xfId="7" applyFont="1" applyFill="1" applyBorder="1" applyAlignment="1">
      <alignment horizontal="center"/>
    </xf>
    <xf numFmtId="0" fontId="36" fillId="10" borderId="41" xfId="7" applyFont="1" applyFill="1" applyBorder="1" applyAlignment="1">
      <alignment horizontal="center"/>
    </xf>
    <xf numFmtId="0" fontId="20" fillId="0" borderId="50" xfId="7" applyFont="1" applyBorder="1" applyAlignment="1">
      <alignment horizontal="center"/>
    </xf>
    <xf numFmtId="0" fontId="20" fillId="0" borderId="51" xfId="7" applyFont="1" applyBorder="1" applyAlignment="1">
      <alignment horizontal="center"/>
    </xf>
    <xf numFmtId="0" fontId="40" fillId="0" borderId="0" xfId="7" applyFont="1" applyBorder="1" applyAlignment="1">
      <alignment horizontal="center" readingOrder="2"/>
    </xf>
    <xf numFmtId="0" fontId="20" fillId="0" borderId="53" xfId="7" applyFont="1" applyBorder="1" applyAlignment="1">
      <alignment horizontal="center"/>
    </xf>
    <xf numFmtId="0" fontId="20" fillId="0" borderId="52" xfId="7" applyFont="1" applyBorder="1" applyAlignment="1">
      <alignment horizontal="center"/>
    </xf>
    <xf numFmtId="0" fontId="1" fillId="0" borderId="32" xfId="7" applyBorder="1" applyAlignment="1">
      <alignment horizontal="center"/>
    </xf>
    <xf numFmtId="2" fontId="42" fillId="14" borderId="46" xfId="7" applyNumberFormat="1" applyFont="1" applyFill="1" applyBorder="1" applyAlignment="1">
      <alignment horizontal="center"/>
    </xf>
    <xf numFmtId="0" fontId="38" fillId="11" borderId="2" xfId="7" quotePrefix="1" applyFont="1" applyFill="1" applyBorder="1" applyAlignment="1">
      <alignment horizontal="center"/>
    </xf>
    <xf numFmtId="0" fontId="38" fillId="11" borderId="4" xfId="7" quotePrefix="1" applyFont="1" applyFill="1" applyBorder="1" applyAlignment="1">
      <alignment horizontal="center"/>
    </xf>
    <xf numFmtId="0" fontId="38" fillId="11" borderId="6" xfId="7" quotePrefix="1" applyFont="1" applyFill="1" applyBorder="1" applyAlignment="1">
      <alignment horizontal="center"/>
    </xf>
    <xf numFmtId="0" fontId="37" fillId="2" borderId="61" xfId="7" applyFont="1" applyFill="1" applyBorder="1" applyAlignment="1">
      <alignment horizontal="center"/>
    </xf>
    <xf numFmtId="0" fontId="38" fillId="11" borderId="62" xfId="7" quotePrefix="1" applyFont="1" applyFill="1" applyBorder="1" applyAlignment="1">
      <alignment horizontal="center"/>
    </xf>
    <xf numFmtId="0" fontId="37" fillId="2" borderId="63" xfId="7" applyFont="1" applyFill="1" applyBorder="1" applyAlignment="1">
      <alignment horizontal="center"/>
    </xf>
    <xf numFmtId="0" fontId="38" fillId="11" borderId="64" xfId="7" quotePrefix="1" applyFont="1" applyFill="1" applyBorder="1" applyAlignment="1">
      <alignment horizontal="center"/>
    </xf>
  </cellXfs>
  <cellStyles count="8">
    <cellStyle name="Normal" xfId="0" builtinId="0"/>
    <cellStyle name="Normal 12" xfId="1"/>
    <cellStyle name="Normal 2 2" xfId="4"/>
    <cellStyle name="Normal 3" xfId="6"/>
    <cellStyle name="Normal 3 2" xfId="3"/>
    <cellStyle name="Normal 4" xfId="5"/>
    <cellStyle name="Normal 6" xfId="7"/>
    <cellStyle name="Normal_Sheet2 2" xfId="2"/>
  </cellStyles>
  <dxfs count="14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rgb="FF008000"/>
      </font>
    </dxf>
    <dxf>
      <font>
        <b/>
        <i val="0"/>
        <color theme="0"/>
      </font>
    </dxf>
    <dxf>
      <font>
        <b/>
        <i val="0"/>
        <color theme="0"/>
      </font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1" formatCode="\ \ \ \ \ \ \ \ \ \ \ \ \ \ \ &quot;حــ/&quot;\ @"/>
    </dxf>
    <dxf>
      <font>
        <b/>
        <i val="0"/>
        <color theme="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theme="0"/>
      </font>
    </dxf>
    <dxf>
      <numFmt numFmtId="171" formatCode="\ \ \ \ \ \ \ \ \ \ \ \ \ \ \ &quot;حــ/&quot;\ @"/>
    </dxf>
    <dxf>
      <font>
        <color rgb="FF00800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1" formatCode="\ \ \ \ \ \ \ \ \ \ \ \ \ \ \ &quot;حــ/&quot;\ @"/>
    </dxf>
    <dxf>
      <font>
        <b/>
        <i val="0"/>
        <color theme="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theme="0"/>
      </font>
    </dxf>
    <dxf>
      <numFmt numFmtId="171" formatCode="\ \ \ \ \ \ \ \ \ \ \ \ \ \ \ &quot;حــ/&quot;\ @"/>
    </dxf>
    <dxf>
      <font>
        <color rgb="FF008000"/>
      </font>
    </dxf>
    <dxf>
      <font>
        <b/>
        <i val="0"/>
        <color theme="0"/>
      </font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1" formatCode="\ \ \ \ \ \ \ \ \ \ \ \ \ \ \ &quot;حــ/&quot;\ @"/>
    </dxf>
    <dxf>
      <font>
        <b/>
        <i val="0"/>
        <color theme="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theme="0"/>
      </font>
    </dxf>
    <dxf>
      <numFmt numFmtId="171" formatCode="\ \ \ \ \ \ \ \ \ \ \ \ \ \ \ &quot;حــ/&quot;\ @"/>
    </dxf>
    <dxf>
      <font>
        <color rgb="FF008000"/>
      </font>
    </dxf>
    <dxf>
      <font>
        <b/>
        <i val="0"/>
        <color theme="0"/>
      </font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1" formatCode="\ \ \ \ \ \ \ \ \ \ \ \ \ \ \ &quot;حــ/&quot;\ @"/>
    </dxf>
    <dxf>
      <font>
        <b/>
        <i val="0"/>
        <color theme="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theme="0"/>
      </font>
    </dxf>
    <dxf>
      <numFmt numFmtId="171" formatCode="\ \ \ \ \ \ \ \ \ \ \ \ \ \ \ &quot;حــ/&quot;\ @"/>
    </dxf>
    <dxf>
      <font>
        <color rgb="FF008000"/>
      </font>
    </dxf>
    <dxf>
      <font>
        <b/>
        <i val="0"/>
        <color theme="0"/>
      </font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1" formatCode="\ \ \ \ \ \ \ \ \ \ \ \ \ \ \ &quot;حــ/&quot;\ @"/>
    </dxf>
    <dxf>
      <font>
        <b/>
        <i val="0"/>
        <color theme="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theme="0"/>
      </font>
    </dxf>
    <dxf>
      <numFmt numFmtId="171" formatCode="\ \ \ \ \ \ \ \ \ \ \ \ \ \ \ &quot;حــ/&quot;\ @"/>
    </dxf>
    <dxf>
      <font>
        <color rgb="FF008000"/>
      </font>
    </dxf>
    <dxf>
      <font>
        <b/>
        <i val="0"/>
        <color theme="0"/>
      </font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1" formatCode="\ \ \ \ \ \ \ \ \ \ \ \ \ \ \ &quot;حــ/&quot;\ @"/>
    </dxf>
    <dxf>
      <font>
        <b/>
        <i val="0"/>
        <color theme="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theme="0"/>
      </font>
    </dxf>
    <dxf>
      <numFmt numFmtId="171" formatCode="\ \ \ \ \ \ \ \ \ \ \ \ \ \ \ &quot;حــ/&quot;\ @"/>
    </dxf>
    <dxf>
      <font>
        <color rgb="FF008000"/>
      </font>
    </dxf>
    <dxf>
      <font>
        <b/>
        <i val="0"/>
        <color theme="0"/>
      </font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ont>
        <color theme="0"/>
      </font>
    </dxf>
    <dxf>
      <numFmt numFmtId="171" formatCode="\ \ \ \ \ \ \ \ \ \ \ \ \ \ \ &quot;حــ/&quot;\ @"/>
    </dxf>
    <dxf>
      <font>
        <b/>
        <i val="0"/>
        <color theme="0"/>
      </font>
    </dxf>
    <dxf>
      <fill>
        <patternFill>
          <bgColor rgb="FFFFFF00"/>
        </patternFill>
      </fill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border>
        <bottom style="thin">
          <color theme="5"/>
        </bottom>
      </border>
    </dxf>
    <dxf>
      <border>
        <bottom style="thin">
          <color indexed="64"/>
        </bottom>
      </border>
    </dxf>
    <dxf>
      <fill>
        <patternFill>
          <bgColor rgb="FFFFFF00"/>
        </patternFill>
      </fill>
    </dxf>
    <dxf>
      <font>
        <color theme="0"/>
      </font>
    </dxf>
    <dxf>
      <numFmt numFmtId="171" formatCode="\ \ \ \ \ \ \ \ \ \ \ \ \ \ \ &quot;حــ/&quot;\ @"/>
    </dxf>
    <dxf>
      <font>
        <color rgb="FF008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iprahem/Application%20Data/Microsoft/Excel/Cartoon/printable-daily-planner_macr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user/AppData/Roaming/Microsoft/Excel/AL-Moltazem%20-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L-Moltazem%20Aluminum/2014/AL-Moltazem%20-%20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6;&#1585;&#1606;&#1575;&#1605;&#1580;%20&#1575;&#1604;&#1605;&#1581;&#1575;&#1587;&#1576;&#1577;%20&#1575;&#1604;&#1605;&#1575;&#1604;&#1610;&#1577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yalla%20safar\&#1576;&#1608;&#1575;&#1602;&#1610;\&#1581;&#1575;&#1604;&#1577;%20&#1578;&#1591;&#1576;&#1610;&#1602;&#1610;&#1577;%20&#1593;&#1604;&#1609;%20&#1576;&#1585;&#1606;&#1575;&#1605;&#1580;%20&#1575;&#1604;&#1605;&#1581;&#1575;&#1587;&#1576;&#1577;%20&#1575;&#1604;&#1605;&#1575;&#1604;&#1610;&#1577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7-%20&#1575;&#1604;&#1581;&#1587;&#1600;&#1600;&#1600;&#1600;&#1575;&#1576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Holidays"/>
      <sheetName val="Events"/>
      <sheetName val="MiniCalendars"/>
    </sheetNames>
    <sheetDataSet>
      <sheetData sheetId="0">
        <row r="4">
          <cell r="D4">
            <v>41011</v>
          </cell>
        </row>
      </sheetData>
      <sheetData sheetId="1">
        <row r="6">
          <cell r="F6" t="str">
            <v>Date</v>
          </cell>
        </row>
        <row r="7">
          <cell r="F7">
            <v>41015</v>
          </cell>
        </row>
        <row r="8">
          <cell r="F8">
            <v>40979</v>
          </cell>
        </row>
        <row r="9">
          <cell r="F9">
            <v>41217</v>
          </cell>
        </row>
        <row r="10">
          <cell r="F10">
            <v>41161</v>
          </cell>
        </row>
        <row r="11">
          <cell r="F11">
            <v>41024</v>
          </cell>
        </row>
        <row r="12">
          <cell r="F12">
            <v>41295</v>
          </cell>
        </row>
        <row r="15">
          <cell r="F15">
            <v>41235</v>
          </cell>
        </row>
        <row r="16">
          <cell r="F16">
            <v>40924</v>
          </cell>
        </row>
        <row r="17">
          <cell r="F17">
            <v>41042</v>
          </cell>
        </row>
        <row r="18">
          <cell r="F18">
            <v>41077</v>
          </cell>
        </row>
        <row r="19">
          <cell r="F19">
            <v>41112</v>
          </cell>
        </row>
        <row r="20">
          <cell r="F20">
            <v>41155</v>
          </cell>
        </row>
        <row r="21">
          <cell r="F21">
            <v>40959</v>
          </cell>
        </row>
        <row r="22">
          <cell r="F22">
            <v>41190</v>
          </cell>
        </row>
        <row r="23">
          <cell r="F23">
            <v>41057</v>
          </cell>
        </row>
        <row r="24">
          <cell r="F24" t="str">
            <v/>
          </cell>
        </row>
        <row r="25">
          <cell r="F25" t="str">
            <v/>
          </cell>
        </row>
        <row r="28">
          <cell r="F28">
            <v>41213</v>
          </cell>
        </row>
        <row r="29">
          <cell r="F29">
            <v>41268</v>
          </cell>
        </row>
        <row r="30">
          <cell r="F30">
            <v>41267</v>
          </cell>
        </row>
        <row r="31">
          <cell r="F31">
            <v>41274</v>
          </cell>
        </row>
        <row r="32">
          <cell r="F32">
            <v>40909</v>
          </cell>
        </row>
        <row r="33">
          <cell r="F33">
            <v>40985</v>
          </cell>
        </row>
        <row r="34">
          <cell r="F34">
            <v>41000</v>
          </cell>
        </row>
        <row r="35">
          <cell r="F35">
            <v>41074</v>
          </cell>
        </row>
        <row r="36">
          <cell r="F36">
            <v>41094</v>
          </cell>
        </row>
        <row r="37">
          <cell r="F37">
            <v>41224</v>
          </cell>
        </row>
        <row r="38">
          <cell r="F38">
            <v>40941</v>
          </cell>
        </row>
        <row r="39">
          <cell r="F39">
            <v>40951</v>
          </cell>
        </row>
        <row r="40">
          <cell r="F40">
            <v>40953</v>
          </cell>
        </row>
        <row r="41">
          <cell r="F41">
            <v>41021</v>
          </cell>
        </row>
        <row r="42">
          <cell r="F42">
            <v>41206</v>
          </cell>
        </row>
        <row r="43">
          <cell r="F43" t="str">
            <v/>
          </cell>
        </row>
        <row r="44">
          <cell r="F44" t="str">
            <v/>
          </cell>
        </row>
        <row r="45">
          <cell r="F45" t="str">
            <v/>
          </cell>
        </row>
        <row r="46">
          <cell r="F46" t="str">
            <v/>
          </cell>
        </row>
        <row r="47">
          <cell r="F47" t="str">
            <v/>
          </cell>
        </row>
        <row r="48">
          <cell r="F48" t="str">
            <v/>
          </cell>
        </row>
        <row r="49">
          <cell r="F49" t="str">
            <v/>
          </cell>
        </row>
        <row r="50">
          <cell r="F50" t="str">
            <v/>
          </cell>
        </row>
        <row r="51">
          <cell r="F51" t="str">
            <v/>
          </cell>
        </row>
        <row r="52">
          <cell r="F52" t="str">
            <v/>
          </cell>
        </row>
        <row r="53">
          <cell r="F53" t="str">
            <v/>
          </cell>
        </row>
        <row r="54">
          <cell r="F54" t="str">
            <v/>
          </cell>
        </row>
        <row r="55">
          <cell r="F55" t="str">
            <v/>
          </cell>
        </row>
        <row r="56">
          <cell r="F56" t="str">
            <v/>
          </cell>
        </row>
        <row r="57">
          <cell r="F57" t="str">
            <v/>
          </cell>
        </row>
        <row r="58">
          <cell r="F58" t="str">
            <v/>
          </cell>
        </row>
      </sheetData>
      <sheetData sheetId="2">
        <row r="3">
          <cell r="D3" t="str">
            <v>Date</v>
          </cell>
        </row>
        <row r="4">
          <cell r="D4">
            <v>40953</v>
          </cell>
        </row>
        <row r="5">
          <cell r="D5">
            <v>40953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3"/>
      <sheetName val="دليل اكواد"/>
      <sheetName val="Journal Entry"/>
      <sheetName val="supplyers"/>
      <sheetName val="Customer"/>
      <sheetName val="CALENDER"/>
      <sheetName val="PO#ALU"/>
      <sheetName val="PO#UPVC"/>
      <sheetName val="Employee"/>
      <sheetName val="قائمة الدخل"/>
      <sheetName val="Sheet1"/>
      <sheetName val="Sheet2"/>
      <sheetName val="مستحقات عمال"/>
    </sheetNames>
    <sheetDataSet>
      <sheetData sheetId="0"/>
      <sheetData sheetId="1"/>
      <sheetData sheetId="2">
        <row r="1">
          <cell r="C1" t="str">
            <v>قيـــــــود يوميـــــــة</v>
          </cell>
        </row>
      </sheetData>
      <sheetData sheetId="3"/>
      <sheetData sheetId="4">
        <row r="1">
          <cell r="A1" t="str">
            <v>كود</v>
          </cell>
        </row>
      </sheetData>
      <sheetData sheetId="5">
        <row r="1">
          <cell r="M1">
            <v>1</v>
          </cell>
        </row>
      </sheetData>
      <sheetData sheetId="6"/>
      <sheetData sheetId="7"/>
      <sheetData sheetId="8">
        <row r="2">
          <cell r="A2" t="str">
            <v>كود</v>
          </cell>
        </row>
      </sheetData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3"/>
      <sheetName val="دليل اكواد"/>
      <sheetName val="Journal Entry"/>
      <sheetName val="Customer"/>
      <sheetName val="supplyers"/>
      <sheetName val="CALENDER"/>
      <sheetName val="PO#ALU"/>
      <sheetName val="PO#UPVC"/>
      <sheetName val="Employee"/>
      <sheetName val="الميزانية"/>
      <sheetName val="قائمة الدخل"/>
      <sheetName val="Sheet1"/>
      <sheetName val="Sheet3"/>
      <sheetName val="Sheet2"/>
      <sheetName val="Sheet4"/>
    </sheetNames>
    <sheetDataSet>
      <sheetData sheetId="0"/>
      <sheetData sheetId="1"/>
      <sheetData sheetId="2"/>
      <sheetData sheetId="3"/>
      <sheetData sheetId="4"/>
      <sheetData sheetId="5">
        <row r="1">
          <cell r="P1" t="str">
            <v>US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قدمة "/>
      <sheetName val="دليل الحسابات"/>
      <sheetName val="يناير"/>
      <sheetName val="فبراير"/>
      <sheetName val="مارس"/>
      <sheetName val="ابريل"/>
      <sheetName val="مايو"/>
      <sheetName val="يونيو"/>
      <sheetName val="يوليو"/>
      <sheetName val="اغسطس"/>
      <sheetName val="سبتمبر"/>
      <sheetName val="اكتوبر"/>
      <sheetName val="نوفمبر"/>
      <sheetName val="ديسمبر "/>
      <sheetName val="ميزان المراجعة "/>
      <sheetName val="حسابات الاستاذ"/>
      <sheetName val="التسويات الجردية"/>
      <sheetName val="قائمة الدخل "/>
      <sheetName val="حساب المتاجرة "/>
      <sheetName val="حـ الارباح والخسائر"/>
      <sheetName val="الميزانية "/>
      <sheetName val="قائمة التدفقات النقدية"/>
      <sheetName val="المؤشرات المالية"/>
    </sheetNames>
    <sheetDataSet>
      <sheetData sheetId="0" refreshError="1"/>
      <sheetData sheetId="1">
        <row r="5">
          <cell r="C5" t="str">
            <v>اراضى ومبانى</v>
          </cell>
        </row>
        <row r="6">
          <cell r="C6" t="str">
            <v>اثاث وتجهيزات</v>
          </cell>
        </row>
        <row r="7">
          <cell r="C7" t="str">
            <v>الات ومعدات</v>
          </cell>
        </row>
        <row r="8">
          <cell r="C8" t="str">
            <v>سيارات</v>
          </cell>
        </row>
        <row r="9">
          <cell r="C9" t="str">
            <v>استثمارات طويلة الاجل</v>
          </cell>
        </row>
        <row r="10">
          <cell r="C10" t="str">
            <v>شهرة محل</v>
          </cell>
        </row>
        <row r="11">
          <cell r="C11" t="str">
            <v>براءات اختراع وحقوق امتياز</v>
          </cell>
        </row>
        <row r="12">
          <cell r="C12" t="str">
            <v>بضاعة اخر المدة</v>
          </cell>
        </row>
        <row r="13">
          <cell r="C13" t="str">
            <v>العملاء والمدينين وحسابات القبض</v>
          </cell>
        </row>
        <row r="14">
          <cell r="C14" t="str">
            <v>اوراق قبض</v>
          </cell>
        </row>
        <row r="15">
          <cell r="C15" t="str">
            <v>استثمارات قصيرة الاجل</v>
          </cell>
        </row>
        <row r="16">
          <cell r="C16" t="str">
            <v>نقدية بالبنوك</v>
          </cell>
        </row>
        <row r="17">
          <cell r="C17" t="str">
            <v>نقدية بالخزائن</v>
          </cell>
        </row>
        <row r="18">
          <cell r="C18" t="str">
            <v>مصروفات مدفوعة مقدما</v>
          </cell>
        </row>
        <row r="19">
          <cell r="C19" t="str">
            <v>ايرادات مستحقة</v>
          </cell>
        </row>
        <row r="20">
          <cell r="C20" t="str">
            <v>رأس المال</v>
          </cell>
        </row>
        <row r="21">
          <cell r="C21" t="str">
            <v>ارباح مرحلة</v>
          </cell>
        </row>
        <row r="22">
          <cell r="C22" t="str">
            <v>حساب التشغيل</v>
          </cell>
        </row>
        <row r="23">
          <cell r="C23" t="str">
            <v>حساب الارباح والخسائر</v>
          </cell>
        </row>
        <row r="24">
          <cell r="C24" t="str">
            <v>حساب المتاجرة</v>
          </cell>
        </row>
        <row r="25">
          <cell r="C25" t="str">
            <v>حساب توزيع الارباح</v>
          </cell>
        </row>
        <row r="26">
          <cell r="C26" t="str">
            <v>حساب مجمل الربح</v>
          </cell>
        </row>
        <row r="27">
          <cell r="C27" t="str">
            <v>حساب صافى الربح</v>
          </cell>
        </row>
        <row r="28">
          <cell r="C28" t="str">
            <v>احتياطى عام</v>
          </cell>
        </row>
        <row r="29">
          <cell r="C29" t="str">
            <v>احتياطى شراء اصول ثابتة</v>
          </cell>
        </row>
        <row r="30">
          <cell r="C30" t="str">
            <v>احتياطيات اخرى</v>
          </cell>
        </row>
        <row r="31">
          <cell r="C31" t="str">
            <v>مخصص اهلاك مبانى</v>
          </cell>
        </row>
        <row r="32">
          <cell r="C32" t="str">
            <v>مخصص اهلاك الات ومعدات</v>
          </cell>
        </row>
        <row r="33">
          <cell r="C33" t="str">
            <v>مخصص اهلاك اثاث</v>
          </cell>
        </row>
        <row r="34">
          <cell r="C34" t="str">
            <v>مخصص اهلاك سيارات</v>
          </cell>
        </row>
        <row r="35">
          <cell r="C35" t="str">
            <v>مخصص ديون مشكوك فيها</v>
          </cell>
        </row>
        <row r="36">
          <cell r="C36" t="str">
            <v>مخصص هبوط استثمارات</v>
          </cell>
        </row>
        <row r="37">
          <cell r="C37" t="str">
            <v>قروض طويلة الاجل</v>
          </cell>
        </row>
        <row r="38">
          <cell r="C38" t="str">
            <v>التزمات طويلة الاجل اخرى</v>
          </cell>
        </row>
        <row r="39">
          <cell r="C39" t="str">
            <v>قروض قصيرة الاجل</v>
          </cell>
        </row>
        <row r="40">
          <cell r="C40" t="str">
            <v>دائنون وحسابات دفع</v>
          </cell>
        </row>
        <row r="41">
          <cell r="C41" t="str">
            <v>اوراق دفع</v>
          </cell>
        </row>
        <row r="42">
          <cell r="C42" t="str">
            <v>مصروفات مدفوعة مقدما</v>
          </cell>
        </row>
        <row r="43">
          <cell r="C43" t="str">
            <v>ايرادات مستحقة</v>
          </cell>
        </row>
        <row r="44">
          <cell r="C44" t="str">
            <v>مشتريات سلع</v>
          </cell>
        </row>
        <row r="45">
          <cell r="C45" t="str">
            <v>مشتريات خدمات</v>
          </cell>
        </row>
        <row r="46">
          <cell r="C46" t="str">
            <v>مصروفات نقل بضاعة</v>
          </cell>
        </row>
        <row r="47">
          <cell r="C47" t="str">
            <v>عمولة رجال بيع</v>
          </cell>
        </row>
        <row r="48">
          <cell r="C48" t="str">
            <v>بضاعة اول المدة</v>
          </cell>
        </row>
        <row r="49">
          <cell r="C49" t="str">
            <v>مردودات مشتريات</v>
          </cell>
        </row>
        <row r="50">
          <cell r="C50" t="str">
            <v>اجور ومرتبات ومكافآت</v>
          </cell>
        </row>
        <row r="51">
          <cell r="C51" t="str">
            <v>نفقات دعاية واعلان</v>
          </cell>
        </row>
        <row r="52">
          <cell r="C52" t="str">
            <v xml:space="preserve">ايجارات مدينة </v>
          </cell>
        </row>
        <row r="53">
          <cell r="C53" t="str">
            <v>مواد تعبئة وتغليف</v>
          </cell>
        </row>
        <row r="54">
          <cell r="C54" t="str">
            <v>خصم مسموح به</v>
          </cell>
        </row>
        <row r="55">
          <cell r="C55" t="str">
            <v>مصروفات انتقال</v>
          </cell>
        </row>
        <row r="56">
          <cell r="C56" t="str">
            <v>مصروفات نثرية</v>
          </cell>
        </row>
        <row r="57">
          <cell r="C57" t="str">
            <v>ادوات كتابية</v>
          </cell>
        </row>
        <row r="58">
          <cell r="C58" t="str">
            <v xml:space="preserve">مصروفات  اخرى متنوعة </v>
          </cell>
        </row>
        <row r="59">
          <cell r="C59" t="str">
            <v>استهلاك مبانى</v>
          </cell>
        </row>
        <row r="60">
          <cell r="C60" t="str">
            <v>استهلاك الات</v>
          </cell>
        </row>
        <row r="61">
          <cell r="C61" t="str">
            <v>استهلاك سيارات</v>
          </cell>
        </row>
        <row r="62">
          <cell r="C62" t="str">
            <v>استهلاك اثاث</v>
          </cell>
        </row>
        <row r="63">
          <cell r="C63" t="str">
            <v>فوائد قروض طويلة الاجل</v>
          </cell>
        </row>
        <row r="64">
          <cell r="C64" t="str">
            <v xml:space="preserve">فوائد قروض قصيرة الاجل </v>
          </cell>
        </row>
        <row r="65">
          <cell r="C65" t="str">
            <v xml:space="preserve">ديون معدومة </v>
          </cell>
        </row>
        <row r="66">
          <cell r="C66" t="str">
            <v>خسائر رأسمالية</v>
          </cell>
        </row>
        <row r="67">
          <cell r="C67" t="str">
            <v>مبيعات سلع</v>
          </cell>
        </row>
        <row r="68">
          <cell r="C68" t="str">
            <v>مردودات المبيعات</v>
          </cell>
        </row>
        <row r="69">
          <cell r="C69" t="str">
            <v>مبيعات خدمات</v>
          </cell>
        </row>
        <row r="70">
          <cell r="C70" t="str">
            <v>ايرادت الاستثمار</v>
          </cell>
        </row>
        <row r="71">
          <cell r="C71" t="str">
            <v>خصم مكتسب</v>
          </cell>
        </row>
        <row r="72">
          <cell r="C72" t="str">
            <v>ارباح راسمالية</v>
          </cell>
        </row>
        <row r="73">
          <cell r="C73" t="str">
            <v xml:space="preserve">ايجارات دائنة </v>
          </cell>
        </row>
        <row r="74">
          <cell r="C74" t="str">
            <v>ايرادات اخرى متنوعة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قدمة "/>
      <sheetName val="دليل الحسابات"/>
      <sheetName val="يناير"/>
      <sheetName val="فبراير"/>
      <sheetName val="مارس"/>
      <sheetName val="ابريل"/>
      <sheetName val="مايو"/>
      <sheetName val="يونيو"/>
      <sheetName val="يوليو"/>
      <sheetName val="اغسطس"/>
      <sheetName val="سبتمبر"/>
      <sheetName val="اكتوبر"/>
      <sheetName val="نوفمبر"/>
      <sheetName val="ديسمبر "/>
      <sheetName val="ميزان المراجعة "/>
      <sheetName val="حسابات الاستاذ"/>
      <sheetName val="التسويات الجردية"/>
      <sheetName val="قائمة الدخل "/>
      <sheetName val="حساب المتاجرة "/>
      <sheetName val="حـ الارباح والخسائر"/>
      <sheetName val="الميزانية "/>
      <sheetName val="قائمة التدفقات النقدية"/>
      <sheetName val="المؤشرات المالية"/>
      <sheetName val="حالة تطبيقية على برنامج المحاسب"/>
    </sheetNames>
    <sheetDataSet>
      <sheetData sheetId="0"/>
      <sheetData sheetId="1">
        <row r="5">
          <cell r="C5" t="str">
            <v>اراضى ومبانى</v>
          </cell>
        </row>
        <row r="6">
          <cell r="C6" t="str">
            <v>اثاث وتجهيزات</v>
          </cell>
        </row>
        <row r="7">
          <cell r="C7" t="str">
            <v>الات ومعدات</v>
          </cell>
        </row>
        <row r="8">
          <cell r="C8" t="str">
            <v>سيارات</v>
          </cell>
        </row>
        <row r="9">
          <cell r="C9" t="str">
            <v>استثمارات طويلة الاجل</v>
          </cell>
        </row>
        <row r="10">
          <cell r="C10" t="str">
            <v>شهرة محل</v>
          </cell>
        </row>
        <row r="11">
          <cell r="C11" t="str">
            <v>براءات اختراع وحقوق امتياز</v>
          </cell>
        </row>
        <row r="12">
          <cell r="C12" t="str">
            <v>بضاعة اخر المدة</v>
          </cell>
        </row>
        <row r="13">
          <cell r="C13" t="str">
            <v>العملاء والمدينين وحسابات القبض</v>
          </cell>
        </row>
        <row r="14">
          <cell r="C14" t="str">
            <v>اوراق قبض</v>
          </cell>
        </row>
        <row r="15">
          <cell r="C15" t="str">
            <v>استثمارات قصيرة الاجل</v>
          </cell>
        </row>
        <row r="16">
          <cell r="C16" t="str">
            <v>نقدية بالبنوك</v>
          </cell>
        </row>
        <row r="17">
          <cell r="C17" t="str">
            <v>نقدية بالخزائن</v>
          </cell>
        </row>
        <row r="18">
          <cell r="C18" t="str">
            <v>مصروفات مدفوعة مقدما</v>
          </cell>
        </row>
        <row r="19">
          <cell r="C19" t="str">
            <v>ايرادات مستحقة</v>
          </cell>
        </row>
        <row r="20">
          <cell r="C20" t="str">
            <v>رأس المال</v>
          </cell>
        </row>
        <row r="21">
          <cell r="C21" t="str">
            <v>ارباح مرحلة</v>
          </cell>
        </row>
        <row r="22">
          <cell r="C22" t="str">
            <v>حساب التشغيل</v>
          </cell>
        </row>
        <row r="23">
          <cell r="C23" t="str">
            <v>حساب الارباح والخسائر</v>
          </cell>
        </row>
        <row r="24">
          <cell r="C24" t="str">
            <v>حساب المتاجرة</v>
          </cell>
        </row>
        <row r="25">
          <cell r="C25" t="str">
            <v>حساب توزيع الارباح</v>
          </cell>
        </row>
        <row r="26">
          <cell r="C26" t="str">
            <v>حساب مجمل الربح</v>
          </cell>
        </row>
        <row r="27">
          <cell r="C27" t="str">
            <v>حساب صافى الربح</v>
          </cell>
        </row>
        <row r="28">
          <cell r="C28" t="str">
            <v>احتياطى عام</v>
          </cell>
        </row>
        <row r="29">
          <cell r="C29" t="str">
            <v>احتياطى شراء اصول ثابتة</v>
          </cell>
        </row>
        <row r="30">
          <cell r="C30" t="str">
            <v>احتياطيات اخرى</v>
          </cell>
        </row>
        <row r="31">
          <cell r="C31" t="str">
            <v>مخصص اهلاك مبانى</v>
          </cell>
        </row>
        <row r="32">
          <cell r="C32" t="str">
            <v>مخصص اهلاك الات ومعدات</v>
          </cell>
        </row>
        <row r="33">
          <cell r="C33" t="str">
            <v>مخصص اهلاك اثاث</v>
          </cell>
        </row>
        <row r="34">
          <cell r="C34" t="str">
            <v>مخصص اهلاك سيارات</v>
          </cell>
        </row>
        <row r="35">
          <cell r="C35" t="str">
            <v>مخصص ديون مشكوك فيها</v>
          </cell>
        </row>
        <row r="36">
          <cell r="C36" t="str">
            <v>مخصص هبوط استثمارات</v>
          </cell>
        </row>
        <row r="37">
          <cell r="C37" t="str">
            <v>قروض طويلة الاجل</v>
          </cell>
        </row>
        <row r="38">
          <cell r="C38" t="str">
            <v>التزمات طويلة الاجل اخرى</v>
          </cell>
        </row>
        <row r="39">
          <cell r="C39" t="str">
            <v>قروض قصيرة الاجل</v>
          </cell>
        </row>
        <row r="40">
          <cell r="C40" t="str">
            <v>دائنون وحسابات دفع</v>
          </cell>
        </row>
        <row r="41">
          <cell r="C41" t="str">
            <v>اوراق دفع</v>
          </cell>
        </row>
        <row r="42">
          <cell r="C42" t="str">
            <v>مصروفات مدفوعة مقدما</v>
          </cell>
        </row>
        <row r="43">
          <cell r="C43" t="str">
            <v>ايرادات مستحقة</v>
          </cell>
        </row>
        <row r="44">
          <cell r="C44" t="str">
            <v>مشتريات سلع</v>
          </cell>
        </row>
        <row r="45">
          <cell r="C45" t="str">
            <v>مشتريات خدمات</v>
          </cell>
        </row>
        <row r="46">
          <cell r="C46" t="str">
            <v>مصروفات نقل بضاعة</v>
          </cell>
        </row>
        <row r="47">
          <cell r="C47" t="str">
            <v>عمولة رجال بيع</v>
          </cell>
        </row>
        <row r="48">
          <cell r="C48" t="str">
            <v>بضاعة اول المدة</v>
          </cell>
        </row>
        <row r="49">
          <cell r="C49" t="str">
            <v>مردودات مشتريات</v>
          </cell>
        </row>
        <row r="50">
          <cell r="C50" t="str">
            <v>اجور ومرتبات ومكافآت</v>
          </cell>
        </row>
        <row r="51">
          <cell r="C51" t="str">
            <v>نفقات دعاية واعلان</v>
          </cell>
        </row>
        <row r="52">
          <cell r="C52" t="str">
            <v xml:space="preserve">ايجارات مدينة </v>
          </cell>
        </row>
        <row r="53">
          <cell r="C53" t="str">
            <v>مواد تعبئة وتغليف</v>
          </cell>
        </row>
        <row r="54">
          <cell r="C54" t="str">
            <v>خصم مسموح به</v>
          </cell>
        </row>
        <row r="55">
          <cell r="C55" t="str">
            <v>مصروفات انتقال</v>
          </cell>
        </row>
        <row r="56">
          <cell r="C56" t="str">
            <v>مصروفات نثرية</v>
          </cell>
        </row>
        <row r="57">
          <cell r="C57" t="str">
            <v>ادوات كتابية</v>
          </cell>
        </row>
        <row r="58">
          <cell r="C58" t="str">
            <v xml:space="preserve">مصروفات  اخرى متنوعة </v>
          </cell>
        </row>
        <row r="59">
          <cell r="C59" t="str">
            <v>استهلاك مبانى</v>
          </cell>
        </row>
        <row r="60">
          <cell r="C60" t="str">
            <v>استهلاك الات</v>
          </cell>
        </row>
        <row r="61">
          <cell r="C61" t="str">
            <v>استهلاك سيارات</v>
          </cell>
        </row>
        <row r="62">
          <cell r="C62" t="str">
            <v>استهلاك اثاث</v>
          </cell>
        </row>
        <row r="63">
          <cell r="C63" t="str">
            <v>فوائد قروض طويلة الاجل</v>
          </cell>
        </row>
        <row r="64">
          <cell r="C64" t="str">
            <v xml:space="preserve">فوائد قروض قصيرة الاجل </v>
          </cell>
        </row>
        <row r="65">
          <cell r="C65" t="str">
            <v xml:space="preserve">ديون معدومة </v>
          </cell>
        </row>
        <row r="66">
          <cell r="C66" t="str">
            <v>خسائر رأسمالية</v>
          </cell>
        </row>
        <row r="67">
          <cell r="C67" t="str">
            <v>مبيعات سلع</v>
          </cell>
        </row>
        <row r="68">
          <cell r="C68" t="str">
            <v>مردودات المبيعات</v>
          </cell>
        </row>
        <row r="69">
          <cell r="C69" t="str">
            <v>مبيعات خدمات</v>
          </cell>
        </row>
        <row r="70">
          <cell r="C70" t="str">
            <v>ايرادت الاستثمار</v>
          </cell>
        </row>
        <row r="71">
          <cell r="C71" t="str">
            <v>خصم مكتسب</v>
          </cell>
        </row>
        <row r="72">
          <cell r="C72" t="str">
            <v>ارباح راسمالية</v>
          </cell>
        </row>
        <row r="73">
          <cell r="C73" t="str">
            <v xml:space="preserve">ايجارات دائنة </v>
          </cell>
        </row>
        <row r="74">
          <cell r="C74" t="str">
            <v>ايرادات اخرى متنوعة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ليل الحسابـــــــــــــات"/>
      <sheetName val="تسويات أكتوبر"/>
      <sheetName val="اليوميه العامه"/>
      <sheetName val="حسابات الاستاذ"/>
    </sheetNames>
    <sheetDataSet>
      <sheetData sheetId="0">
        <row r="3">
          <cell r="B3" t="str">
            <v>رقم الحساب</v>
          </cell>
        </row>
        <row r="4">
          <cell r="B4">
            <v>1111</v>
          </cell>
          <cell r="C4" t="str">
            <v>أرض 1</v>
          </cell>
        </row>
        <row r="5">
          <cell r="B5">
            <v>1121</v>
          </cell>
          <cell r="C5" t="str">
            <v>أثاث مكاتب</v>
          </cell>
        </row>
        <row r="6">
          <cell r="B6">
            <v>1122</v>
          </cell>
          <cell r="C6" t="str">
            <v>سجاجيد</v>
          </cell>
        </row>
        <row r="7">
          <cell r="B7">
            <v>1123</v>
          </cell>
          <cell r="C7" t="str">
            <v>خزائن</v>
          </cell>
        </row>
        <row r="8">
          <cell r="B8">
            <v>1124</v>
          </cell>
          <cell r="C8" t="str">
            <v>نجف وأبليكات</v>
          </cell>
        </row>
        <row r="9">
          <cell r="B9">
            <v>1125</v>
          </cell>
          <cell r="C9" t="str">
            <v>أنتريهات</v>
          </cell>
        </row>
        <row r="10">
          <cell r="B10">
            <v>1126</v>
          </cell>
          <cell r="C10" t="str">
            <v>ستائـــــــــــر</v>
          </cell>
        </row>
        <row r="11">
          <cell r="B11">
            <v>1129</v>
          </cell>
          <cell r="C11" t="str">
            <v>تجهيزات مكاتب أخرى</v>
          </cell>
        </row>
        <row r="12">
          <cell r="B12">
            <v>1131</v>
          </cell>
          <cell r="C12" t="str">
            <v>تكييفات ومراوح</v>
          </cell>
        </row>
        <row r="13">
          <cell r="B13">
            <v>1132</v>
          </cell>
          <cell r="C13" t="str">
            <v>أجهزة موبايل</v>
          </cell>
        </row>
        <row r="14">
          <cell r="B14">
            <v>1133</v>
          </cell>
          <cell r="C14" t="str">
            <v>ماكينات تصوير</v>
          </cell>
        </row>
        <row r="15">
          <cell r="B15">
            <v>1134</v>
          </cell>
          <cell r="C15" t="str">
            <v>أجهزة كمبيوتر</v>
          </cell>
        </row>
        <row r="16">
          <cell r="B16">
            <v>1135</v>
          </cell>
          <cell r="C16" t="str">
            <v>معدات كمبيوتر</v>
          </cell>
        </row>
        <row r="17">
          <cell r="B17">
            <v>1136</v>
          </cell>
          <cell r="C17" t="str">
            <v>برامج ومواقع</v>
          </cell>
        </row>
        <row r="18">
          <cell r="B18">
            <v>1141</v>
          </cell>
          <cell r="C18" t="str">
            <v>سياره 2</v>
          </cell>
        </row>
        <row r="19">
          <cell r="B19">
            <v>1151</v>
          </cell>
          <cell r="C19" t="str">
            <v>إستثمار طويل الأجل 1</v>
          </cell>
        </row>
        <row r="20">
          <cell r="B20">
            <v>1211</v>
          </cell>
          <cell r="C20" t="str">
            <v>خزينة الشركه - جنيه مصري</v>
          </cell>
        </row>
        <row r="21">
          <cell r="B21">
            <v>1212</v>
          </cell>
          <cell r="C21" t="str">
            <v>خزينة الشركه - دولار أمريكي</v>
          </cell>
        </row>
        <row r="22">
          <cell r="B22">
            <v>1231</v>
          </cell>
          <cell r="C22" t="str">
            <v>بنك 1</v>
          </cell>
        </row>
        <row r="23">
          <cell r="B23">
            <v>1241</v>
          </cell>
          <cell r="C23" t="str">
            <v>وديعة بنك 1</v>
          </cell>
        </row>
        <row r="24">
          <cell r="B24">
            <v>1311</v>
          </cell>
          <cell r="C24" t="str">
            <v xml:space="preserve">عملاء </v>
          </cell>
        </row>
        <row r="25">
          <cell r="B25">
            <v>1321</v>
          </cell>
          <cell r="C25" t="str">
            <v>عهـد موظفين</v>
          </cell>
        </row>
        <row r="26">
          <cell r="B26">
            <v>1322</v>
          </cell>
          <cell r="C26" t="str">
            <v>عهــــد إداره</v>
          </cell>
        </row>
        <row r="27">
          <cell r="B27">
            <v>1331</v>
          </cell>
          <cell r="C27" t="str">
            <v>سلــــــف موظفين</v>
          </cell>
        </row>
        <row r="28">
          <cell r="B28">
            <v>1332</v>
          </cell>
          <cell r="C28" t="str">
            <v>سلــــــف إداره</v>
          </cell>
        </row>
        <row r="29">
          <cell r="B29">
            <v>1341</v>
          </cell>
          <cell r="C29" t="str">
            <v>تأمينات لدى الغير</v>
          </cell>
        </row>
        <row r="30">
          <cell r="B30">
            <v>1351</v>
          </cell>
          <cell r="C30" t="str">
            <v>مصروفات مدفوعه مقدماً</v>
          </cell>
        </row>
        <row r="31">
          <cell r="B31">
            <v>1352</v>
          </cell>
          <cell r="C31" t="str">
            <v>إيرادات مستحقه</v>
          </cell>
        </row>
        <row r="32">
          <cell r="B32">
            <v>1354</v>
          </cell>
          <cell r="C32" t="str">
            <v>جاري شركاء مدين</v>
          </cell>
        </row>
        <row r="33">
          <cell r="B33">
            <v>2111</v>
          </cell>
          <cell r="C33" t="str">
            <v>مســــــاهمة الشركاء</v>
          </cell>
        </row>
        <row r="34">
          <cell r="B34">
            <v>2121</v>
          </cell>
          <cell r="C34" t="str">
            <v>أربـــاح وخسائر العام</v>
          </cell>
        </row>
        <row r="35">
          <cell r="B35">
            <v>2122</v>
          </cell>
          <cell r="C35" t="str">
            <v>أرباح وخسائر سنوات سابقه</v>
          </cell>
        </row>
        <row r="36">
          <cell r="B36">
            <v>2211</v>
          </cell>
          <cell r="C36" t="str">
            <v>إحتياطي عام 2.5%</v>
          </cell>
        </row>
        <row r="37">
          <cell r="B37">
            <v>2212</v>
          </cell>
          <cell r="C37" t="str">
            <v>احتياطى شراء اصول ثابتة</v>
          </cell>
        </row>
        <row r="38">
          <cell r="B38">
            <v>2311</v>
          </cell>
          <cell r="C38" t="str">
            <v>مخصص ضرائب مستحقه</v>
          </cell>
        </row>
        <row r="39">
          <cell r="B39">
            <v>2321</v>
          </cell>
          <cell r="C39" t="str">
            <v>مخصص اهلاك مبانى</v>
          </cell>
        </row>
        <row r="40">
          <cell r="B40">
            <v>2322</v>
          </cell>
          <cell r="C40" t="str">
            <v>مخصص اهلاك الات ومعدات</v>
          </cell>
        </row>
        <row r="41">
          <cell r="B41">
            <v>2323</v>
          </cell>
          <cell r="C41" t="str">
            <v>مخصص اهلاك اثاث</v>
          </cell>
        </row>
        <row r="42">
          <cell r="B42">
            <v>2324</v>
          </cell>
          <cell r="C42" t="str">
            <v>مخصص اهلاك سيارات</v>
          </cell>
        </row>
        <row r="43">
          <cell r="B43">
            <v>2331</v>
          </cell>
          <cell r="C43" t="str">
            <v>مخصص ديون مشكوك فيها</v>
          </cell>
        </row>
        <row r="44">
          <cell r="B44">
            <v>2332</v>
          </cell>
          <cell r="C44" t="str">
            <v>مخصص هبوط استثمارات</v>
          </cell>
        </row>
        <row r="45">
          <cell r="B45">
            <v>2411</v>
          </cell>
          <cell r="C45" t="str">
            <v>قرض طويل الأجل 1</v>
          </cell>
        </row>
        <row r="46">
          <cell r="B46">
            <v>2421</v>
          </cell>
          <cell r="C46" t="str">
            <v>التزامات طويلة الأجل 1</v>
          </cell>
        </row>
        <row r="47">
          <cell r="B47">
            <v>2511</v>
          </cell>
          <cell r="C47" t="str">
            <v>موردين</v>
          </cell>
        </row>
        <row r="48">
          <cell r="B48">
            <v>2521</v>
          </cell>
          <cell r="C48" t="str">
            <v xml:space="preserve">شيكات (دفع ) تحت التحصيل </v>
          </cell>
        </row>
        <row r="49">
          <cell r="B49">
            <v>2611</v>
          </cell>
          <cell r="C49" t="str">
            <v>تأمينات مستحقه</v>
          </cell>
        </row>
        <row r="50">
          <cell r="B50">
            <v>2612</v>
          </cell>
          <cell r="C50" t="str">
            <v>ضــــــــرائب دائنه</v>
          </cell>
        </row>
        <row r="51">
          <cell r="B51">
            <v>2621</v>
          </cell>
          <cell r="C51" t="str">
            <v>ايرادات مستحقة دائنه</v>
          </cell>
        </row>
        <row r="52">
          <cell r="B52">
            <v>2631</v>
          </cell>
          <cell r="C52" t="str">
            <v>جاري شركــــــــاء دائن</v>
          </cell>
        </row>
        <row r="53">
          <cell r="B53">
            <v>2641</v>
          </cell>
          <cell r="C53" t="str">
            <v>مرتبات مستحقه</v>
          </cell>
        </row>
        <row r="54">
          <cell r="B54">
            <v>2642</v>
          </cell>
          <cell r="C54" t="str">
            <v>إيجـــــــــــارات مستحقه</v>
          </cell>
        </row>
        <row r="55">
          <cell r="B55">
            <v>2643</v>
          </cell>
          <cell r="C55" t="str">
            <v>مصاريف مراجعه مستحقه</v>
          </cell>
        </row>
        <row r="56">
          <cell r="B56">
            <v>2644</v>
          </cell>
          <cell r="C56" t="str">
            <v>مصــــــاريف إدارية مستحقه</v>
          </cell>
        </row>
        <row r="57">
          <cell r="B57">
            <v>2645</v>
          </cell>
          <cell r="C57" t="str">
            <v>فواتير تليفونات مستحقه</v>
          </cell>
        </row>
        <row r="58">
          <cell r="B58">
            <v>2646</v>
          </cell>
          <cell r="C58" t="str">
            <v>فواتير موبايلات مستحقه</v>
          </cell>
        </row>
        <row r="59">
          <cell r="B59">
            <v>3111</v>
          </cell>
          <cell r="C59" t="str">
            <v xml:space="preserve">مصاريف مرتبات ومكافآت  </v>
          </cell>
        </row>
        <row r="60">
          <cell r="B60">
            <v>3121</v>
          </cell>
          <cell r="C60" t="str">
            <v>مصاريف تليفونات أرضي</v>
          </cell>
        </row>
        <row r="61">
          <cell r="B61">
            <v>3122</v>
          </cell>
          <cell r="C61" t="str">
            <v>مصاريف مكالمات موبايلات</v>
          </cell>
        </row>
        <row r="62">
          <cell r="B62">
            <v>3128</v>
          </cell>
          <cell r="C62" t="str">
            <v xml:space="preserve">مصاريف كمبيوتر وشبكات </v>
          </cell>
        </row>
        <row r="63">
          <cell r="B63">
            <v>3161</v>
          </cell>
          <cell r="C63" t="str">
            <v>مصاريف بنكيه</v>
          </cell>
        </row>
        <row r="64">
          <cell r="B64">
            <v>3162</v>
          </cell>
          <cell r="C64" t="str">
            <v>مصاريف عمولات بنكيه</v>
          </cell>
        </row>
        <row r="65">
          <cell r="B65">
            <v>3181</v>
          </cell>
          <cell r="C65" t="str">
            <v>مصاريف بريد</v>
          </cell>
        </row>
        <row r="66">
          <cell r="B66">
            <v>3182</v>
          </cell>
          <cell r="C66" t="str">
            <v xml:space="preserve">مصاريف مطبوعات </v>
          </cell>
        </row>
        <row r="67">
          <cell r="B67">
            <v>3183</v>
          </cell>
          <cell r="C67" t="str">
            <v>مصاريف داتا</v>
          </cell>
        </row>
        <row r="68">
          <cell r="B68">
            <v>3184</v>
          </cell>
          <cell r="C68" t="str">
            <v>مصاريف رحلات عمل</v>
          </cell>
        </row>
        <row r="69">
          <cell r="B69">
            <v>3185</v>
          </cell>
          <cell r="C69" t="str">
            <v>مصاريف خصم كروت</v>
          </cell>
        </row>
        <row r="70">
          <cell r="B70">
            <v>3191</v>
          </cell>
          <cell r="C70" t="str">
            <v>مصاريف دعايه وإعلان وترويج</v>
          </cell>
        </row>
        <row r="71">
          <cell r="B71">
            <v>3192</v>
          </cell>
          <cell r="C71" t="str">
            <v>مصاريف علاقات عامه وإستقبال</v>
          </cell>
        </row>
        <row r="72">
          <cell r="B72">
            <v>3211</v>
          </cell>
          <cell r="C72" t="str">
            <v>مرتبات ومكافأت عموميه</v>
          </cell>
        </row>
        <row r="73">
          <cell r="B73">
            <v>3221</v>
          </cell>
          <cell r="C73" t="str">
            <v>حصة الشركه في التأمينات عموميه</v>
          </cell>
        </row>
        <row r="74">
          <cell r="B74">
            <v>3231</v>
          </cell>
          <cell r="C74" t="str">
            <v>مصاريف مياه عموميه</v>
          </cell>
        </row>
        <row r="75">
          <cell r="B75">
            <v>3232</v>
          </cell>
          <cell r="C75" t="str">
            <v>مصاريف كهرباء عموميه</v>
          </cell>
        </row>
        <row r="76">
          <cell r="B76">
            <v>3233</v>
          </cell>
          <cell r="C76" t="str">
            <v>مصاريف غاز عموميه</v>
          </cell>
        </row>
        <row r="77">
          <cell r="B77">
            <v>3241</v>
          </cell>
          <cell r="C77" t="str">
            <v>مصاريف إيجار</v>
          </cell>
        </row>
        <row r="78">
          <cell r="B78">
            <v>3251</v>
          </cell>
          <cell r="C78" t="str">
            <v>مصاريف بوفيه</v>
          </cell>
        </row>
        <row r="79">
          <cell r="B79">
            <v>3252</v>
          </cell>
          <cell r="C79" t="str">
            <v xml:space="preserve">مصاريف ترفيه </v>
          </cell>
        </row>
        <row r="80">
          <cell r="B80">
            <v>3261</v>
          </cell>
          <cell r="C80" t="str">
            <v>مصاريف نقل مستلزمات الشركه</v>
          </cell>
        </row>
        <row r="81">
          <cell r="B81">
            <v>3262</v>
          </cell>
          <cell r="C81" t="str">
            <v>مصاريف إنتقالات موظفين عموميه</v>
          </cell>
        </row>
        <row r="82">
          <cell r="B82">
            <v>32701</v>
          </cell>
          <cell r="C82" t="str">
            <v>مواد تعبئة وتغليف</v>
          </cell>
        </row>
        <row r="83">
          <cell r="B83">
            <v>32702</v>
          </cell>
          <cell r="C83" t="str">
            <v>خصم مسموح به</v>
          </cell>
        </row>
        <row r="84">
          <cell r="B84">
            <v>32703</v>
          </cell>
          <cell r="C84" t="str">
            <v>مصاريف مكتب أخرى عموميه</v>
          </cell>
        </row>
        <row r="85">
          <cell r="B85">
            <v>32704</v>
          </cell>
          <cell r="C85" t="str">
            <v>مصاريف أدوات كتابيه عموميه</v>
          </cell>
        </row>
        <row r="86">
          <cell r="B86">
            <v>32705</v>
          </cell>
          <cell r="C86" t="str">
            <v>مصاريف صيانه عموميه</v>
          </cell>
        </row>
        <row r="87">
          <cell r="B87">
            <v>32706</v>
          </cell>
          <cell r="C87" t="str">
            <v>إكراميات عموميه</v>
          </cell>
        </row>
        <row r="88">
          <cell r="B88">
            <v>32707</v>
          </cell>
          <cell r="C88" t="str">
            <v>مصاريف مراجعه عموميه</v>
          </cell>
        </row>
        <row r="89">
          <cell r="B89">
            <v>32708</v>
          </cell>
          <cell r="C89" t="str">
            <v>مصاريف فرق تقويم عمله</v>
          </cell>
        </row>
        <row r="90">
          <cell r="B90">
            <v>32709</v>
          </cell>
          <cell r="C90" t="str">
            <v>مصاريف نظافه</v>
          </cell>
        </row>
        <row r="91">
          <cell r="B91">
            <v>32710</v>
          </cell>
          <cell r="C91" t="str">
            <v>مصاريف غرامات عموميه</v>
          </cell>
        </row>
        <row r="92">
          <cell r="B92">
            <v>32711</v>
          </cell>
          <cell r="C92" t="str">
            <v>مصاريف مكافآت لغير العاملين عن خدمات مؤداه</v>
          </cell>
        </row>
        <row r="93">
          <cell r="B93">
            <v>32712</v>
          </cell>
          <cell r="C93" t="str">
            <v>مصاريف سنوات سابقه</v>
          </cell>
        </row>
        <row r="94">
          <cell r="B94">
            <v>32713</v>
          </cell>
          <cell r="C94" t="str">
            <v>مصاريف رسوم إداريه</v>
          </cell>
        </row>
        <row r="95">
          <cell r="B95">
            <v>32714</v>
          </cell>
          <cell r="C95" t="str">
            <v>رسوم وضرائب</v>
          </cell>
        </row>
        <row r="96">
          <cell r="B96">
            <v>4111</v>
          </cell>
          <cell r="C96" t="str">
            <v>إيرادات الشركه</v>
          </cell>
        </row>
        <row r="97">
          <cell r="B97">
            <v>4331</v>
          </cell>
          <cell r="C97" t="str">
            <v>إيرادات أخرى فرق تقويم عمله</v>
          </cell>
        </row>
        <row r="98">
          <cell r="B98">
            <v>4332</v>
          </cell>
          <cell r="C98" t="str">
            <v>ايرادت الاستثمار</v>
          </cell>
        </row>
        <row r="99">
          <cell r="B99">
            <v>4333</v>
          </cell>
          <cell r="C99" t="str">
            <v>خصم مكتسب</v>
          </cell>
        </row>
        <row r="100">
          <cell r="B100">
            <v>4334</v>
          </cell>
          <cell r="C100" t="str">
            <v>ارباح راسمالية</v>
          </cell>
        </row>
        <row r="101">
          <cell r="B101">
            <v>4335</v>
          </cell>
          <cell r="C101" t="str">
            <v xml:space="preserve">ايجارات دائنة </v>
          </cell>
        </row>
        <row r="102">
          <cell r="B102">
            <v>4336</v>
          </cell>
          <cell r="C102" t="str">
            <v>ايرادات اخرى متنوعة</v>
          </cell>
        </row>
        <row r="103">
          <cell r="B103">
            <v>4337</v>
          </cell>
          <cell r="C103" t="str">
            <v>إيرادات سنوات سابقه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H603"/>
  <sheetViews>
    <sheetView rightToLeft="1" tabSelected="1" topLeftCell="A82" workbookViewId="0">
      <selection activeCell="D19" sqref="D19"/>
    </sheetView>
  </sheetViews>
  <sheetFormatPr defaultRowHeight="15"/>
  <cols>
    <col min="1" max="1" width="3.140625" customWidth="1"/>
    <col min="2" max="2" width="5.85546875" customWidth="1"/>
    <col min="3" max="3" width="13.42578125" customWidth="1"/>
    <col min="4" max="4" width="42.5703125" customWidth="1"/>
    <col min="5" max="5" width="14.42578125" customWidth="1"/>
    <col min="6" max="6" width="14" customWidth="1"/>
    <col min="7" max="7" width="29.42578125" customWidth="1"/>
    <col min="8" max="8" width="22.7109375" customWidth="1"/>
  </cols>
  <sheetData>
    <row r="3" spans="1:8" ht="32.25" customHeight="1" thickBot="1">
      <c r="C3" s="1" t="s">
        <v>26</v>
      </c>
      <c r="D3" s="100">
        <f>'اليوميه العامه'!$B$9</f>
        <v>1</v>
      </c>
      <c r="H3" s="108"/>
    </row>
    <row r="4" spans="1:8" ht="32.25" customHeight="1" thickBot="1">
      <c r="B4" s="2"/>
      <c r="C4" s="3" t="s">
        <v>27</v>
      </c>
      <c r="D4" s="4">
        <f>IFERROR(VLOOKUP($D$3,'اليوميه العامه'!$B$9:$C$59,2,0),"")</f>
        <v>43769</v>
      </c>
      <c r="E4" s="118" t="s">
        <v>28</v>
      </c>
      <c r="F4" s="119"/>
      <c r="G4" s="120"/>
      <c r="H4" s="109"/>
    </row>
    <row r="5" spans="1:8" ht="18" customHeight="1" thickTop="1">
      <c r="B5" s="5"/>
      <c r="C5" s="6"/>
      <c r="D5" s="7"/>
      <c r="E5" s="6"/>
      <c r="F5" s="6"/>
      <c r="G5" s="6"/>
      <c r="H5" s="8"/>
    </row>
    <row r="6" spans="1:8" ht="27.75" customHeight="1">
      <c r="B6" s="9" t="s">
        <v>29</v>
      </c>
      <c r="C6" s="9" t="s">
        <v>30</v>
      </c>
      <c r="D6" s="9" t="s">
        <v>31</v>
      </c>
      <c r="E6" s="9" t="s">
        <v>32</v>
      </c>
      <c r="F6" s="9" t="s">
        <v>33</v>
      </c>
      <c r="G6" s="9" t="s">
        <v>34</v>
      </c>
      <c r="H6" s="10" t="s">
        <v>35</v>
      </c>
    </row>
    <row r="7" spans="1:8" ht="21" customHeight="1">
      <c r="B7" s="11" t="s">
        <v>36</v>
      </c>
      <c r="C7" s="12" t="s">
        <v>37</v>
      </c>
      <c r="D7" s="13" t="s">
        <v>38</v>
      </c>
      <c r="E7" s="13" t="s">
        <v>39</v>
      </c>
      <c r="F7" s="13" t="s">
        <v>40</v>
      </c>
      <c r="G7" s="13" t="s">
        <v>41</v>
      </c>
      <c r="H7" s="14" t="s">
        <v>42</v>
      </c>
    </row>
    <row r="8" spans="1:8" ht="24.95" customHeight="1">
      <c r="A8" s="102"/>
      <c r="B8" s="15">
        <f>IF(C8="","",SUBTOTAL(3,$C$8:C8))</f>
        <v>1</v>
      </c>
      <c r="C8" s="103">
        <f t="array" ref="C8">IFERROR(INDEX('اليوميه العامه'!$D$9:$D$57,SMALL(IF('اليوميه العامه'!$B$9:$B$57=$D$3,ROW(A$9:A$57)-ROW(A$9)+1),ROWS($C$8:C8))),"")</f>
        <v>1124</v>
      </c>
      <c r="D8" s="104" t="str">
        <f t="array" ref="D8">IFERROR("حـ/"&amp;INDEX('اليوميه العامه'!$E$9:$E$57,MATCH($D$3&amp;$C8,'اليوميه العامه'!$B$9:$B$57&amp;'اليوميه العامه'!$D$9:$D$57,0)),"")</f>
        <v>حـ/نجف وأبليكات</v>
      </c>
      <c r="E8" s="105">
        <f t="array" ref="E8">IFERROR(INDEX('اليوميه العامه'!$F$9:$F$57,SMALL(IF('اليوميه العامه'!$B$9:$B$57=$D$3,ROW(C$9:C$57)-ROW(C$9)+1),ROWS($C$8:E8))),"")</f>
        <v>2730</v>
      </c>
      <c r="F8" s="105">
        <f t="array" ref="F8">IFERROR(INDEX('اليوميه العامه'!$G$9:$G$57,SMALL(IF('اليوميه العامه'!$B$9:$B$57=$D$3,ROW(D$9:D$57)-ROW(D$9)+1),ROWS($C$8:F8))),"")</f>
        <v>0</v>
      </c>
      <c r="G8" s="15" t="str">
        <f t="array" ref="G8">IFERROR(INDEX('اليوميه العامه'!$H$9:$H$57,SMALL(IF('اليوميه العامه'!$B$9:$B$57=$D$3,ROW(A$9:A$57)-ROW(A$9)+1),ROWS($C$8:G8))),"")</f>
        <v>قيمة شراء نجف وأبليكات كتان</v>
      </c>
      <c r="H8" s="103" t="str">
        <f>IFERROR(IF(VLOOKUP($C8,'اليوميه العامه'!$D$9:$I$57,6,0)=0,"",VLOOKUP($C8,'اليوميه العامه'!$D$9:$I$57,6,0)),"")</f>
        <v/>
      </c>
    </row>
    <row r="9" spans="1:8" ht="24.95" customHeight="1">
      <c r="A9" s="102"/>
      <c r="B9" s="15">
        <f>IF(C9="","",SUBTOTAL(3,$C$8:C9))</f>
        <v>2</v>
      </c>
      <c r="C9" s="103">
        <f t="array" ref="C9">IFERROR(INDEX('اليوميه العامه'!$D$9:$D$57,SMALL(IF('اليوميه العامه'!$B$9:$B$57=$D$3,ROW(A$9:A$57)-ROW(A$9)+1),ROWS($C$8:C9))),"")</f>
        <v>1125</v>
      </c>
      <c r="D9" s="104" t="str">
        <f t="array" ref="D9">IFERROR("حـ/"&amp;INDEX('اليوميه العامه'!$E$9:$E$57,MATCH($D$3&amp;$C9,'اليوميه العامه'!$B$9:$B$57&amp;'اليوميه العامه'!$D$9:$D$57,0)),"")</f>
        <v>حـ/أنتريهات</v>
      </c>
      <c r="E9" s="105">
        <f t="array" ref="E9">IFERROR(INDEX('اليوميه العامه'!$F$9:$F$57,SMALL(IF('اليوميه العامه'!$B$9:$B$57=$D$3,ROW(C$9:C$57)-ROW(C$9)+1),ROWS($C$8:E9))),"")</f>
        <v>4700</v>
      </c>
      <c r="F9" s="105">
        <f t="array" ref="F9">IFERROR(INDEX('اليوميه العامه'!$G$9:$G$57,SMALL(IF('اليوميه العامه'!$B$9:$B$57=$D$3,ROW(D$9:D$57)-ROW(D$9)+1),ROWS($C$8:F9))),"")</f>
        <v>0</v>
      </c>
      <c r="G9" s="15" t="str">
        <f t="array" ref="G9">IFERROR(INDEX('اليوميه العامه'!$H$9:$H$57,SMALL(IF('اليوميه العامه'!$B$9:$B$57=$D$3,ROW(A$9:A$57)-ROW(A$9)+1),ROWS($C$8:G9))),"")</f>
        <v>قيمة طقم أنتريه للشركه</v>
      </c>
      <c r="H9" s="103" t="str">
        <f>IFERROR(IF(VLOOKUP($C9,'اليوميه العامه'!$D$9:$I$57,6,0)=0,"",VLOOKUP($C9,'اليوميه العامه'!$D$9:$I$57,6,0)),"")</f>
        <v/>
      </c>
    </row>
    <row r="10" spans="1:8" ht="24.95" customHeight="1">
      <c r="A10" s="102"/>
      <c r="B10" s="15">
        <f>IF(C10="","",SUBTOTAL(3,$C$8:C10))</f>
        <v>3</v>
      </c>
      <c r="C10" s="103">
        <f t="array" ref="C10">IFERROR(INDEX('اليوميه العامه'!$D$9:$D$57,SMALL(IF('اليوميه العامه'!$B$9:$B$57=$D$3,ROW(A$9:A$57)-ROW(A$9)+1),ROWS($C$8:C10))),"")</f>
        <v>32713</v>
      </c>
      <c r="D10" s="104" t="str">
        <f t="array" ref="D10">IFERROR("حـ/"&amp;INDEX('اليوميه العامه'!$E$9:$E$57,MATCH($D$3&amp;$C10,'اليوميه العامه'!$B$9:$B$57&amp;'اليوميه العامه'!$D$9:$D$57,0)),"")</f>
        <v>حـ/مصاريف رسوم إداريه</v>
      </c>
      <c r="E10" s="105">
        <f t="array" ref="E10">IFERROR(INDEX('اليوميه العامه'!$F$9:$F$57,SMALL(IF('اليوميه العامه'!$B$9:$B$57=$D$3,ROW(C$9:C$57)-ROW(C$9)+1),ROWS($C$8:E10))),"")</f>
        <v>2500</v>
      </c>
      <c r="F10" s="105">
        <f t="array" ref="F10">IFERROR(INDEX('اليوميه العامه'!$G$9:$G$57,SMALL(IF('اليوميه العامه'!$B$9:$B$57=$D$3,ROW(D$9:D$57)-ROW(D$9)+1),ROWS($C$8:F10))),"")</f>
        <v>0</v>
      </c>
      <c r="G10" s="15" t="str">
        <f t="array" ref="G10">IFERROR(INDEX('اليوميه العامه'!$H$9:$H$57,SMALL(IF('اليوميه العامه'!$B$9:$B$57=$D$3,ROW(A$9:A$57)-ROW(A$9)+1),ROWS($C$8:G10))),"")</f>
        <v>قيمة عهدة الأستاذ خالد المحامي لعمل أوراق الشركه</v>
      </c>
      <c r="H10" s="103" t="str">
        <f>IFERROR(IF(VLOOKUP($C10,'اليوميه العامه'!$D$9:$I$57,6,0)=0,"",VLOOKUP($C10,'اليوميه العامه'!$D$9:$I$57,6,0)),"")</f>
        <v/>
      </c>
    </row>
    <row r="11" spans="1:8" ht="24.95" customHeight="1">
      <c r="A11" s="102"/>
      <c r="B11" s="15">
        <f>IF(C11="","",SUBTOTAL(3,$C$8:C11))</f>
        <v>4</v>
      </c>
      <c r="C11" s="103">
        <f t="array" ref="C11">IFERROR(INDEX('اليوميه العامه'!$D$9:$D$57,SMALL(IF('اليوميه العامه'!$B$9:$B$57=$D$3,ROW(A$9:A$57)-ROW(A$9)+1),ROWS($C$8:C11))),"")</f>
        <v>3241</v>
      </c>
      <c r="D11" s="104" t="str">
        <f t="array" ref="D11">IFERROR("حـ/"&amp;INDEX('اليوميه العامه'!$E$9:$E$57,MATCH($D$3&amp;$C11,'اليوميه العامه'!$B$9:$B$57&amp;'اليوميه العامه'!$D$9:$D$57,0)),"")</f>
        <v>حـ/مصاريف إيجار</v>
      </c>
      <c r="E11" s="105">
        <f t="array" ref="E11">IFERROR(INDEX('اليوميه العامه'!$F$9:$F$57,SMALL(IF('اليوميه العامه'!$B$9:$B$57=$D$3,ROW(C$9:C$57)-ROW(C$9)+1),ROWS($C$8:E11))),"")</f>
        <v>5000</v>
      </c>
      <c r="F11" s="105">
        <f t="array" ref="F11">IFERROR(INDEX('اليوميه العامه'!$G$9:$G$57,SMALL(IF('اليوميه العامه'!$B$9:$B$57=$D$3,ROW(D$9:D$57)-ROW(D$9)+1),ROWS($C$8:F11))),"")</f>
        <v>0</v>
      </c>
      <c r="G11" s="15">
        <f t="array" ref="G11">IFERROR(INDEX('اليوميه العامه'!$H$9:$H$57,SMALL(IF('اليوميه العامه'!$B$9:$B$57=$D$3,ROW(A$9:A$57)-ROW(A$9)+1),ROWS($C$8:G11))),"")</f>
        <v>0</v>
      </c>
      <c r="H11" s="103" t="str">
        <f>IFERROR(IF(VLOOKUP($C11,'اليوميه العامه'!$D$9:$I$57,6,0)=0,"",VLOOKUP($C11,'اليوميه العامه'!$D$9:$I$57,6,0)),"")</f>
        <v/>
      </c>
    </row>
    <row r="12" spans="1:8" ht="24.95" customHeight="1">
      <c r="A12" s="102"/>
      <c r="B12" s="15">
        <f>IF(C12="","",SUBTOTAL(3,$C$8:C12))</f>
        <v>5</v>
      </c>
      <c r="C12" s="103">
        <f t="array" ref="C12">IFERROR(INDEX('اليوميه العامه'!$D$9:$D$57,SMALL(IF('اليوميه العامه'!$B$9:$B$57=$D$3,ROW(A$9:A$57)-ROW(A$9)+1),ROWS($C$8:C12))),"")</f>
        <v>32711</v>
      </c>
      <c r="D12" s="104" t="str">
        <f t="array" ref="D12">IFERROR("حـ/"&amp;INDEX('اليوميه العامه'!$E$9:$E$57,MATCH($D$3&amp;$C12,'اليوميه العامه'!$B$9:$B$57&amp;'اليوميه العامه'!$D$9:$D$57,0)),"")</f>
        <v>حـ/مصاريف مكافآت لغير العاملين عن خدمات مؤداه</v>
      </c>
      <c r="E12" s="105">
        <f t="array" ref="E12">IFERROR(INDEX('اليوميه العامه'!$F$9:$F$57,SMALL(IF('اليوميه العامه'!$B$9:$B$57=$D$3,ROW(C$9:C$57)-ROW(C$9)+1),ROWS($C$8:E12))),"")</f>
        <v>2000</v>
      </c>
      <c r="F12" s="105">
        <f t="array" ref="F12">IFERROR(INDEX('اليوميه العامه'!$G$9:$G$57,SMALL(IF('اليوميه العامه'!$B$9:$B$57=$D$3,ROW(D$9:D$57)-ROW(D$9)+1),ROWS($C$8:F12))),"")</f>
        <v>0</v>
      </c>
      <c r="G12" s="15" t="str">
        <f t="array" ref="G12">IFERROR(INDEX('اليوميه العامه'!$H$9:$H$57,SMALL(IF('اليوميه العامه'!$B$9:$B$57=$D$3,ROW(A$9:A$57)-ROW(A$9)+1),ROWS($C$8:G12))),"")</f>
        <v xml:space="preserve">مصاريف السمسره الخاصه بمقر الشركه </v>
      </c>
      <c r="H12" s="103" t="str">
        <f>IFERROR(IF(VLOOKUP($C12,'اليوميه العامه'!$D$9:$I$57,6,0)=0,"",VLOOKUP($C12,'اليوميه العامه'!$D$9:$I$57,6,0)),"")</f>
        <v/>
      </c>
    </row>
    <row r="13" spans="1:8" ht="24.95" customHeight="1">
      <c r="A13" s="102"/>
      <c r="B13" s="15">
        <f>IF(C13="","",SUBTOTAL(3,$C$8:C13))</f>
        <v>6</v>
      </c>
      <c r="C13" s="103">
        <f t="array" ref="C13">IFERROR(INDEX('اليوميه العامه'!$D$9:$D$57,SMALL(IF('اليوميه العامه'!$B$9:$B$57=$D$3,ROW(A$9:A$57)-ROW(A$9)+1),ROWS($C$8:C13))),"")</f>
        <v>3128</v>
      </c>
      <c r="D13" s="104" t="str">
        <f t="array" ref="D13">IFERROR("حـ/"&amp;INDEX('اليوميه العامه'!$E$9:$E$57,MATCH($D$3&amp;$C13,'اليوميه العامه'!$B$9:$B$57&amp;'اليوميه العامه'!$D$9:$D$57,0)),"")</f>
        <v xml:space="preserve">حـ/مصاريف كمبيوتر وشبكات </v>
      </c>
      <c r="E13" s="105">
        <f t="array" ref="E13">IFERROR(INDEX('اليوميه العامه'!$F$9:$F$57,SMALL(IF('اليوميه العامه'!$B$9:$B$57=$D$3,ROW(C$9:C$57)-ROW(C$9)+1),ROWS($C$8:E13))),"")</f>
        <v>682.48</v>
      </c>
      <c r="F13" s="105">
        <f t="array" ref="F13">IFERROR(INDEX('اليوميه العامه'!$G$9:$G$57,SMALL(IF('اليوميه العامه'!$B$9:$B$57=$D$3,ROW(D$9:D$57)-ROW(D$9)+1),ROWS($C$8:F13))),"")</f>
        <v>0</v>
      </c>
      <c r="G13" s="15">
        <f t="array" ref="G13">IFERROR(INDEX('اليوميه العامه'!$H$9:$H$57,SMALL(IF('اليوميه العامه'!$B$9:$B$57=$D$3,ROW(A$9:A$57)-ROW(A$9)+1),ROWS($C$8:G13))),"")</f>
        <v>0</v>
      </c>
      <c r="H13" s="103" t="str">
        <f>IFERROR(IF(VLOOKUP($C13,'اليوميه العامه'!$D$9:$I$57,6,0)=0,"",VLOOKUP($C13,'اليوميه العامه'!$D$9:$I$57,6,0)),"")</f>
        <v/>
      </c>
    </row>
    <row r="14" spans="1:8" ht="24.95" customHeight="1">
      <c r="A14" s="102"/>
      <c r="B14" s="15">
        <f>IF(C14="","",SUBTOTAL(3,$C$8:C14))</f>
        <v>7</v>
      </c>
      <c r="C14" s="103">
        <f t="array" ref="C14">IFERROR(INDEX('اليوميه العامه'!$D$9:$D$57,SMALL(IF('اليوميه العامه'!$B$9:$B$57=$D$3,ROW(A$9:A$57)-ROW(A$9)+1),ROWS($C$8:C14))),"")</f>
        <v>3232</v>
      </c>
      <c r="D14" s="104" t="str">
        <f t="array" ref="D14">IFERROR("حـ/"&amp;INDEX('اليوميه العامه'!$E$9:$E$57,MATCH($D$3&amp;$C14,'اليوميه العامه'!$B$9:$B$57&amp;'اليوميه العامه'!$D$9:$D$57,0)),"")</f>
        <v>حـ/مصاريف كهرباء عموميه</v>
      </c>
      <c r="E14" s="105">
        <f t="array" ref="E14">IFERROR(INDEX('اليوميه العامه'!$F$9:$F$57,SMALL(IF('اليوميه العامه'!$B$9:$B$57=$D$3,ROW(C$9:C$57)-ROW(C$9)+1),ROWS($C$8:E14))),"")</f>
        <v>212</v>
      </c>
      <c r="F14" s="105">
        <f t="array" ref="F14">IFERROR(INDEX('اليوميه العامه'!$G$9:$G$57,SMALL(IF('اليوميه العامه'!$B$9:$B$57=$D$3,ROW(D$9:D$57)-ROW(D$9)+1),ROWS($C$8:F14))),"")</f>
        <v>0</v>
      </c>
      <c r="G14" s="15">
        <f t="array" ref="G14">IFERROR(INDEX('اليوميه العامه'!$H$9:$H$57,SMALL(IF('اليوميه العامه'!$B$9:$B$57=$D$3,ROW(A$9:A$57)-ROW(A$9)+1),ROWS($C$8:G14))),"")</f>
        <v>0</v>
      </c>
      <c r="H14" s="103" t="str">
        <f>IFERROR(IF(VLOOKUP($C14,'اليوميه العامه'!$D$9:$I$57,6,0)=0,"",VLOOKUP($C14,'اليوميه العامه'!$D$9:$I$57,6,0)),"")</f>
        <v/>
      </c>
    </row>
    <row r="15" spans="1:8" ht="24.95" customHeight="1">
      <c r="A15" s="102"/>
      <c r="B15" s="15">
        <f>IF(C15="","",SUBTOTAL(3,$C$8:C15))</f>
        <v>8</v>
      </c>
      <c r="C15" s="103">
        <f t="array" ref="C15">IFERROR(INDEX('اليوميه العامه'!$D$9:$D$57,SMALL(IF('اليوميه العامه'!$B$9:$B$57=$D$3,ROW(A$9:A$57)-ROW(A$9)+1),ROWS($C$8:C15))),"")</f>
        <v>32705</v>
      </c>
      <c r="D15" s="104" t="str">
        <f t="array" ref="D15">IFERROR("حـ/"&amp;INDEX('اليوميه العامه'!$E$9:$E$57,MATCH($D$3&amp;$C15,'اليوميه العامه'!$B$9:$B$57&amp;'اليوميه العامه'!$D$9:$D$57,0)),"")</f>
        <v>حـ/مصاريف صيانه عموميه</v>
      </c>
      <c r="E15" s="105">
        <f t="array" ref="E15">IFERROR(INDEX('اليوميه العامه'!$F$9:$F$57,SMALL(IF('اليوميه العامه'!$B$9:$B$57=$D$3,ROW(C$9:C$57)-ROW(C$9)+1),ROWS($C$8:E15))),"")</f>
        <v>1442.5</v>
      </c>
      <c r="F15" s="105">
        <f t="array" ref="F15">IFERROR(INDEX('اليوميه العامه'!$G$9:$G$57,SMALL(IF('اليوميه العامه'!$B$9:$B$57=$D$3,ROW(D$9:D$57)-ROW(D$9)+1),ROWS($C$8:F15))),"")</f>
        <v>0</v>
      </c>
      <c r="G15" s="15">
        <f t="array" ref="G15">IFERROR(INDEX('اليوميه العامه'!$H$9:$H$57,SMALL(IF('اليوميه العامه'!$B$9:$B$57=$D$3,ROW(A$9:A$57)-ROW(A$9)+1),ROWS($C$8:G15))),"")</f>
        <v>0</v>
      </c>
      <c r="H15" s="103" t="str">
        <f>IFERROR(IF(VLOOKUP($C15,'اليوميه العامه'!$D$9:$I$57,6,0)=0,"",VLOOKUP($C15,'اليوميه العامه'!$D$9:$I$57,6,0)),"")</f>
        <v/>
      </c>
    </row>
    <row r="16" spans="1:8" ht="24.95" customHeight="1">
      <c r="A16" s="102"/>
      <c r="B16" s="15">
        <f>IF(C16="","",SUBTOTAL(3,$C$8:C16))</f>
        <v>9</v>
      </c>
      <c r="C16" s="103">
        <f t="array" ref="C16">IFERROR(INDEX('اليوميه العامه'!$D$9:$D$57,SMALL(IF('اليوميه العامه'!$B$9:$B$57=$D$3,ROW(A$9:A$57)-ROW(A$9)+1),ROWS($C$8:C16))),"")</f>
        <v>32706</v>
      </c>
      <c r="D16" s="104" t="str">
        <f t="array" ref="D16">IFERROR("حـ/"&amp;INDEX('اليوميه العامه'!$E$9:$E$57,MATCH($D$3&amp;$C16,'اليوميه العامه'!$B$9:$B$57&amp;'اليوميه العامه'!$D$9:$D$57,0)),"")</f>
        <v>حـ/إكراميات عموميه</v>
      </c>
      <c r="E16" s="105">
        <f t="array" ref="E16">IFERROR(INDEX('اليوميه العامه'!$F$9:$F$57,SMALL(IF('اليوميه العامه'!$B$9:$B$57=$D$3,ROW(C$9:C$57)-ROW(C$9)+1),ROWS($C$8:E16))),"")</f>
        <v>358.52</v>
      </c>
      <c r="F16" s="105">
        <f t="array" ref="F16">IFERROR(INDEX('اليوميه العامه'!$G$9:$G$57,SMALL(IF('اليوميه العامه'!$B$9:$B$57=$D$3,ROW(D$9:D$57)-ROW(D$9)+1),ROWS($C$8:F16))),"")</f>
        <v>0</v>
      </c>
      <c r="G16" s="15">
        <f t="array" ref="G16">IFERROR(INDEX('اليوميه العامه'!$H$9:$H$57,SMALL(IF('اليوميه العامه'!$B$9:$B$57=$D$3,ROW(A$9:A$57)-ROW(A$9)+1),ROWS($C$8:G16))),"")</f>
        <v>0</v>
      </c>
      <c r="H16" s="103" t="str">
        <f>IFERROR(IF(VLOOKUP($C16,'اليوميه العامه'!$D$9:$I$57,6,0)=0,"",VLOOKUP($C16,'اليوميه العامه'!$D$9:$I$57,6,0)),"")</f>
        <v/>
      </c>
    </row>
    <row r="17" spans="1:8" ht="24.95" customHeight="1">
      <c r="A17" s="102"/>
      <c r="B17" s="15">
        <f>IF(C17="","",SUBTOTAL(3,$C$8:C17))</f>
        <v>10</v>
      </c>
      <c r="C17" s="103">
        <f t="array" ref="C17">IFERROR(INDEX('اليوميه العامه'!$D$9:$D$57,SMALL(IF('اليوميه العامه'!$B$9:$B$57=$D$3,ROW(A$9:A$57)-ROW(A$9)+1),ROWS($C$8:C17))),"")</f>
        <v>3251</v>
      </c>
      <c r="D17" s="104" t="str">
        <f t="array" ref="D17">IFERROR("حـ/"&amp;INDEX('اليوميه العامه'!$E$9:$E$57,MATCH($D$3&amp;$C17,'اليوميه العامه'!$B$9:$B$57&amp;'اليوميه العامه'!$D$9:$D$57,0)),"")</f>
        <v>حـ/مصاريف بوفيه</v>
      </c>
      <c r="E17" s="105">
        <f t="array" ref="E17">IFERROR(INDEX('اليوميه العامه'!$F$9:$F$57,SMALL(IF('اليوميه العامه'!$B$9:$B$57=$D$3,ROW(C$9:C$57)-ROW(C$9)+1),ROWS($C$8:E17))),"")</f>
        <v>442.25</v>
      </c>
      <c r="F17" s="105">
        <f t="array" ref="F17">IFERROR(INDEX('اليوميه العامه'!$G$9:$G$57,SMALL(IF('اليوميه العامه'!$B$9:$B$57=$D$3,ROW(D$9:D$57)-ROW(D$9)+1),ROWS($C$8:F17))),"")</f>
        <v>0</v>
      </c>
      <c r="G17" s="15">
        <f t="array" ref="G17">IFERROR(INDEX('اليوميه العامه'!$H$9:$H$57,SMALL(IF('اليوميه العامه'!$B$9:$B$57=$D$3,ROW(A$9:A$57)-ROW(A$9)+1),ROWS($C$8:G17))),"")</f>
        <v>0</v>
      </c>
      <c r="H17" s="103" t="str">
        <f>IFERROR(IF(VLOOKUP($C17,'اليوميه العامه'!$D$9:$I$57,6,0)=0,"",VLOOKUP($C17,'اليوميه العامه'!$D$9:$I$57,6,0)),"")</f>
        <v/>
      </c>
    </row>
    <row r="18" spans="1:8" ht="24.95" customHeight="1">
      <c r="A18" s="102"/>
      <c r="B18" s="15">
        <f>IF(C18="","",SUBTOTAL(3,$C$8:C18))</f>
        <v>11</v>
      </c>
      <c r="C18" s="103">
        <f t="array" ref="C18">IFERROR(INDEX('اليوميه العامه'!$D$9:$D$57,SMALL(IF('اليوميه العامه'!$B$9:$B$57=$D$3,ROW(A$9:A$57)-ROW(A$9)+1),ROWS($C$8:C18))),"")</f>
        <v>3128</v>
      </c>
      <c r="D18" s="104" t="str">
        <f t="array" ref="D18">IFERROR("حـ/"&amp;INDEX('اليوميه العامه'!$E$9:$E$57,MATCH($D$3&amp;$C18,'اليوميه العامه'!$B$9:$B$57&amp;'اليوميه العامه'!$D$9:$D$57,0)),"")</f>
        <v xml:space="preserve">حـ/مصاريف كمبيوتر وشبكات </v>
      </c>
      <c r="E18" s="105">
        <f t="array" ref="E18">IFERROR(INDEX('اليوميه العامه'!$F$9:$F$57,SMALL(IF('اليوميه العامه'!$B$9:$B$57=$D$3,ROW(C$9:C$57)-ROW(C$9)+1),ROWS($C$8:E18))),"")</f>
        <v>1000</v>
      </c>
      <c r="F18" s="105">
        <f t="array" ref="F18">IFERROR(INDEX('اليوميه العامه'!$G$9:$G$57,SMALL(IF('اليوميه العامه'!$B$9:$B$57=$D$3,ROW(D$9:D$57)-ROW(D$9)+1),ROWS($C$8:F18))),"")</f>
        <v>0</v>
      </c>
      <c r="G18" s="15">
        <f t="array" ref="G18">IFERROR(INDEX('اليوميه العامه'!$H$9:$H$57,SMALL(IF('اليوميه العامه'!$B$9:$B$57=$D$3,ROW(A$9:A$57)-ROW(A$9)+1),ROWS($C$8:G18))),"")</f>
        <v>0</v>
      </c>
      <c r="H18" s="103" t="str">
        <f>IFERROR(IF(VLOOKUP($C18,'اليوميه العامه'!$D$9:$I$57,6,0)=0,"",VLOOKUP($C18,'اليوميه العامه'!$D$9:$I$57,6,0)),"")</f>
        <v/>
      </c>
    </row>
    <row r="19" spans="1:8" ht="24.95" customHeight="1">
      <c r="A19" s="102"/>
      <c r="B19" s="15">
        <f>IF(C19="","",SUBTOTAL(3,$C$8:C19))</f>
        <v>12</v>
      </c>
      <c r="C19" s="103">
        <f t="array" ref="C19">IFERROR(INDEX('اليوميه العامه'!$D$9:$D$57,SMALL(IF('اليوميه العامه'!$B$9:$B$57=$D$3,ROW(A$9:A$57)-ROW(A$9)+1),ROWS($C$8:C19))),"")</f>
        <v>32709</v>
      </c>
      <c r="D19" s="104" t="str">
        <f t="array" ref="D19">IFERROR("حـ/"&amp;INDEX('اليوميه العامه'!$E$9:$E$57,MATCH($D$3&amp;$C19,'اليوميه العامه'!$B$9:$B$57&amp;'اليوميه العامه'!$D$9:$D$57,0)),"")</f>
        <v>حـ/مصاريف نظافه</v>
      </c>
      <c r="E19" s="105">
        <f t="array" ref="E19">IFERROR(INDEX('اليوميه العامه'!$F$9:$F$57,SMALL(IF('اليوميه العامه'!$B$9:$B$57=$D$3,ROW(C$9:C$57)-ROW(C$9)+1),ROWS($C$8:E19))),"")</f>
        <v>1204.5</v>
      </c>
      <c r="F19" s="105">
        <f t="array" ref="F19">IFERROR(INDEX('اليوميه العامه'!$G$9:$G$57,SMALL(IF('اليوميه العامه'!$B$9:$B$57=$D$3,ROW(D$9:D$57)-ROW(D$9)+1),ROWS($C$8:F19))),"")</f>
        <v>0</v>
      </c>
      <c r="G19" s="15">
        <f t="array" ref="G19">IFERROR(INDEX('اليوميه العامه'!$H$9:$H$57,SMALL(IF('اليوميه العامه'!$B$9:$B$57=$D$3,ROW(A$9:A$57)-ROW(A$9)+1),ROWS($C$8:G19))),"")</f>
        <v>0</v>
      </c>
      <c r="H19" s="103" t="str">
        <f>IFERROR(IF(VLOOKUP($C19,'اليوميه العامه'!$D$9:$I$57,6,0)=0,"",VLOOKUP($C19,'اليوميه العامه'!$D$9:$I$57,6,0)),"")</f>
        <v/>
      </c>
    </row>
    <row r="20" spans="1:8" ht="24.95" customHeight="1">
      <c r="A20" s="102"/>
      <c r="B20" s="15">
        <f>IF(C20="","",SUBTOTAL(3,$C$8:C20))</f>
        <v>13</v>
      </c>
      <c r="C20" s="103">
        <f t="array" ref="C20">IFERROR(INDEX('اليوميه العامه'!$D$9:$D$57,SMALL(IF('اليوميه العامه'!$B$9:$B$57=$D$3,ROW(A$9:A$57)-ROW(A$9)+1),ROWS($C$8:C20))),"")</f>
        <v>32703</v>
      </c>
      <c r="D20" s="104" t="str">
        <f t="array" ref="D20">IFERROR("حـ/"&amp;INDEX('اليوميه العامه'!$E$9:$E$57,MATCH($D$3&amp;$C20,'اليوميه العامه'!$B$9:$B$57&amp;'اليوميه العامه'!$D$9:$D$57,0)),"")</f>
        <v>حـ/مصاريف مكتب أخرى عموميه</v>
      </c>
      <c r="E20" s="105">
        <f t="array" ref="E20">IFERROR(INDEX('اليوميه العامه'!$F$9:$F$57,SMALL(IF('اليوميه العامه'!$B$9:$B$57=$D$3,ROW(C$9:C$57)-ROW(C$9)+1),ROWS($C$8:E20))),"")</f>
        <v>4343</v>
      </c>
      <c r="F20" s="105">
        <f t="array" ref="F20">IFERROR(INDEX('اليوميه العامه'!$G$9:$G$57,SMALL(IF('اليوميه العامه'!$B$9:$B$57=$D$3,ROW(D$9:D$57)-ROW(D$9)+1),ROWS($C$8:F20))),"")</f>
        <v>0</v>
      </c>
      <c r="G20" s="15">
        <f t="array" ref="G20">IFERROR(INDEX('اليوميه العامه'!$H$9:$H$57,SMALL(IF('اليوميه العامه'!$B$9:$B$57=$D$3,ROW(A$9:A$57)-ROW(A$9)+1),ROWS($C$8:G20))),"")</f>
        <v>0</v>
      </c>
      <c r="H20" s="103" t="str">
        <f>IFERROR(IF(VLOOKUP($C20,'اليوميه العامه'!$D$9:$I$57,6,0)=0,"",VLOOKUP($C20,'اليوميه العامه'!$D$9:$I$57,6,0)),"")</f>
        <v/>
      </c>
    </row>
    <row r="21" spans="1:8" ht="24.95" customHeight="1">
      <c r="A21" s="102"/>
      <c r="B21" s="15">
        <f>IF(C21="","",SUBTOTAL(3,$C$8:C21))</f>
        <v>14</v>
      </c>
      <c r="C21" s="103">
        <f t="array" ref="C21">IFERROR(INDEX('اليوميه العامه'!$D$9:$D$57,SMALL(IF('اليوميه العامه'!$B$9:$B$57=$D$3,ROW(A$9:A$57)-ROW(A$9)+1),ROWS($C$8:C21))),"")</f>
        <v>3252</v>
      </c>
      <c r="D21" s="104" t="str">
        <f t="array" ref="D21">IFERROR("حـ/"&amp;INDEX('اليوميه العامه'!$E$9:$E$57,MATCH($D$3&amp;$C21,'اليوميه العامه'!$B$9:$B$57&amp;'اليوميه العامه'!$D$9:$D$57,0)),"")</f>
        <v xml:space="preserve">حـ/مصاريف ترفيه </v>
      </c>
      <c r="E21" s="105">
        <f t="array" ref="E21">IFERROR(INDEX('اليوميه العامه'!$F$9:$F$57,SMALL(IF('اليوميه العامه'!$B$9:$B$57=$D$3,ROW(C$9:C$57)-ROW(C$9)+1),ROWS($C$8:E21))),"")</f>
        <v>1000</v>
      </c>
      <c r="F21" s="105">
        <f t="array" ref="F21">IFERROR(INDEX('اليوميه العامه'!$G$9:$G$57,SMALL(IF('اليوميه العامه'!$B$9:$B$57=$D$3,ROW(D$9:D$57)-ROW(D$9)+1),ROWS($C$8:F21))),"")</f>
        <v>0</v>
      </c>
      <c r="G21" s="15">
        <f t="array" ref="G21">IFERROR(INDEX('اليوميه العامه'!$H$9:$H$57,SMALL(IF('اليوميه العامه'!$B$9:$B$57=$D$3,ROW(A$9:A$57)-ROW(A$9)+1),ROWS($C$8:G21))),"")</f>
        <v>0</v>
      </c>
      <c r="H21" s="103" t="str">
        <f>IFERROR(IF(VLOOKUP($C21,'اليوميه العامه'!$D$9:$I$57,6,0)=0,"",VLOOKUP($C21,'اليوميه العامه'!$D$9:$I$57,6,0)),"")</f>
        <v/>
      </c>
    </row>
    <row r="22" spans="1:8" ht="24.95" customHeight="1">
      <c r="A22" s="102"/>
      <c r="B22" s="15">
        <f>IF(C22="","",SUBTOTAL(3,$C$8:C22))</f>
        <v>15</v>
      </c>
      <c r="C22" s="103">
        <f t="array" ref="C22">IFERROR(INDEX('اليوميه العامه'!$D$9:$D$57,SMALL(IF('اليوميه العامه'!$B$9:$B$57=$D$3,ROW(A$9:A$57)-ROW(A$9)+1),ROWS($C$8:C22))),"")</f>
        <v>3261</v>
      </c>
      <c r="D22" s="104" t="str">
        <f t="array" ref="D22">IFERROR("حـ/"&amp;INDEX('اليوميه العامه'!$E$9:$E$57,MATCH($D$3&amp;$C22,'اليوميه العامه'!$B$9:$B$57&amp;'اليوميه العامه'!$D$9:$D$57,0)),"")</f>
        <v>حـ/مصاريف نقل مستلزمات الشركه</v>
      </c>
      <c r="E22" s="105">
        <f t="array" ref="E22">IFERROR(INDEX('اليوميه العامه'!$F$9:$F$57,SMALL(IF('اليوميه العامه'!$B$9:$B$57=$D$3,ROW(C$9:C$57)-ROW(C$9)+1),ROWS($C$8:E22))),"")</f>
        <v>300</v>
      </c>
      <c r="F22" s="105">
        <f t="array" ref="F22">IFERROR(INDEX('اليوميه العامه'!$G$9:$G$57,SMALL(IF('اليوميه العامه'!$B$9:$B$57=$D$3,ROW(D$9:D$57)-ROW(D$9)+1),ROWS($C$8:F22))),"")</f>
        <v>0</v>
      </c>
      <c r="G22" s="15" t="str">
        <f t="array" ref="G22">IFERROR(INDEX('اليوميه العامه'!$H$9:$H$57,SMALL(IF('اليوميه العامه'!$B$9:$B$57=$D$3,ROW(A$9:A$57)-ROW(A$9)+1),ROWS($C$8:G22))),"")</f>
        <v>قيمة مشال الإنتريه</v>
      </c>
      <c r="H22" s="103" t="str">
        <f>IFERROR(IF(VLOOKUP($C22,'اليوميه العامه'!$D$9:$I$57,6,0)=0,"",VLOOKUP($C22,'اليوميه العامه'!$D$9:$I$57,6,0)),"")</f>
        <v/>
      </c>
    </row>
    <row r="23" spans="1:8" ht="24.95" customHeight="1">
      <c r="A23" s="102"/>
      <c r="B23" s="15">
        <f>IF(C23="","",SUBTOTAL(3,$C$8:C23))</f>
        <v>16</v>
      </c>
      <c r="C23" s="103">
        <f t="array" ref="C23">IFERROR(INDEX('اليوميه العامه'!$D$9:$D$57,SMALL(IF('اليوميه العامه'!$B$9:$B$57=$D$3,ROW(A$9:A$57)-ROW(A$9)+1),ROWS($C$8:C23))),"")</f>
        <v>3262</v>
      </c>
      <c r="D23" s="104" t="str">
        <f t="array" ref="D23">IFERROR("حـ/"&amp;INDEX('اليوميه العامه'!$E$9:$E$57,MATCH($D$3&amp;$C23,'اليوميه العامه'!$B$9:$B$57&amp;'اليوميه العامه'!$D$9:$D$57,0)),"")</f>
        <v>حـ/مصاريف إنتقالات موظفين عموميه</v>
      </c>
      <c r="E23" s="105">
        <f t="array" ref="E23">IFERROR(INDEX('اليوميه العامه'!$F$9:$F$57,SMALL(IF('اليوميه العامه'!$B$9:$B$57=$D$3,ROW(C$9:C$57)-ROW(C$9)+1),ROWS($C$8:E23))),"")</f>
        <v>25</v>
      </c>
      <c r="F23" s="105">
        <f t="array" ref="F23">IFERROR(INDEX('اليوميه العامه'!$G$9:$G$57,SMALL(IF('اليوميه العامه'!$B$9:$B$57=$D$3,ROW(D$9:D$57)-ROW(D$9)+1),ROWS($C$8:F23))),"")</f>
        <v>0</v>
      </c>
      <c r="G23" s="15">
        <f t="array" ref="G23">IFERROR(INDEX('اليوميه العامه'!$H$9:$H$57,SMALL(IF('اليوميه العامه'!$B$9:$B$57=$D$3,ROW(A$9:A$57)-ROW(A$9)+1),ROWS($C$8:G23))),"")</f>
        <v>0</v>
      </c>
      <c r="H23" s="103" t="str">
        <f>IFERROR(IF(VLOOKUP($C23,'اليوميه العامه'!$D$9:$I$57,6,0)=0,"",VLOOKUP($C23,'اليوميه العامه'!$D$9:$I$57,6,0)),"")</f>
        <v/>
      </c>
    </row>
    <row r="24" spans="1:8" ht="24.95" customHeight="1">
      <c r="A24" s="102"/>
      <c r="B24" s="15">
        <f>IF(C24="","",SUBTOTAL(3,$C$8:C24))</f>
        <v>17</v>
      </c>
      <c r="C24" s="103">
        <f t="array" ref="C24">IFERROR(INDEX('اليوميه العامه'!$D$9:$D$57,SMALL(IF('اليوميه العامه'!$B$9:$B$57=$D$3,ROW(A$9:A$57)-ROW(A$9)+1),ROWS($C$8:C24))),"")</f>
        <v>1331</v>
      </c>
      <c r="D24" s="104" t="str">
        <f t="array" ref="D24">IFERROR("حـ/"&amp;INDEX('اليوميه العامه'!$E$9:$E$57,MATCH($D$3&amp;$C24,'اليوميه العامه'!$B$9:$B$57&amp;'اليوميه العامه'!$D$9:$D$57,0)),"")</f>
        <v>حـ/سلــــــف موظفين</v>
      </c>
      <c r="E24" s="105">
        <f t="array" ref="E24">IFERROR(INDEX('اليوميه العامه'!$F$9:$F$57,SMALL(IF('اليوميه العامه'!$B$9:$B$57=$D$3,ROW(C$9:C$57)-ROW(C$9)+1),ROWS($C$8:E24))),"")</f>
        <v>1100</v>
      </c>
      <c r="F24" s="105">
        <f t="array" ref="F24">IFERROR(INDEX('اليوميه العامه'!$G$9:$G$57,SMALL(IF('اليوميه العامه'!$B$9:$B$57=$D$3,ROW(D$9:D$57)-ROW(D$9)+1),ROWS($C$8:F24))),"")</f>
        <v>0</v>
      </c>
      <c r="G24" s="15">
        <f t="array" ref="G24">IFERROR(INDEX('اليوميه العامه'!$H$9:$H$57,SMALL(IF('اليوميه العامه'!$B$9:$B$57=$D$3,ROW(A$9:A$57)-ROW(A$9)+1),ROWS($C$8:G24))),"")</f>
        <v>0</v>
      </c>
      <c r="H24" s="103" t="str">
        <f>IFERROR(IF(VLOOKUP($C24,'اليوميه العامه'!$D$9:$I$57,6,0)=0,"",VLOOKUP($C24,'اليوميه العامه'!$D$9:$I$57,6,0)),"")</f>
        <v/>
      </c>
    </row>
    <row r="25" spans="1:8" ht="24.95" customHeight="1">
      <c r="A25" s="102"/>
      <c r="B25" s="15">
        <f>IF(C25="","",SUBTOTAL(3,$C$8:C25))</f>
        <v>18</v>
      </c>
      <c r="C25" s="103">
        <f t="array" ref="C25">IFERROR(INDEX('اليوميه العامه'!$D$9:$D$57,SMALL(IF('اليوميه العامه'!$B$9:$B$57=$D$3,ROW(A$9:A$57)-ROW(A$9)+1),ROWS($C$8:C25))),"")</f>
        <v>1126</v>
      </c>
      <c r="D25" s="104" t="str">
        <f t="array" ref="D25">IFERROR("حـ/"&amp;INDEX('اليوميه العامه'!$E$9:$E$57,MATCH($D$3&amp;$C25,'اليوميه العامه'!$B$9:$B$57&amp;'اليوميه العامه'!$D$9:$D$57,0)),"")</f>
        <v>حـ/ستائـــــــــــر</v>
      </c>
      <c r="E25" s="105">
        <f t="array" ref="E25">IFERROR(INDEX('اليوميه العامه'!$F$9:$F$57,SMALL(IF('اليوميه العامه'!$B$9:$B$57=$D$3,ROW(C$9:C$57)-ROW(C$9)+1),ROWS($C$8:E25))),"")</f>
        <v>2800</v>
      </c>
      <c r="F25" s="105">
        <f t="array" ref="F25">IFERROR(INDEX('اليوميه العامه'!$G$9:$G$57,SMALL(IF('اليوميه العامه'!$B$9:$B$57=$D$3,ROW(D$9:D$57)-ROW(D$9)+1),ROWS($C$8:F25))),"")</f>
        <v>0</v>
      </c>
      <c r="G25" s="15" t="str">
        <f t="array" ref="G25">IFERROR(INDEX('اليوميه العامه'!$H$9:$H$57,SMALL(IF('اليوميه العامه'!$B$9:$B$57=$D$3,ROW(A$9:A$57)-ROW(A$9)+1),ROWS($C$8:G25))),"")</f>
        <v>قيمة ستائر وتابلوهات باللوجو</v>
      </c>
      <c r="H25" s="103" t="str">
        <f>IFERROR(IF(VLOOKUP($C25,'اليوميه العامه'!$D$9:$I$57,6,0)=0,"",VLOOKUP($C25,'اليوميه العامه'!$D$9:$I$57,6,0)),"")</f>
        <v/>
      </c>
    </row>
    <row r="26" spans="1:8" ht="24.95" customHeight="1">
      <c r="A26" s="102"/>
      <c r="B26" s="15">
        <f>IF(C26="","",SUBTOTAL(3,$C$8:C26))</f>
        <v>19</v>
      </c>
      <c r="C26" s="103">
        <f t="array" ref="C26">IFERROR(INDEX('اليوميه العامه'!$D$9:$D$57,SMALL(IF('اليوميه العامه'!$B$9:$B$57=$D$3,ROW(A$9:A$57)-ROW(A$9)+1),ROWS($C$8:C26))),"")</f>
        <v>1211</v>
      </c>
      <c r="D26" s="104" t="str">
        <f t="array" ref="D26">IFERROR("حـ/"&amp;INDEX('اليوميه العامه'!$E$9:$E$57,MATCH($D$3&amp;$C26,'اليوميه العامه'!$B$9:$B$57&amp;'اليوميه العامه'!$D$9:$D$57,0)),"")</f>
        <v>حـ/خزينة الشركه - جنيه مصري</v>
      </c>
      <c r="E26" s="105">
        <f t="array" ref="E26">IFERROR(INDEX('اليوميه العامه'!$F$9:$F$57,SMALL(IF('اليوميه العامه'!$B$9:$B$57=$D$3,ROW(C$9:C$57)-ROW(C$9)+1),ROWS($C$8:E26))),"")</f>
        <v>0</v>
      </c>
      <c r="F26" s="105">
        <f t="array" ref="F26">IFERROR(INDEX('اليوميه العامه'!$G$9:$G$57,SMALL(IF('اليوميه العامه'!$B$9:$B$57=$D$3,ROW(D$9:D$57)-ROW(D$9)+1),ROWS($C$8:F26))),"")</f>
        <v>31840.25</v>
      </c>
      <c r="G26" s="15" t="str">
        <f t="array" ref="G26">IFERROR(INDEX('اليوميه العامه'!$H$9:$H$57,SMALL(IF('اليوميه العامه'!$B$9:$B$57=$D$3,ROW(A$9:A$57)-ROW(A$9)+1),ROWS($C$8:G26))),"")</f>
        <v>قيمة مصاريف الخزينه عن شهر أكتوبر</v>
      </c>
      <c r="H26" s="103" t="str">
        <f>IFERROR(IF(VLOOKUP($C26,'اليوميه العامه'!$D$9:$I$57,6,0)=0,"",VLOOKUP($C26,'اليوميه العامه'!$D$9:$I$57,6,0)),"")</f>
        <v/>
      </c>
    </row>
    <row r="27" spans="1:8" ht="24.95" customHeight="1">
      <c r="A27" s="102"/>
      <c r="B27" s="15" t="str">
        <f>IF(C27="","",SUBTOTAL(3,$C$8:C27))</f>
        <v/>
      </c>
      <c r="C27" s="103" t="str">
        <f t="array" ref="C27">IFERROR(INDEX('اليوميه العامه'!$D$9:$D$57,SMALL(IF('اليوميه العامه'!$B$9:$B$57=$D$3,ROW(A$9:A$57)-ROW(A$9)+1),ROWS($C$8:C27))),"")</f>
        <v/>
      </c>
      <c r="D27" s="104" t="str">
        <f t="array" ref="D27">IFERROR("حـ/"&amp;INDEX('اليوميه العامه'!$E$9:$E$57,MATCH($D$3&amp;$C27,'اليوميه العامه'!$B$9:$B$57&amp;'اليوميه العامه'!$D$9:$D$57,0)),"")</f>
        <v/>
      </c>
      <c r="E27" s="105" t="str">
        <f t="array" ref="E27">IFERROR(INDEX('اليوميه العامه'!$F$9:$F$57,SMALL(IF('اليوميه العامه'!$B$9:$B$57=$D$3,ROW(C$9:C$57)-ROW(C$9)+1),ROWS($C$8:E27))),"")</f>
        <v/>
      </c>
      <c r="F27" s="105" t="str">
        <f t="array" ref="F27">IFERROR(INDEX('اليوميه العامه'!$G$9:$G$57,SMALL(IF('اليوميه العامه'!$B$9:$B$57=$D$3,ROW(D$9:D$57)-ROW(D$9)+1),ROWS($C$8:F27))),"")</f>
        <v/>
      </c>
      <c r="G27" s="15" t="str">
        <f t="array" ref="G27">IFERROR(INDEX('اليوميه العامه'!$H$9:$H$57,SMALL(IF('اليوميه العامه'!$B$9:$B$57=$D$3,ROW(A$9:A$57)-ROW(A$9)+1),ROWS($C$8:G27))),"")</f>
        <v/>
      </c>
      <c r="H27" s="103" t="str">
        <f>IFERROR(IF(VLOOKUP($C27,'اليوميه العامه'!$D$9:$I$57,6,0)=0,"",VLOOKUP($C27,'اليوميه العامه'!$D$9:$I$57,6,0)),"")</f>
        <v/>
      </c>
    </row>
    <row r="28" spans="1:8" ht="24.95" customHeight="1">
      <c r="A28" s="102"/>
      <c r="B28" s="15" t="str">
        <f>IF(C28="","",SUBTOTAL(3,$C$8:C28))</f>
        <v/>
      </c>
      <c r="C28" s="103" t="str">
        <f t="array" ref="C28">IFERROR(INDEX('اليوميه العامه'!$D$9:$D$57,SMALL(IF('اليوميه العامه'!$B$9:$B$57=$D$3,ROW(A$9:A$57)-ROW(A$9)+1),ROWS($C$8:C28))),"")</f>
        <v/>
      </c>
      <c r="D28" s="104" t="str">
        <f t="array" ref="D28">IFERROR("حـ/"&amp;INDEX('اليوميه العامه'!$E$9:$E$57,MATCH($D$3&amp;$C28,'اليوميه العامه'!$B$9:$B$57&amp;'اليوميه العامه'!$D$9:$D$57,0)),"")</f>
        <v/>
      </c>
      <c r="E28" s="105" t="str">
        <f t="array" ref="E28">IFERROR(INDEX('اليوميه العامه'!$F$9:$F$57,SMALL(IF('اليوميه العامه'!$B$9:$B$57=$D$3,ROW(C$9:C$57)-ROW(C$9)+1),ROWS($C$8:E28))),"")</f>
        <v/>
      </c>
      <c r="F28" s="105" t="str">
        <f t="array" ref="F28">IFERROR(INDEX('اليوميه العامه'!$G$9:$G$57,SMALL(IF('اليوميه العامه'!$B$9:$B$57=$D$3,ROW(D$9:D$57)-ROW(D$9)+1),ROWS($C$8:F28))),"")</f>
        <v/>
      </c>
      <c r="G28" s="15" t="str">
        <f t="array" ref="G28">IFERROR(INDEX('اليوميه العامه'!$H$9:$H$57,SMALL(IF('اليوميه العامه'!$B$9:$B$57=$D$3,ROW(A$9:A$57)-ROW(A$9)+1),ROWS($C$8:G28))),"")</f>
        <v/>
      </c>
      <c r="H28" s="103" t="str">
        <f>IFERROR(IF(VLOOKUP($C28,'اليوميه العامه'!$D$9:$I$57,6,0)=0,"",VLOOKUP($C28,'اليوميه العامه'!$D$9:$I$57,6,0)),"")</f>
        <v/>
      </c>
    </row>
    <row r="29" spans="1:8" ht="24.95" customHeight="1">
      <c r="A29" s="102"/>
      <c r="B29" s="15" t="str">
        <f>IF(C29="","",SUBTOTAL(3,$C$8:C29))</f>
        <v/>
      </c>
      <c r="C29" s="103"/>
      <c r="D29" s="104" t="str">
        <f t="array" ref="D29">IFERROR("حـ/"&amp;INDEX('اليوميه العامه'!$E$9:$E$57,MATCH($D$3&amp;$C29,'اليوميه العامه'!$B$9:$B$57&amp;'اليوميه العامه'!$D$9:$D$57,0)),"")</f>
        <v/>
      </c>
      <c r="E29" s="105" t="str">
        <f t="array" ref="E29">IFERROR(INDEX('اليوميه العامه'!$F$9:$F$57,SMALL(IF('اليوميه العامه'!$B$9:$B$57=$D$3,ROW(C$9:C$57)-ROW(C$9)+1),ROWS($C$8:E29))),"")</f>
        <v/>
      </c>
      <c r="F29" s="105" t="str">
        <f t="array" ref="F29">IFERROR(INDEX('اليوميه العامه'!$G$9:$G$57,SMALL(IF('اليوميه العامه'!$B$9:$B$57=$D$3,ROW(D$9:D$57)-ROW(D$9)+1),ROWS($C$8:F29))),"")</f>
        <v/>
      </c>
      <c r="G29" s="15" t="str">
        <f t="array" ref="G29">IFERROR(INDEX('اليوميه العامه'!$H$9:$H$57,SMALL(IF('اليوميه العامه'!$B$9:$B$57=$D$3,ROW(A$9:A$57)-ROW(A$9)+1),ROWS($C$8:G29))),"")</f>
        <v/>
      </c>
      <c r="H29" s="103" t="str">
        <f>IFERROR(IF(VLOOKUP($C29,'اليوميه العامه'!$D$9:$I$57,6,0)=0,"",VLOOKUP($C29,'اليوميه العامه'!$D$9:$I$57,6,0)),"")</f>
        <v/>
      </c>
    </row>
    <row r="30" spans="1:8" ht="24.95" customHeight="1">
      <c r="A30" s="102"/>
      <c r="B30" s="15" t="str">
        <f>IF(C30="","",SUBTOTAL(3,$C$8:C30))</f>
        <v/>
      </c>
      <c r="C30" s="103"/>
      <c r="D30" s="104"/>
      <c r="E30" s="105" t="str">
        <f t="array" ref="E30">IFERROR(INDEX('اليوميه العامه'!$F$9:$F$57,SMALL(IF('اليوميه العامه'!$B$9:$B$57=$D$3,ROW(C$9:C$57)-ROW(C$9)+1),ROWS($C$8:E30))),"")</f>
        <v/>
      </c>
      <c r="F30" s="105" t="str">
        <f t="array" ref="F30">IFERROR(INDEX('اليوميه العامه'!$G$9:$G$57,SMALL(IF('اليوميه العامه'!$B$9:$B$57=$D$3,ROW(D$9:D$57)-ROW(D$9)+1),ROWS($C$8:F30))),"")</f>
        <v/>
      </c>
      <c r="G30" s="15" t="str">
        <f t="array" ref="G30">IFERROR(INDEX('اليوميه العامه'!$H$9:$H$57,SMALL(IF('اليوميه العامه'!$B$9:$B$57=$D$3,ROW(A$9:A$57)-ROW(A$9)+1),ROWS($C$8:G30))),"")</f>
        <v/>
      </c>
      <c r="H30" s="103"/>
    </row>
    <row r="31" spans="1:8" ht="24.95" customHeight="1" thickBot="1"/>
    <row r="32" spans="1:8" ht="41.1" customHeight="1" thickBot="1">
      <c r="B32" s="21"/>
      <c r="D32" s="101" t="s">
        <v>51</v>
      </c>
      <c r="E32" s="107">
        <f>SUM(E8:E31)</f>
        <v>31840.25</v>
      </c>
      <c r="F32" s="36">
        <f>SUM(F8:F31)</f>
        <v>31840.25</v>
      </c>
      <c r="G32" s="113"/>
      <c r="H32" s="114"/>
    </row>
    <row r="33" spans="2:8" ht="41.1" customHeight="1">
      <c r="B33" s="21" t="s">
        <v>50</v>
      </c>
      <c r="C33" s="23"/>
      <c r="D33" s="24" t="s">
        <v>50</v>
      </c>
      <c r="E33" s="16"/>
      <c r="F33" s="16"/>
      <c r="G33" s="18"/>
      <c r="H33" s="17"/>
    </row>
    <row r="34" spans="2:8" ht="41.1" customHeight="1" thickBot="1">
      <c r="B34" s="21" t="s">
        <v>50</v>
      </c>
      <c r="C34" s="23"/>
      <c r="D34" s="24" t="s">
        <v>50</v>
      </c>
      <c r="E34" s="16"/>
      <c r="F34" s="16"/>
      <c r="G34" s="25"/>
      <c r="H34" s="17"/>
    </row>
    <row r="35" spans="2:8" ht="41.1" customHeight="1">
      <c r="B35" s="21" t="s">
        <v>50</v>
      </c>
      <c r="C35" s="23"/>
      <c r="D35" s="24" t="s">
        <v>50</v>
      </c>
      <c r="E35" s="16"/>
      <c r="F35" s="16"/>
      <c r="G35" s="26" t="s">
        <v>52</v>
      </c>
      <c r="H35" s="27" t="s">
        <v>53</v>
      </c>
    </row>
    <row r="36" spans="2:8" ht="41.1" customHeight="1" thickBot="1">
      <c r="B36" s="21" t="s">
        <v>50</v>
      </c>
      <c r="C36" s="23"/>
      <c r="D36" s="24" t="s">
        <v>50</v>
      </c>
      <c r="E36" s="16"/>
      <c r="F36" s="16"/>
      <c r="G36" s="28"/>
      <c r="H36" s="29"/>
    </row>
    <row r="37" spans="2:8" ht="41.1" customHeight="1">
      <c r="B37" s="21" t="s">
        <v>50</v>
      </c>
      <c r="C37" s="23"/>
      <c r="D37" s="24" t="s">
        <v>50</v>
      </c>
      <c r="E37" s="16"/>
      <c r="F37" s="16"/>
      <c r="G37" s="16"/>
      <c r="H37" s="30"/>
    </row>
    <row r="38" spans="2:8" ht="41.1" customHeight="1" thickBot="1">
      <c r="B38" s="19" t="s">
        <v>50</v>
      </c>
      <c r="C38" s="20"/>
      <c r="D38" s="31" t="s">
        <v>50</v>
      </c>
      <c r="E38" s="32"/>
      <c r="F38" s="32"/>
      <c r="G38" s="32"/>
      <c r="H38" s="33"/>
    </row>
    <row r="39" spans="2:8" ht="41.1" customHeight="1"/>
    <row r="40" spans="2:8" ht="41.1" customHeight="1" thickBot="1">
      <c r="C40" s="1" t="s">
        <v>26</v>
      </c>
      <c r="D40" s="100">
        <f>D3+1</f>
        <v>2</v>
      </c>
      <c r="H40" s="108"/>
    </row>
    <row r="41" spans="2:8" ht="27" customHeight="1" thickBot="1">
      <c r="B41" s="2"/>
      <c r="C41" s="3" t="s">
        <v>27</v>
      </c>
      <c r="D41" s="4">
        <f>IFERROR(VLOOKUP($D$40,'اليوميه العامه'!$B$9:$C$59,2,0),"")</f>
        <v>43752</v>
      </c>
      <c r="E41" s="115" t="s">
        <v>54</v>
      </c>
      <c r="F41" s="116"/>
      <c r="G41" s="117"/>
      <c r="H41" s="109"/>
    </row>
    <row r="42" spans="2:8" ht="19.5" customHeight="1" thickTop="1">
      <c r="B42" s="5"/>
      <c r="C42" s="6"/>
      <c r="D42" s="7"/>
      <c r="E42" s="6"/>
      <c r="F42" s="6"/>
      <c r="G42" s="6"/>
      <c r="H42" s="8"/>
    </row>
    <row r="43" spans="2:8" ht="24.75" customHeight="1">
      <c r="B43" s="9" t="s">
        <v>29</v>
      </c>
      <c r="C43" s="9" t="s">
        <v>30</v>
      </c>
      <c r="D43" s="9" t="s">
        <v>31</v>
      </c>
      <c r="E43" s="9" t="s">
        <v>32</v>
      </c>
      <c r="F43" s="9" t="s">
        <v>33</v>
      </c>
      <c r="G43" s="9" t="s">
        <v>34</v>
      </c>
      <c r="H43" s="10" t="s">
        <v>35</v>
      </c>
    </row>
    <row r="44" spans="2:8" ht="16.5" customHeight="1">
      <c r="B44" s="11" t="s">
        <v>36</v>
      </c>
      <c r="C44" s="12" t="s">
        <v>37</v>
      </c>
      <c r="D44" s="13" t="s">
        <v>38</v>
      </c>
      <c r="E44" s="13" t="s">
        <v>39</v>
      </c>
      <c r="F44" s="13" t="s">
        <v>40</v>
      </c>
      <c r="G44" s="13" t="s">
        <v>41</v>
      </c>
      <c r="H44" s="14" t="s">
        <v>42</v>
      </c>
    </row>
    <row r="45" spans="2:8" ht="24.95" customHeight="1">
      <c r="B45" s="15">
        <f>IF(C45="","",SUBTOTAL(3,$C$45:C45))</f>
        <v>1</v>
      </c>
      <c r="C45" s="103">
        <f t="array" ref="C45">IFERROR(INDEX('اليوميه العامه'!$D$9:$D$57,SMALL(IF('اليوميه العامه'!$B$9:$B$57=$D$40,ROW(A$9:A$57)-ROW(A$9)+1),ROWS($C$45:C45))),"")</f>
        <v>3122</v>
      </c>
      <c r="D45" s="104" t="str">
        <f t="array" ref="D45">IFERROR("حـ/"&amp;INDEX('اليوميه العامه'!$E$9:$E$57,MATCH($D$40&amp;$C45,'اليوميه العامه'!$B$9:$B$57&amp;'اليوميه العامه'!$D$9:$D$57,0)),"")</f>
        <v>حـ/مصاريف مكالمات موبايلات</v>
      </c>
      <c r="E45" s="105">
        <f t="array" ref="E45">IFERROR(INDEX('اليوميه العامه'!$F$9:$F$57,SMALL(IF('اليوميه العامه'!$B$9:$B$57=$D$40,ROW(C$9:C$57)-ROW(C$9)+1),ROWS($C$45:E45))),"")</f>
        <v>6850</v>
      </c>
      <c r="F45" s="105">
        <f t="array" ref="F45">IFERROR(INDEX('اليوميه العامه'!$G$9:$G$57,SMALL(IF('اليوميه العامه'!$B$9:$B$57=$D$40,ROW(D$9:D$57)-ROW(D$9)+1),ROWS($C$45:F45))),"")</f>
        <v>0</v>
      </c>
      <c r="G45" s="15">
        <f t="array" ref="G45">IFERROR(INDEX('اليوميه العامه'!$H$9:$H$57,SMALL(IF('اليوميه العامه'!$B$9:$B$57=$D$40,ROW(A$9:A$57)-ROW(A$9)+1),ROWS($C$45:G45))),"")</f>
        <v>0</v>
      </c>
      <c r="H45" s="103" t="str">
        <f>IFERROR(IF(VLOOKUP($C45,'اليوميه العامه'!$D$9:$I$57,6,0)=0,"",VLOOKUP($C45,'اليوميه العامه'!$D$9:$I$57,6,0)),"")</f>
        <v/>
      </c>
    </row>
    <row r="46" spans="2:8" ht="24.95" customHeight="1">
      <c r="B46" s="15">
        <f>IF(C46="","",SUBTOTAL(3,$C$45:C46))</f>
        <v>2</v>
      </c>
      <c r="C46" s="103">
        <f t="array" ref="C46">IFERROR(INDEX('اليوميه العامه'!$D$9:$D$57,SMALL(IF('اليوميه العامه'!$B$9:$B$57=$D$40,ROW(A$9:A$57)-ROW(A$9)+1),ROWS($C$45:C46))),"")</f>
        <v>1211</v>
      </c>
      <c r="D46" s="104" t="str">
        <f t="array" ref="D46">IFERROR("حـ/"&amp;INDEX('اليوميه العامه'!$E$9:$E$57,MATCH($D$40&amp;$C46,'اليوميه العامه'!$B$9:$B$57&amp;'اليوميه العامه'!$D$9:$D$57,0)),"")</f>
        <v>حـ/خزينة الشركه - جنيه مصري</v>
      </c>
      <c r="E46" s="105">
        <f t="array" ref="E46">IFERROR(INDEX('اليوميه العامه'!$F$9:$F$57,SMALL(IF('اليوميه العامه'!$B$9:$B$57=$D$40,ROW(C$9:C$57)-ROW(C$9)+1),ROWS($C$45:E46))),"")</f>
        <v>0</v>
      </c>
      <c r="F46" s="105">
        <f t="array" ref="F46">IFERROR(INDEX('اليوميه العامه'!$G$9:$G$57,SMALL(IF('اليوميه العامه'!$B$9:$B$57=$D$40,ROW(D$9:D$57)-ROW(D$9)+1),ROWS($C$45:F46))),"")</f>
        <v>6850</v>
      </c>
      <c r="G46" s="15">
        <f t="array" ref="G46">IFERROR(INDEX('اليوميه العامه'!$H$9:$H$57,SMALL(IF('اليوميه العامه'!$B$9:$B$57=$D$40,ROW(A$9:A$57)-ROW(A$9)+1),ROWS($C$45:G46))),"")</f>
        <v>0</v>
      </c>
      <c r="H46" s="103" t="str">
        <f>IFERROR(IF(VLOOKUP($C46,'اليوميه العامه'!$D$9:$I$57,6,0)=0,"",VLOOKUP($C46,'اليوميه العامه'!$D$9:$I$57,6,0)),"")</f>
        <v/>
      </c>
    </row>
    <row r="47" spans="2:8" ht="24.95" customHeight="1">
      <c r="B47" s="15" t="str">
        <f>IF(C47="","",SUBTOTAL(3,$C$45:C47))</f>
        <v/>
      </c>
      <c r="C47" s="103" t="str">
        <f t="array" ref="C47">IFERROR(INDEX('اليوميه العامه'!$D$9:$D$57,SMALL(IF('اليوميه العامه'!$B$9:$B$57=$D$40,ROW(A$9:A$57)-ROW(A$9)+1),ROWS($C$45:C47))),"")</f>
        <v/>
      </c>
      <c r="D47" s="104" t="str">
        <f t="array" ref="D47">IFERROR("حـ/"&amp;INDEX('اليوميه العامه'!$E$9:$E$57,MATCH($D$40&amp;$C47,'اليوميه العامه'!$B$9:$B$57&amp;'اليوميه العامه'!$D$9:$D$57,0)),"")</f>
        <v/>
      </c>
      <c r="E47" s="105" t="str">
        <f t="array" ref="E47">IFERROR(INDEX('اليوميه العامه'!$F$9:$F$57,SMALL(IF('اليوميه العامه'!$B$9:$B$57=$D$40,ROW(C$9:C$57)-ROW(C$9)+1),ROWS($C$45:E47))),"")</f>
        <v/>
      </c>
      <c r="F47" s="105" t="str">
        <f t="array" ref="F47">IFERROR(INDEX('اليوميه العامه'!$G$9:$G$57,SMALL(IF('اليوميه العامه'!$B$9:$B$57=$D$40,ROW(D$9:D$57)-ROW(D$9)+1),ROWS($C$45:F47))),"")</f>
        <v/>
      </c>
      <c r="G47" s="15" t="str">
        <f t="array" ref="G47">IFERROR(INDEX('اليوميه العامه'!$H$9:$H$57,SMALL(IF('اليوميه العامه'!$B$9:$B$57=$D$40,ROW(A$9:A$57)-ROW(A$9)+1),ROWS($C$45:G47))),"")</f>
        <v/>
      </c>
      <c r="H47" s="103" t="str">
        <f>IFERROR(IF(VLOOKUP($C47,'اليوميه العامه'!$D$9:$I$57,6,0)=0,"",VLOOKUP($C47,'اليوميه العامه'!$D$9:$I$57,6,0)),"")</f>
        <v/>
      </c>
    </row>
    <row r="48" spans="2:8" ht="24.95" customHeight="1">
      <c r="B48" s="15" t="str">
        <f>IF(C48="","",SUBTOTAL(3,$C$45:C48))</f>
        <v/>
      </c>
      <c r="C48" s="103" t="str">
        <f t="array" ref="C48">IFERROR(INDEX('اليوميه العامه'!$D$9:$D$57,SMALL(IF('اليوميه العامه'!$B$9:$B$57=$D$40,ROW(A$9:A$57)-ROW(A$9)+1),ROWS($C$45:C48))),"")</f>
        <v/>
      </c>
      <c r="D48" s="104" t="str">
        <f t="array" ref="D48">IFERROR("حـ/"&amp;INDEX('اليوميه العامه'!$E$9:$E$57,MATCH($D$40&amp;$C48,'اليوميه العامه'!$B$9:$B$57&amp;'اليوميه العامه'!$D$9:$D$57,0)),"")</f>
        <v/>
      </c>
      <c r="E48" s="105" t="str">
        <f t="array" ref="E48">IFERROR(INDEX('اليوميه العامه'!$F$9:$F$57,SMALL(IF('اليوميه العامه'!$B$9:$B$57=$D$40,ROW(C$9:C$57)-ROW(C$9)+1),ROWS($C$45:E48))),"")</f>
        <v/>
      </c>
      <c r="F48" s="105" t="str">
        <f t="array" ref="F48">IFERROR(INDEX('اليوميه العامه'!$G$9:$G$57,SMALL(IF('اليوميه العامه'!$B$9:$B$57=$D$40,ROW(D$9:D$57)-ROW(D$9)+1),ROWS($C$45:F48))),"")</f>
        <v/>
      </c>
      <c r="G48" s="15" t="str">
        <f t="array" ref="G48">IFERROR(INDEX('اليوميه العامه'!$H$9:$H$57,SMALL(IF('اليوميه العامه'!$B$9:$B$57=$D$40,ROW(A$9:A$57)-ROW(A$9)+1),ROWS($C$45:G48))),"")</f>
        <v/>
      </c>
      <c r="H48" s="103" t="str">
        <f>IFERROR(IF(VLOOKUP($C48,'اليوميه العامه'!$D$9:$I$57,6,0)=0,"",VLOOKUP($C48,'اليوميه العامه'!$D$9:$I$57,6,0)),"")</f>
        <v/>
      </c>
    </row>
    <row r="49" spans="2:8" ht="24.95" customHeight="1">
      <c r="B49" s="15" t="str">
        <f>IF(C49="","",SUBTOTAL(3,$C$45:C49))</f>
        <v/>
      </c>
      <c r="C49" s="103" t="str">
        <f t="array" ref="C49">IFERROR(INDEX('اليوميه العامه'!$D$9:$D$57,SMALL(IF('اليوميه العامه'!$B$9:$B$57=$D$40,ROW(A$9:A$57)-ROW(A$9)+1),ROWS($C$45:C49))),"")</f>
        <v/>
      </c>
      <c r="D49" s="104" t="str">
        <f t="array" ref="D49">IFERROR("حـ/"&amp;INDEX('اليوميه العامه'!$E$9:$E$57,MATCH($D$40&amp;$C49,'اليوميه العامه'!$B$9:$B$57&amp;'اليوميه العامه'!$D$9:$D$57,0)),"")</f>
        <v/>
      </c>
      <c r="E49" s="105" t="str">
        <f t="array" ref="E49">IFERROR(INDEX('اليوميه العامه'!$F$9:$F$57,SMALL(IF('اليوميه العامه'!$B$9:$B$57=$D$40,ROW(C$9:C$57)-ROW(C$9)+1),ROWS($C$45:E49))),"")</f>
        <v/>
      </c>
      <c r="F49" s="105" t="str">
        <f t="array" ref="F49">IFERROR(INDEX('اليوميه العامه'!$G$9:$G$57,SMALL(IF('اليوميه العامه'!$B$9:$B$57=$D$40,ROW(D$9:D$57)-ROW(D$9)+1),ROWS($C$45:F49))),"")</f>
        <v/>
      </c>
      <c r="G49" s="15" t="str">
        <f t="array" ref="G49">IFERROR(INDEX('اليوميه العامه'!$H$9:$H$57,SMALL(IF('اليوميه العامه'!$B$9:$B$57=$D$40,ROW(A$9:A$57)-ROW(A$9)+1),ROWS($C$45:G49))),"")</f>
        <v/>
      </c>
      <c r="H49" s="103" t="str">
        <f>IFERROR(IF(VLOOKUP($C49,'اليوميه العامه'!$D$9:$I$57,6,0)=0,"",VLOOKUP($C49,'اليوميه العامه'!$D$9:$I$57,6,0)),"")</f>
        <v/>
      </c>
    </row>
    <row r="50" spans="2:8" ht="24.95" customHeight="1">
      <c r="B50" s="15" t="str">
        <f>IF(C50="","",SUBTOTAL(3,$C$45:C50))</f>
        <v/>
      </c>
      <c r="C50" s="103" t="str">
        <f t="array" ref="C50">IFERROR(INDEX('اليوميه العامه'!$D$9:$D$57,SMALL(IF('اليوميه العامه'!$B$9:$B$57=$D$40,ROW(A$9:A$57)-ROW(A$9)+1),ROWS($C$45:C50))),"")</f>
        <v/>
      </c>
      <c r="D50" s="104" t="str">
        <f t="array" ref="D50">IFERROR("حـ/"&amp;INDEX('اليوميه العامه'!$E$9:$E$57,MATCH($D$40&amp;$C50,'اليوميه العامه'!$B$9:$B$57&amp;'اليوميه العامه'!$D$9:$D$57,0)),"")</f>
        <v/>
      </c>
      <c r="E50" s="105" t="str">
        <f t="array" ref="E50">IFERROR(INDEX('اليوميه العامه'!$F$9:$F$57,SMALL(IF('اليوميه العامه'!$B$9:$B$57=$D$40,ROW(C$9:C$57)-ROW(C$9)+1),ROWS($C$45:E50))),"")</f>
        <v/>
      </c>
      <c r="F50" s="105" t="str">
        <f t="array" ref="F50">IFERROR(INDEX('اليوميه العامه'!$G$9:$G$57,SMALL(IF('اليوميه العامه'!$B$9:$B$57=$D$40,ROW(D$9:D$57)-ROW(D$9)+1),ROWS($C$45:F50))),"")</f>
        <v/>
      </c>
      <c r="G50" s="15" t="str">
        <f t="array" ref="G50">IFERROR(INDEX('اليوميه العامه'!$H$9:$H$57,SMALL(IF('اليوميه العامه'!$B$9:$B$57=$D$40,ROW(A$9:A$57)-ROW(A$9)+1),ROWS($C$45:G50))),"")</f>
        <v/>
      </c>
      <c r="H50" s="103" t="str">
        <f>IFERROR(IF(VLOOKUP($C50,'اليوميه العامه'!$D$9:$I$57,6,0)=0,"",VLOOKUP($C50,'اليوميه العامه'!$D$9:$I$57,6,0)),"")</f>
        <v/>
      </c>
    </row>
    <row r="51" spans="2:8" ht="24.95" customHeight="1">
      <c r="B51" s="15" t="str">
        <f>IF(C51="","",SUBTOTAL(3,$C$45:C51))</f>
        <v/>
      </c>
      <c r="C51" s="103" t="str">
        <f t="array" ref="C51">IFERROR(INDEX('اليوميه العامه'!$D$9:$D$57,SMALL(IF('اليوميه العامه'!$B$9:$B$57=$D$40,ROW(A$9:A$57)-ROW(A$9)+1),ROWS($C$45:C51))),"")</f>
        <v/>
      </c>
      <c r="D51" s="104" t="str">
        <f t="array" ref="D51">IFERROR("حـ/"&amp;INDEX('اليوميه العامه'!$E$9:$E$57,MATCH($D$40&amp;$C51,'اليوميه العامه'!$B$9:$B$57&amp;'اليوميه العامه'!$D$9:$D$57,0)),"")</f>
        <v/>
      </c>
      <c r="E51" s="105" t="str">
        <f t="array" ref="E51">IFERROR(INDEX('اليوميه العامه'!$F$9:$F$57,SMALL(IF('اليوميه العامه'!$B$9:$B$57=$D$40,ROW(C$9:C$57)-ROW(C$9)+1),ROWS($C$45:E51))),"")</f>
        <v/>
      </c>
      <c r="F51" s="105" t="str">
        <f t="array" ref="F51">IFERROR(INDEX('اليوميه العامه'!$G$9:$G$57,SMALL(IF('اليوميه العامه'!$B$9:$B$57=$D$40,ROW(D$9:D$57)-ROW(D$9)+1),ROWS($C$45:F51))),"")</f>
        <v/>
      </c>
      <c r="G51" s="15" t="str">
        <f t="array" ref="G51">IFERROR(INDEX('اليوميه العامه'!$H$9:$H$57,SMALL(IF('اليوميه العامه'!$B$9:$B$57=$D$40,ROW(A$9:A$57)-ROW(A$9)+1),ROWS($C$45:G51))),"")</f>
        <v/>
      </c>
      <c r="H51" s="103" t="str">
        <f>IFERROR(IF(VLOOKUP($C51,'اليوميه العامه'!$D$9:$I$57,6,0)=0,"",VLOOKUP($C51,'اليوميه العامه'!$D$9:$I$57,6,0)),"")</f>
        <v/>
      </c>
    </row>
    <row r="52" spans="2:8" ht="24.95" customHeight="1">
      <c r="B52" s="15" t="str">
        <f>IF(C52="","",SUBTOTAL(3,$C$45:C52))</f>
        <v/>
      </c>
      <c r="C52" s="103" t="str">
        <f t="array" ref="C52">IFERROR(INDEX('اليوميه العامه'!$D$9:$D$57,SMALL(IF('اليوميه العامه'!$B$9:$B$57=$D$40,ROW(A$9:A$57)-ROW(A$9)+1),ROWS($C$45:C52))),"")</f>
        <v/>
      </c>
      <c r="D52" s="104" t="str">
        <f t="array" ref="D52">IFERROR("حـ/"&amp;INDEX('اليوميه العامه'!$E$9:$E$57,MATCH($D$40&amp;$C52,'اليوميه العامه'!$B$9:$B$57&amp;'اليوميه العامه'!$D$9:$D$57,0)),"")</f>
        <v/>
      </c>
      <c r="E52" s="105" t="str">
        <f t="array" ref="E52">IFERROR(INDEX('اليوميه العامه'!$F$9:$F$57,SMALL(IF('اليوميه العامه'!$B$9:$B$57=$D$40,ROW(C$9:C$57)-ROW(C$9)+1),ROWS($C$45:E52))),"")</f>
        <v/>
      </c>
      <c r="F52" s="105" t="str">
        <f t="array" ref="F52">IFERROR(INDEX('اليوميه العامه'!$G$9:$G$57,SMALL(IF('اليوميه العامه'!$B$9:$B$57=$D$40,ROW(D$9:D$57)-ROW(D$9)+1),ROWS($C$45:F52))),"")</f>
        <v/>
      </c>
      <c r="G52" s="15" t="str">
        <f t="array" ref="G52">IFERROR(INDEX('اليوميه العامه'!$H$9:$H$57,SMALL(IF('اليوميه العامه'!$B$9:$B$57=$D$40,ROW(A$9:A$57)-ROW(A$9)+1),ROWS($C$45:G52))),"")</f>
        <v/>
      </c>
      <c r="H52" s="103" t="str">
        <f>IFERROR(IF(VLOOKUP($C52,'اليوميه العامه'!$D$9:$I$57,6,0)=0,"",VLOOKUP($C52,'اليوميه العامه'!$D$9:$I$57,6,0)),"")</f>
        <v/>
      </c>
    </row>
    <row r="53" spans="2:8" ht="24.95" customHeight="1">
      <c r="B53" s="15" t="str">
        <f>IF(C53="","",SUBTOTAL(3,$C$45:C53))</f>
        <v/>
      </c>
      <c r="C53" s="103" t="str">
        <f t="array" ref="C53">IFERROR(INDEX('اليوميه العامه'!$D$9:$D$57,SMALL(IF('اليوميه العامه'!$B$9:$B$57=$D$40,ROW(A$9:A$57)-ROW(A$9)+1),ROWS($C$45:C53))),"")</f>
        <v/>
      </c>
      <c r="D53" s="104" t="str">
        <f t="array" ref="D53">IFERROR("حـ/"&amp;INDEX('اليوميه العامه'!$E$9:$E$57,MATCH($D$40&amp;$C53,'اليوميه العامه'!$B$9:$B$57&amp;'اليوميه العامه'!$D$9:$D$57,0)),"")</f>
        <v/>
      </c>
      <c r="E53" s="105" t="str">
        <f t="array" ref="E53">IFERROR(INDEX('اليوميه العامه'!$F$9:$F$57,SMALL(IF('اليوميه العامه'!$B$9:$B$57=$D$40,ROW(C$9:C$57)-ROW(C$9)+1),ROWS($C$45:E53))),"")</f>
        <v/>
      </c>
      <c r="F53" s="105" t="str">
        <f t="array" ref="F53">IFERROR(INDEX('اليوميه العامه'!$G$9:$G$57,SMALL(IF('اليوميه العامه'!$B$9:$B$57=$D$40,ROW(D$9:D$57)-ROW(D$9)+1),ROWS($C$45:F53))),"")</f>
        <v/>
      </c>
      <c r="G53" s="15" t="str">
        <f t="array" ref="G53">IFERROR(INDEX('اليوميه العامه'!$H$9:$H$57,SMALL(IF('اليوميه العامه'!$B$9:$B$57=$D$40,ROW(A$9:A$57)-ROW(A$9)+1),ROWS($C$45:G53))),"")</f>
        <v/>
      </c>
      <c r="H53" s="103" t="str">
        <f>IFERROR(IF(VLOOKUP($C53,'اليوميه العامه'!$D$9:$I$57,6,0)=0,"",VLOOKUP($C53,'اليوميه العامه'!$D$9:$I$57,6,0)),"")</f>
        <v/>
      </c>
    </row>
    <row r="54" spans="2:8" ht="24.95" customHeight="1">
      <c r="B54" s="15" t="str">
        <f>IF(C54="","",SUBTOTAL(3,$C$45:C54))</f>
        <v/>
      </c>
      <c r="C54" s="103" t="str">
        <f t="array" ref="C54">IFERROR(INDEX('اليوميه العامه'!$D$9:$D$57,SMALL(IF('اليوميه العامه'!$B$9:$B$57=$D$40,ROW(A$9:A$57)-ROW(A$9)+1),ROWS($C$45:C54))),"")</f>
        <v/>
      </c>
      <c r="D54" s="104" t="str">
        <f t="array" ref="D54">IFERROR("حـ/"&amp;INDEX('اليوميه العامه'!$E$9:$E$57,MATCH($D$40&amp;$C54,'اليوميه العامه'!$B$9:$B$57&amp;'اليوميه العامه'!$D$9:$D$57,0)),"")</f>
        <v/>
      </c>
      <c r="E54" s="105" t="str">
        <f t="array" ref="E54">IFERROR(INDEX('اليوميه العامه'!$F$9:$F$57,SMALL(IF('اليوميه العامه'!$B$9:$B$57=$D$40,ROW(C$9:C$57)-ROW(C$9)+1),ROWS($C$45:E54))),"")</f>
        <v/>
      </c>
      <c r="F54" s="105" t="str">
        <f t="array" ref="F54">IFERROR(INDEX('اليوميه العامه'!$G$9:$G$57,SMALL(IF('اليوميه العامه'!$B$9:$B$57=$D$40,ROW(D$9:D$57)-ROW(D$9)+1),ROWS($C$45:F54))),"")</f>
        <v/>
      </c>
      <c r="G54" s="15" t="str">
        <f t="array" ref="G54">IFERROR(INDEX('اليوميه العامه'!$H$9:$H$57,SMALL(IF('اليوميه العامه'!$B$9:$B$57=$D$40,ROW(A$9:A$57)-ROW(A$9)+1),ROWS($C$45:G54))),"")</f>
        <v/>
      </c>
      <c r="H54" s="103" t="str">
        <f>IFERROR(IF(VLOOKUP($C54,'اليوميه العامه'!$D$9:$I$57,6,0)=0,"",VLOOKUP($C54,'اليوميه العامه'!$D$9:$I$57,6,0)),"")</f>
        <v/>
      </c>
    </row>
    <row r="55" spans="2:8" ht="24.95" customHeight="1">
      <c r="B55" s="15" t="str">
        <f>IF(C55="","",SUBTOTAL(3,$C$45:C55))</f>
        <v/>
      </c>
      <c r="C55" s="103" t="str">
        <f t="array" ref="C55">IFERROR(INDEX('اليوميه العامه'!$D$9:$D$57,SMALL(IF('اليوميه العامه'!$B$9:$B$57=$D$40,ROW(A$9:A$57)-ROW(A$9)+1),ROWS($C$45:C55))),"")</f>
        <v/>
      </c>
      <c r="D55" s="104" t="str">
        <f t="array" ref="D55">IFERROR("حـ/"&amp;INDEX('اليوميه العامه'!$E$9:$E$57,MATCH($D$40&amp;$C55,'اليوميه العامه'!$B$9:$B$57&amp;'اليوميه العامه'!$D$9:$D$57,0)),"")</f>
        <v/>
      </c>
      <c r="E55" s="105" t="str">
        <f t="array" ref="E55">IFERROR(INDEX('اليوميه العامه'!$F$9:$F$57,SMALL(IF('اليوميه العامه'!$B$9:$B$57=$D$40,ROW(C$9:C$57)-ROW(C$9)+1),ROWS($C$45:E55))),"")</f>
        <v/>
      </c>
      <c r="F55" s="105" t="str">
        <f t="array" ref="F55">IFERROR(INDEX('اليوميه العامه'!$G$9:$G$57,SMALL(IF('اليوميه العامه'!$B$9:$B$57=$D$40,ROW(D$9:D$57)-ROW(D$9)+1),ROWS($C$45:F55))),"")</f>
        <v/>
      </c>
      <c r="G55" s="15" t="str">
        <f t="array" ref="G55">IFERROR(INDEX('اليوميه العامه'!$H$9:$H$57,SMALL(IF('اليوميه العامه'!$B$9:$B$57=$D$40,ROW(A$9:A$57)-ROW(A$9)+1),ROWS($C$45:G55))),"")</f>
        <v/>
      </c>
      <c r="H55" s="103" t="str">
        <f>IFERROR(IF(VLOOKUP($C55,'اليوميه العامه'!$D$9:$I$57,6,0)=0,"",VLOOKUP($C55,'اليوميه العامه'!$D$9:$I$57,6,0)),"")</f>
        <v/>
      </c>
    </row>
    <row r="56" spans="2:8" ht="24.95" customHeight="1">
      <c r="B56" s="15" t="str">
        <f>IF(C56="","",SUBTOTAL(3,$C$45:C56))</f>
        <v/>
      </c>
      <c r="C56" s="103" t="str">
        <f t="array" ref="C56">IFERROR(INDEX('اليوميه العامه'!$D$9:$D$57,SMALL(IF('اليوميه العامه'!$B$9:$B$57=$D$40,ROW(A$9:A$57)-ROW(A$9)+1),ROWS($C$45:C56))),"")</f>
        <v/>
      </c>
      <c r="D56" s="104" t="str">
        <f t="array" ref="D56">IFERROR("حـ/"&amp;INDEX('اليوميه العامه'!$E$9:$E$57,MATCH($D$40&amp;$C56,'اليوميه العامه'!$B$9:$B$57&amp;'اليوميه العامه'!$D$9:$D$57,0)),"")</f>
        <v/>
      </c>
      <c r="E56" s="105" t="str">
        <f t="array" ref="E56">IFERROR(INDEX('اليوميه العامه'!$F$9:$F$57,SMALL(IF('اليوميه العامه'!$B$9:$B$57=$D$40,ROW(C$9:C$57)-ROW(C$9)+1),ROWS($C$45:E56))),"")</f>
        <v/>
      </c>
      <c r="F56" s="105" t="str">
        <f t="array" ref="F56">IFERROR(INDEX('اليوميه العامه'!$G$9:$G$57,SMALL(IF('اليوميه العامه'!$B$9:$B$57=$D$40,ROW(D$9:D$57)-ROW(D$9)+1),ROWS($C$45:F56))),"")</f>
        <v/>
      </c>
      <c r="G56" s="15" t="str">
        <f t="array" ref="G56">IFERROR(INDEX('اليوميه العامه'!$H$9:$H$57,SMALL(IF('اليوميه العامه'!$B$9:$B$57=$D$40,ROW(A$9:A$57)-ROW(A$9)+1),ROWS($C$45:G56))),"")</f>
        <v/>
      </c>
      <c r="H56" s="103" t="str">
        <f>IFERROR(IF(VLOOKUP($C56,'اليوميه العامه'!$D$9:$I$57,6,0)=0,"",VLOOKUP($C56,'اليوميه العامه'!$D$9:$I$57,6,0)),"")</f>
        <v/>
      </c>
    </row>
    <row r="57" spans="2:8" ht="24.95" customHeight="1">
      <c r="B57" s="15" t="str">
        <f>IF(C57="","",SUBTOTAL(3,$C$45:C57))</f>
        <v/>
      </c>
      <c r="C57" s="103" t="str">
        <f t="array" ref="C57">IFERROR(INDEX('اليوميه العامه'!$D$9:$D$57,SMALL(IF('اليوميه العامه'!$B$9:$B$57=$D$40,ROW(A$9:A$57)-ROW(A$9)+1),ROWS($C$45:C57))),"")</f>
        <v/>
      </c>
      <c r="D57" s="104" t="str">
        <f t="array" ref="D57">IFERROR("حـ/"&amp;INDEX('اليوميه العامه'!$E$9:$E$57,MATCH($D$40&amp;$C57,'اليوميه العامه'!$B$9:$B$57&amp;'اليوميه العامه'!$D$9:$D$57,0)),"")</f>
        <v/>
      </c>
      <c r="E57" s="105" t="str">
        <f t="array" ref="E57">IFERROR(INDEX('اليوميه العامه'!$F$9:$F$57,SMALL(IF('اليوميه العامه'!$B$9:$B$57=$D$40,ROW(C$9:C$57)-ROW(C$9)+1),ROWS($C$45:E57))),"")</f>
        <v/>
      </c>
      <c r="F57" s="105" t="str">
        <f t="array" ref="F57">IFERROR(INDEX('اليوميه العامه'!$G$9:$G$57,SMALL(IF('اليوميه العامه'!$B$9:$B$57=$D$40,ROW(D$9:D$57)-ROW(D$9)+1),ROWS($C$45:F57))),"")</f>
        <v/>
      </c>
      <c r="G57" s="15" t="str">
        <f t="array" ref="G57">IFERROR(INDEX('اليوميه العامه'!$H$9:$H$57,SMALL(IF('اليوميه العامه'!$B$9:$B$57=$D$40,ROW(A$9:A$57)-ROW(A$9)+1),ROWS($C$45:G57))),"")</f>
        <v/>
      </c>
      <c r="H57" s="103" t="str">
        <f>IFERROR(IF(VLOOKUP($C57,'اليوميه العامه'!$D$9:$I$57,6,0)=0,"",VLOOKUP($C57,'اليوميه العامه'!$D$9:$I$57,6,0)),"")</f>
        <v/>
      </c>
    </row>
    <row r="58" spans="2:8" ht="24.95" customHeight="1">
      <c r="B58" s="15" t="str">
        <f>IF(C58="","",SUBTOTAL(3,$C$45:C58))</f>
        <v/>
      </c>
      <c r="C58" s="103" t="str">
        <f t="array" ref="C58">IFERROR(INDEX('اليوميه العامه'!$D$9:$D$57,SMALL(IF('اليوميه العامه'!$B$9:$B$57=$D$40,ROW(A$9:A$57)-ROW(A$9)+1),ROWS($C$45:C58))),"")</f>
        <v/>
      </c>
      <c r="D58" s="104" t="str">
        <f t="array" ref="D58">IFERROR("حـ/"&amp;INDEX('اليوميه العامه'!$E$9:$E$57,MATCH($D$40&amp;$C58,'اليوميه العامه'!$B$9:$B$57&amp;'اليوميه العامه'!$D$9:$D$57,0)),"")</f>
        <v/>
      </c>
      <c r="E58" s="105" t="str">
        <f t="array" ref="E58">IFERROR(INDEX('اليوميه العامه'!$F$9:$F$57,SMALL(IF('اليوميه العامه'!$B$9:$B$57=$D$40,ROW(C$9:C$57)-ROW(C$9)+1),ROWS($C$45:E58))),"")</f>
        <v/>
      </c>
      <c r="F58" s="105" t="str">
        <f t="array" ref="F58">IFERROR(INDEX('اليوميه العامه'!$G$9:$G$57,SMALL(IF('اليوميه العامه'!$B$9:$B$57=$D$40,ROW(D$9:D$57)-ROW(D$9)+1),ROWS($C$45:F58))),"")</f>
        <v/>
      </c>
      <c r="G58" s="15" t="str">
        <f t="array" ref="G58">IFERROR(INDEX('اليوميه العامه'!$H$9:$H$57,SMALL(IF('اليوميه العامه'!$B$9:$B$57=$D$40,ROW(A$9:A$57)-ROW(A$9)+1),ROWS($C$45:G58))),"")</f>
        <v/>
      </c>
      <c r="H58" s="103" t="str">
        <f>IFERROR(IF(VLOOKUP($C58,'اليوميه العامه'!$D$9:$I$57,6,0)=0,"",VLOOKUP($C58,'اليوميه العامه'!$D$9:$I$57,6,0)),"")</f>
        <v/>
      </c>
    </row>
    <row r="59" spans="2:8" ht="24.95" customHeight="1">
      <c r="B59" s="15" t="str">
        <f>IF(C59="","",SUBTOTAL(3,$C$45:C59))</f>
        <v/>
      </c>
      <c r="C59" s="103" t="str">
        <f t="array" ref="C59">IFERROR(INDEX('اليوميه العامه'!$D$9:$D$57,SMALL(IF('اليوميه العامه'!$B$9:$B$57=$D$40,ROW(A$9:A$57)-ROW(A$9)+1),ROWS($C$45:C59))),"")</f>
        <v/>
      </c>
      <c r="D59" s="104" t="str">
        <f t="array" ref="D59">IFERROR("حـ/"&amp;INDEX('اليوميه العامه'!$E$9:$E$57,MATCH($D$40&amp;$C59,'اليوميه العامه'!$B$9:$B$57&amp;'اليوميه العامه'!$D$9:$D$57,0)),"")</f>
        <v/>
      </c>
      <c r="E59" s="105" t="str">
        <f t="array" ref="E59">IFERROR(INDEX('اليوميه العامه'!$F$9:$F$57,SMALL(IF('اليوميه العامه'!$B$9:$B$57=$D$40,ROW(C$9:C$57)-ROW(C$9)+1),ROWS($C$45:E59))),"")</f>
        <v/>
      </c>
      <c r="F59" s="105" t="str">
        <f t="array" ref="F59">IFERROR(INDEX('اليوميه العامه'!$G$9:$G$57,SMALL(IF('اليوميه العامه'!$B$9:$B$57=$D$40,ROW(D$9:D$57)-ROW(D$9)+1),ROWS($C$45:F59))),"")</f>
        <v/>
      </c>
      <c r="G59" s="15" t="str">
        <f t="array" ref="G59">IFERROR(INDEX('اليوميه العامه'!$H$9:$H$57,SMALL(IF('اليوميه العامه'!$B$9:$B$57=$D$40,ROW(A$9:A$57)-ROW(A$9)+1),ROWS($C$45:G59))),"")</f>
        <v/>
      </c>
      <c r="H59" s="103" t="str">
        <f>IFERROR(IF(VLOOKUP($C59,'اليوميه العامه'!$D$9:$I$57,6,0)=0,"",VLOOKUP($C59,'اليوميه العامه'!$D$9:$I$57,6,0)),"")</f>
        <v/>
      </c>
    </row>
    <row r="60" spans="2:8" ht="24.95" customHeight="1">
      <c r="B60" s="15" t="str">
        <f>IF(C60="","",SUBTOTAL(3,$C$45:C60))</f>
        <v/>
      </c>
      <c r="C60" s="103" t="str">
        <f t="array" ref="C60">IFERROR(INDEX('اليوميه العامه'!$D$9:$D$57,SMALL(IF('اليوميه العامه'!$B$9:$B$57=$D$40,ROW(A$9:A$57)-ROW(A$9)+1),ROWS($C$45:C60))),"")</f>
        <v/>
      </c>
      <c r="D60" s="104" t="str">
        <f t="array" ref="D60">IFERROR("حـ/"&amp;INDEX('اليوميه العامه'!$E$9:$E$57,MATCH($D$40&amp;$C60,'اليوميه العامه'!$B$9:$B$57&amp;'اليوميه العامه'!$D$9:$D$57,0)),"")</f>
        <v/>
      </c>
      <c r="E60" s="105" t="str">
        <f t="array" ref="E60">IFERROR(INDEX('اليوميه العامه'!$F$9:$F$57,SMALL(IF('اليوميه العامه'!$B$9:$B$57=$D$40,ROW(C$9:C$57)-ROW(C$9)+1),ROWS($C$45:E60))),"")</f>
        <v/>
      </c>
      <c r="F60" s="105" t="str">
        <f t="array" ref="F60">IFERROR(INDEX('اليوميه العامه'!$G$9:$G$57,SMALL(IF('اليوميه العامه'!$B$9:$B$57=$D$40,ROW(D$9:D$57)-ROW(D$9)+1),ROWS($C$45:F60))),"")</f>
        <v/>
      </c>
      <c r="G60" s="15" t="str">
        <f t="array" ref="G60">IFERROR(INDEX('اليوميه العامه'!$H$9:$H$57,SMALL(IF('اليوميه العامه'!$B$9:$B$57=$D$40,ROW(A$9:A$57)-ROW(A$9)+1),ROWS($C$45:G60))),"")</f>
        <v/>
      </c>
      <c r="H60" s="103" t="str">
        <f>IFERROR(IF(VLOOKUP($C60,'اليوميه العامه'!$D$9:$I$57,6,0)=0,"",VLOOKUP($C60,'اليوميه العامه'!$D$9:$I$57,6,0)),"")</f>
        <v/>
      </c>
    </row>
    <row r="61" spans="2:8" ht="24.95" customHeight="1">
      <c r="B61" s="15" t="str">
        <f>IF(C61="","",SUBTOTAL(3,$C$45:C61))</f>
        <v/>
      </c>
      <c r="C61" s="103" t="str">
        <f t="array" ref="C61">IFERROR(INDEX('اليوميه العامه'!$D$9:$D$57,SMALL(IF('اليوميه العامه'!$B$9:$B$57=$D$40,ROW(A$9:A$57)-ROW(A$9)+1),ROWS($C$45:C61))),"")</f>
        <v/>
      </c>
      <c r="D61" s="104" t="str">
        <f t="array" ref="D61">IFERROR("حـ/"&amp;INDEX('اليوميه العامه'!$E$9:$E$57,MATCH($D$40&amp;$C61,'اليوميه العامه'!$B$9:$B$57&amp;'اليوميه العامه'!$D$9:$D$57,0)),"")</f>
        <v/>
      </c>
      <c r="E61" s="105" t="str">
        <f t="array" ref="E61">IFERROR(INDEX('اليوميه العامه'!$F$9:$F$57,SMALL(IF('اليوميه العامه'!$B$9:$B$57=$D$40,ROW(C$9:C$57)-ROW(C$9)+1),ROWS($C$45:E61))),"")</f>
        <v/>
      </c>
      <c r="F61" s="105" t="str">
        <f t="array" ref="F61">IFERROR(INDEX('اليوميه العامه'!$G$9:$G$57,SMALL(IF('اليوميه العامه'!$B$9:$B$57=$D$40,ROW(D$9:D$57)-ROW(D$9)+1),ROWS($C$45:F61))),"")</f>
        <v/>
      </c>
      <c r="G61" s="15" t="str">
        <f t="array" ref="G61">IFERROR(INDEX('اليوميه العامه'!$H$9:$H$57,SMALL(IF('اليوميه العامه'!$B$9:$B$57=$D$40,ROW(A$9:A$57)-ROW(A$9)+1),ROWS($C$45:G61))),"")</f>
        <v/>
      </c>
      <c r="H61" s="103" t="str">
        <f>IFERROR(IF(VLOOKUP($C61,'اليوميه العامه'!$D$9:$I$57,6,0)=0,"",VLOOKUP($C61,'اليوميه العامه'!$D$9:$I$57,6,0)),"")</f>
        <v/>
      </c>
    </row>
    <row r="62" spans="2:8" ht="24.95" customHeight="1">
      <c r="B62" s="15" t="str">
        <f>IF(C62="","",SUBTOTAL(3,$C$45:C62))</f>
        <v/>
      </c>
      <c r="C62" s="103" t="str">
        <f t="array" ref="C62">IFERROR(INDEX('اليوميه العامه'!$D$9:$D$57,SMALL(IF('اليوميه العامه'!$B$9:$B$57=$D$40,ROW(A$9:A$57)-ROW(A$9)+1),ROWS($C$45:C62))),"")</f>
        <v/>
      </c>
      <c r="D62" s="104" t="str">
        <f t="array" ref="D62">IFERROR("حـ/"&amp;INDEX('اليوميه العامه'!$E$9:$E$57,MATCH($D$40&amp;$C62,'اليوميه العامه'!$B$9:$B$57&amp;'اليوميه العامه'!$D$9:$D$57,0)),"")</f>
        <v/>
      </c>
      <c r="E62" s="105" t="str">
        <f t="array" ref="E62">IFERROR(INDEX('اليوميه العامه'!$F$9:$F$57,SMALL(IF('اليوميه العامه'!$B$9:$B$57=$D$40,ROW(C$9:C$57)-ROW(C$9)+1),ROWS($C$45:E62))),"")</f>
        <v/>
      </c>
      <c r="F62" s="105" t="str">
        <f t="array" ref="F62">IFERROR(INDEX('اليوميه العامه'!$G$9:$G$57,SMALL(IF('اليوميه العامه'!$B$9:$B$57=$D$40,ROW(D$9:D$57)-ROW(D$9)+1),ROWS($C$45:F62))),"")</f>
        <v/>
      </c>
      <c r="G62" s="15" t="str">
        <f t="array" ref="G62">IFERROR(INDEX('اليوميه العامه'!$H$9:$H$57,SMALL(IF('اليوميه العامه'!$B$9:$B$57=$D$40,ROW(A$9:A$57)-ROW(A$9)+1),ROWS($C$45:G62))),"")</f>
        <v/>
      </c>
      <c r="H62" s="103" t="str">
        <f>IFERROR(IF(VLOOKUP($C62,'اليوميه العامه'!$D$9:$I$57,6,0)=0,"",VLOOKUP($C62,'اليوميه العامه'!$D$9:$I$57,6,0)),"")</f>
        <v/>
      </c>
    </row>
    <row r="63" spans="2:8" ht="24.95" customHeight="1">
      <c r="B63" s="15" t="str">
        <f>IF(C63="","",SUBTOTAL(3,$C$45:C63))</f>
        <v/>
      </c>
      <c r="C63" s="103" t="str">
        <f t="array" ref="C63">IFERROR(INDEX('اليوميه العامه'!$D$9:$D$57,SMALL(IF('اليوميه العامه'!$B$9:$B$57=$D$40,ROW(A$9:A$57)-ROW(A$9)+1),ROWS($C$45:C63))),"")</f>
        <v/>
      </c>
      <c r="D63" s="104" t="str">
        <f t="array" ref="D63">IFERROR("حـ/"&amp;INDEX('اليوميه العامه'!$E$9:$E$57,MATCH($D$40&amp;$C63,'اليوميه العامه'!$B$9:$B$57&amp;'اليوميه العامه'!$D$9:$D$57,0)),"")</f>
        <v/>
      </c>
      <c r="E63" s="105" t="str">
        <f t="array" ref="E63">IFERROR(INDEX('اليوميه العامه'!$F$9:$F$57,SMALL(IF('اليوميه العامه'!$B$9:$B$57=$D$40,ROW(C$9:C$57)-ROW(C$9)+1),ROWS($C$45:E63))),"")</f>
        <v/>
      </c>
      <c r="F63" s="105" t="str">
        <f t="array" ref="F63">IFERROR(INDEX('اليوميه العامه'!$G$9:$G$57,SMALL(IF('اليوميه العامه'!$B$9:$B$57=$D$40,ROW(D$9:D$57)-ROW(D$9)+1),ROWS($C$45:F63))),"")</f>
        <v/>
      </c>
      <c r="G63" s="15" t="str">
        <f t="array" ref="G63">IFERROR(INDEX('اليوميه العامه'!$H$9:$H$57,SMALL(IF('اليوميه العامه'!$B$9:$B$57=$D$40,ROW(A$9:A$57)-ROW(A$9)+1),ROWS($C$45:G63))),"")</f>
        <v/>
      </c>
      <c r="H63" s="103" t="str">
        <f>IFERROR(IF(VLOOKUP($C63,'اليوميه العامه'!$D$9:$I$57,6,0)=0,"",VLOOKUP($C63,'اليوميه العامه'!$D$9:$I$57,6,0)),"")</f>
        <v/>
      </c>
    </row>
    <row r="64" spans="2:8" ht="24.95" customHeight="1">
      <c r="B64" s="15" t="str">
        <f>IF(C64="","",SUBTOTAL(3,$C$45:C64))</f>
        <v/>
      </c>
      <c r="C64" s="103" t="str">
        <f t="array" ref="C64">IFERROR(INDEX('اليوميه العامه'!$D$9:$D$57,SMALL(IF('اليوميه العامه'!$B$9:$B$57=$D$40,ROW(A$9:A$57)-ROW(A$9)+1),ROWS($C$45:C64))),"")</f>
        <v/>
      </c>
      <c r="D64" s="104" t="str">
        <f t="array" ref="D64">IFERROR("حـ/"&amp;INDEX('اليوميه العامه'!$E$9:$E$57,MATCH($D$40&amp;$C64,'اليوميه العامه'!$B$9:$B$57&amp;'اليوميه العامه'!$D$9:$D$57,0)),"")</f>
        <v/>
      </c>
      <c r="E64" s="105" t="str">
        <f t="array" ref="E64">IFERROR(INDEX('اليوميه العامه'!$F$9:$F$57,SMALL(IF('اليوميه العامه'!$B$9:$B$57=$D$40,ROW(C$9:C$57)-ROW(C$9)+1),ROWS($C$45:E64))),"")</f>
        <v/>
      </c>
      <c r="F64" s="105" t="str">
        <f t="array" ref="F64">IFERROR(INDEX('اليوميه العامه'!$G$9:$G$57,SMALL(IF('اليوميه العامه'!$B$9:$B$57=$D$40,ROW(D$9:D$57)-ROW(D$9)+1),ROWS($C$45:F64))),"")</f>
        <v/>
      </c>
      <c r="G64" s="15" t="str">
        <f t="array" ref="G64">IFERROR(INDEX('اليوميه العامه'!$H$9:$H$57,SMALL(IF('اليوميه العامه'!$B$9:$B$57=$D$40,ROW(A$9:A$57)-ROW(A$9)+1),ROWS($C$45:G64))),"")</f>
        <v/>
      </c>
      <c r="H64" s="103" t="str">
        <f>IFERROR(IF(VLOOKUP($C64,'اليوميه العامه'!$D$9:$I$57,6,0)=0,"",VLOOKUP($C64,'اليوميه العامه'!$D$9:$I$57,6,0)),"")</f>
        <v/>
      </c>
    </row>
    <row r="65" spans="2:8" ht="24.95" customHeight="1">
      <c r="B65" s="15" t="str">
        <f>IF(C65="","",SUBTOTAL(3,$C$45:C65))</f>
        <v/>
      </c>
      <c r="C65" s="103" t="str">
        <f t="array" ref="C65">IFERROR(INDEX('اليوميه العامه'!$D$9:$D$57,SMALL(IF('اليوميه العامه'!$B$9:$B$57=$D$40,ROW(A$9:A$57)-ROW(A$9)+1),ROWS($C$45:C65))),"")</f>
        <v/>
      </c>
      <c r="D65" s="104" t="str">
        <f t="array" ref="D65">IFERROR("حـ/"&amp;INDEX('اليوميه العامه'!$E$9:$E$57,MATCH($D$40&amp;$C65,'اليوميه العامه'!$B$9:$B$57&amp;'اليوميه العامه'!$D$9:$D$57,0)),"")</f>
        <v/>
      </c>
      <c r="E65" s="105" t="str">
        <f t="array" ref="E65">IFERROR(INDEX('اليوميه العامه'!$F$9:$F$57,SMALL(IF('اليوميه العامه'!$B$9:$B$57=$D$40,ROW(C$9:C$57)-ROW(C$9)+1),ROWS($C$45:E65))),"")</f>
        <v/>
      </c>
      <c r="F65" s="105" t="str">
        <f t="array" ref="F65">IFERROR(INDEX('اليوميه العامه'!$G$9:$G$57,SMALL(IF('اليوميه العامه'!$B$9:$B$57=$D$40,ROW(D$9:D$57)-ROW(D$9)+1),ROWS($C$45:F65))),"")</f>
        <v/>
      </c>
      <c r="G65" s="15" t="str">
        <f t="array" ref="G65">IFERROR(INDEX('اليوميه العامه'!$H$9:$H$57,SMALL(IF('اليوميه العامه'!$B$9:$B$57=$D$40,ROW(A$9:A$57)-ROW(A$9)+1),ROWS($C$45:G65))),"")</f>
        <v/>
      </c>
      <c r="H65" s="103" t="str">
        <f>IFERROR(IF(VLOOKUP($C65,'اليوميه العامه'!$D$9:$I$57,6,0)=0,"",VLOOKUP($C65,'اليوميه العامه'!$D$9:$I$57,6,0)),"")</f>
        <v/>
      </c>
    </row>
    <row r="66" spans="2:8" ht="24.95" customHeight="1">
      <c r="B66" s="15" t="str">
        <f>IF(C66="","",SUBTOTAL(3,$C$45:C66))</f>
        <v/>
      </c>
      <c r="C66" s="103" t="str">
        <f t="array" ref="C66">IFERROR(INDEX('اليوميه العامه'!$D$9:$D$57,SMALL(IF('اليوميه العامه'!$B$9:$B$57=$D$40,ROW(A$9:A$57)-ROW(A$9)+1),ROWS($C$45:C66))),"")</f>
        <v/>
      </c>
      <c r="D66" s="104" t="str">
        <f t="array" ref="D66">IFERROR("حـ/"&amp;INDEX('اليوميه العامه'!$E$9:$E$57,MATCH($D$40&amp;$C66,'اليوميه العامه'!$B$9:$B$57&amp;'اليوميه العامه'!$D$9:$D$57,0)),"")</f>
        <v/>
      </c>
      <c r="E66" s="105" t="str">
        <f t="array" ref="E66">IFERROR(INDEX('اليوميه العامه'!$F$9:$F$57,SMALL(IF('اليوميه العامه'!$B$9:$B$57=$D$40,ROW(C$9:C$57)-ROW(C$9)+1),ROWS($C$45:E66))),"")</f>
        <v/>
      </c>
      <c r="F66" s="105" t="str">
        <f t="array" ref="F66">IFERROR(INDEX('اليوميه العامه'!$G$9:$G$57,SMALL(IF('اليوميه العامه'!$B$9:$B$57=$D$40,ROW(D$9:D$57)-ROW(D$9)+1),ROWS($C$45:F66))),"")</f>
        <v/>
      </c>
      <c r="G66" s="15" t="str">
        <f t="array" ref="G66">IFERROR(INDEX('اليوميه العامه'!$H$9:$H$57,SMALL(IF('اليوميه العامه'!$B$9:$B$57=$D$40,ROW(A$9:A$57)-ROW(A$9)+1),ROWS($C$45:G66))),"")</f>
        <v/>
      </c>
      <c r="H66" s="103" t="str">
        <f>IFERROR(IF(VLOOKUP($C66,'اليوميه العامه'!$D$9:$I$57,6,0)=0,"",VLOOKUP($C66,'اليوميه العامه'!$D$9:$I$57,6,0)),"")</f>
        <v/>
      </c>
    </row>
    <row r="67" spans="2:8" ht="24.95" customHeight="1">
      <c r="B67" s="15" t="str">
        <f>IF(C67="","",SUBTOTAL(3,$C$45:C67))</f>
        <v/>
      </c>
      <c r="C67" s="103" t="str">
        <f t="array" ref="C67">IFERROR(INDEX('اليوميه العامه'!$D$9:$D$57,SMALL(IF('اليوميه العامه'!$B$9:$B$57=$D$40,ROW(A$9:A$57)-ROW(A$9)+1),ROWS($C$45:C67))),"")</f>
        <v/>
      </c>
      <c r="D67" s="104" t="str">
        <f t="array" ref="D67">IFERROR("حـ/"&amp;INDEX('اليوميه العامه'!$E$9:$E$57,MATCH($D$40&amp;$C67,'اليوميه العامه'!$B$9:$B$57&amp;'اليوميه العامه'!$D$9:$D$57,0)),"")</f>
        <v/>
      </c>
      <c r="E67" s="105" t="str">
        <f t="array" ref="E67">IFERROR(INDEX('اليوميه العامه'!$F$9:$F$57,SMALL(IF('اليوميه العامه'!$B$9:$B$57=$D$40,ROW(C$9:C$57)-ROW(C$9)+1),ROWS($C$45:E67))),"")</f>
        <v/>
      </c>
      <c r="F67" s="105" t="str">
        <f t="array" ref="F67">IFERROR(INDEX('اليوميه العامه'!$G$9:$G$57,SMALL(IF('اليوميه العامه'!$B$9:$B$57=$D$40,ROW(D$9:D$57)-ROW(D$9)+1),ROWS($C$45:F67))),"")</f>
        <v/>
      </c>
      <c r="G67" s="15" t="str">
        <f t="array" ref="G67">IFERROR(INDEX('اليوميه العامه'!$H$9:$H$57,SMALL(IF('اليوميه العامه'!$B$9:$B$57=$D$40,ROW(A$9:A$57)-ROW(A$9)+1),ROWS($C$45:G67))),"")</f>
        <v/>
      </c>
      <c r="H67" s="103" t="str">
        <f>IFERROR(IF(VLOOKUP($C67,'اليوميه العامه'!$D$9:$I$57,6,0)=0,"",VLOOKUP($C67,'اليوميه العامه'!$D$9:$I$57,6,0)),"")</f>
        <v/>
      </c>
    </row>
    <row r="68" spans="2:8" ht="24.95" customHeight="1" thickBot="1"/>
    <row r="69" spans="2:8" ht="41.1" customHeight="1" thickBot="1">
      <c r="B69" s="21"/>
      <c r="D69" s="101" t="s">
        <v>51</v>
      </c>
      <c r="E69" s="22">
        <f>SUM(E45:E68)</f>
        <v>6850</v>
      </c>
      <c r="F69" s="22">
        <f>SUM(F45:F68)</f>
        <v>6850</v>
      </c>
      <c r="G69" s="113"/>
      <c r="H69" s="114"/>
    </row>
    <row r="70" spans="2:8" ht="41.1" customHeight="1">
      <c r="B70" s="21" t="s">
        <v>50</v>
      </c>
      <c r="C70" s="23"/>
      <c r="D70" s="24" t="s">
        <v>50</v>
      </c>
      <c r="E70" s="16"/>
      <c r="F70" s="16"/>
      <c r="G70" s="18"/>
      <c r="H70" s="17"/>
    </row>
    <row r="71" spans="2:8" ht="41.1" customHeight="1" thickBot="1">
      <c r="B71" s="21" t="s">
        <v>50</v>
      </c>
      <c r="C71" s="23"/>
      <c r="D71" s="24" t="s">
        <v>50</v>
      </c>
      <c r="E71" s="16"/>
      <c r="F71" s="16"/>
      <c r="G71" s="25"/>
      <c r="H71" s="17"/>
    </row>
    <row r="72" spans="2:8" ht="41.1" customHeight="1">
      <c r="B72" s="21" t="s">
        <v>50</v>
      </c>
      <c r="C72" s="23"/>
      <c r="D72" s="24" t="s">
        <v>50</v>
      </c>
      <c r="E72" s="16"/>
      <c r="F72" s="16"/>
      <c r="G72" s="26" t="s">
        <v>52</v>
      </c>
      <c r="H72" s="27" t="s">
        <v>53</v>
      </c>
    </row>
    <row r="73" spans="2:8" ht="31.5" customHeight="1" thickBot="1">
      <c r="B73" s="21" t="s">
        <v>50</v>
      </c>
      <c r="C73" s="23"/>
      <c r="D73" s="24" t="s">
        <v>50</v>
      </c>
      <c r="E73" s="16"/>
      <c r="F73" s="16"/>
      <c r="G73" s="28"/>
      <c r="H73" s="29"/>
    </row>
    <row r="74" spans="2:8" ht="30.75" customHeight="1">
      <c r="B74" s="21" t="s">
        <v>50</v>
      </c>
      <c r="C74" s="23"/>
      <c r="D74" s="24" t="s">
        <v>50</v>
      </c>
      <c r="E74" s="16"/>
      <c r="F74" s="16"/>
      <c r="G74" s="16"/>
      <c r="H74" s="30"/>
    </row>
    <row r="75" spans="2:8" ht="29.25" customHeight="1" thickBot="1">
      <c r="B75" s="19" t="s">
        <v>50</v>
      </c>
      <c r="C75" s="20"/>
      <c r="D75" s="31" t="s">
        <v>50</v>
      </c>
      <c r="E75" s="32"/>
      <c r="F75" s="32"/>
      <c r="G75" s="32"/>
      <c r="H75" s="33"/>
    </row>
    <row r="76" spans="2:8" ht="41.1" customHeight="1" thickBot="1">
      <c r="C76" s="1" t="s">
        <v>26</v>
      </c>
      <c r="D76" s="100">
        <f>D40+1</f>
        <v>3</v>
      </c>
      <c r="H76" s="108"/>
    </row>
    <row r="77" spans="2:8" ht="33.75" customHeight="1" thickBot="1">
      <c r="B77" s="2"/>
      <c r="C77" s="3" t="s">
        <v>27</v>
      </c>
      <c r="D77" s="4">
        <f>IFERROR(VLOOKUP($D$76,'اليوميه العامه'!$B$9:$C$59,2,0),"")</f>
        <v>43752</v>
      </c>
      <c r="E77" s="115" t="s">
        <v>55</v>
      </c>
      <c r="F77" s="116"/>
      <c r="G77" s="117"/>
      <c r="H77" s="109"/>
    </row>
    <row r="78" spans="2:8" ht="18" customHeight="1" thickTop="1">
      <c r="B78" s="5"/>
      <c r="C78" s="6"/>
      <c r="D78" s="7"/>
      <c r="E78" s="6"/>
      <c r="F78" s="6"/>
      <c r="G78" s="6"/>
      <c r="H78" s="8"/>
    </row>
    <row r="79" spans="2:8" ht="22.5" customHeight="1">
      <c r="B79" s="9" t="s">
        <v>29</v>
      </c>
      <c r="C79" s="9" t="s">
        <v>30</v>
      </c>
      <c r="D79" s="9" t="s">
        <v>31</v>
      </c>
      <c r="E79" s="9" t="s">
        <v>32</v>
      </c>
      <c r="F79" s="9" t="s">
        <v>33</v>
      </c>
      <c r="G79" s="9" t="s">
        <v>34</v>
      </c>
      <c r="H79" s="10" t="s">
        <v>35</v>
      </c>
    </row>
    <row r="80" spans="2:8" ht="15.75" customHeight="1">
      <c r="B80" s="11" t="s">
        <v>36</v>
      </c>
      <c r="C80" s="12" t="s">
        <v>37</v>
      </c>
      <c r="D80" s="13" t="s">
        <v>38</v>
      </c>
      <c r="E80" s="13" t="s">
        <v>39</v>
      </c>
      <c r="F80" s="13" t="s">
        <v>40</v>
      </c>
      <c r="G80" s="13" t="s">
        <v>41</v>
      </c>
      <c r="H80" s="14" t="s">
        <v>42</v>
      </c>
    </row>
    <row r="81" spans="2:8" ht="24.95" customHeight="1">
      <c r="B81" s="15">
        <f>IF(C81="","",SUBTOTAL(3,$C$81:C81))</f>
        <v>1</v>
      </c>
      <c r="C81" s="103">
        <f t="array" ref="C81">IFERROR(INDEX('اليوميه العامه'!$D$9:$D$57,SMALL(IF('اليوميه العامه'!$B$9:$B$57=$D$76,ROW(A$9:A$57)-ROW(A$9)+1),ROWS($C$81:C81))),"")</f>
        <v>1211</v>
      </c>
      <c r="D81" s="104" t="str">
        <f t="array" ref="D81">IFERROR("حـ/"&amp;INDEX('اليوميه العامه'!$E$9:$E$57,MATCH($D$76&amp;$C81,'اليوميه العامه'!$B$9:$B$57&amp;'اليوميه العامه'!$D$9:$D$57,0)),"")</f>
        <v>حـ/خزينة الشركه - جنيه مصري</v>
      </c>
      <c r="E81" s="105">
        <f t="array" ref="E81">IFERROR(INDEX('اليوميه العامه'!$F$9:$F$57,SMALL(IF('اليوميه العامه'!$B$9:$B$57=$D$76,ROW(C$9:C$57)-ROW(C$9)+1),ROWS($C$81:E81))),"")</f>
        <v>4813.6000000000004</v>
      </c>
      <c r="F81" s="105">
        <f t="array" ref="F81">IFERROR(INDEX('اليوميه العامه'!$G$9:$G$57,SMALL(IF('اليوميه العامه'!$B$9:$B$57=$D$76,ROW(D$9:D$57)-ROW(D$9)+1),ROWS($C$81:F81))),"")</f>
        <v>0</v>
      </c>
      <c r="G81" s="15">
        <f t="array" ref="G81">IFERROR(INDEX('اليوميه العامه'!$H$9:$H$57,SMALL(IF('اليوميه العامه'!$B$9:$B$57=$D$76,ROW(A$9:A$57)-ROW(A$9)+1),ROWS($C$81:G81))),"")</f>
        <v>0</v>
      </c>
      <c r="H81" s="103" t="str">
        <f>IFERROR(IF(VLOOKUP($C81,'اليوميه العامه'!$D$9:$I$57,6,0)=0,"",VLOOKUP($C81,'اليوميه العامه'!$D$9:$I$57,6,0)),"")</f>
        <v/>
      </c>
    </row>
    <row r="82" spans="2:8" ht="24.95" customHeight="1">
      <c r="B82" s="15">
        <f>IF(C82="","",SUBTOTAL(3,$C$81:C82))</f>
        <v>2</v>
      </c>
      <c r="C82" s="103">
        <f t="array" ref="C82">IFERROR(INDEX('اليوميه العامه'!$D$9:$D$57,SMALL(IF('اليوميه العامه'!$B$9:$B$57=$D$76,ROW(A$9:A$57)-ROW(A$9)+1),ROWS($C$81:C82))),"")</f>
        <v>4111</v>
      </c>
      <c r="D82" s="104" t="str">
        <f t="array" ref="D82">IFERROR("حـ/"&amp;INDEX('اليوميه العامه'!$E$9:$E$57,MATCH($D$76&amp;$C82,'اليوميه العامه'!$B$9:$B$57&amp;'اليوميه العامه'!$D$9:$D$57,0)),"")</f>
        <v>حـ/إيرادات الشركه</v>
      </c>
      <c r="E82" s="105">
        <f t="array" ref="E82">IFERROR(INDEX('اليوميه العامه'!$F$9:$F$57,SMALL(IF('اليوميه العامه'!$B$9:$B$57=$D$76,ROW(C$9:C$57)-ROW(C$9)+1),ROWS($C$81:E82))),"")</f>
        <v>0</v>
      </c>
      <c r="F82" s="105">
        <f t="array" ref="F82">IFERROR(INDEX('اليوميه العامه'!$G$9:$G$57,SMALL(IF('اليوميه العامه'!$B$9:$B$57=$D$76,ROW(D$9:D$57)-ROW(D$9)+1),ROWS($C$81:F82))),"")</f>
        <v>4813.6000000000004</v>
      </c>
      <c r="G82" s="15">
        <f t="array" ref="G82">IFERROR(INDEX('اليوميه العامه'!$H$9:$H$57,SMALL(IF('اليوميه العامه'!$B$9:$B$57=$D$76,ROW(A$9:A$57)-ROW(A$9)+1),ROWS($C$81:G82))),"")</f>
        <v>0</v>
      </c>
      <c r="H82" s="103" t="str">
        <f>IFERROR(IF(VLOOKUP($C82,'اليوميه العامه'!$D$9:$I$57,6,0)=0,"",VLOOKUP($C82,'اليوميه العامه'!$D$9:$I$57,6,0)),"")</f>
        <v/>
      </c>
    </row>
    <row r="83" spans="2:8" ht="24.95" customHeight="1">
      <c r="B83" s="15" t="str">
        <f>IF(C83="","",SUBTOTAL(3,$C$81:C83))</f>
        <v/>
      </c>
      <c r="C83" s="103" t="str">
        <f t="array" ref="C83">IFERROR(INDEX('اليوميه العامه'!$D$9:$D$57,SMALL(IF('اليوميه العامه'!$B$9:$B$57=$D$76,ROW(A$9:A$57)-ROW(A$9)+1),ROWS($C$81:C83))),"")</f>
        <v/>
      </c>
      <c r="D83" s="104" t="str">
        <f t="array" ref="D83">IFERROR("حـ/"&amp;INDEX('اليوميه العامه'!$E$9:$E$57,MATCH($D$76&amp;$C83,'اليوميه العامه'!$B$9:$B$57&amp;'اليوميه العامه'!$D$9:$D$57,0)),"")</f>
        <v/>
      </c>
      <c r="E83" s="105" t="str">
        <f t="array" ref="E83">IFERROR(INDEX('اليوميه العامه'!$F$9:$F$57,SMALL(IF('اليوميه العامه'!$B$9:$B$57=$D$76,ROW(C$9:C$57)-ROW(C$9)+1),ROWS($C$81:E83))),"")</f>
        <v/>
      </c>
      <c r="F83" s="105" t="str">
        <f t="array" ref="F83">IFERROR(INDEX('اليوميه العامه'!$G$9:$G$57,SMALL(IF('اليوميه العامه'!$B$9:$B$57=$D$76,ROW(D$9:D$57)-ROW(D$9)+1),ROWS($C$81:F83))),"")</f>
        <v/>
      </c>
      <c r="G83" s="15" t="str">
        <f t="array" ref="G83">IFERROR(INDEX('اليوميه العامه'!$H$9:$H$57,SMALL(IF('اليوميه العامه'!$B$9:$B$57=$D$76,ROW(A$9:A$57)-ROW(A$9)+1),ROWS($C$81:G83))),"")</f>
        <v/>
      </c>
      <c r="H83" s="103" t="str">
        <f>IFERROR(IF(VLOOKUP($C83,'اليوميه العامه'!$D$9:$I$57,6,0)=0,"",VLOOKUP($C83,'اليوميه العامه'!$D$9:$I$57,6,0)),"")</f>
        <v/>
      </c>
    </row>
    <row r="84" spans="2:8" ht="24.95" customHeight="1">
      <c r="B84" s="15" t="str">
        <f>IF(C84="","",SUBTOTAL(3,$C$81:C84))</f>
        <v/>
      </c>
      <c r="C84" s="103" t="str">
        <f t="array" ref="C84">IFERROR(INDEX('اليوميه العامه'!$D$9:$D$57,SMALL(IF('اليوميه العامه'!$B$9:$B$57=$D$76,ROW(A$9:A$57)-ROW(A$9)+1),ROWS($C$81:C84))),"")</f>
        <v/>
      </c>
      <c r="D84" s="104" t="str">
        <f t="array" ref="D84">IFERROR("حـ/"&amp;INDEX('اليوميه العامه'!$E$9:$E$57,MATCH($D$76&amp;$C84,'اليوميه العامه'!$B$9:$B$57&amp;'اليوميه العامه'!$D$9:$D$57,0)),"")</f>
        <v/>
      </c>
      <c r="E84" s="105" t="str">
        <f t="array" ref="E84">IFERROR(INDEX('اليوميه العامه'!$F$9:$F$57,SMALL(IF('اليوميه العامه'!$B$9:$B$57=$D$76,ROW(C$9:C$57)-ROW(C$9)+1),ROWS($C$81:E84))),"")</f>
        <v/>
      </c>
      <c r="F84" s="105" t="str">
        <f t="array" ref="F84">IFERROR(INDEX('اليوميه العامه'!$G$9:$G$57,SMALL(IF('اليوميه العامه'!$B$9:$B$57=$D$76,ROW(D$9:D$57)-ROW(D$9)+1),ROWS($C$81:F84))),"")</f>
        <v/>
      </c>
      <c r="G84" s="15" t="str">
        <f t="array" ref="G84">IFERROR(INDEX('اليوميه العامه'!$H$9:$H$57,SMALL(IF('اليوميه العامه'!$B$9:$B$57=$D$76,ROW(A$9:A$57)-ROW(A$9)+1),ROWS($C$81:G84))),"")</f>
        <v/>
      </c>
      <c r="H84" s="103" t="str">
        <f>IFERROR(IF(VLOOKUP($C84,'اليوميه العامه'!$D$9:$I$57,6,0)=0,"",VLOOKUP($C84,'اليوميه العامه'!$D$9:$I$57,6,0)),"")</f>
        <v/>
      </c>
    </row>
    <row r="85" spans="2:8" ht="24.95" customHeight="1">
      <c r="B85" s="15" t="str">
        <f>IF(C85="","",SUBTOTAL(3,$C$81:C85))</f>
        <v/>
      </c>
      <c r="C85" s="103" t="str">
        <f t="array" ref="C85">IFERROR(INDEX('اليوميه العامه'!$D$9:$D$57,SMALL(IF('اليوميه العامه'!$B$9:$B$57=$D$76,ROW(A$9:A$57)-ROW(A$9)+1),ROWS($C$81:C85))),"")</f>
        <v/>
      </c>
      <c r="D85" s="104" t="str">
        <f t="array" ref="D85">IFERROR("حـ/"&amp;INDEX('اليوميه العامه'!$E$9:$E$57,MATCH($D$76&amp;$C85,'اليوميه العامه'!$B$9:$B$57&amp;'اليوميه العامه'!$D$9:$D$57,0)),"")</f>
        <v/>
      </c>
      <c r="E85" s="105" t="str">
        <f t="array" ref="E85">IFERROR(INDEX('اليوميه العامه'!$F$9:$F$57,SMALL(IF('اليوميه العامه'!$B$9:$B$57=$D$76,ROW(C$9:C$57)-ROW(C$9)+1),ROWS($C$81:E85))),"")</f>
        <v/>
      </c>
      <c r="F85" s="105" t="str">
        <f t="array" ref="F85">IFERROR(INDEX('اليوميه العامه'!$G$9:$G$57,SMALL(IF('اليوميه العامه'!$B$9:$B$57=$D$76,ROW(D$9:D$57)-ROW(D$9)+1),ROWS($C$81:F85))),"")</f>
        <v/>
      </c>
      <c r="G85" s="15" t="str">
        <f t="array" ref="G85">IFERROR(INDEX('اليوميه العامه'!$H$9:$H$57,SMALL(IF('اليوميه العامه'!$B$9:$B$57=$D$76,ROW(A$9:A$57)-ROW(A$9)+1),ROWS($C$81:G85))),"")</f>
        <v/>
      </c>
      <c r="H85" s="103" t="str">
        <f>IFERROR(IF(VLOOKUP($C85,'اليوميه العامه'!$D$9:$I$57,6,0)=0,"",VLOOKUP($C85,'اليوميه العامه'!$D$9:$I$57,6,0)),"")</f>
        <v/>
      </c>
    </row>
    <row r="86" spans="2:8" ht="24.95" customHeight="1">
      <c r="B86" s="15" t="str">
        <f>IF(C86="","",SUBTOTAL(3,$C$81:C86))</f>
        <v/>
      </c>
      <c r="C86" s="103" t="str">
        <f t="array" ref="C86">IFERROR(INDEX('اليوميه العامه'!$D$9:$D$57,SMALL(IF('اليوميه العامه'!$B$9:$B$57=$D$76,ROW(A$9:A$57)-ROW(A$9)+1),ROWS($C$81:C86))),"")</f>
        <v/>
      </c>
      <c r="D86" s="104" t="str">
        <f t="array" ref="D86">IFERROR("حـ/"&amp;INDEX('اليوميه العامه'!$E$9:$E$57,MATCH($D$76&amp;$C86,'اليوميه العامه'!$B$9:$B$57&amp;'اليوميه العامه'!$D$9:$D$57,0)),"")</f>
        <v/>
      </c>
      <c r="E86" s="105" t="str">
        <f t="array" ref="E86">IFERROR(INDEX('اليوميه العامه'!$F$9:$F$57,SMALL(IF('اليوميه العامه'!$B$9:$B$57=$D$76,ROW(C$9:C$57)-ROW(C$9)+1),ROWS($C$81:E86))),"")</f>
        <v/>
      </c>
      <c r="F86" s="105" t="str">
        <f t="array" ref="F86">IFERROR(INDEX('اليوميه العامه'!$G$9:$G$57,SMALL(IF('اليوميه العامه'!$B$9:$B$57=$D$76,ROW(D$9:D$57)-ROW(D$9)+1),ROWS($C$81:F86))),"")</f>
        <v/>
      </c>
      <c r="G86" s="15" t="str">
        <f t="array" ref="G86">IFERROR(INDEX('اليوميه العامه'!$H$9:$H$57,SMALL(IF('اليوميه العامه'!$B$9:$B$57=$D$76,ROW(A$9:A$57)-ROW(A$9)+1),ROWS($C$81:G86))),"")</f>
        <v/>
      </c>
      <c r="H86" s="103" t="str">
        <f>IFERROR(IF(VLOOKUP($C86,'اليوميه العامه'!$D$9:$I$57,6,0)=0,"",VLOOKUP($C86,'اليوميه العامه'!$D$9:$I$57,6,0)),"")</f>
        <v/>
      </c>
    </row>
    <row r="87" spans="2:8" ht="24.95" customHeight="1">
      <c r="B87" s="15" t="str">
        <f>IF(C87="","",SUBTOTAL(3,$C$81:C87))</f>
        <v/>
      </c>
      <c r="C87" s="103" t="str">
        <f t="array" ref="C87">IFERROR(INDEX('اليوميه العامه'!$D$9:$D$57,SMALL(IF('اليوميه العامه'!$B$9:$B$57=$D$76,ROW(A$9:A$57)-ROW(A$9)+1),ROWS($C$81:C87))),"")</f>
        <v/>
      </c>
      <c r="D87" s="104" t="str">
        <f t="array" ref="D87">IFERROR("حـ/"&amp;INDEX('اليوميه العامه'!$E$9:$E$57,MATCH($D$76&amp;$C87,'اليوميه العامه'!$B$9:$B$57&amp;'اليوميه العامه'!$D$9:$D$57,0)),"")</f>
        <v/>
      </c>
      <c r="E87" s="105" t="str">
        <f t="array" ref="E87">IFERROR(INDEX('اليوميه العامه'!$F$9:$F$57,SMALL(IF('اليوميه العامه'!$B$9:$B$57=$D$76,ROW(C$9:C$57)-ROW(C$9)+1),ROWS($C$81:E87))),"")</f>
        <v/>
      </c>
      <c r="F87" s="105" t="str">
        <f t="array" ref="F87">IFERROR(INDEX('اليوميه العامه'!$G$9:$G$57,SMALL(IF('اليوميه العامه'!$B$9:$B$57=$D$76,ROW(D$9:D$57)-ROW(D$9)+1),ROWS($C$81:F87))),"")</f>
        <v/>
      </c>
      <c r="G87" s="15" t="str">
        <f t="array" ref="G87">IFERROR(INDEX('اليوميه العامه'!$H$9:$H$57,SMALL(IF('اليوميه العامه'!$B$9:$B$57=$D$76,ROW(A$9:A$57)-ROW(A$9)+1),ROWS($C$81:G87))),"")</f>
        <v/>
      </c>
      <c r="H87" s="103" t="str">
        <f>IFERROR(IF(VLOOKUP($C87,'اليوميه العامه'!$D$9:$I$57,6,0)=0,"",VLOOKUP($C87,'اليوميه العامه'!$D$9:$I$57,6,0)),"")</f>
        <v/>
      </c>
    </row>
    <row r="88" spans="2:8" ht="24.95" customHeight="1">
      <c r="B88" s="15" t="str">
        <f>IF(C88="","",SUBTOTAL(3,$C$81:C88))</f>
        <v/>
      </c>
      <c r="C88" s="103" t="str">
        <f t="array" ref="C88">IFERROR(INDEX('اليوميه العامه'!$D$9:$D$57,SMALL(IF('اليوميه العامه'!$B$9:$B$57=$D$76,ROW(A$9:A$57)-ROW(A$9)+1),ROWS($C$81:C88))),"")</f>
        <v/>
      </c>
      <c r="D88" s="104" t="str">
        <f t="array" ref="D88">IFERROR("حـ/"&amp;INDEX('اليوميه العامه'!$E$9:$E$57,MATCH($D$76&amp;$C88,'اليوميه العامه'!$B$9:$B$57&amp;'اليوميه العامه'!$D$9:$D$57,0)),"")</f>
        <v/>
      </c>
      <c r="E88" s="105" t="str">
        <f t="array" ref="E88">IFERROR(INDEX('اليوميه العامه'!$F$9:$F$57,SMALL(IF('اليوميه العامه'!$B$9:$B$57=$D$76,ROW(C$9:C$57)-ROW(C$9)+1),ROWS($C$81:E88))),"")</f>
        <v/>
      </c>
      <c r="F88" s="105" t="str">
        <f t="array" ref="F88">IFERROR(INDEX('اليوميه العامه'!$G$9:$G$57,SMALL(IF('اليوميه العامه'!$B$9:$B$57=$D$76,ROW(D$9:D$57)-ROW(D$9)+1),ROWS($C$81:F88))),"")</f>
        <v/>
      </c>
      <c r="G88" s="15" t="str">
        <f t="array" ref="G88">IFERROR(INDEX('اليوميه العامه'!$H$9:$H$57,SMALL(IF('اليوميه العامه'!$B$9:$B$57=$D$76,ROW(A$9:A$57)-ROW(A$9)+1),ROWS($C$81:G88))),"")</f>
        <v/>
      </c>
      <c r="H88" s="103" t="str">
        <f>IFERROR(IF(VLOOKUP($C88,'اليوميه العامه'!$D$9:$I$57,6,0)=0,"",VLOOKUP($C88,'اليوميه العامه'!$D$9:$I$57,6,0)),"")</f>
        <v/>
      </c>
    </row>
    <row r="89" spans="2:8" ht="24.95" customHeight="1">
      <c r="B89" s="15" t="str">
        <f>IF(C89="","",SUBTOTAL(3,$C$81:C89))</f>
        <v/>
      </c>
      <c r="C89" s="103" t="str">
        <f t="array" ref="C89">IFERROR(INDEX('اليوميه العامه'!$D$9:$D$57,SMALL(IF('اليوميه العامه'!$B$9:$B$57=$D$76,ROW(A$9:A$57)-ROW(A$9)+1),ROWS($C$81:C89))),"")</f>
        <v/>
      </c>
      <c r="D89" s="104" t="str">
        <f t="array" ref="D89">IFERROR("حـ/"&amp;INDEX('اليوميه العامه'!$E$9:$E$57,MATCH($D$76&amp;$C89,'اليوميه العامه'!$B$9:$B$57&amp;'اليوميه العامه'!$D$9:$D$57,0)),"")</f>
        <v/>
      </c>
      <c r="E89" s="105" t="str">
        <f t="array" ref="E89">IFERROR(INDEX('اليوميه العامه'!$F$9:$F$57,SMALL(IF('اليوميه العامه'!$B$9:$B$57=$D$76,ROW(C$9:C$57)-ROW(C$9)+1),ROWS($C$81:E89))),"")</f>
        <v/>
      </c>
      <c r="F89" s="105" t="str">
        <f t="array" ref="F89">IFERROR(INDEX('اليوميه العامه'!$G$9:$G$57,SMALL(IF('اليوميه العامه'!$B$9:$B$57=$D$76,ROW(D$9:D$57)-ROW(D$9)+1),ROWS($C$81:F89))),"")</f>
        <v/>
      </c>
      <c r="G89" s="15" t="str">
        <f t="array" ref="G89">IFERROR(INDEX('اليوميه العامه'!$H$9:$H$57,SMALL(IF('اليوميه العامه'!$B$9:$B$57=$D$76,ROW(A$9:A$57)-ROW(A$9)+1),ROWS($C$81:G89))),"")</f>
        <v/>
      </c>
      <c r="H89" s="103" t="str">
        <f>IFERROR(IF(VLOOKUP($C89,'اليوميه العامه'!$D$9:$I$57,6,0)=0,"",VLOOKUP($C89,'اليوميه العامه'!$D$9:$I$57,6,0)),"")</f>
        <v/>
      </c>
    </row>
    <row r="90" spans="2:8" ht="24.95" customHeight="1">
      <c r="B90" s="15" t="str">
        <f>IF(C90="","",SUBTOTAL(3,$C$81:C90))</f>
        <v/>
      </c>
      <c r="C90" s="103" t="str">
        <f t="array" ref="C90">IFERROR(INDEX('اليوميه العامه'!$D$9:$D$57,SMALL(IF('اليوميه العامه'!$B$9:$B$57=$D$76,ROW(A$9:A$57)-ROW(A$9)+1),ROWS($C$81:C90))),"")</f>
        <v/>
      </c>
      <c r="D90" s="104" t="str">
        <f t="array" ref="D90">IFERROR("حـ/"&amp;INDEX('اليوميه العامه'!$E$9:$E$57,MATCH($D$76&amp;$C90,'اليوميه العامه'!$B$9:$B$57&amp;'اليوميه العامه'!$D$9:$D$57,0)),"")</f>
        <v/>
      </c>
      <c r="E90" s="105" t="str">
        <f t="array" ref="E90">IFERROR(INDEX('اليوميه العامه'!$F$9:$F$57,SMALL(IF('اليوميه العامه'!$B$9:$B$57=$D$76,ROW(C$9:C$57)-ROW(C$9)+1),ROWS($C$81:E90))),"")</f>
        <v/>
      </c>
      <c r="F90" s="105" t="str">
        <f t="array" ref="F90">IFERROR(INDEX('اليوميه العامه'!$G$9:$G$57,SMALL(IF('اليوميه العامه'!$B$9:$B$57=$D$76,ROW(D$9:D$57)-ROW(D$9)+1),ROWS($C$81:F90))),"")</f>
        <v/>
      </c>
      <c r="G90" s="15" t="str">
        <f t="array" ref="G90">IFERROR(INDEX('اليوميه العامه'!$H$9:$H$57,SMALL(IF('اليوميه العامه'!$B$9:$B$57=$D$76,ROW(A$9:A$57)-ROW(A$9)+1),ROWS($C$81:G90))),"")</f>
        <v/>
      </c>
      <c r="H90" s="103" t="str">
        <f>IFERROR(IF(VLOOKUP($C90,'اليوميه العامه'!$D$9:$I$57,6,0)=0,"",VLOOKUP($C90,'اليوميه العامه'!$D$9:$I$57,6,0)),"")</f>
        <v/>
      </c>
    </row>
    <row r="91" spans="2:8" ht="24.95" customHeight="1">
      <c r="B91" s="15" t="str">
        <f>IF(C91="","",SUBTOTAL(3,$C$81:C91))</f>
        <v/>
      </c>
      <c r="C91" s="103" t="str">
        <f t="array" ref="C91">IFERROR(INDEX('اليوميه العامه'!$D$9:$D$57,SMALL(IF('اليوميه العامه'!$B$9:$B$57=$D$76,ROW(A$9:A$57)-ROW(A$9)+1),ROWS($C$81:C91))),"")</f>
        <v/>
      </c>
      <c r="D91" s="104" t="str">
        <f t="array" ref="D91">IFERROR("حـ/"&amp;INDEX('اليوميه العامه'!$E$9:$E$57,MATCH($D$76&amp;$C91,'اليوميه العامه'!$B$9:$B$57&amp;'اليوميه العامه'!$D$9:$D$57,0)),"")</f>
        <v/>
      </c>
      <c r="E91" s="105" t="str">
        <f t="array" ref="E91">IFERROR(INDEX('اليوميه العامه'!$F$9:$F$57,SMALL(IF('اليوميه العامه'!$B$9:$B$57=$D$76,ROW(C$9:C$57)-ROW(C$9)+1),ROWS($C$81:E91))),"")</f>
        <v/>
      </c>
      <c r="F91" s="105" t="str">
        <f t="array" ref="F91">IFERROR(INDEX('اليوميه العامه'!$G$9:$G$57,SMALL(IF('اليوميه العامه'!$B$9:$B$57=$D$76,ROW(D$9:D$57)-ROW(D$9)+1),ROWS($C$81:F91))),"")</f>
        <v/>
      </c>
      <c r="G91" s="15" t="str">
        <f t="array" ref="G91">IFERROR(INDEX('اليوميه العامه'!$H$9:$H$57,SMALL(IF('اليوميه العامه'!$B$9:$B$57=$D$76,ROW(A$9:A$57)-ROW(A$9)+1),ROWS($C$81:G91))),"")</f>
        <v/>
      </c>
      <c r="H91" s="103" t="str">
        <f>IFERROR(IF(VLOOKUP($C91,'اليوميه العامه'!$D$9:$I$57,6,0)=0,"",VLOOKUP($C91,'اليوميه العامه'!$D$9:$I$57,6,0)),"")</f>
        <v/>
      </c>
    </row>
    <row r="92" spans="2:8" ht="24.95" customHeight="1">
      <c r="B92" s="15" t="str">
        <f>IF(C92="","",SUBTOTAL(3,$C$81:C92))</f>
        <v/>
      </c>
      <c r="C92" s="103" t="str">
        <f t="array" ref="C92">IFERROR(INDEX('اليوميه العامه'!$D$9:$D$57,SMALL(IF('اليوميه العامه'!$B$9:$B$57=$D$76,ROW(A$9:A$57)-ROW(A$9)+1),ROWS($C$81:C92))),"")</f>
        <v/>
      </c>
      <c r="D92" s="104" t="str">
        <f t="array" ref="D92">IFERROR("حـ/"&amp;INDEX('اليوميه العامه'!$E$9:$E$57,MATCH($D$76&amp;$C92,'اليوميه العامه'!$B$9:$B$57&amp;'اليوميه العامه'!$D$9:$D$57,0)),"")</f>
        <v/>
      </c>
      <c r="E92" s="105" t="str">
        <f t="array" ref="E92">IFERROR(INDEX('اليوميه العامه'!$F$9:$F$57,SMALL(IF('اليوميه العامه'!$B$9:$B$57=$D$76,ROW(C$9:C$57)-ROW(C$9)+1),ROWS($C$81:E92))),"")</f>
        <v/>
      </c>
      <c r="F92" s="105" t="str">
        <f t="array" ref="F92">IFERROR(INDEX('اليوميه العامه'!$G$9:$G$57,SMALL(IF('اليوميه العامه'!$B$9:$B$57=$D$76,ROW(D$9:D$57)-ROW(D$9)+1),ROWS($C$81:F92))),"")</f>
        <v/>
      </c>
      <c r="G92" s="15" t="str">
        <f t="array" ref="G92">IFERROR(INDEX('اليوميه العامه'!$H$9:$H$57,SMALL(IF('اليوميه العامه'!$B$9:$B$57=$D$76,ROW(A$9:A$57)-ROW(A$9)+1),ROWS($C$81:G92))),"")</f>
        <v/>
      </c>
      <c r="H92" s="103" t="str">
        <f>IFERROR(IF(VLOOKUP($C92,'اليوميه العامه'!$D$9:$I$57,6,0)=0,"",VLOOKUP($C92,'اليوميه العامه'!$D$9:$I$57,6,0)),"")</f>
        <v/>
      </c>
    </row>
    <row r="93" spans="2:8" ht="24.95" customHeight="1">
      <c r="B93" s="15" t="str">
        <f>IF(C93="","",SUBTOTAL(3,$C$81:C93))</f>
        <v/>
      </c>
      <c r="C93" s="103" t="str">
        <f t="array" ref="C93">IFERROR(INDEX('اليوميه العامه'!$D$9:$D$57,SMALL(IF('اليوميه العامه'!$B$9:$B$57=$D$76,ROW(A$9:A$57)-ROW(A$9)+1),ROWS($C$81:C93))),"")</f>
        <v/>
      </c>
      <c r="D93" s="104" t="str">
        <f t="array" ref="D93">IFERROR("حـ/"&amp;INDEX('اليوميه العامه'!$E$9:$E$57,MATCH($D$76&amp;$C93,'اليوميه العامه'!$B$9:$B$57&amp;'اليوميه العامه'!$D$9:$D$57,0)),"")</f>
        <v/>
      </c>
      <c r="E93" s="105" t="str">
        <f t="array" ref="E93">IFERROR(INDEX('اليوميه العامه'!$F$9:$F$57,SMALL(IF('اليوميه العامه'!$B$9:$B$57=$D$76,ROW(C$9:C$57)-ROW(C$9)+1),ROWS($C$81:E93))),"")</f>
        <v/>
      </c>
      <c r="F93" s="105" t="str">
        <f t="array" ref="F93">IFERROR(INDEX('اليوميه العامه'!$G$9:$G$57,SMALL(IF('اليوميه العامه'!$B$9:$B$57=$D$76,ROW(D$9:D$57)-ROW(D$9)+1),ROWS($C$81:F93))),"")</f>
        <v/>
      </c>
      <c r="G93" s="15" t="str">
        <f t="array" ref="G93">IFERROR(INDEX('اليوميه العامه'!$H$9:$H$57,SMALL(IF('اليوميه العامه'!$B$9:$B$57=$D$76,ROW(A$9:A$57)-ROW(A$9)+1),ROWS($C$81:G93))),"")</f>
        <v/>
      </c>
      <c r="H93" s="103" t="str">
        <f>IFERROR(IF(VLOOKUP($C93,'اليوميه العامه'!$D$9:$I$57,6,0)=0,"",VLOOKUP($C93,'اليوميه العامه'!$D$9:$I$57,6,0)),"")</f>
        <v/>
      </c>
    </row>
    <row r="94" spans="2:8" ht="24.95" customHeight="1">
      <c r="B94" s="15" t="str">
        <f>IF(C94="","",SUBTOTAL(3,$C$81:C94))</f>
        <v/>
      </c>
      <c r="C94" s="103" t="str">
        <f t="array" ref="C94">IFERROR(INDEX('اليوميه العامه'!$D$9:$D$57,SMALL(IF('اليوميه العامه'!$B$9:$B$57=$D$76,ROW(A$9:A$57)-ROW(A$9)+1),ROWS($C$81:C94))),"")</f>
        <v/>
      </c>
      <c r="D94" s="104" t="str">
        <f t="array" ref="D94">IFERROR("حـ/"&amp;INDEX('اليوميه العامه'!$E$9:$E$57,MATCH($D$76&amp;$C94,'اليوميه العامه'!$B$9:$B$57&amp;'اليوميه العامه'!$D$9:$D$57,0)),"")</f>
        <v/>
      </c>
      <c r="E94" s="105" t="str">
        <f t="array" ref="E94">IFERROR(INDEX('اليوميه العامه'!$F$9:$F$57,SMALL(IF('اليوميه العامه'!$B$9:$B$57=$D$76,ROW(C$9:C$57)-ROW(C$9)+1),ROWS($C$81:E94))),"")</f>
        <v/>
      </c>
      <c r="F94" s="105" t="str">
        <f t="array" ref="F94">IFERROR(INDEX('اليوميه العامه'!$G$9:$G$57,SMALL(IF('اليوميه العامه'!$B$9:$B$57=$D$76,ROW(D$9:D$57)-ROW(D$9)+1),ROWS($C$81:F94))),"")</f>
        <v/>
      </c>
      <c r="G94" s="15" t="str">
        <f t="array" ref="G94">IFERROR(INDEX('اليوميه العامه'!$H$9:$H$57,SMALL(IF('اليوميه العامه'!$B$9:$B$57=$D$76,ROW(A$9:A$57)-ROW(A$9)+1),ROWS($C$81:G94))),"")</f>
        <v/>
      </c>
      <c r="H94" s="103" t="str">
        <f>IFERROR(IF(VLOOKUP($C94,'اليوميه العامه'!$D$9:$I$57,6,0)=0,"",VLOOKUP($C94,'اليوميه العامه'!$D$9:$I$57,6,0)),"")</f>
        <v/>
      </c>
    </row>
    <row r="95" spans="2:8" ht="24.95" customHeight="1">
      <c r="B95" s="15" t="str">
        <f>IF(C95="","",SUBTOTAL(3,$C$81:C95))</f>
        <v/>
      </c>
      <c r="C95" s="103" t="str">
        <f t="array" ref="C95">IFERROR(INDEX('اليوميه العامه'!$D$9:$D$57,SMALL(IF('اليوميه العامه'!$B$9:$B$57=$D$76,ROW(A$9:A$57)-ROW(A$9)+1),ROWS($C$81:C95))),"")</f>
        <v/>
      </c>
      <c r="D95" s="104" t="str">
        <f t="array" ref="D95">IFERROR("حـ/"&amp;INDEX('اليوميه العامه'!$E$9:$E$57,MATCH($D$76&amp;$C95,'اليوميه العامه'!$B$9:$B$57&amp;'اليوميه العامه'!$D$9:$D$57,0)),"")</f>
        <v/>
      </c>
      <c r="E95" s="105" t="str">
        <f t="array" ref="E95">IFERROR(INDEX('اليوميه العامه'!$F$9:$F$57,SMALL(IF('اليوميه العامه'!$B$9:$B$57=$D$76,ROW(C$9:C$57)-ROW(C$9)+1),ROWS($C$81:E95))),"")</f>
        <v/>
      </c>
      <c r="F95" s="105" t="str">
        <f t="array" ref="F95">IFERROR(INDEX('اليوميه العامه'!$G$9:$G$57,SMALL(IF('اليوميه العامه'!$B$9:$B$57=$D$76,ROW(D$9:D$57)-ROW(D$9)+1),ROWS($C$81:F95))),"")</f>
        <v/>
      </c>
      <c r="G95" s="15" t="str">
        <f t="array" ref="G95">IFERROR(INDEX('اليوميه العامه'!$H$9:$H$57,SMALL(IF('اليوميه العامه'!$B$9:$B$57=$D$76,ROW(A$9:A$57)-ROW(A$9)+1),ROWS($C$81:G95))),"")</f>
        <v/>
      </c>
      <c r="H95" s="103" t="str">
        <f>IFERROR(IF(VLOOKUP($C95,'اليوميه العامه'!$D$9:$I$57,6,0)=0,"",VLOOKUP($C95,'اليوميه العامه'!$D$9:$I$57,6,0)),"")</f>
        <v/>
      </c>
    </row>
    <row r="96" spans="2:8" ht="24.95" customHeight="1">
      <c r="B96" s="15" t="str">
        <f>IF(C96="","",SUBTOTAL(3,$C$81:C96))</f>
        <v/>
      </c>
      <c r="C96" s="103" t="str">
        <f t="array" ref="C96">IFERROR(INDEX('اليوميه العامه'!$D$9:$D$57,SMALL(IF('اليوميه العامه'!$B$9:$B$57=$D$76,ROW(A$9:A$57)-ROW(A$9)+1),ROWS($C$81:C96))),"")</f>
        <v/>
      </c>
      <c r="D96" s="104" t="str">
        <f t="array" ref="D96">IFERROR("حـ/"&amp;INDEX('اليوميه العامه'!$E$9:$E$57,MATCH($D$76&amp;$C96,'اليوميه العامه'!$B$9:$B$57&amp;'اليوميه العامه'!$D$9:$D$57,0)),"")</f>
        <v/>
      </c>
      <c r="E96" s="105" t="str">
        <f t="array" ref="E96">IFERROR(INDEX('اليوميه العامه'!$F$9:$F$57,SMALL(IF('اليوميه العامه'!$B$9:$B$57=$D$76,ROW(C$9:C$57)-ROW(C$9)+1),ROWS($C$81:E96))),"")</f>
        <v/>
      </c>
      <c r="F96" s="105" t="str">
        <f t="array" ref="F96">IFERROR(INDEX('اليوميه العامه'!$G$9:$G$57,SMALL(IF('اليوميه العامه'!$B$9:$B$57=$D$76,ROW(D$9:D$57)-ROW(D$9)+1),ROWS($C$81:F96))),"")</f>
        <v/>
      </c>
      <c r="G96" s="15" t="str">
        <f t="array" ref="G96">IFERROR(INDEX('اليوميه العامه'!$H$9:$H$57,SMALL(IF('اليوميه العامه'!$B$9:$B$57=$D$76,ROW(A$9:A$57)-ROW(A$9)+1),ROWS($C$81:G96))),"")</f>
        <v/>
      </c>
      <c r="H96" s="103" t="str">
        <f>IFERROR(IF(VLOOKUP($C96,'اليوميه العامه'!$D$9:$I$57,6,0)=0,"",VLOOKUP($C96,'اليوميه العامه'!$D$9:$I$57,6,0)),"")</f>
        <v/>
      </c>
    </row>
    <row r="97" spans="2:8" ht="24.95" customHeight="1">
      <c r="B97" s="15" t="str">
        <f>IF(C97="","",SUBTOTAL(3,$C$81:C97))</f>
        <v/>
      </c>
      <c r="C97" s="103" t="str">
        <f t="array" ref="C97">IFERROR(INDEX('اليوميه العامه'!$D$9:$D$57,SMALL(IF('اليوميه العامه'!$B$9:$B$57=$D$76,ROW(A$9:A$57)-ROW(A$9)+1),ROWS($C$81:C97))),"")</f>
        <v/>
      </c>
      <c r="D97" s="104" t="str">
        <f t="array" ref="D97">IFERROR("حـ/"&amp;INDEX('اليوميه العامه'!$E$9:$E$57,MATCH($D$76&amp;$C97,'اليوميه العامه'!$B$9:$B$57&amp;'اليوميه العامه'!$D$9:$D$57,0)),"")</f>
        <v/>
      </c>
      <c r="E97" s="105" t="str">
        <f t="array" ref="E97">IFERROR(INDEX('اليوميه العامه'!$F$9:$F$57,SMALL(IF('اليوميه العامه'!$B$9:$B$57=$D$76,ROW(C$9:C$57)-ROW(C$9)+1),ROWS($C$81:E97))),"")</f>
        <v/>
      </c>
      <c r="F97" s="105" t="str">
        <f t="array" ref="F97">IFERROR(INDEX('اليوميه العامه'!$G$9:$G$57,SMALL(IF('اليوميه العامه'!$B$9:$B$57=$D$76,ROW(D$9:D$57)-ROW(D$9)+1),ROWS($C$81:F97))),"")</f>
        <v/>
      </c>
      <c r="G97" s="15" t="str">
        <f t="array" ref="G97">IFERROR(INDEX('اليوميه العامه'!$H$9:$H$57,SMALL(IF('اليوميه العامه'!$B$9:$B$57=$D$76,ROW(A$9:A$57)-ROW(A$9)+1),ROWS($C$81:G97))),"")</f>
        <v/>
      </c>
      <c r="H97" s="103" t="str">
        <f>IFERROR(IF(VLOOKUP($C97,'اليوميه العامه'!$D$9:$I$57,6,0)=0,"",VLOOKUP($C97,'اليوميه العامه'!$D$9:$I$57,6,0)),"")</f>
        <v/>
      </c>
    </row>
    <row r="98" spans="2:8" ht="24.95" customHeight="1">
      <c r="B98" s="15" t="str">
        <f>IF(C98="","",SUBTOTAL(3,$C$81:C98))</f>
        <v/>
      </c>
      <c r="C98" s="103" t="str">
        <f t="array" ref="C98">IFERROR(INDEX('اليوميه العامه'!$D$9:$D$57,SMALL(IF('اليوميه العامه'!$B$9:$B$57=$D$76,ROW(A$9:A$57)-ROW(A$9)+1),ROWS($C$81:C98))),"")</f>
        <v/>
      </c>
      <c r="D98" s="104" t="str">
        <f t="array" ref="D98">IFERROR("حـ/"&amp;INDEX('اليوميه العامه'!$E$9:$E$57,MATCH($D$76&amp;$C98,'اليوميه العامه'!$B$9:$B$57&amp;'اليوميه العامه'!$D$9:$D$57,0)),"")</f>
        <v/>
      </c>
      <c r="E98" s="105" t="str">
        <f t="array" ref="E98">IFERROR(INDEX('اليوميه العامه'!$F$9:$F$57,SMALL(IF('اليوميه العامه'!$B$9:$B$57=$D$76,ROW(C$9:C$57)-ROW(C$9)+1),ROWS($C$81:E98))),"")</f>
        <v/>
      </c>
      <c r="F98" s="105" t="str">
        <f t="array" ref="F98">IFERROR(INDEX('اليوميه العامه'!$G$9:$G$57,SMALL(IF('اليوميه العامه'!$B$9:$B$57=$D$76,ROW(D$9:D$57)-ROW(D$9)+1),ROWS($C$81:F98))),"")</f>
        <v/>
      </c>
      <c r="G98" s="15" t="str">
        <f t="array" ref="G98">IFERROR(INDEX('اليوميه العامه'!$H$9:$H$57,SMALL(IF('اليوميه العامه'!$B$9:$B$57=$D$76,ROW(A$9:A$57)-ROW(A$9)+1),ROWS($C$81:G98))),"")</f>
        <v/>
      </c>
      <c r="H98" s="103" t="str">
        <f>IFERROR(IF(VLOOKUP($C98,'اليوميه العامه'!$D$9:$I$57,6,0)=0,"",VLOOKUP($C98,'اليوميه العامه'!$D$9:$I$57,6,0)),"")</f>
        <v/>
      </c>
    </row>
    <row r="99" spans="2:8" ht="24.95" customHeight="1">
      <c r="B99" s="15" t="str">
        <f>IF(C99="","",SUBTOTAL(3,$C$81:C99))</f>
        <v/>
      </c>
      <c r="C99" s="103" t="str">
        <f t="array" ref="C99">IFERROR(INDEX('اليوميه العامه'!$D$9:$D$57,SMALL(IF('اليوميه العامه'!$B$9:$B$57=$D$76,ROW(A$9:A$57)-ROW(A$9)+1),ROWS($C$81:C99))),"")</f>
        <v/>
      </c>
      <c r="D99" s="104" t="str">
        <f t="array" ref="D99">IFERROR("حـ/"&amp;INDEX('اليوميه العامه'!$E$9:$E$57,MATCH($D$76&amp;$C99,'اليوميه العامه'!$B$9:$B$57&amp;'اليوميه العامه'!$D$9:$D$57,0)),"")</f>
        <v/>
      </c>
      <c r="E99" s="105" t="str">
        <f t="array" ref="E99">IFERROR(INDEX('اليوميه العامه'!$F$9:$F$57,SMALL(IF('اليوميه العامه'!$B$9:$B$57=$D$76,ROW(C$9:C$57)-ROW(C$9)+1),ROWS($C$81:E99))),"")</f>
        <v/>
      </c>
      <c r="F99" s="105" t="str">
        <f t="array" ref="F99">IFERROR(INDEX('اليوميه العامه'!$G$9:$G$57,SMALL(IF('اليوميه العامه'!$B$9:$B$57=$D$76,ROW(D$9:D$57)-ROW(D$9)+1),ROWS($C$81:F99))),"")</f>
        <v/>
      </c>
      <c r="G99" s="15" t="str">
        <f t="array" ref="G99">IFERROR(INDEX('اليوميه العامه'!$H$9:$H$57,SMALL(IF('اليوميه العامه'!$B$9:$B$57=$D$76,ROW(A$9:A$57)-ROW(A$9)+1),ROWS($C$81:G99))),"")</f>
        <v/>
      </c>
      <c r="H99" s="103" t="str">
        <f>IFERROR(IF(VLOOKUP($C99,'اليوميه العامه'!$D$9:$I$57,6,0)=0,"",VLOOKUP($C99,'اليوميه العامه'!$D$9:$I$57,6,0)),"")</f>
        <v/>
      </c>
    </row>
    <row r="100" spans="2:8" ht="24.95" customHeight="1">
      <c r="B100" s="15" t="str">
        <f>IF(C100="","",SUBTOTAL(3,$C$81:C100))</f>
        <v/>
      </c>
      <c r="C100" s="103" t="str">
        <f t="array" ref="C100">IFERROR(INDEX('اليوميه العامه'!$D$9:$D$57,SMALL(IF('اليوميه العامه'!$B$9:$B$57=$D$76,ROW(A$9:A$57)-ROW(A$9)+1),ROWS($C$81:C100))),"")</f>
        <v/>
      </c>
      <c r="D100" s="104" t="str">
        <f t="array" ref="D100">IFERROR("حـ/"&amp;INDEX('اليوميه العامه'!$E$9:$E$57,MATCH($D$76&amp;$C100,'اليوميه العامه'!$B$9:$B$57&amp;'اليوميه العامه'!$D$9:$D$57,0)),"")</f>
        <v/>
      </c>
      <c r="E100" s="105" t="str">
        <f t="array" ref="E100">IFERROR(INDEX('اليوميه العامه'!$F$9:$F$57,SMALL(IF('اليوميه العامه'!$B$9:$B$57=$D$76,ROW(C$9:C$57)-ROW(C$9)+1),ROWS($C$81:E100))),"")</f>
        <v/>
      </c>
      <c r="F100" s="105" t="str">
        <f t="array" ref="F100">IFERROR(INDEX('اليوميه العامه'!$G$9:$G$57,SMALL(IF('اليوميه العامه'!$B$9:$B$57=$D$76,ROW(D$9:D$57)-ROW(D$9)+1),ROWS($C$81:F100))),"")</f>
        <v/>
      </c>
      <c r="G100" s="15" t="str">
        <f t="array" ref="G100">IFERROR(INDEX('اليوميه العامه'!$H$9:$H$57,SMALL(IF('اليوميه العامه'!$B$9:$B$57=$D$76,ROW(A$9:A$57)-ROW(A$9)+1),ROWS($C$81:G100))),"")</f>
        <v/>
      </c>
      <c r="H100" s="103" t="str">
        <f>IFERROR(IF(VLOOKUP($C100,'اليوميه العامه'!$D$9:$I$57,6,0)=0,"",VLOOKUP($C100,'اليوميه العامه'!$D$9:$I$57,6,0)),"")</f>
        <v/>
      </c>
    </row>
    <row r="101" spans="2:8" ht="24.95" customHeight="1">
      <c r="B101" s="15" t="str">
        <f>IF(C101="","",SUBTOTAL(3,$C$81:C101))</f>
        <v/>
      </c>
      <c r="C101" s="103" t="str">
        <f t="array" ref="C101">IFERROR(INDEX('اليوميه العامه'!$D$9:$D$57,SMALL(IF('اليوميه العامه'!$B$9:$B$57=$D$76,ROW(A$9:A$57)-ROW(A$9)+1),ROWS($C$81:C101))),"")</f>
        <v/>
      </c>
      <c r="D101" s="104" t="str">
        <f t="array" ref="D101">IFERROR("حـ/"&amp;INDEX('اليوميه العامه'!$E$9:$E$57,MATCH($D$76&amp;$C101,'اليوميه العامه'!$B$9:$B$57&amp;'اليوميه العامه'!$D$9:$D$57,0)),"")</f>
        <v/>
      </c>
      <c r="E101" s="105" t="str">
        <f t="array" ref="E101">IFERROR(INDEX('اليوميه العامه'!$F$9:$F$57,SMALL(IF('اليوميه العامه'!$B$9:$B$57=$D$76,ROW(C$9:C$57)-ROW(C$9)+1),ROWS($C$81:E101))),"")</f>
        <v/>
      </c>
      <c r="F101" s="105" t="str">
        <f t="array" ref="F101">IFERROR(INDEX('اليوميه العامه'!$G$9:$G$57,SMALL(IF('اليوميه العامه'!$B$9:$B$57=$D$76,ROW(D$9:D$57)-ROW(D$9)+1),ROWS($C$81:F101))),"")</f>
        <v/>
      </c>
      <c r="G101" s="15" t="str">
        <f t="array" ref="G101">IFERROR(INDEX('اليوميه العامه'!$H$9:$H$57,SMALL(IF('اليوميه العامه'!$B$9:$B$57=$D$76,ROW(A$9:A$57)-ROW(A$9)+1),ROWS($C$81:G101))),"")</f>
        <v/>
      </c>
      <c r="H101" s="103" t="str">
        <f>IFERROR(IF(VLOOKUP($C101,'اليوميه العامه'!$D$9:$I$57,6,0)=0,"",VLOOKUP($C101,'اليوميه العامه'!$D$9:$I$57,6,0)),"")</f>
        <v/>
      </c>
    </row>
    <row r="102" spans="2:8" ht="24.95" customHeight="1">
      <c r="B102" s="15" t="str">
        <f>IF(C102="","",SUBTOTAL(3,$C$81:C102))</f>
        <v/>
      </c>
      <c r="C102" s="103" t="str">
        <f t="array" ref="C102">IFERROR(INDEX('اليوميه العامه'!$D$9:$D$57,SMALL(IF('اليوميه العامه'!$B$9:$B$57=$D$76,ROW(A$9:A$57)-ROW(A$9)+1),ROWS($C$81:C102))),"")</f>
        <v/>
      </c>
      <c r="D102" s="104" t="str">
        <f t="array" ref="D102">IFERROR("حـ/"&amp;INDEX('اليوميه العامه'!$E$9:$E$57,MATCH($D$76&amp;$C102,'اليوميه العامه'!$B$9:$B$57&amp;'اليوميه العامه'!$D$9:$D$57,0)),"")</f>
        <v/>
      </c>
      <c r="E102" s="105" t="str">
        <f t="array" ref="E102">IFERROR(INDEX('اليوميه العامه'!$F$9:$F$57,SMALL(IF('اليوميه العامه'!$B$9:$B$57=$D$76,ROW(C$9:C$57)-ROW(C$9)+1),ROWS($C$81:E102))),"")</f>
        <v/>
      </c>
      <c r="F102" s="105" t="str">
        <f t="array" ref="F102">IFERROR(INDEX('اليوميه العامه'!$G$9:$G$57,SMALL(IF('اليوميه العامه'!$B$9:$B$57=$D$76,ROW(D$9:D$57)-ROW(D$9)+1),ROWS($C$81:F102))),"")</f>
        <v/>
      </c>
      <c r="G102" s="15" t="str">
        <f t="array" ref="G102">IFERROR(INDEX('اليوميه العامه'!$H$9:$H$57,SMALL(IF('اليوميه العامه'!$B$9:$B$57=$D$76,ROW(A$9:A$57)-ROW(A$9)+1),ROWS($C$81:G102))),"")</f>
        <v/>
      </c>
      <c r="H102" s="103" t="str">
        <f>IFERROR(IF(VLOOKUP($C102,'اليوميه العامه'!$D$9:$I$57,6,0)=0,"",VLOOKUP($C102,'اليوميه العامه'!$D$9:$I$57,6,0)),"")</f>
        <v/>
      </c>
    </row>
    <row r="103" spans="2:8" ht="24.95" customHeight="1">
      <c r="B103" s="15" t="str">
        <f>IF(C103="","",SUBTOTAL(3,$C$81:C103))</f>
        <v/>
      </c>
      <c r="C103" s="103" t="str">
        <f t="array" ref="C103">IFERROR(INDEX('اليوميه العامه'!$D$9:$D$57,SMALL(IF('اليوميه العامه'!$B$9:$B$57=$D$76,ROW(A$9:A$57)-ROW(A$9)+1),ROWS($C$81:C103))),"")</f>
        <v/>
      </c>
      <c r="D103" s="104" t="str">
        <f t="array" ref="D103">IFERROR("حـ/"&amp;INDEX('اليوميه العامه'!$E$9:$E$57,MATCH($D$76&amp;$C103,'اليوميه العامه'!$B$9:$B$57&amp;'اليوميه العامه'!$D$9:$D$57,0)),"")</f>
        <v/>
      </c>
      <c r="E103" s="105" t="str">
        <f t="array" ref="E103">IFERROR(INDEX('اليوميه العامه'!$F$9:$F$57,SMALL(IF('اليوميه العامه'!$B$9:$B$57=$D$76,ROW(C$9:C$57)-ROW(C$9)+1),ROWS($C$81:E103))),"")</f>
        <v/>
      </c>
      <c r="F103" s="105" t="str">
        <f t="array" ref="F103">IFERROR(INDEX('اليوميه العامه'!$G$9:$G$57,SMALL(IF('اليوميه العامه'!$B$9:$B$57=$D$76,ROW(D$9:D$57)-ROW(D$9)+1),ROWS($C$81:F103))),"")</f>
        <v/>
      </c>
      <c r="G103" s="15" t="str">
        <f t="array" ref="G103">IFERROR(INDEX('اليوميه العامه'!$H$9:$H$57,SMALL(IF('اليوميه العامه'!$B$9:$B$57=$D$76,ROW(A$9:A$57)-ROW(A$9)+1),ROWS($C$81:G103))),"")</f>
        <v/>
      </c>
      <c r="H103" s="103" t="str">
        <f>IFERROR(IF(VLOOKUP($C103,'اليوميه العامه'!$D$9:$I$57,6,0)=0,"",VLOOKUP($C103,'اليوميه العامه'!$D$9:$I$57,6,0)),"")</f>
        <v/>
      </c>
    </row>
    <row r="104" spans="2:8" ht="24.95" customHeight="1" thickBot="1"/>
    <row r="105" spans="2:8" ht="34.5" customHeight="1" thickBot="1">
      <c r="B105" s="21"/>
      <c r="D105" s="101" t="s">
        <v>51</v>
      </c>
      <c r="E105" s="22">
        <f>SUM(E81:E104)</f>
        <v>4813.6000000000004</v>
      </c>
      <c r="F105" s="22">
        <f>SUM(F81:F104)</f>
        <v>4813.6000000000004</v>
      </c>
      <c r="G105" s="113"/>
      <c r="H105" s="114"/>
    </row>
    <row r="106" spans="2:8" ht="24.95" customHeight="1">
      <c r="B106" s="21" t="s">
        <v>50</v>
      </c>
      <c r="C106" s="23"/>
      <c r="D106" s="24" t="s">
        <v>50</v>
      </c>
      <c r="E106" s="16"/>
      <c r="F106" s="16"/>
      <c r="G106" s="18"/>
      <c r="H106" s="17"/>
    </row>
    <row r="107" spans="2:8" ht="24.95" customHeight="1" thickBot="1">
      <c r="B107" s="21" t="s">
        <v>50</v>
      </c>
      <c r="C107" s="23"/>
      <c r="D107" s="24" t="s">
        <v>50</v>
      </c>
      <c r="E107" s="16"/>
      <c r="F107" s="16"/>
      <c r="G107" s="25"/>
      <c r="H107" s="17"/>
    </row>
    <row r="108" spans="2:8" ht="41.1" customHeight="1">
      <c r="B108" s="21" t="s">
        <v>50</v>
      </c>
      <c r="C108" s="23"/>
      <c r="D108" s="24" t="s">
        <v>50</v>
      </c>
      <c r="E108" s="16"/>
      <c r="F108" s="16"/>
      <c r="G108" s="26" t="s">
        <v>52</v>
      </c>
      <c r="H108" s="27" t="s">
        <v>53</v>
      </c>
    </row>
    <row r="109" spans="2:8" ht="31.5" customHeight="1" thickBot="1">
      <c r="B109" s="21" t="s">
        <v>50</v>
      </c>
      <c r="C109" s="23"/>
      <c r="D109" s="24" t="s">
        <v>50</v>
      </c>
      <c r="E109" s="16"/>
      <c r="F109" s="16"/>
      <c r="G109" s="28"/>
      <c r="H109" s="29"/>
    </row>
    <row r="110" spans="2:8" ht="24.95" customHeight="1">
      <c r="B110" s="21" t="s">
        <v>50</v>
      </c>
      <c r="C110" s="23"/>
      <c r="D110" s="24" t="s">
        <v>50</v>
      </c>
      <c r="E110" s="16"/>
      <c r="F110" s="16"/>
      <c r="G110" s="16"/>
      <c r="H110" s="30"/>
    </row>
    <row r="111" spans="2:8" ht="24.95" customHeight="1" thickBot="1">
      <c r="B111" s="19" t="s">
        <v>50</v>
      </c>
      <c r="C111" s="20"/>
      <c r="D111" s="31" t="s">
        <v>50</v>
      </c>
      <c r="E111" s="32"/>
      <c r="F111" s="32"/>
      <c r="G111" s="32"/>
      <c r="H111" s="33"/>
    </row>
    <row r="112" spans="2:8" ht="41.1" customHeight="1" thickBot="1">
      <c r="C112" s="1" t="s">
        <v>26</v>
      </c>
      <c r="D112" s="100">
        <f>D76+1</f>
        <v>4</v>
      </c>
      <c r="H112" s="108"/>
    </row>
    <row r="113" spans="2:8" ht="27" customHeight="1" thickBot="1">
      <c r="B113" s="2"/>
      <c r="C113" s="3" t="s">
        <v>27</v>
      </c>
      <c r="D113" s="4">
        <f>IFERROR(VLOOKUP($D$112,'اليوميه العامه'!$B$9:$C$59,2,0),"")</f>
        <v>43769</v>
      </c>
      <c r="E113" s="115" t="s">
        <v>55</v>
      </c>
      <c r="F113" s="116"/>
      <c r="G113" s="117"/>
      <c r="H113" s="109"/>
    </row>
    <row r="114" spans="2:8" ht="15" customHeight="1" thickTop="1">
      <c r="B114" s="5"/>
      <c r="C114" s="6"/>
      <c r="D114" s="7"/>
      <c r="E114" s="6"/>
      <c r="F114" s="6"/>
      <c r="G114" s="6"/>
      <c r="H114" s="8"/>
    </row>
    <row r="115" spans="2:8" ht="27" customHeight="1">
      <c r="B115" s="9" t="s">
        <v>29</v>
      </c>
      <c r="C115" s="9" t="s">
        <v>30</v>
      </c>
      <c r="D115" s="9" t="s">
        <v>31</v>
      </c>
      <c r="E115" s="9" t="s">
        <v>32</v>
      </c>
      <c r="F115" s="9" t="s">
        <v>33</v>
      </c>
      <c r="G115" s="9" t="s">
        <v>34</v>
      </c>
      <c r="H115" s="10" t="s">
        <v>35</v>
      </c>
    </row>
    <row r="116" spans="2:8" ht="11.25" customHeight="1">
      <c r="B116" s="11" t="s">
        <v>36</v>
      </c>
      <c r="C116" s="12" t="s">
        <v>37</v>
      </c>
      <c r="D116" s="13" t="s">
        <v>38</v>
      </c>
      <c r="E116" s="13" t="s">
        <v>39</v>
      </c>
      <c r="F116" s="13" t="s">
        <v>40</v>
      </c>
      <c r="G116" s="13" t="s">
        <v>41</v>
      </c>
      <c r="H116" s="14" t="s">
        <v>42</v>
      </c>
    </row>
    <row r="117" spans="2:8" ht="24.95" customHeight="1">
      <c r="B117" s="15">
        <f>IF(C117="","",SUBTOTAL(3,$C$117:C117))</f>
        <v>1</v>
      </c>
      <c r="C117" s="103">
        <f t="array" ref="C117">IFERROR(INDEX('اليوميه العامه'!$D$9:$D$57,SMALL(IF('اليوميه العامه'!$B$9:$B$57=$D$112,ROW(A$9:A$57)-ROW(A$9)+1),ROWS($C$117:C117))),"")</f>
        <v>1354</v>
      </c>
      <c r="D117" s="104" t="str">
        <f t="array" ref="D117">IFERROR("حـ/"&amp;INDEX('اليوميه العامه'!$E$9:$E$57,MATCH($D$112&amp;$C117,'اليوميه العامه'!$B$9:$B$57&amp;'اليوميه العامه'!$D$9:$D$57,0)),"")</f>
        <v>حـ/جاري شركاء مدين</v>
      </c>
      <c r="E117" s="105">
        <f t="array" ref="E117">IFERROR(INDEX('اليوميه العامه'!$F$9:$F$57,SMALL(IF('اليوميه العامه'!$B$9:$B$57=$D$112,ROW(C$9:C$57)-ROW(C$9)+1),ROWS($C$117:E117))),"")</f>
        <v>21550</v>
      </c>
      <c r="F117" s="105">
        <f t="array" ref="F117">IFERROR(INDEX('اليوميه العامه'!$G$9:$G$57,SMALL(IF('اليوميه العامه'!$B$9:$B$57=$D$112,ROW(D$9:D$57)-ROW(D$9)+1),ROWS($C$117:F117))),"")</f>
        <v>0</v>
      </c>
      <c r="G117" s="15">
        <f t="array" ref="G117">IFERROR(INDEX('اليوميه العامه'!$H$9:$H$57,SMALL(IF('اليوميه العامه'!$B$9:$B$57=$D$112,ROW(A$9:A$57)-ROW(A$9)+1),ROWS($C$117:G117))),"")</f>
        <v>0</v>
      </c>
      <c r="H117" s="103" t="str">
        <f>IFERROR(IF(VLOOKUP($C117,'اليوميه العامه'!$D$9:$I$57,6,0)=0,"",VLOOKUP($C117,'اليوميه العامه'!$D$9:$I$57,6,0)),"")</f>
        <v/>
      </c>
    </row>
    <row r="118" spans="2:8" ht="24.95" customHeight="1">
      <c r="B118" s="15">
        <f>IF(C118="","",SUBTOTAL(3,$C$117:C118))</f>
        <v>2</v>
      </c>
      <c r="C118" s="103">
        <f t="array" ref="C118">IFERROR(INDEX('اليوميه العامه'!$D$9:$D$57,SMALL(IF('اليوميه العامه'!$B$9:$B$57=$D$112,ROW(A$9:A$57)-ROW(A$9)+1),ROWS($C$117:C118))),"")</f>
        <v>1211</v>
      </c>
      <c r="D118" s="104" t="str">
        <f t="array" ref="D118">IFERROR("حـ/"&amp;INDEX('اليوميه العامه'!$E$9:$E$57,MATCH($D$112&amp;$C118,'اليوميه العامه'!$B$9:$B$57&amp;'اليوميه العامه'!$D$9:$D$57,0)),"")</f>
        <v>حـ/خزينة الشركه - جنيه مصري</v>
      </c>
      <c r="E118" s="105">
        <f t="array" ref="E118">IFERROR(INDEX('اليوميه العامه'!$F$9:$F$57,SMALL(IF('اليوميه العامه'!$B$9:$B$57=$D$112,ROW(C$9:C$57)-ROW(C$9)+1),ROWS($C$117:E118))),"")</f>
        <v>0</v>
      </c>
      <c r="F118" s="105">
        <f t="array" ref="F118">IFERROR(INDEX('اليوميه العامه'!$G$9:$G$57,SMALL(IF('اليوميه العامه'!$B$9:$B$57=$D$112,ROW(D$9:D$57)-ROW(D$9)+1),ROWS($C$117:F118))),"")</f>
        <v>21550</v>
      </c>
      <c r="G118" s="15">
        <f t="array" ref="G118">IFERROR(INDEX('اليوميه العامه'!$H$9:$H$57,SMALL(IF('اليوميه العامه'!$B$9:$B$57=$D$112,ROW(A$9:A$57)-ROW(A$9)+1),ROWS($C$117:G118))),"")</f>
        <v>0</v>
      </c>
      <c r="H118" s="103" t="str">
        <f>IFERROR(IF(VLOOKUP($C118,'اليوميه العامه'!$D$9:$I$57,6,0)=0,"",VLOOKUP($C118,'اليوميه العامه'!$D$9:$I$57,6,0)),"")</f>
        <v/>
      </c>
    </row>
    <row r="119" spans="2:8" ht="24.95" customHeight="1">
      <c r="B119" s="15" t="str">
        <f>IF(C119="","",SUBTOTAL(3,$C$117:C119))</f>
        <v/>
      </c>
      <c r="C119" s="103" t="str">
        <f t="array" ref="C119">IFERROR(INDEX('اليوميه العامه'!$D$9:$D$57,SMALL(IF('اليوميه العامه'!$B$9:$B$57=$D$112,ROW(A$9:A$57)-ROW(A$9)+1),ROWS($C$117:C119))),"")</f>
        <v/>
      </c>
      <c r="D119" s="104" t="str">
        <f t="array" ref="D119">IFERROR("حـ/"&amp;INDEX('اليوميه العامه'!$E$9:$E$57,MATCH($D$112&amp;$C119,'اليوميه العامه'!$B$9:$B$57&amp;'اليوميه العامه'!$D$9:$D$57,0)),"")</f>
        <v/>
      </c>
      <c r="E119" s="105" t="str">
        <f t="array" ref="E119">IFERROR(INDEX('اليوميه العامه'!$F$9:$F$57,SMALL(IF('اليوميه العامه'!$B$9:$B$57=$D$112,ROW(C$9:C$57)-ROW(C$9)+1),ROWS($C$117:E119))),"")</f>
        <v/>
      </c>
      <c r="F119" s="105" t="str">
        <f t="array" ref="F119">IFERROR(INDEX('اليوميه العامه'!$G$9:$G$57,SMALL(IF('اليوميه العامه'!$B$9:$B$57=$D$112,ROW(D$9:D$57)-ROW(D$9)+1),ROWS($C$117:F119))),"")</f>
        <v/>
      </c>
      <c r="G119" s="15" t="str">
        <f t="array" ref="G119">IFERROR(INDEX('اليوميه العامه'!$H$9:$H$57,SMALL(IF('اليوميه العامه'!$B$9:$B$57=$D$112,ROW(A$9:A$57)-ROW(A$9)+1),ROWS($C$117:G119))),"")</f>
        <v/>
      </c>
      <c r="H119" s="103" t="str">
        <f>IFERROR(IF(VLOOKUP($C119,'اليوميه العامه'!$D$9:$I$57,6,0)=0,"",VLOOKUP($C119,'اليوميه العامه'!$D$9:$I$57,6,0)),"")</f>
        <v/>
      </c>
    </row>
    <row r="120" spans="2:8" ht="24.95" customHeight="1">
      <c r="B120" s="15" t="str">
        <f>IF(C120="","",SUBTOTAL(3,$C$117:C120))</f>
        <v/>
      </c>
      <c r="C120" s="103" t="str">
        <f t="array" ref="C120">IFERROR(INDEX('اليوميه العامه'!$D$9:$D$57,SMALL(IF('اليوميه العامه'!$B$9:$B$57=$D$112,ROW(A$9:A$57)-ROW(A$9)+1),ROWS($C$117:C120))),"")</f>
        <v/>
      </c>
      <c r="D120" s="104" t="str">
        <f t="array" ref="D120">IFERROR("حـ/"&amp;INDEX('اليوميه العامه'!$E$9:$E$57,MATCH($D$112&amp;$C120,'اليوميه العامه'!$B$9:$B$57&amp;'اليوميه العامه'!$D$9:$D$57,0)),"")</f>
        <v/>
      </c>
      <c r="E120" s="105" t="str">
        <f t="array" ref="E120">IFERROR(INDEX('اليوميه العامه'!$F$9:$F$57,SMALL(IF('اليوميه العامه'!$B$9:$B$57=$D$112,ROW(C$9:C$57)-ROW(C$9)+1),ROWS($C$117:E120))),"")</f>
        <v/>
      </c>
      <c r="F120" s="105" t="str">
        <f t="array" ref="F120">IFERROR(INDEX('اليوميه العامه'!$G$9:$G$57,SMALL(IF('اليوميه العامه'!$B$9:$B$57=$D$112,ROW(D$9:D$57)-ROW(D$9)+1),ROWS($C$117:F120))),"")</f>
        <v/>
      </c>
      <c r="G120" s="15" t="str">
        <f t="array" ref="G120">IFERROR(INDEX('اليوميه العامه'!$H$9:$H$57,SMALL(IF('اليوميه العامه'!$B$9:$B$57=$D$112,ROW(A$9:A$57)-ROW(A$9)+1),ROWS($C$117:G120))),"")</f>
        <v/>
      </c>
      <c r="H120" s="103" t="str">
        <f>IFERROR(IF(VLOOKUP($C120,'اليوميه العامه'!$D$9:$I$57,6,0)=0,"",VLOOKUP($C120,'اليوميه العامه'!$D$9:$I$57,6,0)),"")</f>
        <v/>
      </c>
    </row>
    <row r="121" spans="2:8" ht="24.95" customHeight="1">
      <c r="B121" s="15" t="str">
        <f>IF(C121="","",SUBTOTAL(3,$C$117:C121))</f>
        <v/>
      </c>
      <c r="C121" s="103" t="str">
        <f t="array" ref="C121">IFERROR(INDEX('اليوميه العامه'!$D$9:$D$57,SMALL(IF('اليوميه العامه'!$B$9:$B$57=$D$112,ROW(A$9:A$57)-ROW(A$9)+1),ROWS($C$117:C121))),"")</f>
        <v/>
      </c>
      <c r="D121" s="104" t="str">
        <f t="array" ref="D121">IFERROR("حـ/"&amp;INDEX('اليوميه العامه'!$E$9:$E$57,MATCH($D$112&amp;$C121,'اليوميه العامه'!$B$9:$B$57&amp;'اليوميه العامه'!$D$9:$D$57,0)),"")</f>
        <v/>
      </c>
      <c r="E121" s="105" t="str">
        <f t="array" ref="E121">IFERROR(INDEX('اليوميه العامه'!$F$9:$F$57,SMALL(IF('اليوميه العامه'!$B$9:$B$57=$D$112,ROW(C$9:C$57)-ROW(C$9)+1),ROWS($C$117:E121))),"")</f>
        <v/>
      </c>
      <c r="F121" s="105" t="str">
        <f t="array" ref="F121">IFERROR(INDEX('اليوميه العامه'!$G$9:$G$57,SMALL(IF('اليوميه العامه'!$B$9:$B$57=$D$112,ROW(D$9:D$57)-ROW(D$9)+1),ROWS($C$117:F121))),"")</f>
        <v/>
      </c>
      <c r="G121" s="15" t="str">
        <f t="array" ref="G121">IFERROR(INDEX('اليوميه العامه'!$H$9:$H$57,SMALL(IF('اليوميه العامه'!$B$9:$B$57=$D$112,ROW(A$9:A$57)-ROW(A$9)+1),ROWS($C$117:G121))),"")</f>
        <v/>
      </c>
      <c r="H121" s="103" t="str">
        <f>IFERROR(IF(VLOOKUP($C121,'اليوميه العامه'!$D$9:$I$57,6,0)=0,"",VLOOKUP($C121,'اليوميه العامه'!$D$9:$I$57,6,0)),"")</f>
        <v/>
      </c>
    </row>
    <row r="122" spans="2:8" ht="24.95" customHeight="1">
      <c r="B122" s="15" t="str">
        <f>IF(C122="","",SUBTOTAL(3,$C$117:C122))</f>
        <v/>
      </c>
      <c r="C122" s="103" t="str">
        <f t="array" ref="C122">IFERROR(INDEX('اليوميه العامه'!$D$9:$D$57,SMALL(IF('اليوميه العامه'!$B$9:$B$57=$D$112,ROW(A$9:A$57)-ROW(A$9)+1),ROWS($C$117:C122))),"")</f>
        <v/>
      </c>
      <c r="D122" s="104" t="str">
        <f t="array" ref="D122">IFERROR("حـ/"&amp;INDEX('اليوميه العامه'!$E$9:$E$57,MATCH($D$112&amp;$C122,'اليوميه العامه'!$B$9:$B$57&amp;'اليوميه العامه'!$D$9:$D$57,0)),"")</f>
        <v/>
      </c>
      <c r="E122" s="105" t="str">
        <f t="array" ref="E122">IFERROR(INDEX('اليوميه العامه'!$F$9:$F$57,SMALL(IF('اليوميه العامه'!$B$9:$B$57=$D$112,ROW(C$9:C$57)-ROW(C$9)+1),ROWS($C$117:E122))),"")</f>
        <v/>
      </c>
      <c r="F122" s="105" t="str">
        <f t="array" ref="F122">IFERROR(INDEX('اليوميه العامه'!$G$9:$G$57,SMALL(IF('اليوميه العامه'!$B$9:$B$57=$D$112,ROW(D$9:D$57)-ROW(D$9)+1),ROWS($C$117:F122))),"")</f>
        <v/>
      </c>
      <c r="G122" s="15" t="str">
        <f t="array" ref="G122">IFERROR(INDEX('اليوميه العامه'!$H$9:$H$57,SMALL(IF('اليوميه العامه'!$B$9:$B$57=$D$112,ROW(A$9:A$57)-ROW(A$9)+1),ROWS($C$117:G122))),"")</f>
        <v/>
      </c>
      <c r="H122" s="103" t="str">
        <f>IFERROR(IF(VLOOKUP($C122,'اليوميه العامه'!$D$9:$I$57,6,0)=0,"",VLOOKUP($C122,'اليوميه العامه'!$D$9:$I$57,6,0)),"")</f>
        <v/>
      </c>
    </row>
    <row r="123" spans="2:8" ht="24.95" customHeight="1">
      <c r="B123" s="15" t="str">
        <f>IF(C123="","",SUBTOTAL(3,$C$117:C123))</f>
        <v/>
      </c>
      <c r="C123" s="103" t="str">
        <f t="array" ref="C123">IFERROR(INDEX('اليوميه العامه'!$D$9:$D$57,SMALL(IF('اليوميه العامه'!$B$9:$B$57=$D$112,ROW(A$9:A$57)-ROW(A$9)+1),ROWS($C$117:C123))),"")</f>
        <v/>
      </c>
      <c r="D123" s="104" t="str">
        <f t="array" ref="D123">IFERROR("حـ/"&amp;INDEX('اليوميه العامه'!$E$9:$E$57,MATCH($D$112&amp;$C123,'اليوميه العامه'!$B$9:$B$57&amp;'اليوميه العامه'!$D$9:$D$57,0)),"")</f>
        <v/>
      </c>
      <c r="E123" s="105" t="str">
        <f t="array" ref="E123">IFERROR(INDEX('اليوميه العامه'!$F$9:$F$57,SMALL(IF('اليوميه العامه'!$B$9:$B$57=$D$112,ROW(C$9:C$57)-ROW(C$9)+1),ROWS($C$117:E123))),"")</f>
        <v/>
      </c>
      <c r="F123" s="105" t="str">
        <f t="array" ref="F123">IFERROR(INDEX('اليوميه العامه'!$G$9:$G$57,SMALL(IF('اليوميه العامه'!$B$9:$B$57=$D$112,ROW(D$9:D$57)-ROW(D$9)+1),ROWS($C$117:F123))),"")</f>
        <v/>
      </c>
      <c r="G123" s="15" t="str">
        <f t="array" ref="G123">IFERROR(INDEX('اليوميه العامه'!$H$9:$H$57,SMALL(IF('اليوميه العامه'!$B$9:$B$57=$D$112,ROW(A$9:A$57)-ROW(A$9)+1),ROWS($C$117:G123))),"")</f>
        <v/>
      </c>
      <c r="H123" s="103" t="str">
        <f>IFERROR(IF(VLOOKUP($C123,'اليوميه العامه'!$D$9:$I$57,6,0)=0,"",VLOOKUP($C123,'اليوميه العامه'!$D$9:$I$57,6,0)),"")</f>
        <v/>
      </c>
    </row>
    <row r="124" spans="2:8" ht="24.95" customHeight="1">
      <c r="B124" s="15" t="str">
        <f>IF(C124="","",SUBTOTAL(3,$C$117:C124))</f>
        <v/>
      </c>
      <c r="C124" s="103" t="str">
        <f t="array" ref="C124">IFERROR(INDEX('اليوميه العامه'!$D$9:$D$57,SMALL(IF('اليوميه العامه'!$B$9:$B$57=$D$112,ROW(A$9:A$57)-ROW(A$9)+1),ROWS($C$117:C124))),"")</f>
        <v/>
      </c>
      <c r="D124" s="104" t="str">
        <f t="array" ref="D124">IFERROR("حـ/"&amp;INDEX('اليوميه العامه'!$E$9:$E$57,MATCH($D$112&amp;$C124,'اليوميه العامه'!$B$9:$B$57&amp;'اليوميه العامه'!$D$9:$D$57,0)),"")</f>
        <v/>
      </c>
      <c r="E124" s="105" t="str">
        <f t="array" ref="E124">IFERROR(INDEX('اليوميه العامه'!$F$9:$F$57,SMALL(IF('اليوميه العامه'!$B$9:$B$57=$D$112,ROW(C$9:C$57)-ROW(C$9)+1),ROWS($C$117:E124))),"")</f>
        <v/>
      </c>
      <c r="F124" s="105" t="str">
        <f t="array" ref="F124">IFERROR(INDEX('اليوميه العامه'!$G$9:$G$57,SMALL(IF('اليوميه العامه'!$B$9:$B$57=$D$112,ROW(D$9:D$57)-ROW(D$9)+1),ROWS($C$117:F124))),"")</f>
        <v/>
      </c>
      <c r="G124" s="15" t="str">
        <f t="array" ref="G124">IFERROR(INDEX('اليوميه العامه'!$H$9:$H$57,SMALL(IF('اليوميه العامه'!$B$9:$B$57=$D$112,ROW(A$9:A$57)-ROW(A$9)+1),ROWS($C$117:G124))),"")</f>
        <v/>
      </c>
      <c r="H124" s="103" t="str">
        <f>IFERROR(IF(VLOOKUP($C124,'اليوميه العامه'!$D$9:$I$57,6,0)=0,"",VLOOKUP($C124,'اليوميه العامه'!$D$9:$I$57,6,0)),"")</f>
        <v/>
      </c>
    </row>
    <row r="125" spans="2:8" ht="24.95" customHeight="1">
      <c r="B125" s="15" t="str">
        <f>IF(C125="","",SUBTOTAL(3,$C$117:C125))</f>
        <v/>
      </c>
      <c r="C125" s="103" t="str">
        <f t="array" ref="C125">IFERROR(INDEX('اليوميه العامه'!$D$9:$D$57,SMALL(IF('اليوميه العامه'!$B$9:$B$57=$D$112,ROW(A$9:A$57)-ROW(A$9)+1),ROWS($C$117:C125))),"")</f>
        <v/>
      </c>
      <c r="D125" s="104" t="str">
        <f t="array" ref="D125">IFERROR("حـ/"&amp;INDEX('اليوميه العامه'!$E$9:$E$57,MATCH($D$112&amp;$C125,'اليوميه العامه'!$B$9:$B$57&amp;'اليوميه العامه'!$D$9:$D$57,0)),"")</f>
        <v/>
      </c>
      <c r="E125" s="105" t="str">
        <f t="array" ref="E125">IFERROR(INDEX('اليوميه العامه'!$F$9:$F$57,SMALL(IF('اليوميه العامه'!$B$9:$B$57=$D$112,ROW(C$9:C$57)-ROW(C$9)+1),ROWS($C$117:E125))),"")</f>
        <v/>
      </c>
      <c r="F125" s="105" t="str">
        <f t="array" ref="F125">IFERROR(INDEX('اليوميه العامه'!$G$9:$G$57,SMALL(IF('اليوميه العامه'!$B$9:$B$57=$D$112,ROW(D$9:D$57)-ROW(D$9)+1),ROWS($C$117:F125))),"")</f>
        <v/>
      </c>
      <c r="G125" s="15" t="str">
        <f t="array" ref="G125">IFERROR(INDEX('اليوميه العامه'!$H$9:$H$57,SMALL(IF('اليوميه العامه'!$B$9:$B$57=$D$112,ROW(A$9:A$57)-ROW(A$9)+1),ROWS($C$117:G125))),"")</f>
        <v/>
      </c>
      <c r="H125" s="103" t="str">
        <f>IFERROR(IF(VLOOKUP($C125,'اليوميه العامه'!$D$9:$I$57,6,0)=0,"",VLOOKUP($C125,'اليوميه العامه'!$D$9:$I$57,6,0)),"")</f>
        <v/>
      </c>
    </row>
    <row r="126" spans="2:8" ht="24.95" customHeight="1">
      <c r="B126" s="15" t="str">
        <f>IF(C126="","",SUBTOTAL(3,$C$117:C126))</f>
        <v/>
      </c>
      <c r="C126" s="103" t="str">
        <f t="array" ref="C126">IFERROR(INDEX('اليوميه العامه'!$D$9:$D$57,SMALL(IF('اليوميه العامه'!$B$9:$B$57=$D$112,ROW(A$9:A$57)-ROW(A$9)+1),ROWS($C$117:C126))),"")</f>
        <v/>
      </c>
      <c r="D126" s="104" t="str">
        <f t="array" ref="D126">IFERROR("حـ/"&amp;INDEX('اليوميه العامه'!$E$9:$E$57,MATCH($D$112&amp;$C126,'اليوميه العامه'!$B$9:$B$57&amp;'اليوميه العامه'!$D$9:$D$57,0)),"")</f>
        <v/>
      </c>
      <c r="E126" s="105" t="str">
        <f t="array" ref="E126">IFERROR(INDEX('اليوميه العامه'!$F$9:$F$57,SMALL(IF('اليوميه العامه'!$B$9:$B$57=$D$112,ROW(C$9:C$57)-ROW(C$9)+1),ROWS($C$117:E126))),"")</f>
        <v/>
      </c>
      <c r="F126" s="105" t="str">
        <f t="array" ref="F126">IFERROR(INDEX('اليوميه العامه'!$G$9:$G$57,SMALL(IF('اليوميه العامه'!$B$9:$B$57=$D$112,ROW(D$9:D$57)-ROW(D$9)+1),ROWS($C$117:F126))),"")</f>
        <v/>
      </c>
      <c r="G126" s="15" t="str">
        <f t="array" ref="G126">IFERROR(INDEX('اليوميه العامه'!$H$9:$H$57,SMALL(IF('اليوميه العامه'!$B$9:$B$57=$D$112,ROW(A$9:A$57)-ROW(A$9)+1),ROWS($C$117:G126))),"")</f>
        <v/>
      </c>
      <c r="H126" s="103" t="str">
        <f>IFERROR(IF(VLOOKUP($C126,'اليوميه العامه'!$D$9:$I$57,6,0)=0,"",VLOOKUP($C126,'اليوميه العامه'!$D$9:$I$57,6,0)),"")</f>
        <v/>
      </c>
    </row>
    <row r="127" spans="2:8" ht="24.95" customHeight="1">
      <c r="B127" s="15" t="str">
        <f>IF(C127="","",SUBTOTAL(3,$C$117:C127))</f>
        <v/>
      </c>
      <c r="C127" s="103" t="str">
        <f t="array" ref="C127">IFERROR(INDEX('اليوميه العامه'!$D$9:$D$57,SMALL(IF('اليوميه العامه'!$B$9:$B$57=$D$112,ROW(A$9:A$57)-ROW(A$9)+1),ROWS($C$117:C127))),"")</f>
        <v/>
      </c>
      <c r="D127" s="104" t="str">
        <f t="array" ref="D127">IFERROR("حـ/"&amp;INDEX('اليوميه العامه'!$E$9:$E$57,MATCH($D$112&amp;$C127,'اليوميه العامه'!$B$9:$B$57&amp;'اليوميه العامه'!$D$9:$D$57,0)),"")</f>
        <v/>
      </c>
      <c r="E127" s="105" t="str">
        <f t="array" ref="E127">IFERROR(INDEX('اليوميه العامه'!$F$9:$F$57,SMALL(IF('اليوميه العامه'!$B$9:$B$57=$D$112,ROW(C$9:C$57)-ROW(C$9)+1),ROWS($C$117:E127))),"")</f>
        <v/>
      </c>
      <c r="F127" s="105" t="str">
        <f t="array" ref="F127">IFERROR(INDEX('اليوميه العامه'!$G$9:$G$57,SMALL(IF('اليوميه العامه'!$B$9:$B$57=$D$112,ROW(D$9:D$57)-ROW(D$9)+1),ROWS($C$117:F127))),"")</f>
        <v/>
      </c>
      <c r="G127" s="15" t="str">
        <f t="array" ref="G127">IFERROR(INDEX('اليوميه العامه'!$H$9:$H$57,SMALL(IF('اليوميه العامه'!$B$9:$B$57=$D$112,ROW(A$9:A$57)-ROW(A$9)+1),ROWS($C$117:G127))),"")</f>
        <v/>
      </c>
      <c r="H127" s="103" t="str">
        <f>IFERROR(IF(VLOOKUP($C127,'اليوميه العامه'!$D$9:$I$57,6,0)=0,"",VLOOKUP($C127,'اليوميه العامه'!$D$9:$I$57,6,0)),"")</f>
        <v/>
      </c>
    </row>
    <row r="128" spans="2:8" ht="24.95" customHeight="1">
      <c r="B128" s="15" t="str">
        <f>IF(C128="","",SUBTOTAL(3,$C$117:C128))</f>
        <v/>
      </c>
      <c r="C128" s="103" t="str">
        <f t="array" ref="C128">IFERROR(INDEX('اليوميه العامه'!$D$9:$D$57,SMALL(IF('اليوميه العامه'!$B$9:$B$57=$D$112,ROW(A$9:A$57)-ROW(A$9)+1),ROWS($C$117:C128))),"")</f>
        <v/>
      </c>
      <c r="D128" s="104" t="str">
        <f t="array" ref="D128">IFERROR("حـ/"&amp;INDEX('اليوميه العامه'!$E$9:$E$57,MATCH($D$112&amp;$C128,'اليوميه العامه'!$B$9:$B$57&amp;'اليوميه العامه'!$D$9:$D$57,0)),"")</f>
        <v/>
      </c>
      <c r="E128" s="105" t="str">
        <f t="array" ref="E128">IFERROR(INDEX('اليوميه العامه'!$F$9:$F$57,SMALL(IF('اليوميه العامه'!$B$9:$B$57=$D$112,ROW(C$9:C$57)-ROW(C$9)+1),ROWS($C$117:E128))),"")</f>
        <v/>
      </c>
      <c r="F128" s="105" t="str">
        <f t="array" ref="F128">IFERROR(INDEX('اليوميه العامه'!$G$9:$G$57,SMALL(IF('اليوميه العامه'!$B$9:$B$57=$D$112,ROW(D$9:D$57)-ROW(D$9)+1),ROWS($C$117:F128))),"")</f>
        <v/>
      </c>
      <c r="G128" s="15" t="str">
        <f t="array" ref="G128">IFERROR(INDEX('اليوميه العامه'!$H$9:$H$57,SMALL(IF('اليوميه العامه'!$B$9:$B$57=$D$112,ROW(A$9:A$57)-ROW(A$9)+1),ROWS($C$117:G128))),"")</f>
        <v/>
      </c>
      <c r="H128" s="103" t="str">
        <f>IFERROR(IF(VLOOKUP($C128,'اليوميه العامه'!$D$9:$I$57,6,0)=0,"",VLOOKUP($C128,'اليوميه العامه'!$D$9:$I$57,6,0)),"")</f>
        <v/>
      </c>
    </row>
    <row r="129" spans="2:8" ht="24.95" customHeight="1">
      <c r="B129" s="15" t="str">
        <f>IF(C129="","",SUBTOTAL(3,$C$117:C129))</f>
        <v/>
      </c>
      <c r="C129" s="103" t="str">
        <f t="array" ref="C129">IFERROR(INDEX('اليوميه العامه'!$D$9:$D$57,SMALL(IF('اليوميه العامه'!$B$9:$B$57=$D$112,ROW(A$9:A$57)-ROW(A$9)+1),ROWS($C$117:C129))),"")</f>
        <v/>
      </c>
      <c r="D129" s="104" t="str">
        <f t="array" ref="D129">IFERROR("حـ/"&amp;INDEX('اليوميه العامه'!$E$9:$E$57,MATCH($D$112&amp;$C129,'اليوميه العامه'!$B$9:$B$57&amp;'اليوميه العامه'!$D$9:$D$57,0)),"")</f>
        <v/>
      </c>
      <c r="E129" s="105" t="str">
        <f t="array" ref="E129">IFERROR(INDEX('اليوميه العامه'!$F$9:$F$57,SMALL(IF('اليوميه العامه'!$B$9:$B$57=$D$112,ROW(C$9:C$57)-ROW(C$9)+1),ROWS($C$117:E129))),"")</f>
        <v/>
      </c>
      <c r="F129" s="105" t="str">
        <f t="array" ref="F129">IFERROR(INDEX('اليوميه العامه'!$G$9:$G$57,SMALL(IF('اليوميه العامه'!$B$9:$B$57=$D$112,ROW(D$9:D$57)-ROW(D$9)+1),ROWS($C$117:F129))),"")</f>
        <v/>
      </c>
      <c r="G129" s="15" t="str">
        <f t="array" ref="G129">IFERROR(INDEX('اليوميه العامه'!$H$9:$H$57,SMALL(IF('اليوميه العامه'!$B$9:$B$57=$D$112,ROW(A$9:A$57)-ROW(A$9)+1),ROWS($C$117:G129))),"")</f>
        <v/>
      </c>
      <c r="H129" s="103" t="str">
        <f>IFERROR(IF(VLOOKUP($C129,'اليوميه العامه'!$D$9:$I$57,6,0)=0,"",VLOOKUP($C129,'اليوميه العامه'!$D$9:$I$57,6,0)),"")</f>
        <v/>
      </c>
    </row>
    <row r="130" spans="2:8" ht="24.95" customHeight="1">
      <c r="B130" s="15" t="str">
        <f>IF(C130="","",SUBTOTAL(3,$C$117:C130))</f>
        <v/>
      </c>
      <c r="C130" s="103" t="str">
        <f t="array" ref="C130">IFERROR(INDEX('اليوميه العامه'!$D$9:$D$57,SMALL(IF('اليوميه العامه'!$B$9:$B$57=$D$112,ROW(A$9:A$57)-ROW(A$9)+1),ROWS($C$117:C130))),"")</f>
        <v/>
      </c>
      <c r="D130" s="104" t="str">
        <f t="array" ref="D130">IFERROR("حـ/"&amp;INDEX('اليوميه العامه'!$E$9:$E$57,MATCH($D$112&amp;$C130,'اليوميه العامه'!$B$9:$B$57&amp;'اليوميه العامه'!$D$9:$D$57,0)),"")</f>
        <v/>
      </c>
      <c r="E130" s="105" t="str">
        <f t="array" ref="E130">IFERROR(INDEX('اليوميه العامه'!$F$9:$F$57,SMALL(IF('اليوميه العامه'!$B$9:$B$57=$D$112,ROW(C$9:C$57)-ROW(C$9)+1),ROWS($C$117:E130))),"")</f>
        <v/>
      </c>
      <c r="F130" s="105" t="str">
        <f t="array" ref="F130">IFERROR(INDEX('اليوميه العامه'!$G$9:$G$57,SMALL(IF('اليوميه العامه'!$B$9:$B$57=$D$112,ROW(D$9:D$57)-ROW(D$9)+1),ROWS($C$117:F130))),"")</f>
        <v/>
      </c>
      <c r="G130" s="15" t="str">
        <f t="array" ref="G130">IFERROR(INDEX('اليوميه العامه'!$H$9:$H$57,SMALL(IF('اليوميه العامه'!$B$9:$B$57=$D$112,ROW(A$9:A$57)-ROW(A$9)+1),ROWS($C$117:G130))),"")</f>
        <v/>
      </c>
      <c r="H130" s="103" t="str">
        <f>IFERROR(IF(VLOOKUP($C130,'اليوميه العامه'!$D$9:$I$57,6,0)=0,"",VLOOKUP($C130,'اليوميه العامه'!$D$9:$I$57,6,0)),"")</f>
        <v/>
      </c>
    </row>
    <row r="131" spans="2:8" ht="24.95" customHeight="1">
      <c r="B131" s="15" t="str">
        <f>IF(C131="","",SUBTOTAL(3,$C$117:C131))</f>
        <v/>
      </c>
      <c r="C131" s="103" t="str">
        <f t="array" ref="C131">IFERROR(INDEX('اليوميه العامه'!$D$9:$D$57,SMALL(IF('اليوميه العامه'!$B$9:$B$57=$D$112,ROW(A$9:A$57)-ROW(A$9)+1),ROWS($C$117:C131))),"")</f>
        <v/>
      </c>
      <c r="D131" s="104" t="str">
        <f t="array" ref="D131">IFERROR("حـ/"&amp;INDEX('اليوميه العامه'!$E$9:$E$57,MATCH($D$112&amp;$C131,'اليوميه العامه'!$B$9:$B$57&amp;'اليوميه العامه'!$D$9:$D$57,0)),"")</f>
        <v/>
      </c>
      <c r="E131" s="105" t="str">
        <f t="array" ref="E131">IFERROR(INDEX('اليوميه العامه'!$F$9:$F$57,SMALL(IF('اليوميه العامه'!$B$9:$B$57=$D$112,ROW(C$9:C$57)-ROW(C$9)+1),ROWS($C$117:E131))),"")</f>
        <v/>
      </c>
      <c r="F131" s="105" t="str">
        <f t="array" ref="F131">IFERROR(INDEX('اليوميه العامه'!$G$9:$G$57,SMALL(IF('اليوميه العامه'!$B$9:$B$57=$D$112,ROW(D$9:D$57)-ROW(D$9)+1),ROWS($C$117:F131))),"")</f>
        <v/>
      </c>
      <c r="G131" s="15" t="str">
        <f t="array" ref="G131">IFERROR(INDEX('اليوميه العامه'!$H$9:$H$57,SMALL(IF('اليوميه العامه'!$B$9:$B$57=$D$112,ROW(A$9:A$57)-ROW(A$9)+1),ROWS($C$117:G131))),"")</f>
        <v/>
      </c>
      <c r="H131" s="103" t="str">
        <f>IFERROR(IF(VLOOKUP($C131,'اليوميه العامه'!$D$9:$I$57,6,0)=0,"",VLOOKUP($C131,'اليوميه العامه'!$D$9:$I$57,6,0)),"")</f>
        <v/>
      </c>
    </row>
    <row r="132" spans="2:8" ht="24.95" customHeight="1">
      <c r="B132" s="15" t="str">
        <f>IF(C132="","",SUBTOTAL(3,$C$117:C132))</f>
        <v/>
      </c>
      <c r="C132" s="103" t="str">
        <f t="array" ref="C132">IFERROR(INDEX('اليوميه العامه'!$D$9:$D$57,SMALL(IF('اليوميه العامه'!$B$9:$B$57=$D$112,ROW(A$9:A$57)-ROW(A$9)+1),ROWS($C$117:C132))),"")</f>
        <v/>
      </c>
      <c r="D132" s="104" t="str">
        <f t="array" ref="D132">IFERROR("حـ/"&amp;INDEX('اليوميه العامه'!$E$9:$E$57,MATCH($D$112&amp;$C132,'اليوميه العامه'!$B$9:$B$57&amp;'اليوميه العامه'!$D$9:$D$57,0)),"")</f>
        <v/>
      </c>
      <c r="E132" s="105" t="str">
        <f t="array" ref="E132">IFERROR(INDEX('اليوميه العامه'!$F$9:$F$57,SMALL(IF('اليوميه العامه'!$B$9:$B$57=$D$112,ROW(C$9:C$57)-ROW(C$9)+1),ROWS($C$117:E132))),"")</f>
        <v/>
      </c>
      <c r="F132" s="105" t="str">
        <f t="array" ref="F132">IFERROR(INDEX('اليوميه العامه'!$G$9:$G$57,SMALL(IF('اليوميه العامه'!$B$9:$B$57=$D$112,ROW(D$9:D$57)-ROW(D$9)+1),ROWS($C$117:F132))),"")</f>
        <v/>
      </c>
      <c r="G132" s="15" t="str">
        <f t="array" ref="G132">IFERROR(INDEX('اليوميه العامه'!$H$9:$H$57,SMALL(IF('اليوميه العامه'!$B$9:$B$57=$D$112,ROW(A$9:A$57)-ROW(A$9)+1),ROWS($C$117:G132))),"")</f>
        <v/>
      </c>
      <c r="H132" s="103" t="str">
        <f>IFERROR(IF(VLOOKUP($C132,'اليوميه العامه'!$D$9:$I$57,6,0)=0,"",VLOOKUP($C132,'اليوميه العامه'!$D$9:$I$57,6,0)),"")</f>
        <v/>
      </c>
    </row>
    <row r="133" spans="2:8" ht="24.95" customHeight="1">
      <c r="B133" s="15" t="str">
        <f>IF(C133="","",SUBTOTAL(3,$C$117:C133))</f>
        <v/>
      </c>
      <c r="C133" s="103" t="str">
        <f t="array" ref="C133">IFERROR(INDEX('اليوميه العامه'!$D$9:$D$57,SMALL(IF('اليوميه العامه'!$B$9:$B$57=$D$112,ROW(A$9:A$57)-ROW(A$9)+1),ROWS($C$117:C133))),"")</f>
        <v/>
      </c>
      <c r="D133" s="104" t="str">
        <f t="array" ref="D133">IFERROR("حـ/"&amp;INDEX('اليوميه العامه'!$E$9:$E$57,MATCH($D$112&amp;$C133,'اليوميه العامه'!$B$9:$B$57&amp;'اليوميه العامه'!$D$9:$D$57,0)),"")</f>
        <v/>
      </c>
      <c r="E133" s="105" t="str">
        <f t="array" ref="E133">IFERROR(INDEX('اليوميه العامه'!$F$9:$F$57,SMALL(IF('اليوميه العامه'!$B$9:$B$57=$D$112,ROW(C$9:C$57)-ROW(C$9)+1),ROWS($C$117:E133))),"")</f>
        <v/>
      </c>
      <c r="F133" s="105" t="str">
        <f t="array" ref="F133">IFERROR(INDEX('اليوميه العامه'!$G$9:$G$57,SMALL(IF('اليوميه العامه'!$B$9:$B$57=$D$112,ROW(D$9:D$57)-ROW(D$9)+1),ROWS($C$117:F133))),"")</f>
        <v/>
      </c>
      <c r="G133" s="15" t="str">
        <f t="array" ref="G133">IFERROR(INDEX('اليوميه العامه'!$H$9:$H$57,SMALL(IF('اليوميه العامه'!$B$9:$B$57=$D$112,ROW(A$9:A$57)-ROW(A$9)+1),ROWS($C$117:G133))),"")</f>
        <v/>
      </c>
      <c r="H133" s="103" t="str">
        <f>IFERROR(IF(VLOOKUP($C133,'اليوميه العامه'!$D$9:$I$57,6,0)=0,"",VLOOKUP($C133,'اليوميه العامه'!$D$9:$I$57,6,0)),"")</f>
        <v/>
      </c>
    </row>
    <row r="134" spans="2:8" ht="24.95" customHeight="1">
      <c r="B134" s="15" t="str">
        <f>IF(C134="","",SUBTOTAL(3,$C$117:C134))</f>
        <v/>
      </c>
      <c r="C134" s="103" t="str">
        <f t="array" ref="C134">IFERROR(INDEX('اليوميه العامه'!$D$9:$D$57,SMALL(IF('اليوميه العامه'!$B$9:$B$57=$D$112,ROW(A$9:A$57)-ROW(A$9)+1),ROWS($C$117:C134))),"")</f>
        <v/>
      </c>
      <c r="D134" s="104" t="str">
        <f t="array" ref="D134">IFERROR("حـ/"&amp;INDEX('اليوميه العامه'!$E$9:$E$57,MATCH($D$112&amp;$C134,'اليوميه العامه'!$B$9:$B$57&amp;'اليوميه العامه'!$D$9:$D$57,0)),"")</f>
        <v/>
      </c>
      <c r="E134" s="105" t="str">
        <f t="array" ref="E134">IFERROR(INDEX('اليوميه العامه'!$F$9:$F$57,SMALL(IF('اليوميه العامه'!$B$9:$B$57=$D$112,ROW(C$9:C$57)-ROW(C$9)+1),ROWS($C$117:E134))),"")</f>
        <v/>
      </c>
      <c r="F134" s="105" t="str">
        <f t="array" ref="F134">IFERROR(INDEX('اليوميه العامه'!$G$9:$G$57,SMALL(IF('اليوميه العامه'!$B$9:$B$57=$D$112,ROW(D$9:D$57)-ROW(D$9)+1),ROWS($C$117:F134))),"")</f>
        <v/>
      </c>
      <c r="G134" s="15" t="str">
        <f t="array" ref="G134">IFERROR(INDEX('اليوميه العامه'!$H$9:$H$57,SMALL(IF('اليوميه العامه'!$B$9:$B$57=$D$112,ROW(A$9:A$57)-ROW(A$9)+1),ROWS($C$117:G134))),"")</f>
        <v/>
      </c>
      <c r="H134" s="103" t="str">
        <f>IFERROR(IF(VLOOKUP($C134,'اليوميه العامه'!$D$9:$I$57,6,0)=0,"",VLOOKUP($C134,'اليوميه العامه'!$D$9:$I$57,6,0)),"")</f>
        <v/>
      </c>
    </row>
    <row r="135" spans="2:8" ht="24.95" customHeight="1">
      <c r="B135" s="15" t="str">
        <f>IF(C135="","",SUBTOTAL(3,$C$117:C135))</f>
        <v/>
      </c>
      <c r="C135" s="103" t="str">
        <f t="array" ref="C135">IFERROR(INDEX('اليوميه العامه'!$D$9:$D$57,SMALL(IF('اليوميه العامه'!$B$9:$B$57=$D$112,ROW(A$9:A$57)-ROW(A$9)+1),ROWS($C$117:C135))),"")</f>
        <v/>
      </c>
      <c r="D135" s="104" t="str">
        <f t="array" ref="D135">IFERROR("حـ/"&amp;INDEX('اليوميه العامه'!$E$9:$E$57,MATCH($D$112&amp;$C135,'اليوميه العامه'!$B$9:$B$57&amp;'اليوميه العامه'!$D$9:$D$57,0)),"")</f>
        <v/>
      </c>
      <c r="E135" s="105" t="str">
        <f t="array" ref="E135">IFERROR(INDEX('اليوميه العامه'!$F$9:$F$57,SMALL(IF('اليوميه العامه'!$B$9:$B$57=$D$112,ROW(C$9:C$57)-ROW(C$9)+1),ROWS($C$117:E135))),"")</f>
        <v/>
      </c>
      <c r="F135" s="105" t="str">
        <f t="array" ref="F135">IFERROR(INDEX('اليوميه العامه'!$G$9:$G$57,SMALL(IF('اليوميه العامه'!$B$9:$B$57=$D$112,ROW(D$9:D$57)-ROW(D$9)+1),ROWS($C$117:F135))),"")</f>
        <v/>
      </c>
      <c r="G135" s="15" t="str">
        <f t="array" ref="G135">IFERROR(INDEX('اليوميه العامه'!$H$9:$H$57,SMALL(IF('اليوميه العامه'!$B$9:$B$57=$D$112,ROW(A$9:A$57)-ROW(A$9)+1),ROWS($C$117:G135))),"")</f>
        <v/>
      </c>
      <c r="H135" s="103" t="str">
        <f>IFERROR(IF(VLOOKUP($C135,'اليوميه العامه'!$D$9:$I$57,6,0)=0,"",VLOOKUP($C135,'اليوميه العامه'!$D$9:$I$57,6,0)),"")</f>
        <v/>
      </c>
    </row>
    <row r="136" spans="2:8" ht="24.95" customHeight="1">
      <c r="B136" s="15" t="str">
        <f>IF(C136="","",SUBTOTAL(3,$C$117:C136))</f>
        <v/>
      </c>
      <c r="C136" s="103" t="str">
        <f t="array" ref="C136">IFERROR(INDEX('اليوميه العامه'!$D$9:$D$57,SMALL(IF('اليوميه العامه'!$B$9:$B$57=$D$112,ROW(A$9:A$57)-ROW(A$9)+1),ROWS($C$117:C136))),"")</f>
        <v/>
      </c>
      <c r="D136" s="104" t="str">
        <f t="array" ref="D136">IFERROR("حـ/"&amp;INDEX('اليوميه العامه'!$E$9:$E$57,MATCH($D$112&amp;$C136,'اليوميه العامه'!$B$9:$B$57&amp;'اليوميه العامه'!$D$9:$D$57,0)),"")</f>
        <v/>
      </c>
      <c r="E136" s="105" t="str">
        <f t="array" ref="E136">IFERROR(INDEX('اليوميه العامه'!$F$9:$F$57,SMALL(IF('اليوميه العامه'!$B$9:$B$57=$D$112,ROW(C$9:C$57)-ROW(C$9)+1),ROWS($C$117:E136))),"")</f>
        <v/>
      </c>
      <c r="F136" s="105" t="str">
        <f t="array" ref="F136">IFERROR(INDEX('اليوميه العامه'!$G$9:$G$57,SMALL(IF('اليوميه العامه'!$B$9:$B$57=$D$112,ROW(D$9:D$57)-ROW(D$9)+1),ROWS($C$117:F136))),"")</f>
        <v/>
      </c>
      <c r="G136" s="15" t="str">
        <f t="array" ref="G136">IFERROR(INDEX('اليوميه العامه'!$H$9:$H$57,SMALL(IF('اليوميه العامه'!$B$9:$B$57=$D$112,ROW(A$9:A$57)-ROW(A$9)+1),ROWS($C$117:G136))),"")</f>
        <v/>
      </c>
      <c r="H136" s="103" t="str">
        <f>IFERROR(IF(VLOOKUP($C136,'اليوميه العامه'!$D$9:$I$57,6,0)=0,"",VLOOKUP($C136,'اليوميه العامه'!$D$9:$I$57,6,0)),"")</f>
        <v/>
      </c>
    </row>
    <row r="137" spans="2:8" ht="24.95" customHeight="1">
      <c r="B137" s="15" t="str">
        <f>IF(C137="","",SUBTOTAL(3,$C$117:C137))</f>
        <v/>
      </c>
      <c r="C137" s="103" t="str">
        <f t="array" ref="C137">IFERROR(INDEX('اليوميه العامه'!$D$9:$D$57,SMALL(IF('اليوميه العامه'!$B$9:$B$57=$D$112,ROW(A$9:A$57)-ROW(A$9)+1),ROWS($C$117:C137))),"")</f>
        <v/>
      </c>
      <c r="D137" s="104" t="str">
        <f t="array" ref="D137">IFERROR("حـ/"&amp;INDEX('اليوميه العامه'!$E$9:$E$57,MATCH($D$112&amp;$C137,'اليوميه العامه'!$B$9:$B$57&amp;'اليوميه العامه'!$D$9:$D$57,0)),"")</f>
        <v/>
      </c>
      <c r="E137" s="105" t="str">
        <f t="array" ref="E137">IFERROR(INDEX('اليوميه العامه'!$F$9:$F$57,SMALL(IF('اليوميه العامه'!$B$9:$B$57=$D$112,ROW(C$9:C$57)-ROW(C$9)+1),ROWS($C$117:E137))),"")</f>
        <v/>
      </c>
      <c r="F137" s="105" t="str">
        <f t="array" ref="F137">IFERROR(INDEX('اليوميه العامه'!$G$9:$G$57,SMALL(IF('اليوميه العامه'!$B$9:$B$57=$D$112,ROW(D$9:D$57)-ROW(D$9)+1),ROWS($C$117:F137))),"")</f>
        <v/>
      </c>
      <c r="G137" s="15" t="str">
        <f t="array" ref="G137">IFERROR(INDEX('اليوميه العامه'!$H$9:$H$57,SMALL(IF('اليوميه العامه'!$B$9:$B$57=$D$112,ROW(A$9:A$57)-ROW(A$9)+1),ROWS($C$117:G137))),"")</f>
        <v/>
      </c>
      <c r="H137" s="103" t="str">
        <f>IFERROR(IF(VLOOKUP($C137,'اليوميه العامه'!$D$9:$I$57,6,0)=0,"",VLOOKUP($C137,'اليوميه العامه'!$D$9:$I$57,6,0)),"")</f>
        <v/>
      </c>
    </row>
    <row r="138" spans="2:8" ht="24.95" customHeight="1">
      <c r="B138" s="15" t="str">
        <f>IF(C138="","",SUBTOTAL(3,$C$117:C138))</f>
        <v/>
      </c>
      <c r="C138" s="103" t="str">
        <f t="array" ref="C138">IFERROR(INDEX('اليوميه العامه'!$D$9:$D$57,SMALL(IF('اليوميه العامه'!$B$9:$B$57=$D$112,ROW(A$9:A$57)-ROW(A$9)+1),ROWS($C$117:C138))),"")</f>
        <v/>
      </c>
      <c r="D138" s="104" t="str">
        <f t="array" ref="D138">IFERROR("حـ/"&amp;INDEX('اليوميه العامه'!$E$9:$E$57,MATCH($D$112&amp;$C138,'اليوميه العامه'!$B$9:$B$57&amp;'اليوميه العامه'!$D$9:$D$57,0)),"")</f>
        <v/>
      </c>
      <c r="E138" s="105" t="str">
        <f t="array" ref="E138">IFERROR(INDEX('اليوميه العامه'!$F$9:$F$57,SMALL(IF('اليوميه العامه'!$B$9:$B$57=$D$112,ROW(C$9:C$57)-ROW(C$9)+1),ROWS($C$117:E138))),"")</f>
        <v/>
      </c>
      <c r="F138" s="105" t="str">
        <f t="array" ref="F138">IFERROR(INDEX('اليوميه العامه'!$G$9:$G$57,SMALL(IF('اليوميه العامه'!$B$9:$B$57=$D$112,ROW(D$9:D$57)-ROW(D$9)+1),ROWS($C$117:F138))),"")</f>
        <v/>
      </c>
      <c r="G138" s="15" t="str">
        <f t="array" ref="G138">IFERROR(INDEX('اليوميه العامه'!$H$9:$H$57,SMALL(IF('اليوميه العامه'!$B$9:$B$57=$D$112,ROW(A$9:A$57)-ROW(A$9)+1),ROWS($C$117:G138))),"")</f>
        <v/>
      </c>
      <c r="H138" s="103" t="str">
        <f>IFERROR(IF(VLOOKUP($C138,'اليوميه العامه'!$D$9:$I$57,6,0)=0,"",VLOOKUP($C138,'اليوميه العامه'!$D$9:$I$57,6,0)),"")</f>
        <v/>
      </c>
    </row>
    <row r="139" spans="2:8" ht="24.95" customHeight="1">
      <c r="B139" s="15" t="str">
        <f>IF(C139="","",SUBTOTAL(3,$C$117:C139))</f>
        <v/>
      </c>
      <c r="C139" s="103" t="str">
        <f t="array" ref="C139">IFERROR(INDEX('اليوميه العامه'!$D$9:$D$57,SMALL(IF('اليوميه العامه'!$B$9:$B$57=$D$112,ROW(A$9:A$57)-ROW(A$9)+1),ROWS($C$117:C139))),"")</f>
        <v/>
      </c>
      <c r="D139" s="104" t="str">
        <f t="array" ref="D139">IFERROR("حـ/"&amp;INDEX('اليوميه العامه'!$E$9:$E$57,MATCH($D$112&amp;$C139,'اليوميه العامه'!$B$9:$B$57&amp;'اليوميه العامه'!$D$9:$D$57,0)),"")</f>
        <v/>
      </c>
      <c r="E139" s="105" t="str">
        <f t="array" ref="E139">IFERROR(INDEX('اليوميه العامه'!$F$9:$F$57,SMALL(IF('اليوميه العامه'!$B$9:$B$57=$D$112,ROW(C$9:C$57)-ROW(C$9)+1),ROWS($C$117:E139))),"")</f>
        <v/>
      </c>
      <c r="F139" s="105" t="str">
        <f t="array" ref="F139">IFERROR(INDEX('اليوميه العامه'!$G$9:$G$57,SMALL(IF('اليوميه العامه'!$B$9:$B$57=$D$112,ROW(D$9:D$57)-ROW(D$9)+1),ROWS($C$117:F139))),"")</f>
        <v/>
      </c>
      <c r="G139" s="15" t="str">
        <f t="array" ref="G139">IFERROR(INDEX('اليوميه العامه'!$H$9:$H$57,SMALL(IF('اليوميه العامه'!$B$9:$B$57=$D$112,ROW(A$9:A$57)-ROW(A$9)+1),ROWS($C$117:G139))),"")</f>
        <v/>
      </c>
      <c r="H139" s="103" t="str">
        <f>IFERROR(IF(VLOOKUP($C139,'اليوميه العامه'!$D$9:$I$57,6,0)=0,"",VLOOKUP($C139,'اليوميه العامه'!$D$9:$I$57,6,0)),"")</f>
        <v/>
      </c>
    </row>
    <row r="140" spans="2:8" ht="24.95" customHeight="1" thickBot="1"/>
    <row r="141" spans="2:8" ht="37.5" customHeight="1" thickBot="1">
      <c r="B141" s="21"/>
      <c r="D141" s="101" t="s">
        <v>51</v>
      </c>
      <c r="E141" s="22">
        <f>SUM(E117:E140)</f>
        <v>21550</v>
      </c>
      <c r="F141" s="106">
        <f>SUM(F117:F140)</f>
        <v>21550</v>
      </c>
      <c r="G141" s="113"/>
      <c r="H141" s="114"/>
    </row>
    <row r="142" spans="2:8" ht="24.95" customHeight="1">
      <c r="B142" s="21" t="s">
        <v>50</v>
      </c>
      <c r="C142" s="23"/>
      <c r="D142" s="24" t="s">
        <v>50</v>
      </c>
      <c r="E142" s="16"/>
      <c r="F142" s="16"/>
      <c r="G142" s="18"/>
      <c r="H142" s="17"/>
    </row>
    <row r="143" spans="2:8" ht="24.95" customHeight="1" thickBot="1">
      <c r="B143" s="21" t="s">
        <v>50</v>
      </c>
      <c r="C143" s="23"/>
      <c r="D143" s="24" t="s">
        <v>50</v>
      </c>
      <c r="E143" s="16"/>
      <c r="F143" s="16"/>
      <c r="G143" s="25"/>
      <c r="H143" s="17"/>
    </row>
    <row r="144" spans="2:8" ht="24.95" customHeight="1">
      <c r="B144" s="21" t="s">
        <v>50</v>
      </c>
      <c r="C144" s="23"/>
      <c r="D144" s="24" t="s">
        <v>50</v>
      </c>
      <c r="E144" s="16"/>
      <c r="F144" s="16"/>
      <c r="G144" s="26" t="s">
        <v>52</v>
      </c>
      <c r="H144" s="27" t="s">
        <v>53</v>
      </c>
    </row>
    <row r="145" spans="2:8" ht="24.95" customHeight="1" thickBot="1">
      <c r="B145" s="21" t="s">
        <v>50</v>
      </c>
      <c r="C145" s="23"/>
      <c r="D145" s="24" t="s">
        <v>50</v>
      </c>
      <c r="E145" s="16"/>
      <c r="F145" s="16"/>
      <c r="G145" s="28"/>
      <c r="H145" s="29"/>
    </row>
    <row r="146" spans="2:8" ht="24.95" customHeight="1"/>
    <row r="147" spans="2:8" ht="24.95" customHeight="1"/>
    <row r="148" spans="2:8" ht="32.25" customHeight="1" thickBot="1">
      <c r="C148" s="1" t="s">
        <v>26</v>
      </c>
      <c r="D148" s="100">
        <f>D112+1</f>
        <v>5</v>
      </c>
      <c r="H148" s="108"/>
    </row>
    <row r="149" spans="2:8" ht="24.95" customHeight="1" thickBot="1">
      <c r="B149" s="2"/>
      <c r="C149" s="3" t="s">
        <v>27</v>
      </c>
      <c r="D149" s="4">
        <f>IFERROR(VLOOKUP($D$148,'اليوميه العامه'!$B$9:$C$59,2,0),"")</f>
        <v>43769</v>
      </c>
      <c r="E149" s="110" t="s">
        <v>56</v>
      </c>
      <c r="F149" s="111"/>
      <c r="G149" s="112"/>
      <c r="H149" s="109"/>
    </row>
    <row r="150" spans="2:8" ht="18" customHeight="1" thickTop="1">
      <c r="B150" s="5"/>
      <c r="C150" s="6"/>
      <c r="D150" s="7"/>
      <c r="E150" s="6"/>
      <c r="F150" s="6"/>
      <c r="G150" s="6"/>
      <c r="H150" s="8"/>
    </row>
    <row r="151" spans="2:8" ht="22.5" customHeight="1">
      <c r="B151" s="9" t="s">
        <v>29</v>
      </c>
      <c r="C151" s="9" t="s">
        <v>30</v>
      </c>
      <c r="D151" s="9" t="s">
        <v>31</v>
      </c>
      <c r="E151" s="9" t="s">
        <v>32</v>
      </c>
      <c r="F151" s="9" t="s">
        <v>33</v>
      </c>
      <c r="G151" s="9" t="s">
        <v>34</v>
      </c>
      <c r="H151" s="10" t="s">
        <v>35</v>
      </c>
    </row>
    <row r="152" spans="2:8" ht="15" customHeight="1">
      <c r="B152" s="11" t="s">
        <v>36</v>
      </c>
      <c r="C152" s="12" t="s">
        <v>37</v>
      </c>
      <c r="D152" s="13" t="s">
        <v>38</v>
      </c>
      <c r="E152" s="13" t="s">
        <v>39</v>
      </c>
      <c r="F152" s="13" t="s">
        <v>40</v>
      </c>
      <c r="G152" s="13" t="s">
        <v>41</v>
      </c>
      <c r="H152" s="14" t="s">
        <v>42</v>
      </c>
    </row>
    <row r="153" spans="2:8" ht="24.95" customHeight="1">
      <c r="B153" s="15">
        <f>IF(C153="","",SUBTOTAL(3,$C$153:C153))</f>
        <v>1</v>
      </c>
      <c r="C153" s="103">
        <f t="array" ref="C153">IFERROR(INDEX('اليوميه العامه'!$D$9:$D$57,SMALL(IF('اليوميه العامه'!$B$9:$B$57=$D$148,ROW(A$9:A$57)-ROW(A$9)+1),ROWS($C$153:C153))),"")</f>
        <v>1354</v>
      </c>
      <c r="D153" s="104" t="str">
        <f t="array" ref="D153">IFERROR("حـ/"&amp;INDEX('اليوميه العامه'!$E$9:$E$57,MATCH($D$148&amp;$C153,'اليوميه العامه'!$B$9:$B$57&amp;'اليوميه العامه'!$D$9:$D$57,0)),"")</f>
        <v>حـ/جاري شركاء مدين</v>
      </c>
      <c r="E153" s="105">
        <f t="array" ref="E153">IFERROR(INDEX('اليوميه العامه'!$F$9:$F$57,SMALL(IF('اليوميه العامه'!$B$9:$B$57=$D$148,ROW(C$9:C$57)-ROW(C$9)+1),ROWS($C$153:E153))),"")</f>
        <v>43200</v>
      </c>
      <c r="F153" s="105">
        <f t="array" ref="F153">IFERROR(INDEX('اليوميه العامه'!$G$9:$G$57,SMALL(IF('اليوميه العامه'!$B$9:$B$57=$D$148,ROW(D$9:D$57)-ROW(D$9)+1),ROWS($C$153:F153))),"")</f>
        <v>0</v>
      </c>
      <c r="G153" s="15" t="str">
        <f t="array" ref="G153">IFERROR(INDEX('اليوميه العامه'!$H$9:$H$57,SMALL(IF('اليوميه العامه'!$B$9:$B$57=$D$148,ROW(A$9:A$57)-ROW(A$9)+1),ROWS($C$153:G153))),"")</f>
        <v>قيمة توريدات للشركه من مستحقاتنا لدى شركة عميلي ليد نانسي بهيج</v>
      </c>
      <c r="H153" s="103" t="str">
        <f>IFERROR(IF(VLOOKUP($C153,'اليوميه العامه'!$D$9:$I$57,6,0)=0,"",VLOOKUP($C153,'اليوميه العامه'!$D$9:$I$57,6,0)),"")</f>
        <v/>
      </c>
    </row>
    <row r="154" spans="2:8" ht="24.95" customHeight="1">
      <c r="B154" s="15">
        <f>IF(C154="","",SUBTOTAL(3,$C$153:C154))</f>
        <v>2</v>
      </c>
      <c r="C154" s="103">
        <f t="array" ref="C154">IFERROR(INDEX('اليوميه العامه'!$D$9:$D$57,SMALL(IF('اليوميه العامه'!$B$9:$B$57=$D$148,ROW(A$9:A$57)-ROW(A$9)+1),ROWS($C$153:C154))),"")</f>
        <v>1354</v>
      </c>
      <c r="D154" s="104" t="str">
        <f t="array" ref="D154">IFERROR("حـ/"&amp;INDEX('اليوميه العامه'!$E$9:$E$57,MATCH($D$148&amp;$C154,'اليوميه العامه'!$B$9:$B$57&amp;'اليوميه العامه'!$D$9:$D$57,0)),"")</f>
        <v>حـ/جاري شركاء مدين</v>
      </c>
      <c r="E154" s="105">
        <f t="array" ref="E154">IFERROR(INDEX('اليوميه العامه'!$F$9:$F$57,SMALL(IF('اليوميه العامه'!$B$9:$B$57=$D$148,ROW(C$9:C$57)-ROW(C$9)+1),ROWS($C$153:E154))),"")</f>
        <v>27376</v>
      </c>
      <c r="F154" s="105">
        <f t="array" ref="F154">IFERROR(INDEX('اليوميه العامه'!$G$9:$G$57,SMALL(IF('اليوميه العامه'!$B$9:$B$57=$D$148,ROW(D$9:D$57)-ROW(D$9)+1),ROWS($C$153:F154))),"")</f>
        <v>0</v>
      </c>
      <c r="G154" s="15" t="str">
        <f t="array" ref="G154">IFERROR(INDEX('اليوميه العامه'!$H$9:$H$57,SMALL(IF('اليوميه العامه'!$B$9:$B$57=$D$148,ROW(A$9:A$57)-ROW(A$9)+1),ROWS($C$153:G154))),"")</f>
        <v>قيمة توريدات للشركه من مستحقاتنا لدى شركة عميلي ليد نانسي بهيج</v>
      </c>
      <c r="H154" s="103" t="str">
        <f>IFERROR(IF(VLOOKUP($C154,'اليوميه العامه'!$D$9:$I$57,6,0)=0,"",VLOOKUP($C154,'اليوميه العامه'!$D$9:$I$57,6,0)),"")</f>
        <v/>
      </c>
    </row>
    <row r="155" spans="2:8" ht="24.95" customHeight="1">
      <c r="B155" s="15">
        <f>IF(C155="","",SUBTOTAL(3,$C$153:C155))</f>
        <v>3</v>
      </c>
      <c r="C155" s="103">
        <f t="array" ref="C155">IFERROR(INDEX('اليوميه العامه'!$D$9:$D$57,SMALL(IF('اليوميه العامه'!$B$9:$B$57=$D$148,ROW(A$9:A$57)-ROW(A$9)+1),ROWS($C$153:C155))),"")</f>
        <v>1354</v>
      </c>
      <c r="D155" s="104" t="str">
        <f t="array" ref="D155">IFERROR("حـ/"&amp;INDEX('اليوميه العامه'!$E$9:$E$57,MATCH($D$148&amp;$C155,'اليوميه العامه'!$B$9:$B$57&amp;'اليوميه العامه'!$D$9:$D$57,0)),"")</f>
        <v>حـ/جاري شركاء مدين</v>
      </c>
      <c r="E155" s="105">
        <f t="array" ref="E155">IFERROR(INDEX('اليوميه العامه'!$F$9:$F$57,SMALL(IF('اليوميه العامه'!$B$9:$B$57=$D$148,ROW(C$9:C$57)-ROW(C$9)+1),ROWS($C$153:E155))),"")</f>
        <v>22160</v>
      </c>
      <c r="F155" s="105">
        <f t="array" ref="F155">IFERROR(INDEX('اليوميه العامه'!$G$9:$G$57,SMALL(IF('اليوميه العامه'!$B$9:$B$57=$D$148,ROW(D$9:D$57)-ROW(D$9)+1),ROWS($C$153:F155))),"")</f>
        <v>0</v>
      </c>
      <c r="G155" s="15" t="str">
        <f t="array" ref="G155">IFERROR(INDEX('اليوميه العامه'!$H$9:$H$57,SMALL(IF('اليوميه العامه'!$B$9:$B$57=$D$148,ROW(A$9:A$57)-ROW(A$9)+1),ROWS($C$153:G155))),"")</f>
        <v>قيمة توريدات للشركه من مستحقاتنا لدى شركة عميلي ليد نانسي بهيج</v>
      </c>
      <c r="H155" s="103" t="str">
        <f>IFERROR(IF(VLOOKUP($C155,'اليوميه العامه'!$D$9:$I$57,6,0)=0,"",VLOOKUP($C155,'اليوميه العامه'!$D$9:$I$57,6,0)),"")</f>
        <v/>
      </c>
    </row>
    <row r="156" spans="2:8" ht="24.95" customHeight="1">
      <c r="B156" s="15">
        <f>IF(C156="","",SUBTOTAL(3,$C$153:C156))</f>
        <v>4</v>
      </c>
      <c r="C156" s="103">
        <f t="array" ref="C156">IFERROR(INDEX('اليوميه العامه'!$D$9:$D$57,SMALL(IF('اليوميه العامه'!$B$9:$B$57=$D$148,ROW(A$9:A$57)-ROW(A$9)+1),ROWS($C$153:C156))),"")</f>
        <v>1354</v>
      </c>
      <c r="D156" s="104" t="str">
        <f t="array" ref="D156">IFERROR("حـ/"&amp;INDEX('اليوميه العامه'!$E$9:$E$57,MATCH($D$148&amp;$C156,'اليوميه العامه'!$B$9:$B$57&amp;'اليوميه العامه'!$D$9:$D$57,0)),"")</f>
        <v>حـ/جاري شركاء مدين</v>
      </c>
      <c r="E156" s="105">
        <f t="array" ref="E156">IFERROR(INDEX('اليوميه العامه'!$F$9:$F$57,SMALL(IF('اليوميه العامه'!$B$9:$B$57=$D$148,ROW(C$9:C$57)-ROW(C$9)+1),ROWS($C$153:E156))),"")</f>
        <v>1600</v>
      </c>
      <c r="F156" s="105">
        <f t="array" ref="F156">IFERROR(INDEX('اليوميه العامه'!$G$9:$G$57,SMALL(IF('اليوميه العامه'!$B$9:$B$57=$D$148,ROW(D$9:D$57)-ROW(D$9)+1),ROWS($C$153:F156))),"")</f>
        <v>0</v>
      </c>
      <c r="G156" s="15" t="str">
        <f t="array" ref="G156">IFERROR(INDEX('اليوميه العامه'!$H$9:$H$57,SMALL(IF('اليوميه العامه'!$B$9:$B$57=$D$148,ROW(A$9:A$57)-ROW(A$9)+1),ROWS($C$153:G156))),"")</f>
        <v xml:space="preserve">قيمة توريدات لخزينة الشركه </v>
      </c>
      <c r="H156" s="103" t="str">
        <f>IFERROR(IF(VLOOKUP($C156,'اليوميه العامه'!$D$9:$I$57,6,0)=0,"",VLOOKUP($C156,'اليوميه العامه'!$D$9:$I$57,6,0)),"")</f>
        <v/>
      </c>
    </row>
    <row r="157" spans="2:8" ht="24.95" customHeight="1">
      <c r="B157" s="15">
        <f>IF(C157="","",SUBTOTAL(3,$C$153:C157))</f>
        <v>5</v>
      </c>
      <c r="C157" s="103">
        <f t="array" ref="C157">IFERROR(INDEX('اليوميه العامه'!$D$9:$D$57,SMALL(IF('اليوميه العامه'!$B$9:$B$57=$D$148,ROW(A$9:A$57)-ROW(A$9)+1),ROWS($C$153:C157))),"")</f>
        <v>1354</v>
      </c>
      <c r="D157" s="104" t="str">
        <f t="array" ref="D157">IFERROR("حـ/"&amp;INDEX('اليوميه العامه'!$E$9:$E$57,MATCH($D$148&amp;$C157,'اليوميه العامه'!$B$9:$B$57&amp;'اليوميه العامه'!$D$9:$D$57,0)),"")</f>
        <v>حـ/جاري شركاء مدين</v>
      </c>
      <c r="E157" s="105">
        <f t="array" ref="E157">IFERROR(INDEX('اليوميه العامه'!$F$9:$F$57,SMALL(IF('اليوميه العامه'!$B$9:$B$57=$D$148,ROW(C$9:C$57)-ROW(C$9)+1),ROWS($C$153:E157))),"")</f>
        <v>14224</v>
      </c>
      <c r="F157" s="105">
        <f t="array" ref="F157">IFERROR(INDEX('اليوميه العامه'!$G$9:$G$57,SMALL(IF('اليوميه العامه'!$B$9:$B$57=$D$148,ROW(D$9:D$57)-ROW(D$9)+1),ROWS($C$153:F157))),"")</f>
        <v>0</v>
      </c>
      <c r="G157" s="15" t="str">
        <f t="array" ref="G157">IFERROR(INDEX('اليوميه العامه'!$H$9:$H$57,SMALL(IF('اليوميه العامه'!$B$9:$B$57=$D$148,ROW(A$9:A$57)-ROW(A$9)+1),ROWS($C$153:G157))),"")</f>
        <v xml:space="preserve">قيمة توريدات لخزينة الشركه </v>
      </c>
      <c r="H157" s="103" t="str">
        <f>IFERROR(IF(VLOOKUP($C157,'اليوميه العامه'!$D$9:$I$57,6,0)=0,"",VLOOKUP($C157,'اليوميه العامه'!$D$9:$I$57,6,0)),"")</f>
        <v/>
      </c>
    </row>
    <row r="158" spans="2:8" ht="24.95" customHeight="1">
      <c r="B158" s="15">
        <f>IF(C158="","",SUBTOTAL(3,$C$153:C158))</f>
        <v>6</v>
      </c>
      <c r="C158" s="103">
        <f t="array" ref="C158">IFERROR(INDEX('اليوميه العامه'!$D$9:$D$57,SMALL(IF('اليوميه العامه'!$B$9:$B$57=$D$148,ROW(A$9:A$57)-ROW(A$9)+1),ROWS($C$153:C158))),"")</f>
        <v>1211</v>
      </c>
      <c r="D158" s="104" t="str">
        <f t="array" ref="D158">IFERROR("حـ/"&amp;INDEX('اليوميه العامه'!$E$9:$E$57,MATCH($D$148&amp;$C158,'اليوميه العامه'!$B$9:$B$57&amp;'اليوميه العامه'!$D$9:$D$57,0)),"")</f>
        <v>حـ/خزينة الشركه - جنيه مصري</v>
      </c>
      <c r="E158" s="105">
        <f t="array" ref="E158">IFERROR(INDEX('اليوميه العامه'!$F$9:$F$57,SMALL(IF('اليوميه العامه'!$B$9:$B$57=$D$148,ROW(C$9:C$57)-ROW(C$9)+1),ROWS($C$153:E158))),"")</f>
        <v>0</v>
      </c>
      <c r="F158" s="105">
        <f t="array" ref="F158">IFERROR(INDEX('اليوميه العامه'!$G$9:$G$57,SMALL(IF('اليوميه العامه'!$B$9:$B$57=$D$148,ROW(D$9:D$57)-ROW(D$9)+1),ROWS($C$153:F158))),"")</f>
        <v>108560</v>
      </c>
      <c r="G158" s="15">
        <f t="array" ref="G158">IFERROR(INDEX('اليوميه العامه'!$H$9:$H$57,SMALL(IF('اليوميه العامه'!$B$9:$B$57=$D$148,ROW(A$9:A$57)-ROW(A$9)+1),ROWS($C$153:G158))),"")</f>
        <v>0</v>
      </c>
      <c r="H158" s="103" t="str">
        <f>IFERROR(IF(VLOOKUP($C158,'اليوميه العامه'!$D$9:$I$57,6,0)=0,"",VLOOKUP($C158,'اليوميه العامه'!$D$9:$I$57,6,0)),"")</f>
        <v/>
      </c>
    </row>
    <row r="159" spans="2:8" ht="24.95" customHeight="1">
      <c r="B159" s="15" t="str">
        <f>IF(C159="","",SUBTOTAL(3,$C$153:C159))</f>
        <v/>
      </c>
      <c r="C159" s="103" t="str">
        <f t="array" ref="C159">IFERROR(INDEX('اليوميه العامه'!$D$9:$D$57,SMALL(IF('اليوميه العامه'!$B$9:$B$57=$D$148,ROW(A$9:A$57)-ROW(A$9)+1),ROWS($C$153:C159))),"")</f>
        <v/>
      </c>
      <c r="D159" s="104" t="str">
        <f t="array" ref="D159">IFERROR("حـ/"&amp;INDEX('اليوميه العامه'!$E$9:$E$57,MATCH($D$148&amp;$C159,'اليوميه العامه'!$B$9:$B$57&amp;'اليوميه العامه'!$D$9:$D$57,0)),"")</f>
        <v/>
      </c>
      <c r="E159" s="105" t="str">
        <f t="array" ref="E159">IFERROR(INDEX('اليوميه العامه'!$F$9:$F$57,SMALL(IF('اليوميه العامه'!$B$9:$B$57=$D$148,ROW(C$9:C$57)-ROW(C$9)+1),ROWS($C$153:E159))),"")</f>
        <v/>
      </c>
      <c r="F159" s="105" t="str">
        <f t="array" ref="F159">IFERROR(INDEX('اليوميه العامه'!$G$9:$G$57,SMALL(IF('اليوميه العامه'!$B$9:$B$57=$D$148,ROW(D$9:D$57)-ROW(D$9)+1),ROWS($C$153:F159))),"")</f>
        <v/>
      </c>
      <c r="G159" s="15" t="str">
        <f t="array" ref="G159">IFERROR(INDEX('اليوميه العامه'!$H$9:$H$57,SMALL(IF('اليوميه العامه'!$B$9:$B$57=$D$148,ROW(A$9:A$57)-ROW(A$9)+1),ROWS($C$153:G159))),"")</f>
        <v/>
      </c>
      <c r="H159" s="103" t="str">
        <f>IFERROR(IF(VLOOKUP($C159,'اليوميه العامه'!$D$9:$I$57,6,0)=0,"",VLOOKUP($C159,'اليوميه العامه'!$D$9:$I$57,6,0)),"")</f>
        <v/>
      </c>
    </row>
    <row r="160" spans="2:8" ht="24.95" customHeight="1">
      <c r="B160" s="15" t="str">
        <f>IF(C160="","",SUBTOTAL(3,$C$153:C160))</f>
        <v/>
      </c>
      <c r="C160" s="103" t="str">
        <f t="array" ref="C160">IFERROR(INDEX('اليوميه العامه'!$D$9:$D$57,SMALL(IF('اليوميه العامه'!$B$9:$B$57=$D$148,ROW(A$9:A$57)-ROW(A$9)+1),ROWS($C$153:C160))),"")</f>
        <v/>
      </c>
      <c r="D160" s="104" t="str">
        <f t="array" ref="D160">IFERROR("حـ/"&amp;INDEX('اليوميه العامه'!$E$9:$E$57,MATCH($D$148&amp;$C160,'اليوميه العامه'!$B$9:$B$57&amp;'اليوميه العامه'!$D$9:$D$57,0)),"")</f>
        <v/>
      </c>
      <c r="E160" s="105" t="str">
        <f t="array" ref="E160">IFERROR(INDEX('اليوميه العامه'!$F$9:$F$57,SMALL(IF('اليوميه العامه'!$B$9:$B$57=$D$148,ROW(C$9:C$57)-ROW(C$9)+1),ROWS($C$153:E160))),"")</f>
        <v/>
      </c>
      <c r="F160" s="105" t="str">
        <f t="array" ref="F160">IFERROR(INDEX('اليوميه العامه'!$G$9:$G$57,SMALL(IF('اليوميه العامه'!$B$9:$B$57=$D$148,ROW(D$9:D$57)-ROW(D$9)+1),ROWS($C$153:F160))),"")</f>
        <v/>
      </c>
      <c r="G160" s="15" t="str">
        <f t="array" ref="G160">IFERROR(INDEX('اليوميه العامه'!$H$9:$H$57,SMALL(IF('اليوميه العامه'!$B$9:$B$57=$D$148,ROW(A$9:A$57)-ROW(A$9)+1),ROWS($C$153:G160))),"")</f>
        <v/>
      </c>
      <c r="H160" s="103" t="str">
        <f>IFERROR(IF(VLOOKUP($C160,'اليوميه العامه'!$D$9:$I$57,6,0)=0,"",VLOOKUP($C160,'اليوميه العامه'!$D$9:$I$57,6,0)),"")</f>
        <v/>
      </c>
    </row>
    <row r="161" spans="2:8" ht="24.95" customHeight="1">
      <c r="B161" s="15" t="str">
        <f>IF(C161="","",SUBTOTAL(3,$C$153:C161))</f>
        <v/>
      </c>
      <c r="C161" s="103" t="str">
        <f t="array" ref="C161">IFERROR(INDEX('اليوميه العامه'!$D$9:$D$57,SMALL(IF('اليوميه العامه'!$B$9:$B$57=$D$148,ROW(A$9:A$57)-ROW(A$9)+1),ROWS($C$153:C161))),"")</f>
        <v/>
      </c>
      <c r="D161" s="104" t="str">
        <f t="array" ref="D161">IFERROR("حـ/"&amp;INDEX('اليوميه العامه'!$E$9:$E$57,MATCH($D$148&amp;$C161,'اليوميه العامه'!$B$9:$B$57&amp;'اليوميه العامه'!$D$9:$D$57,0)),"")</f>
        <v/>
      </c>
      <c r="E161" s="105" t="str">
        <f t="array" ref="E161">IFERROR(INDEX('اليوميه العامه'!$F$9:$F$57,SMALL(IF('اليوميه العامه'!$B$9:$B$57=$D$148,ROW(C$9:C$57)-ROW(C$9)+1),ROWS($C$153:E161))),"")</f>
        <v/>
      </c>
      <c r="F161" s="105" t="str">
        <f t="array" ref="F161">IFERROR(INDEX('اليوميه العامه'!$G$9:$G$57,SMALL(IF('اليوميه العامه'!$B$9:$B$57=$D$148,ROW(D$9:D$57)-ROW(D$9)+1),ROWS($C$153:F161))),"")</f>
        <v/>
      </c>
      <c r="G161" s="15" t="str">
        <f t="array" ref="G161">IFERROR(INDEX('اليوميه العامه'!$H$9:$H$57,SMALL(IF('اليوميه العامه'!$B$9:$B$57=$D$148,ROW(A$9:A$57)-ROW(A$9)+1),ROWS($C$153:G161))),"")</f>
        <v/>
      </c>
      <c r="H161" s="103" t="str">
        <f>IFERROR(IF(VLOOKUP($C161,'اليوميه العامه'!$D$9:$I$57,6,0)=0,"",VLOOKUP($C161,'اليوميه العامه'!$D$9:$I$57,6,0)),"")</f>
        <v/>
      </c>
    </row>
    <row r="162" spans="2:8" ht="24.95" customHeight="1">
      <c r="B162" s="15" t="str">
        <f>IF(C162="","",SUBTOTAL(3,$C$153:C162))</f>
        <v/>
      </c>
      <c r="C162" s="103" t="str">
        <f t="array" ref="C162">IFERROR(INDEX('اليوميه العامه'!$D$9:$D$57,SMALL(IF('اليوميه العامه'!$B$9:$B$57=$D$148,ROW(A$9:A$57)-ROW(A$9)+1),ROWS($C$153:C162))),"")</f>
        <v/>
      </c>
      <c r="D162" s="104" t="str">
        <f t="array" ref="D162">IFERROR("حـ/"&amp;INDEX('اليوميه العامه'!$E$9:$E$57,MATCH($D$148&amp;$C162,'اليوميه العامه'!$B$9:$B$57&amp;'اليوميه العامه'!$D$9:$D$57,0)),"")</f>
        <v/>
      </c>
      <c r="E162" s="105" t="str">
        <f t="array" ref="E162">IFERROR(INDEX('اليوميه العامه'!$F$9:$F$57,SMALL(IF('اليوميه العامه'!$B$9:$B$57=$D$148,ROW(C$9:C$57)-ROW(C$9)+1),ROWS($C$153:E162))),"")</f>
        <v/>
      </c>
      <c r="F162" s="105" t="str">
        <f t="array" ref="F162">IFERROR(INDEX('اليوميه العامه'!$G$9:$G$57,SMALL(IF('اليوميه العامه'!$B$9:$B$57=$D$148,ROW(D$9:D$57)-ROW(D$9)+1),ROWS($C$153:F162))),"")</f>
        <v/>
      </c>
      <c r="G162" s="15" t="str">
        <f t="array" ref="G162">IFERROR(INDEX('اليوميه العامه'!$H$9:$H$57,SMALL(IF('اليوميه العامه'!$B$9:$B$57=$D$148,ROW(A$9:A$57)-ROW(A$9)+1),ROWS($C$153:G162))),"")</f>
        <v/>
      </c>
      <c r="H162" s="103" t="str">
        <f>IFERROR(IF(VLOOKUP($C162,'اليوميه العامه'!$D$9:$I$57,6,0)=0,"",VLOOKUP($C162,'اليوميه العامه'!$D$9:$I$57,6,0)),"")</f>
        <v/>
      </c>
    </row>
    <row r="163" spans="2:8" ht="24.95" customHeight="1">
      <c r="B163" s="15" t="str">
        <f>IF(C163="","",SUBTOTAL(3,$C$153:C163))</f>
        <v/>
      </c>
      <c r="C163" s="103" t="str">
        <f t="array" ref="C163">IFERROR(INDEX('اليوميه العامه'!$D$9:$D$57,SMALL(IF('اليوميه العامه'!$B$9:$B$57=$D$148,ROW(A$9:A$57)-ROW(A$9)+1),ROWS($C$153:C163))),"")</f>
        <v/>
      </c>
      <c r="D163" s="104" t="str">
        <f t="array" ref="D163">IFERROR("حـ/"&amp;INDEX('اليوميه العامه'!$E$9:$E$57,MATCH($D$148&amp;$C163,'اليوميه العامه'!$B$9:$B$57&amp;'اليوميه العامه'!$D$9:$D$57,0)),"")</f>
        <v/>
      </c>
      <c r="E163" s="105" t="str">
        <f t="array" ref="E163">IFERROR(INDEX('اليوميه العامه'!$F$9:$F$57,SMALL(IF('اليوميه العامه'!$B$9:$B$57=$D$148,ROW(C$9:C$57)-ROW(C$9)+1),ROWS($C$153:E163))),"")</f>
        <v/>
      </c>
      <c r="F163" s="105" t="str">
        <f t="array" ref="F163">IFERROR(INDEX('اليوميه العامه'!$G$9:$G$57,SMALL(IF('اليوميه العامه'!$B$9:$B$57=$D$148,ROW(D$9:D$57)-ROW(D$9)+1),ROWS($C$153:F163))),"")</f>
        <v/>
      </c>
      <c r="G163" s="15" t="str">
        <f t="array" ref="G163">IFERROR(INDEX('اليوميه العامه'!$H$9:$H$57,SMALL(IF('اليوميه العامه'!$B$9:$B$57=$D$148,ROW(A$9:A$57)-ROW(A$9)+1),ROWS($C$153:G163))),"")</f>
        <v/>
      </c>
      <c r="H163" s="103" t="str">
        <f>IFERROR(IF(VLOOKUP($C163,'اليوميه العامه'!$D$9:$I$57,6,0)=0,"",VLOOKUP($C163,'اليوميه العامه'!$D$9:$I$57,6,0)),"")</f>
        <v/>
      </c>
    </row>
    <row r="164" spans="2:8" ht="24.95" customHeight="1">
      <c r="B164" s="15" t="str">
        <f>IF(C164="","",SUBTOTAL(3,$C$153:C164))</f>
        <v/>
      </c>
      <c r="C164" s="103" t="str">
        <f t="array" ref="C164">IFERROR(INDEX('اليوميه العامه'!$D$9:$D$57,SMALL(IF('اليوميه العامه'!$B$9:$B$57=$D$148,ROW(A$9:A$57)-ROW(A$9)+1),ROWS($C$153:C164))),"")</f>
        <v/>
      </c>
      <c r="D164" s="104" t="str">
        <f t="array" ref="D164">IFERROR("حـ/"&amp;INDEX('اليوميه العامه'!$E$9:$E$57,MATCH($D$148&amp;$C164,'اليوميه العامه'!$B$9:$B$57&amp;'اليوميه العامه'!$D$9:$D$57,0)),"")</f>
        <v/>
      </c>
      <c r="E164" s="105" t="str">
        <f t="array" ref="E164">IFERROR(INDEX('اليوميه العامه'!$F$9:$F$57,SMALL(IF('اليوميه العامه'!$B$9:$B$57=$D$148,ROW(C$9:C$57)-ROW(C$9)+1),ROWS($C$153:E164))),"")</f>
        <v/>
      </c>
      <c r="F164" s="105" t="str">
        <f t="array" ref="F164">IFERROR(INDEX('اليوميه العامه'!$G$9:$G$57,SMALL(IF('اليوميه العامه'!$B$9:$B$57=$D$148,ROW(D$9:D$57)-ROW(D$9)+1),ROWS($C$153:F164))),"")</f>
        <v/>
      </c>
      <c r="G164" s="15" t="str">
        <f t="array" ref="G164">IFERROR(INDEX('اليوميه العامه'!$H$9:$H$57,SMALL(IF('اليوميه العامه'!$B$9:$B$57=$D$148,ROW(A$9:A$57)-ROW(A$9)+1),ROWS($C$153:G164))),"")</f>
        <v/>
      </c>
      <c r="H164" s="103" t="str">
        <f>IFERROR(IF(VLOOKUP($C164,'اليوميه العامه'!$D$9:$I$57,6,0)=0,"",VLOOKUP($C164,'اليوميه العامه'!$D$9:$I$57,6,0)),"")</f>
        <v/>
      </c>
    </row>
    <row r="165" spans="2:8" ht="24.95" customHeight="1">
      <c r="B165" s="15" t="str">
        <f>IF(C165="","",SUBTOTAL(3,$C$153:C165))</f>
        <v/>
      </c>
      <c r="C165" s="103" t="str">
        <f t="array" ref="C165">IFERROR(INDEX('اليوميه العامه'!$D$9:$D$57,SMALL(IF('اليوميه العامه'!$B$9:$B$57=$D$148,ROW(A$9:A$57)-ROW(A$9)+1),ROWS($C$153:C165))),"")</f>
        <v/>
      </c>
      <c r="D165" s="104" t="str">
        <f t="array" ref="D165">IFERROR("حـ/"&amp;INDEX('اليوميه العامه'!$E$9:$E$57,MATCH($D$148&amp;$C165,'اليوميه العامه'!$B$9:$B$57&amp;'اليوميه العامه'!$D$9:$D$57,0)),"")</f>
        <v/>
      </c>
      <c r="E165" s="105" t="str">
        <f t="array" ref="E165">IFERROR(INDEX('اليوميه العامه'!$F$9:$F$57,SMALL(IF('اليوميه العامه'!$B$9:$B$57=$D$148,ROW(C$9:C$57)-ROW(C$9)+1),ROWS($C$153:E165))),"")</f>
        <v/>
      </c>
      <c r="F165" s="105" t="str">
        <f t="array" ref="F165">IFERROR(INDEX('اليوميه العامه'!$G$9:$G$57,SMALL(IF('اليوميه العامه'!$B$9:$B$57=$D$148,ROW(D$9:D$57)-ROW(D$9)+1),ROWS($C$153:F165))),"")</f>
        <v/>
      </c>
      <c r="G165" s="15" t="str">
        <f t="array" ref="G165">IFERROR(INDEX('اليوميه العامه'!$H$9:$H$57,SMALL(IF('اليوميه العامه'!$B$9:$B$57=$D$148,ROW(A$9:A$57)-ROW(A$9)+1),ROWS($C$153:G165))),"")</f>
        <v/>
      </c>
      <c r="H165" s="103" t="str">
        <f>IFERROR(IF(VLOOKUP($C165,'اليوميه العامه'!$D$9:$I$57,6,0)=0,"",VLOOKUP($C165,'اليوميه العامه'!$D$9:$I$57,6,0)),"")</f>
        <v/>
      </c>
    </row>
    <row r="166" spans="2:8" ht="24.95" customHeight="1">
      <c r="B166" s="15" t="str">
        <f>IF(C166="","",SUBTOTAL(3,$C$153:C166))</f>
        <v/>
      </c>
      <c r="C166" s="103" t="str">
        <f t="array" ref="C166">IFERROR(INDEX('اليوميه العامه'!$D$9:$D$57,SMALL(IF('اليوميه العامه'!$B$9:$B$57=$D$148,ROW(A$9:A$57)-ROW(A$9)+1),ROWS($C$153:C166))),"")</f>
        <v/>
      </c>
      <c r="D166" s="104" t="str">
        <f t="array" ref="D166">IFERROR("حـ/"&amp;INDEX('اليوميه العامه'!$E$9:$E$57,MATCH($D$148&amp;$C166,'اليوميه العامه'!$B$9:$B$57&amp;'اليوميه العامه'!$D$9:$D$57,0)),"")</f>
        <v/>
      </c>
      <c r="E166" s="105" t="str">
        <f t="array" ref="E166">IFERROR(INDEX('اليوميه العامه'!$F$9:$F$57,SMALL(IF('اليوميه العامه'!$B$9:$B$57=$D$148,ROW(C$9:C$57)-ROW(C$9)+1),ROWS($C$153:E166))),"")</f>
        <v/>
      </c>
      <c r="F166" s="105" t="str">
        <f t="array" ref="F166">IFERROR(INDEX('اليوميه العامه'!$G$9:$G$57,SMALL(IF('اليوميه العامه'!$B$9:$B$57=$D$148,ROW(D$9:D$57)-ROW(D$9)+1),ROWS($C$153:F166))),"")</f>
        <v/>
      </c>
      <c r="G166" s="15" t="str">
        <f t="array" ref="G166">IFERROR(INDEX('اليوميه العامه'!$H$9:$H$57,SMALL(IF('اليوميه العامه'!$B$9:$B$57=$D$148,ROW(A$9:A$57)-ROW(A$9)+1),ROWS($C$153:G166))),"")</f>
        <v/>
      </c>
      <c r="H166" s="103" t="str">
        <f>IFERROR(IF(VLOOKUP($C166,'اليوميه العامه'!$D$9:$I$57,6,0)=0,"",VLOOKUP($C166,'اليوميه العامه'!$D$9:$I$57,6,0)),"")</f>
        <v/>
      </c>
    </row>
    <row r="167" spans="2:8" ht="24.95" customHeight="1">
      <c r="B167" s="15" t="str">
        <f>IF(C167="","",SUBTOTAL(3,$C$153:C167))</f>
        <v/>
      </c>
      <c r="C167" s="103" t="str">
        <f t="array" ref="C167">IFERROR(INDEX('اليوميه العامه'!$D$9:$D$57,SMALL(IF('اليوميه العامه'!$B$9:$B$57=$D$148,ROW(A$9:A$57)-ROW(A$9)+1),ROWS($C$153:C167))),"")</f>
        <v/>
      </c>
      <c r="D167" s="104" t="str">
        <f t="array" ref="D167">IFERROR("حـ/"&amp;INDEX('اليوميه العامه'!$E$9:$E$57,MATCH($D$148&amp;$C167,'اليوميه العامه'!$B$9:$B$57&amp;'اليوميه العامه'!$D$9:$D$57,0)),"")</f>
        <v/>
      </c>
      <c r="E167" s="105" t="str">
        <f t="array" ref="E167">IFERROR(INDEX('اليوميه العامه'!$F$9:$F$57,SMALL(IF('اليوميه العامه'!$B$9:$B$57=$D$148,ROW(C$9:C$57)-ROW(C$9)+1),ROWS($C$153:E167))),"")</f>
        <v/>
      </c>
      <c r="F167" s="105" t="str">
        <f t="array" ref="F167">IFERROR(INDEX('اليوميه العامه'!$G$9:$G$57,SMALL(IF('اليوميه العامه'!$B$9:$B$57=$D$148,ROW(D$9:D$57)-ROW(D$9)+1),ROWS($C$153:F167))),"")</f>
        <v/>
      </c>
      <c r="G167" s="15" t="str">
        <f t="array" ref="G167">IFERROR(INDEX('اليوميه العامه'!$H$9:$H$57,SMALL(IF('اليوميه العامه'!$B$9:$B$57=$D$148,ROW(A$9:A$57)-ROW(A$9)+1),ROWS($C$153:G167))),"")</f>
        <v/>
      </c>
      <c r="H167" s="103" t="str">
        <f>IFERROR(IF(VLOOKUP($C167,'اليوميه العامه'!$D$9:$I$57,6,0)=0,"",VLOOKUP($C167,'اليوميه العامه'!$D$9:$I$57,6,0)),"")</f>
        <v/>
      </c>
    </row>
    <row r="168" spans="2:8" ht="24.95" customHeight="1">
      <c r="B168" s="15" t="str">
        <f>IF(C168="","",SUBTOTAL(3,$C$153:C168))</f>
        <v/>
      </c>
      <c r="C168" s="103" t="str">
        <f t="array" ref="C168">IFERROR(INDEX('اليوميه العامه'!$D$9:$D$57,SMALL(IF('اليوميه العامه'!$B$9:$B$57=$D$148,ROW(A$9:A$57)-ROW(A$9)+1),ROWS($C$153:C168))),"")</f>
        <v/>
      </c>
      <c r="D168" s="104" t="str">
        <f t="array" ref="D168">IFERROR("حـ/"&amp;INDEX('اليوميه العامه'!$E$9:$E$57,MATCH($D$148&amp;$C168,'اليوميه العامه'!$B$9:$B$57&amp;'اليوميه العامه'!$D$9:$D$57,0)),"")</f>
        <v/>
      </c>
      <c r="E168" s="105" t="str">
        <f t="array" ref="E168">IFERROR(INDEX('اليوميه العامه'!$F$9:$F$57,SMALL(IF('اليوميه العامه'!$B$9:$B$57=$D$148,ROW(C$9:C$57)-ROW(C$9)+1),ROWS($C$153:E168))),"")</f>
        <v/>
      </c>
      <c r="F168" s="105" t="str">
        <f t="array" ref="F168">IFERROR(INDEX('اليوميه العامه'!$G$9:$G$57,SMALL(IF('اليوميه العامه'!$B$9:$B$57=$D$148,ROW(D$9:D$57)-ROW(D$9)+1),ROWS($C$153:F168))),"")</f>
        <v/>
      </c>
      <c r="G168" s="15" t="str">
        <f t="array" ref="G168">IFERROR(INDEX('اليوميه العامه'!$H$9:$H$57,SMALL(IF('اليوميه العامه'!$B$9:$B$57=$D$148,ROW(A$9:A$57)-ROW(A$9)+1),ROWS($C$153:G168))),"")</f>
        <v/>
      </c>
      <c r="H168" s="103" t="str">
        <f>IFERROR(IF(VLOOKUP($C168,'اليوميه العامه'!$D$9:$I$57,6,0)=0,"",VLOOKUP($C168,'اليوميه العامه'!$D$9:$I$57,6,0)),"")</f>
        <v/>
      </c>
    </row>
    <row r="169" spans="2:8" ht="24.95" customHeight="1">
      <c r="B169" s="15" t="str">
        <f>IF(C169="","",SUBTOTAL(3,$C$153:C169))</f>
        <v/>
      </c>
      <c r="C169" s="103" t="str">
        <f t="array" ref="C169">IFERROR(INDEX('اليوميه العامه'!$D$9:$D$57,SMALL(IF('اليوميه العامه'!$B$9:$B$57=$D$148,ROW(A$9:A$57)-ROW(A$9)+1),ROWS($C$153:C169))),"")</f>
        <v/>
      </c>
      <c r="D169" s="104" t="str">
        <f t="array" ref="D169">IFERROR("حـ/"&amp;INDEX('اليوميه العامه'!$E$9:$E$57,MATCH($D$148&amp;$C169,'اليوميه العامه'!$B$9:$B$57&amp;'اليوميه العامه'!$D$9:$D$57,0)),"")</f>
        <v/>
      </c>
      <c r="E169" s="105" t="str">
        <f t="array" ref="E169">IFERROR(INDEX('اليوميه العامه'!$F$9:$F$57,SMALL(IF('اليوميه العامه'!$B$9:$B$57=$D$148,ROW(C$9:C$57)-ROW(C$9)+1),ROWS($C$153:E169))),"")</f>
        <v/>
      </c>
      <c r="F169" s="105" t="str">
        <f t="array" ref="F169">IFERROR(INDEX('اليوميه العامه'!$G$9:$G$57,SMALL(IF('اليوميه العامه'!$B$9:$B$57=$D$148,ROW(D$9:D$57)-ROW(D$9)+1),ROWS($C$153:F169))),"")</f>
        <v/>
      </c>
      <c r="G169" s="15" t="str">
        <f t="array" ref="G169">IFERROR(INDEX('اليوميه العامه'!$H$9:$H$57,SMALL(IF('اليوميه العامه'!$B$9:$B$57=$D$148,ROW(A$9:A$57)-ROW(A$9)+1),ROWS($C$153:G169))),"")</f>
        <v/>
      </c>
      <c r="H169" s="103" t="str">
        <f>IFERROR(IF(VLOOKUP($C169,'اليوميه العامه'!$D$9:$I$57,6,0)=0,"",VLOOKUP($C169,'اليوميه العامه'!$D$9:$I$57,6,0)),"")</f>
        <v/>
      </c>
    </row>
    <row r="170" spans="2:8" ht="24.95" customHeight="1">
      <c r="B170" s="15" t="str">
        <f>IF(C170="","",SUBTOTAL(3,$C$153:C170))</f>
        <v/>
      </c>
      <c r="C170" s="103" t="str">
        <f t="array" ref="C170">IFERROR(INDEX('اليوميه العامه'!$D$9:$D$57,SMALL(IF('اليوميه العامه'!$B$9:$B$57=$D$148,ROW(A$9:A$57)-ROW(A$9)+1),ROWS($C$153:C170))),"")</f>
        <v/>
      </c>
      <c r="D170" s="104" t="str">
        <f t="array" ref="D170">IFERROR("حـ/"&amp;INDEX('اليوميه العامه'!$E$9:$E$57,MATCH($D$148&amp;$C170,'اليوميه العامه'!$B$9:$B$57&amp;'اليوميه العامه'!$D$9:$D$57,0)),"")</f>
        <v/>
      </c>
      <c r="E170" s="105" t="str">
        <f t="array" ref="E170">IFERROR(INDEX('اليوميه العامه'!$F$9:$F$57,SMALL(IF('اليوميه العامه'!$B$9:$B$57=$D$148,ROW(C$9:C$57)-ROW(C$9)+1),ROWS($C$153:E170))),"")</f>
        <v/>
      </c>
      <c r="F170" s="105" t="str">
        <f t="array" ref="F170">IFERROR(INDEX('اليوميه العامه'!$G$9:$G$57,SMALL(IF('اليوميه العامه'!$B$9:$B$57=$D$148,ROW(D$9:D$57)-ROW(D$9)+1),ROWS($C$153:F170))),"")</f>
        <v/>
      </c>
      <c r="G170" s="15" t="str">
        <f t="array" ref="G170">IFERROR(INDEX('اليوميه العامه'!$H$9:$H$57,SMALL(IF('اليوميه العامه'!$B$9:$B$57=$D$148,ROW(A$9:A$57)-ROW(A$9)+1),ROWS($C$153:G170))),"")</f>
        <v/>
      </c>
      <c r="H170" s="103" t="str">
        <f>IFERROR(IF(VLOOKUP($C170,'اليوميه العامه'!$D$9:$I$57,6,0)=0,"",VLOOKUP($C170,'اليوميه العامه'!$D$9:$I$57,6,0)),"")</f>
        <v/>
      </c>
    </row>
    <row r="171" spans="2:8" ht="24.95" customHeight="1">
      <c r="B171" s="15" t="str">
        <f>IF(C171="","",SUBTOTAL(3,$C$153:C171))</f>
        <v/>
      </c>
      <c r="C171" s="103" t="str">
        <f t="array" ref="C171">IFERROR(INDEX('اليوميه العامه'!$D$9:$D$57,SMALL(IF('اليوميه العامه'!$B$9:$B$57=$D$148,ROW(A$9:A$57)-ROW(A$9)+1),ROWS($C$153:C171))),"")</f>
        <v/>
      </c>
      <c r="D171" s="104" t="str">
        <f t="array" ref="D171">IFERROR("حـ/"&amp;INDEX('اليوميه العامه'!$E$9:$E$57,MATCH($D$148&amp;$C171,'اليوميه العامه'!$B$9:$B$57&amp;'اليوميه العامه'!$D$9:$D$57,0)),"")</f>
        <v/>
      </c>
      <c r="E171" s="105" t="str">
        <f t="array" ref="E171">IFERROR(INDEX('اليوميه العامه'!$F$9:$F$57,SMALL(IF('اليوميه العامه'!$B$9:$B$57=$D$148,ROW(C$9:C$57)-ROW(C$9)+1),ROWS($C$153:E171))),"")</f>
        <v/>
      </c>
      <c r="F171" s="105" t="str">
        <f t="array" ref="F171">IFERROR(INDEX('اليوميه العامه'!$G$9:$G$57,SMALL(IF('اليوميه العامه'!$B$9:$B$57=$D$148,ROW(D$9:D$57)-ROW(D$9)+1),ROWS($C$153:F171))),"")</f>
        <v/>
      </c>
      <c r="G171" s="15" t="str">
        <f t="array" ref="G171">IFERROR(INDEX('اليوميه العامه'!$H$9:$H$57,SMALL(IF('اليوميه العامه'!$B$9:$B$57=$D$148,ROW(A$9:A$57)-ROW(A$9)+1),ROWS($C$153:G171))),"")</f>
        <v/>
      </c>
      <c r="H171" s="103" t="str">
        <f>IFERROR(IF(VLOOKUP($C171,'اليوميه العامه'!$D$9:$I$57,6,0)=0,"",VLOOKUP($C171,'اليوميه العامه'!$D$9:$I$57,6,0)),"")</f>
        <v/>
      </c>
    </row>
    <row r="172" spans="2:8" ht="24.95" customHeight="1">
      <c r="B172" s="15" t="str">
        <f>IF(C172="","",SUBTOTAL(3,$C$153:C172))</f>
        <v/>
      </c>
      <c r="C172" s="103" t="str">
        <f t="array" ref="C172">IFERROR(INDEX('اليوميه العامه'!$D$9:$D$57,SMALL(IF('اليوميه العامه'!$B$9:$B$57=$D$148,ROW(A$9:A$57)-ROW(A$9)+1),ROWS($C$153:C172))),"")</f>
        <v/>
      </c>
      <c r="D172" s="104" t="str">
        <f t="array" ref="D172">IFERROR("حـ/"&amp;INDEX('اليوميه العامه'!$E$9:$E$57,MATCH($D$148&amp;$C172,'اليوميه العامه'!$B$9:$B$57&amp;'اليوميه العامه'!$D$9:$D$57,0)),"")</f>
        <v/>
      </c>
      <c r="E172" s="105" t="str">
        <f t="array" ref="E172">IFERROR(INDEX('اليوميه العامه'!$F$9:$F$57,SMALL(IF('اليوميه العامه'!$B$9:$B$57=$D$148,ROW(C$9:C$57)-ROW(C$9)+1),ROWS($C$153:E172))),"")</f>
        <v/>
      </c>
      <c r="F172" s="105" t="str">
        <f t="array" ref="F172">IFERROR(INDEX('اليوميه العامه'!$G$9:$G$57,SMALL(IF('اليوميه العامه'!$B$9:$B$57=$D$148,ROW(D$9:D$57)-ROW(D$9)+1),ROWS($C$153:F172))),"")</f>
        <v/>
      </c>
      <c r="G172" s="15" t="str">
        <f t="array" ref="G172">IFERROR(INDEX('اليوميه العامه'!$H$9:$H$57,SMALL(IF('اليوميه العامه'!$B$9:$B$57=$D$148,ROW(A$9:A$57)-ROW(A$9)+1),ROWS($C$153:G172))),"")</f>
        <v/>
      </c>
      <c r="H172" s="103" t="str">
        <f>IFERROR(IF(VLOOKUP($C172,'اليوميه العامه'!$D$9:$I$57,6,0)=0,"",VLOOKUP($C172,'اليوميه العامه'!$D$9:$I$57,6,0)),"")</f>
        <v/>
      </c>
    </row>
    <row r="173" spans="2:8" ht="24.95" customHeight="1">
      <c r="B173" s="15" t="str">
        <f>IF(C173="","",SUBTOTAL(3,$C$153:C173))</f>
        <v/>
      </c>
      <c r="C173" s="103" t="str">
        <f t="array" ref="C173">IFERROR(INDEX('اليوميه العامه'!$D$9:$D$57,SMALL(IF('اليوميه العامه'!$B$9:$B$57=$D$148,ROW(A$9:A$57)-ROW(A$9)+1),ROWS($C$153:C173))),"")</f>
        <v/>
      </c>
      <c r="D173" s="104" t="str">
        <f t="array" ref="D173">IFERROR("حـ/"&amp;INDEX('اليوميه العامه'!$E$9:$E$57,MATCH($D$148&amp;$C173,'اليوميه العامه'!$B$9:$B$57&amp;'اليوميه العامه'!$D$9:$D$57,0)),"")</f>
        <v/>
      </c>
      <c r="E173" s="105" t="str">
        <f t="array" ref="E173">IFERROR(INDEX('اليوميه العامه'!$F$9:$F$57,SMALL(IF('اليوميه العامه'!$B$9:$B$57=$D$148,ROW(C$9:C$57)-ROW(C$9)+1),ROWS($C$153:E173))),"")</f>
        <v/>
      </c>
      <c r="F173" s="105" t="str">
        <f t="array" ref="F173">IFERROR(INDEX('اليوميه العامه'!$G$9:$G$57,SMALL(IF('اليوميه العامه'!$B$9:$B$57=$D$148,ROW(D$9:D$57)-ROW(D$9)+1),ROWS($C$153:F173))),"")</f>
        <v/>
      </c>
      <c r="G173" s="15" t="str">
        <f t="array" ref="G173">IFERROR(INDEX('اليوميه العامه'!$H$9:$H$57,SMALL(IF('اليوميه العامه'!$B$9:$B$57=$D$148,ROW(A$9:A$57)-ROW(A$9)+1),ROWS($C$153:G173))),"")</f>
        <v/>
      </c>
      <c r="H173" s="103" t="str">
        <f>IFERROR(IF(VLOOKUP($C173,'اليوميه العامه'!$D$9:$I$57,6,0)=0,"",VLOOKUP($C173,'اليوميه العامه'!$D$9:$I$57,6,0)),"")</f>
        <v/>
      </c>
    </row>
    <row r="174" spans="2:8" ht="24.95" customHeight="1">
      <c r="B174" s="15" t="str">
        <f>IF(C174="","",SUBTOTAL(3,$C$153:C174))</f>
        <v/>
      </c>
      <c r="C174" s="103" t="str">
        <f t="array" ref="C174">IFERROR(INDEX('اليوميه العامه'!$D$9:$D$57,SMALL(IF('اليوميه العامه'!$B$9:$B$57=$D$148,ROW(A$9:A$57)-ROW(A$9)+1),ROWS($C$153:C174))),"")</f>
        <v/>
      </c>
      <c r="D174" s="104" t="str">
        <f t="array" ref="D174">IFERROR("حـ/"&amp;INDEX('اليوميه العامه'!$E$9:$E$57,MATCH($D$148&amp;$C174,'اليوميه العامه'!$B$9:$B$57&amp;'اليوميه العامه'!$D$9:$D$57,0)),"")</f>
        <v/>
      </c>
      <c r="E174" s="105" t="str">
        <f t="array" ref="E174">IFERROR(INDEX('اليوميه العامه'!$F$9:$F$57,SMALL(IF('اليوميه العامه'!$B$9:$B$57=$D$148,ROW(C$9:C$57)-ROW(C$9)+1),ROWS($C$153:E174))),"")</f>
        <v/>
      </c>
      <c r="F174" s="105" t="str">
        <f t="array" ref="F174">IFERROR(INDEX('اليوميه العامه'!$G$9:$G$57,SMALL(IF('اليوميه العامه'!$B$9:$B$57=$D$148,ROW(D$9:D$57)-ROW(D$9)+1),ROWS($C$153:F174))),"")</f>
        <v/>
      </c>
      <c r="G174" s="15" t="str">
        <f t="array" ref="G174">IFERROR(INDEX('اليوميه العامه'!$H$9:$H$57,SMALL(IF('اليوميه العامه'!$B$9:$B$57=$D$148,ROW(A$9:A$57)-ROW(A$9)+1),ROWS($C$153:G174))),"")</f>
        <v/>
      </c>
      <c r="H174" s="103" t="str">
        <f>IFERROR(IF(VLOOKUP($C174,'اليوميه العامه'!$D$9:$I$57,6,0)=0,"",VLOOKUP($C174,'اليوميه العامه'!$D$9:$I$57,6,0)),"")</f>
        <v/>
      </c>
    </row>
    <row r="175" spans="2:8" ht="24.95" customHeight="1">
      <c r="B175" s="15" t="str">
        <f>IF(C175="","",SUBTOTAL(3,$C$153:C175))</f>
        <v/>
      </c>
      <c r="C175" s="103" t="str">
        <f t="array" ref="C175">IFERROR(INDEX('اليوميه العامه'!$D$9:$D$57,SMALL(IF('اليوميه العامه'!$B$9:$B$57=$D$148,ROW(A$9:A$57)-ROW(A$9)+1),ROWS($C$153:C175))),"")</f>
        <v/>
      </c>
      <c r="D175" s="104" t="str">
        <f t="array" ref="D175">IFERROR("حـ/"&amp;INDEX('اليوميه العامه'!$E$9:$E$57,MATCH($D$148&amp;$C175,'اليوميه العامه'!$B$9:$B$57&amp;'اليوميه العامه'!$D$9:$D$57,0)),"")</f>
        <v/>
      </c>
      <c r="E175" s="105" t="str">
        <f t="array" ref="E175">IFERROR(INDEX('اليوميه العامه'!$F$9:$F$57,SMALL(IF('اليوميه العامه'!$B$9:$B$57=$D$148,ROW(C$9:C$57)-ROW(C$9)+1),ROWS($C$153:E175))),"")</f>
        <v/>
      </c>
      <c r="F175" s="105" t="str">
        <f t="array" ref="F175">IFERROR(INDEX('اليوميه العامه'!$G$9:$G$57,SMALL(IF('اليوميه العامه'!$B$9:$B$57=$D$148,ROW(D$9:D$57)-ROW(D$9)+1),ROWS($C$153:F175))),"")</f>
        <v/>
      </c>
      <c r="G175" s="15" t="str">
        <f t="array" ref="G175">IFERROR(INDEX('اليوميه العامه'!$H$9:$H$57,SMALL(IF('اليوميه العامه'!$B$9:$B$57=$D$148,ROW(A$9:A$57)-ROW(A$9)+1),ROWS($C$153:G175))),"")</f>
        <v/>
      </c>
      <c r="H175" s="103" t="str">
        <f>IFERROR(IF(VLOOKUP($C175,'اليوميه العامه'!$D$9:$I$57,6,0)=0,"",VLOOKUP($C175,'اليوميه العامه'!$D$9:$I$57,6,0)),"")</f>
        <v/>
      </c>
    </row>
    <row r="176" spans="2:8" ht="24.95" customHeight="1" thickBot="1"/>
    <row r="177" spans="2:8" ht="41.1" customHeight="1" thickBot="1">
      <c r="B177" s="21"/>
      <c r="D177" s="101" t="s">
        <v>51</v>
      </c>
      <c r="E177" s="106">
        <f>SUM(E153:E176)</f>
        <v>108560</v>
      </c>
      <c r="F177" s="106">
        <f>SUM(F153:F176)</f>
        <v>108560</v>
      </c>
      <c r="G177" s="113"/>
      <c r="H177" s="114"/>
    </row>
    <row r="178" spans="2:8" ht="28.5" customHeight="1">
      <c r="B178" s="21" t="s">
        <v>50</v>
      </c>
      <c r="C178" s="23"/>
      <c r="D178" s="24" t="s">
        <v>50</v>
      </c>
      <c r="E178" s="16"/>
      <c r="F178" s="16"/>
      <c r="G178" s="18"/>
      <c r="H178" s="17"/>
    </row>
    <row r="179" spans="2:8" ht="27.75" customHeight="1" thickBot="1">
      <c r="B179" s="21" t="s">
        <v>50</v>
      </c>
      <c r="C179" s="23"/>
      <c r="D179" s="24" t="s">
        <v>50</v>
      </c>
      <c r="E179" s="16"/>
      <c r="F179" s="16"/>
      <c r="G179" s="25"/>
      <c r="H179" s="17"/>
    </row>
    <row r="180" spans="2:8" ht="30" customHeight="1">
      <c r="B180" s="21" t="s">
        <v>50</v>
      </c>
      <c r="C180" s="23"/>
      <c r="D180" s="24" t="s">
        <v>50</v>
      </c>
      <c r="E180" s="16"/>
      <c r="F180" s="16"/>
      <c r="G180" s="26" t="s">
        <v>52</v>
      </c>
      <c r="H180" s="27" t="s">
        <v>53</v>
      </c>
    </row>
    <row r="181" spans="2:8" ht="27" customHeight="1" thickBot="1">
      <c r="B181" s="21" t="s">
        <v>50</v>
      </c>
      <c r="C181" s="23"/>
      <c r="D181" s="24" t="s">
        <v>50</v>
      </c>
      <c r="E181" s="16"/>
      <c r="F181" s="16"/>
      <c r="G181" s="28"/>
      <c r="H181" s="29"/>
    </row>
    <row r="182" spans="2:8" ht="41.1" customHeight="1"/>
    <row r="183" spans="2:8" ht="41.1" customHeight="1" thickBot="1">
      <c r="C183" s="1" t="s">
        <v>26</v>
      </c>
      <c r="D183" s="100">
        <f>D148+1</f>
        <v>6</v>
      </c>
      <c r="H183" s="108"/>
    </row>
    <row r="184" spans="2:8" ht="34.5" customHeight="1" thickBot="1">
      <c r="B184" s="2"/>
      <c r="C184" s="3" t="s">
        <v>27</v>
      </c>
      <c r="D184" s="4">
        <f>IFERROR(VLOOKUP($D$183,'اليوميه العامه'!$B$9:$C$59,2,0),"")</f>
        <v>43769</v>
      </c>
      <c r="E184" s="110" t="s">
        <v>64</v>
      </c>
      <c r="F184" s="111"/>
      <c r="G184" s="112"/>
      <c r="H184" s="109"/>
    </row>
    <row r="185" spans="2:8" ht="18" customHeight="1" thickTop="1">
      <c r="B185" s="5"/>
      <c r="C185" s="6"/>
      <c r="D185" s="7"/>
      <c r="E185" s="6"/>
      <c r="F185" s="6"/>
      <c r="G185" s="6"/>
      <c r="H185" s="8"/>
    </row>
    <row r="186" spans="2:8" ht="27.75" customHeight="1">
      <c r="B186" s="9" t="s">
        <v>29</v>
      </c>
      <c r="C186" s="9" t="s">
        <v>30</v>
      </c>
      <c r="D186" s="9" t="s">
        <v>31</v>
      </c>
      <c r="E186" s="9" t="s">
        <v>32</v>
      </c>
      <c r="F186" s="9" t="s">
        <v>33</v>
      </c>
      <c r="G186" s="9" t="s">
        <v>34</v>
      </c>
      <c r="H186" s="10" t="s">
        <v>35</v>
      </c>
    </row>
    <row r="187" spans="2:8" ht="15.75" customHeight="1">
      <c r="B187" s="11" t="s">
        <v>36</v>
      </c>
      <c r="C187" s="12" t="s">
        <v>37</v>
      </c>
      <c r="D187" s="13" t="s">
        <v>38</v>
      </c>
      <c r="E187" s="13" t="s">
        <v>39</v>
      </c>
      <c r="F187" s="13" t="s">
        <v>40</v>
      </c>
      <c r="G187" s="13" t="s">
        <v>41</v>
      </c>
      <c r="H187" s="14" t="s">
        <v>42</v>
      </c>
    </row>
    <row r="188" spans="2:8" ht="24.95" customHeight="1">
      <c r="B188" s="15">
        <f>IF(C188="","",SUBTOTAL(3,$C$188:C188))</f>
        <v>1</v>
      </c>
      <c r="C188" s="103">
        <f t="array" ref="C188">IFERROR(INDEX('اليوميه العامه'!$D$9:$D$57,SMALL(IF('اليوميه العامه'!$B$9:$B$57=$D$183,ROW(A$9:A$57)-ROW(A$9)+1),ROWS($C$188:C188))),"")</f>
        <v>3111</v>
      </c>
      <c r="D188" s="104" t="str">
        <f t="array" ref="D188">IFERROR("حـ/"&amp;INDEX('اليوميه العامه'!$E$9:$E$57,MATCH($D$183&amp;$C188,'اليوميه العامه'!$B$9:$B$57&amp;'اليوميه العامه'!$D$9:$D$57,0)),"")</f>
        <v xml:space="preserve">حـ/مصاريف مرتبات ومكافآت  </v>
      </c>
      <c r="E188" s="105">
        <f t="array" ref="E188">IFERROR(INDEX('اليوميه العامه'!$F$9:$F$57,SMALL(IF('اليوميه العامه'!$B$9:$B$57=$D$183,ROW(C$9:C$57)-ROW(C$9)+1),ROWS($C$188:E188))),"")</f>
        <v>61365</v>
      </c>
      <c r="F188" s="105">
        <f t="array" ref="F188">IFERROR(INDEX('اليوميه العامه'!$G$9:$G$57,SMALL(IF('اليوميه العامه'!$B$9:$B$57=$D$183,ROW(D$9:D$57)-ROW(D$9)+1),ROWS($C$188:F188))),"")</f>
        <v>0</v>
      </c>
      <c r="G188" s="15" t="str">
        <f t="array" ref="G188">IFERROR(INDEX('اليوميه العامه'!$H$9:$H$57,SMALL(IF('اليوميه العامه'!$B$9:$B$57=$D$183,ROW(A$9:A$57)-ROW(A$9)+1),ROWS($C$188:G188))),"")</f>
        <v>قيمة مرتبات العاملين عن شهر أكتوبر</v>
      </c>
      <c r="H188" s="103" t="str">
        <f>IFERROR(IF(VLOOKUP($C188,'اليوميه العامه'!$D$9:$I$57,6,0)=0,"",VLOOKUP($C188,'اليوميه العامه'!$D$9:$I$57,6,0)),"")</f>
        <v/>
      </c>
    </row>
    <row r="189" spans="2:8" ht="24.95" customHeight="1">
      <c r="B189" s="15">
        <f>IF(C189="","",SUBTOTAL(3,$C$188:C189))</f>
        <v>2</v>
      </c>
      <c r="C189" s="103">
        <f t="array" ref="C189">IFERROR(INDEX('اليوميه العامه'!$D$9:$D$57,SMALL(IF('اليوميه العامه'!$B$9:$B$57=$D$183,ROW(A$9:A$57)-ROW(A$9)+1),ROWS($C$188:C189))),"")</f>
        <v>2641</v>
      </c>
      <c r="D189" s="104" t="str">
        <f t="array" ref="D189">IFERROR("حـ/"&amp;INDEX('اليوميه العامه'!$E$9:$E$57,MATCH($D$183&amp;$C189,'اليوميه العامه'!$B$9:$B$57&amp;'اليوميه العامه'!$D$9:$D$57,0)),"")</f>
        <v>حـ/مرتبات مستحقه</v>
      </c>
      <c r="E189" s="105">
        <f t="array" ref="E189">IFERROR(INDEX('اليوميه العامه'!$F$9:$F$57,SMALL(IF('اليوميه العامه'!$B$9:$B$57=$D$183,ROW(C$9:C$57)-ROW(C$9)+1),ROWS($C$188:E189))),"")</f>
        <v>0</v>
      </c>
      <c r="F189" s="105">
        <f t="array" ref="F189">IFERROR(INDEX('اليوميه العامه'!$G$9:$G$57,SMALL(IF('اليوميه العامه'!$B$9:$B$57=$D$183,ROW(D$9:D$57)-ROW(D$9)+1),ROWS($C$188:F189))),"")</f>
        <v>59465</v>
      </c>
      <c r="G189" s="15" t="str">
        <f t="array" ref="G189">IFERROR(INDEX('اليوميه العامه'!$H$9:$H$57,SMALL(IF('اليوميه العامه'!$B$9:$B$57=$D$183,ROW(A$9:A$57)-ROW(A$9)+1),ROWS($C$188:G189))),"")</f>
        <v>قيمة مرتبات العاملين المستحقه عن شهر أكتوبر</v>
      </c>
      <c r="H189" s="103" t="str">
        <f>IFERROR(IF(VLOOKUP($C189,'اليوميه العامه'!$D$9:$I$57,6,0)=0,"",VLOOKUP($C189,'اليوميه العامه'!$D$9:$I$57,6,0)),"")</f>
        <v/>
      </c>
    </row>
    <row r="190" spans="2:8" ht="24.95" customHeight="1">
      <c r="B190" s="15">
        <f>IF(C190="","",SUBTOTAL(3,$C$188:C190))</f>
        <v>3</v>
      </c>
      <c r="C190" s="103">
        <f t="array" ref="C190">IFERROR(INDEX('اليوميه العامه'!$D$9:$D$57,SMALL(IF('اليوميه العامه'!$B$9:$B$57=$D$183,ROW(A$9:A$57)-ROW(A$9)+1),ROWS($C$188:C190))),"")</f>
        <v>3111</v>
      </c>
      <c r="D190" s="104" t="str">
        <f t="array" ref="D190">IFERROR("حـ/"&amp;INDEX('اليوميه العامه'!$E$9:$E$57,MATCH($D$183&amp;$C190,'اليوميه العامه'!$B$9:$B$57&amp;'اليوميه العامه'!$D$9:$D$57,0)),"")</f>
        <v xml:space="preserve">حـ/مصاريف مرتبات ومكافآت  </v>
      </c>
      <c r="E190" s="105">
        <f t="array" ref="E190">IFERROR(INDEX('اليوميه العامه'!$F$9:$F$57,SMALL(IF('اليوميه العامه'!$B$9:$B$57=$D$183,ROW(C$9:C$57)-ROW(C$9)+1),ROWS($C$188:E190))),"")</f>
        <v>0</v>
      </c>
      <c r="F190" s="105">
        <f t="array" ref="F190">IFERROR(INDEX('اليوميه العامه'!$G$9:$G$57,SMALL(IF('اليوميه العامه'!$B$9:$B$57=$D$183,ROW(D$9:D$57)-ROW(D$9)+1),ROWS($C$188:F190))),"")</f>
        <v>700</v>
      </c>
      <c r="G190" s="15" t="str">
        <f t="array" ref="G190">IFERROR(INDEX('اليوميه العامه'!$H$9:$H$57,SMALL(IF('اليوميه العامه'!$B$9:$B$57=$D$183,ROW(A$9:A$57)-ROW(A$9)+1),ROWS($C$188:G190))),"")</f>
        <v>غياب العاملين خصما من حساب المرتبات</v>
      </c>
      <c r="H190" s="103" t="str">
        <f>IFERROR(IF(VLOOKUP($C190,'اليوميه العامه'!$D$9:$I$57,6,0)=0,"",VLOOKUP($C190,'اليوميه العامه'!$D$9:$I$57,6,0)),"")</f>
        <v/>
      </c>
    </row>
    <row r="191" spans="2:8" ht="24.95" customHeight="1">
      <c r="B191" s="15">
        <f>IF(C191="","",SUBTOTAL(3,$C$188:C191))</f>
        <v>4</v>
      </c>
      <c r="C191" s="103">
        <f t="array" ref="C191">IFERROR(INDEX('اليوميه العامه'!$D$9:$D$57,SMALL(IF('اليوميه العامه'!$B$9:$B$57=$D$183,ROW(A$9:A$57)-ROW(A$9)+1),ROWS($C$188:C191))),"")</f>
        <v>3111</v>
      </c>
      <c r="D191" s="104" t="str">
        <f t="array" ref="D191">IFERROR("حـ/"&amp;INDEX('اليوميه العامه'!$E$9:$E$57,MATCH($D$183&amp;$C191,'اليوميه العامه'!$B$9:$B$57&amp;'اليوميه العامه'!$D$9:$D$57,0)),"")</f>
        <v xml:space="preserve">حـ/مصاريف مرتبات ومكافآت  </v>
      </c>
      <c r="E191" s="105">
        <f t="array" ref="E191">IFERROR(INDEX('اليوميه العامه'!$F$9:$F$57,SMALL(IF('اليوميه العامه'!$B$9:$B$57=$D$183,ROW(C$9:C$57)-ROW(C$9)+1),ROWS($C$188:E191))),"")</f>
        <v>0</v>
      </c>
      <c r="F191" s="105">
        <f t="array" ref="F191">IFERROR(INDEX('اليوميه العامه'!$G$9:$G$57,SMALL(IF('اليوميه العامه'!$B$9:$B$57=$D$183,ROW(D$9:D$57)-ROW(D$9)+1),ROWS($C$188:F191))),"")</f>
        <v>100</v>
      </c>
      <c r="G191" s="15" t="str">
        <f t="array" ref="G191">IFERROR(INDEX('اليوميه العامه'!$H$9:$H$57,SMALL(IF('اليوميه العامه'!$B$9:$B$57=$D$183,ROW(A$9:A$57)-ROW(A$9)+1),ROWS($C$188:G191))),"")</f>
        <v>خصومات العاملين خصما من حساب المرتبات</v>
      </c>
      <c r="H191" s="103" t="str">
        <f>IFERROR(IF(VLOOKUP($C191,'اليوميه العامه'!$D$9:$I$57,6,0)=0,"",VLOOKUP($C191,'اليوميه العامه'!$D$9:$I$57,6,0)),"")</f>
        <v/>
      </c>
    </row>
    <row r="192" spans="2:8" ht="24.95" customHeight="1">
      <c r="B192" s="15">
        <f>IF(C192="","",SUBTOTAL(3,$C$188:C192))</f>
        <v>5</v>
      </c>
      <c r="C192" s="103">
        <f t="array" ref="C192">IFERROR(INDEX('اليوميه العامه'!$D$9:$D$57,SMALL(IF('اليوميه العامه'!$B$9:$B$57=$D$183,ROW(A$9:A$57)-ROW(A$9)+1),ROWS($C$188:C192))),"")</f>
        <v>1331</v>
      </c>
      <c r="D192" s="104" t="str">
        <f t="array" ref="D192">IFERROR("حـ/"&amp;INDEX('اليوميه العامه'!$E$9:$E$57,MATCH($D$183&amp;$C192,'اليوميه العامه'!$B$9:$B$57&amp;'اليوميه العامه'!$D$9:$D$57,0)),"")</f>
        <v>حـ/سلــــــف موظفين</v>
      </c>
      <c r="E192" s="105">
        <f t="array" ref="E192">IFERROR(INDEX('اليوميه العامه'!$F$9:$F$57,SMALL(IF('اليوميه العامه'!$B$9:$B$57=$D$183,ROW(C$9:C$57)-ROW(C$9)+1),ROWS($C$188:E192))),"")</f>
        <v>0</v>
      </c>
      <c r="F192" s="105">
        <f t="array" ref="F192">IFERROR(INDEX('اليوميه العامه'!$G$9:$G$57,SMALL(IF('اليوميه العامه'!$B$9:$B$57=$D$183,ROW(D$9:D$57)-ROW(D$9)+1),ROWS($C$188:F192))),"")</f>
        <v>500</v>
      </c>
      <c r="G192" s="15" t="str">
        <f t="array" ref="G192">IFERROR(INDEX('اليوميه العامه'!$H$9:$H$57,SMALL(IF('اليوميه العامه'!$B$9:$B$57=$D$183,ROW(A$9:A$57)-ROW(A$9)+1),ROWS($C$188:G192))),"")</f>
        <v>سداد سلفه ماجد إبراهيم</v>
      </c>
      <c r="H192" s="103" t="str">
        <f>IFERROR(IF(VLOOKUP($C192,'اليوميه العامه'!$D$9:$I$57,6,0)=0,"",VLOOKUP($C192,'اليوميه العامه'!$D$9:$I$57,6,0)),"")</f>
        <v/>
      </c>
    </row>
    <row r="193" spans="2:8" ht="24.95" customHeight="1">
      <c r="B193" s="15">
        <f>IF(C193="","",SUBTOTAL(3,$C$188:C193))</f>
        <v>6</v>
      </c>
      <c r="C193" s="103">
        <f t="array" ref="C193">IFERROR(INDEX('اليوميه العامه'!$D$9:$D$57,SMALL(IF('اليوميه العامه'!$B$9:$B$57=$D$183,ROW(A$9:A$57)-ROW(A$9)+1),ROWS($C$188:C193))),"")</f>
        <v>1331</v>
      </c>
      <c r="D193" s="104" t="str">
        <f t="array" ref="D193">IFERROR("حـ/"&amp;INDEX('اليوميه العامه'!$E$9:$E$57,MATCH($D$183&amp;$C193,'اليوميه العامه'!$B$9:$B$57&amp;'اليوميه العامه'!$D$9:$D$57,0)),"")</f>
        <v>حـ/سلــــــف موظفين</v>
      </c>
      <c r="E193" s="105">
        <f t="array" ref="E193">IFERROR(INDEX('اليوميه العامه'!$F$9:$F$57,SMALL(IF('اليوميه العامه'!$B$9:$B$57=$D$183,ROW(C$9:C$57)-ROW(C$9)+1),ROWS($C$188:E193))),"")</f>
        <v>0</v>
      </c>
      <c r="F193" s="105">
        <f t="array" ref="F193">IFERROR(INDEX('اليوميه العامه'!$G$9:$G$57,SMALL(IF('اليوميه العامه'!$B$9:$B$57=$D$183,ROW(D$9:D$57)-ROW(D$9)+1),ROWS($C$188:F193))),"")</f>
        <v>600</v>
      </c>
      <c r="G193" s="15" t="str">
        <f t="array" ref="G193">IFERROR(INDEX('اليوميه العامه'!$H$9:$H$57,SMALL(IF('اليوميه العامه'!$B$9:$B$57=$D$183,ROW(A$9:A$57)-ROW(A$9)+1),ROWS($C$188:G193))),"")</f>
        <v>سداد سلفه أحمد غبدالله</v>
      </c>
      <c r="H193" s="103" t="str">
        <f>IFERROR(IF(VLOOKUP($C193,'اليوميه العامه'!$D$9:$I$57,6,0)=0,"",VLOOKUP($C193,'اليوميه العامه'!$D$9:$I$57,6,0)),"")</f>
        <v/>
      </c>
    </row>
    <row r="194" spans="2:8" ht="24.95" customHeight="1">
      <c r="B194" s="15" t="str">
        <f>IF(C194="","",SUBTOTAL(3,$C$188:C194))</f>
        <v/>
      </c>
      <c r="C194" s="103" t="str">
        <f t="array" ref="C194">IFERROR(INDEX('اليوميه العامه'!$D$9:$D$57,SMALL(IF('اليوميه العامه'!$B$9:$B$57=$D$183,ROW(A$9:A$57)-ROW(A$9)+1),ROWS($C$188:C194))),"")</f>
        <v/>
      </c>
      <c r="D194" s="104" t="str">
        <f t="array" ref="D194">IFERROR("حـ/"&amp;INDEX('اليوميه العامه'!$E$9:$E$57,MATCH($D$183&amp;$C194,'اليوميه العامه'!$B$9:$B$57&amp;'اليوميه العامه'!$D$9:$D$57,0)),"")</f>
        <v/>
      </c>
      <c r="E194" s="105" t="str">
        <f t="array" ref="E194">IFERROR(INDEX('اليوميه العامه'!$F$9:$F$57,SMALL(IF('اليوميه العامه'!$B$9:$B$57=$D$183,ROW(C$9:C$57)-ROW(C$9)+1),ROWS($C$188:E194))),"")</f>
        <v/>
      </c>
      <c r="F194" s="105" t="str">
        <f t="array" ref="F194">IFERROR(INDEX('اليوميه العامه'!$G$9:$G$57,SMALL(IF('اليوميه العامه'!$B$9:$B$57=$D$183,ROW(D$9:D$57)-ROW(D$9)+1),ROWS($C$188:F194))),"")</f>
        <v/>
      </c>
      <c r="G194" s="15" t="str">
        <f t="array" ref="G194">IFERROR(INDEX('اليوميه العامه'!$H$9:$H$57,SMALL(IF('اليوميه العامه'!$B$9:$B$57=$D$183,ROW(A$9:A$57)-ROW(A$9)+1),ROWS($C$188:G194))),"")</f>
        <v/>
      </c>
      <c r="H194" s="103" t="str">
        <f>IFERROR(IF(VLOOKUP($C194,'اليوميه العامه'!$D$9:$I$57,6,0)=0,"",VLOOKUP($C194,'اليوميه العامه'!$D$9:$I$57,6,0)),"")</f>
        <v/>
      </c>
    </row>
    <row r="195" spans="2:8" ht="24.95" customHeight="1">
      <c r="B195" s="15" t="str">
        <f>IF(C195="","",SUBTOTAL(3,$C$188:C195))</f>
        <v/>
      </c>
      <c r="C195" s="103" t="str">
        <f t="array" ref="C195">IFERROR(INDEX('اليوميه العامه'!$D$9:$D$57,SMALL(IF('اليوميه العامه'!$B$9:$B$57=$D$183,ROW(A$9:A$57)-ROW(A$9)+1),ROWS($C$188:C195))),"")</f>
        <v/>
      </c>
      <c r="D195" s="104" t="str">
        <f t="array" ref="D195">IFERROR("حـ/"&amp;INDEX('اليوميه العامه'!$E$9:$E$57,MATCH($D$183&amp;$C195,'اليوميه العامه'!$B$9:$B$57&amp;'اليوميه العامه'!$D$9:$D$57,0)),"")</f>
        <v/>
      </c>
      <c r="E195" s="105" t="str">
        <f t="array" ref="E195">IFERROR(INDEX('اليوميه العامه'!$F$9:$F$57,SMALL(IF('اليوميه العامه'!$B$9:$B$57=$D$183,ROW(C$9:C$57)-ROW(C$9)+1),ROWS($C$188:E195))),"")</f>
        <v/>
      </c>
      <c r="F195" s="105" t="str">
        <f t="array" ref="F195">IFERROR(INDEX('اليوميه العامه'!$G$9:$G$57,SMALL(IF('اليوميه العامه'!$B$9:$B$57=$D$183,ROW(D$9:D$57)-ROW(D$9)+1),ROWS($C$188:F195))),"")</f>
        <v/>
      </c>
      <c r="G195" s="15" t="str">
        <f t="array" ref="G195">IFERROR(INDEX('اليوميه العامه'!$H$9:$H$57,SMALL(IF('اليوميه العامه'!$B$9:$B$57=$D$183,ROW(A$9:A$57)-ROW(A$9)+1),ROWS($C$188:G195))),"")</f>
        <v/>
      </c>
      <c r="H195" s="103" t="str">
        <f>IFERROR(IF(VLOOKUP($C195,'اليوميه العامه'!$D$9:$I$57,6,0)=0,"",VLOOKUP($C195,'اليوميه العامه'!$D$9:$I$57,6,0)),"")</f>
        <v/>
      </c>
    </row>
    <row r="196" spans="2:8" ht="24.95" customHeight="1">
      <c r="B196" s="15" t="str">
        <f>IF(C196="","",SUBTOTAL(3,$C$188:C196))</f>
        <v/>
      </c>
      <c r="C196" s="103" t="str">
        <f t="array" ref="C196">IFERROR(INDEX('اليوميه العامه'!$D$9:$D$57,SMALL(IF('اليوميه العامه'!$B$9:$B$57=$D$183,ROW(A$9:A$57)-ROW(A$9)+1),ROWS($C$188:C196))),"")</f>
        <v/>
      </c>
      <c r="D196" s="104" t="str">
        <f t="array" ref="D196">IFERROR("حـ/"&amp;INDEX('اليوميه العامه'!$E$9:$E$57,MATCH($D$183&amp;$C196,'اليوميه العامه'!$B$9:$B$57&amp;'اليوميه العامه'!$D$9:$D$57,0)),"")</f>
        <v/>
      </c>
      <c r="E196" s="105" t="str">
        <f t="array" ref="E196">IFERROR(INDEX('اليوميه العامه'!$F$9:$F$57,SMALL(IF('اليوميه العامه'!$B$9:$B$57=$D$183,ROW(C$9:C$57)-ROW(C$9)+1),ROWS($C$188:E196))),"")</f>
        <v/>
      </c>
      <c r="F196" s="105" t="str">
        <f t="array" ref="F196">IFERROR(INDEX('اليوميه العامه'!$G$9:$G$57,SMALL(IF('اليوميه العامه'!$B$9:$B$57=$D$183,ROW(D$9:D$57)-ROW(D$9)+1),ROWS($C$188:F196))),"")</f>
        <v/>
      </c>
      <c r="G196" s="15" t="str">
        <f t="array" ref="G196">IFERROR(INDEX('اليوميه العامه'!$H$9:$H$57,SMALL(IF('اليوميه العامه'!$B$9:$B$57=$D$183,ROW(A$9:A$57)-ROW(A$9)+1),ROWS($C$188:G196))),"")</f>
        <v/>
      </c>
      <c r="H196" s="103" t="str">
        <f>IFERROR(IF(VLOOKUP($C196,'اليوميه العامه'!$D$9:$I$57,6,0)=0,"",VLOOKUP($C196,'اليوميه العامه'!$D$9:$I$57,6,0)),"")</f>
        <v/>
      </c>
    </row>
    <row r="197" spans="2:8" ht="24.95" customHeight="1">
      <c r="B197" s="15" t="str">
        <f>IF(C197="","",SUBTOTAL(3,$C$188:C197))</f>
        <v/>
      </c>
      <c r="C197" s="103" t="str">
        <f t="array" ref="C197">IFERROR(INDEX('اليوميه العامه'!$D$9:$D$57,SMALL(IF('اليوميه العامه'!$B$9:$B$57=$D$183,ROW(A$9:A$57)-ROW(A$9)+1),ROWS($C$188:C197))),"")</f>
        <v/>
      </c>
      <c r="D197" s="104" t="str">
        <f t="array" ref="D197">IFERROR("حـ/"&amp;INDEX('اليوميه العامه'!$E$9:$E$57,MATCH($D$183&amp;$C197,'اليوميه العامه'!$B$9:$B$57&amp;'اليوميه العامه'!$D$9:$D$57,0)),"")</f>
        <v/>
      </c>
      <c r="E197" s="105" t="str">
        <f t="array" ref="E197">IFERROR(INDEX('اليوميه العامه'!$F$9:$F$57,SMALL(IF('اليوميه العامه'!$B$9:$B$57=$D$183,ROW(C$9:C$57)-ROW(C$9)+1),ROWS($C$188:E197))),"")</f>
        <v/>
      </c>
      <c r="F197" s="105" t="str">
        <f t="array" ref="F197">IFERROR(INDEX('اليوميه العامه'!$G$9:$G$57,SMALL(IF('اليوميه العامه'!$B$9:$B$57=$D$183,ROW(D$9:D$57)-ROW(D$9)+1),ROWS($C$188:F197))),"")</f>
        <v/>
      </c>
      <c r="G197" s="15" t="str">
        <f t="array" ref="G197">IFERROR(INDEX('اليوميه العامه'!$H$9:$H$57,SMALL(IF('اليوميه العامه'!$B$9:$B$57=$D$183,ROW(A$9:A$57)-ROW(A$9)+1),ROWS($C$188:G197))),"")</f>
        <v/>
      </c>
      <c r="H197" s="103" t="str">
        <f>IFERROR(IF(VLOOKUP($C197,'اليوميه العامه'!$D$9:$I$57,6,0)=0,"",VLOOKUP($C197,'اليوميه العامه'!$D$9:$I$57,6,0)),"")</f>
        <v/>
      </c>
    </row>
    <row r="198" spans="2:8" ht="24.95" customHeight="1">
      <c r="B198" s="15" t="str">
        <f>IF(C198="","",SUBTOTAL(3,$C$188:C198))</f>
        <v/>
      </c>
      <c r="C198" s="103" t="str">
        <f t="array" ref="C198">IFERROR(INDEX('اليوميه العامه'!$D$9:$D$57,SMALL(IF('اليوميه العامه'!$B$9:$B$57=$D$183,ROW(A$9:A$57)-ROW(A$9)+1),ROWS($C$188:C198))),"")</f>
        <v/>
      </c>
      <c r="D198" s="104" t="str">
        <f t="array" ref="D198">IFERROR("حـ/"&amp;INDEX('اليوميه العامه'!$E$9:$E$57,MATCH($D$183&amp;$C198,'اليوميه العامه'!$B$9:$B$57&amp;'اليوميه العامه'!$D$9:$D$57,0)),"")</f>
        <v/>
      </c>
      <c r="E198" s="105" t="str">
        <f t="array" ref="E198">IFERROR(INDEX('اليوميه العامه'!$F$9:$F$57,SMALL(IF('اليوميه العامه'!$B$9:$B$57=$D$183,ROW(C$9:C$57)-ROW(C$9)+1),ROWS($C$188:E198))),"")</f>
        <v/>
      </c>
      <c r="F198" s="105" t="str">
        <f t="array" ref="F198">IFERROR(INDEX('اليوميه العامه'!$G$9:$G$57,SMALL(IF('اليوميه العامه'!$B$9:$B$57=$D$183,ROW(D$9:D$57)-ROW(D$9)+1),ROWS($C$188:F198))),"")</f>
        <v/>
      </c>
      <c r="G198" s="15" t="str">
        <f t="array" ref="G198">IFERROR(INDEX('اليوميه العامه'!$H$9:$H$57,SMALL(IF('اليوميه العامه'!$B$9:$B$57=$D$183,ROW(A$9:A$57)-ROW(A$9)+1),ROWS($C$188:G198))),"")</f>
        <v/>
      </c>
      <c r="H198" s="103" t="str">
        <f>IFERROR(IF(VLOOKUP($C198,'اليوميه العامه'!$D$9:$I$57,6,0)=0,"",VLOOKUP($C198,'اليوميه العامه'!$D$9:$I$57,6,0)),"")</f>
        <v/>
      </c>
    </row>
    <row r="199" spans="2:8" ht="24.95" customHeight="1">
      <c r="B199" s="15" t="str">
        <f>IF(C199="","",SUBTOTAL(3,$C$188:C199))</f>
        <v/>
      </c>
      <c r="C199" s="103" t="str">
        <f t="array" ref="C199">IFERROR(INDEX('اليوميه العامه'!$D$9:$D$57,SMALL(IF('اليوميه العامه'!$B$9:$B$57=$D$183,ROW(A$9:A$57)-ROW(A$9)+1),ROWS($C$188:C199))),"")</f>
        <v/>
      </c>
      <c r="D199" s="104" t="str">
        <f t="array" ref="D199">IFERROR("حـ/"&amp;INDEX('اليوميه العامه'!$E$9:$E$57,MATCH($D$183&amp;$C199,'اليوميه العامه'!$B$9:$B$57&amp;'اليوميه العامه'!$D$9:$D$57,0)),"")</f>
        <v/>
      </c>
      <c r="E199" s="105" t="str">
        <f t="array" ref="E199">IFERROR(INDEX('اليوميه العامه'!$F$9:$F$57,SMALL(IF('اليوميه العامه'!$B$9:$B$57=$D$183,ROW(C$9:C$57)-ROW(C$9)+1),ROWS($C$188:E199))),"")</f>
        <v/>
      </c>
      <c r="F199" s="105" t="str">
        <f t="array" ref="F199">IFERROR(INDEX('اليوميه العامه'!$G$9:$G$57,SMALL(IF('اليوميه العامه'!$B$9:$B$57=$D$183,ROW(D$9:D$57)-ROW(D$9)+1),ROWS($C$188:F199))),"")</f>
        <v/>
      </c>
      <c r="G199" s="15" t="str">
        <f t="array" ref="G199">IFERROR(INDEX('اليوميه العامه'!$H$9:$H$57,SMALL(IF('اليوميه العامه'!$B$9:$B$57=$D$183,ROW(A$9:A$57)-ROW(A$9)+1),ROWS($C$188:G199))),"")</f>
        <v/>
      </c>
      <c r="H199" s="103" t="str">
        <f>IFERROR(IF(VLOOKUP($C199,'اليوميه العامه'!$D$9:$I$57,6,0)=0,"",VLOOKUP($C199,'اليوميه العامه'!$D$9:$I$57,6,0)),"")</f>
        <v/>
      </c>
    </row>
    <row r="200" spans="2:8" ht="24.95" customHeight="1">
      <c r="B200" s="15" t="str">
        <f>IF(C200="","",SUBTOTAL(3,$C$188:C200))</f>
        <v/>
      </c>
      <c r="C200" s="103" t="str">
        <f t="array" ref="C200">IFERROR(INDEX('اليوميه العامه'!$D$9:$D$57,SMALL(IF('اليوميه العامه'!$B$9:$B$57=$D$183,ROW(A$9:A$57)-ROW(A$9)+1),ROWS($C$188:C200))),"")</f>
        <v/>
      </c>
      <c r="D200" s="104" t="str">
        <f t="array" ref="D200">IFERROR("حـ/"&amp;INDEX('اليوميه العامه'!$E$9:$E$57,MATCH($D$183&amp;$C200,'اليوميه العامه'!$B$9:$B$57&amp;'اليوميه العامه'!$D$9:$D$57,0)),"")</f>
        <v/>
      </c>
      <c r="E200" s="105" t="str">
        <f t="array" ref="E200">IFERROR(INDEX('اليوميه العامه'!$F$9:$F$57,SMALL(IF('اليوميه العامه'!$B$9:$B$57=$D$183,ROW(C$9:C$57)-ROW(C$9)+1),ROWS($C$188:E200))),"")</f>
        <v/>
      </c>
      <c r="F200" s="105" t="str">
        <f t="array" ref="F200">IFERROR(INDEX('اليوميه العامه'!$G$9:$G$57,SMALL(IF('اليوميه العامه'!$B$9:$B$57=$D$183,ROW(D$9:D$57)-ROW(D$9)+1),ROWS($C$188:F200))),"")</f>
        <v/>
      </c>
      <c r="G200" s="15" t="str">
        <f t="array" ref="G200">IFERROR(INDEX('اليوميه العامه'!$H$9:$H$57,SMALL(IF('اليوميه العامه'!$B$9:$B$57=$D$183,ROW(A$9:A$57)-ROW(A$9)+1),ROWS($C$188:G200))),"")</f>
        <v/>
      </c>
      <c r="H200" s="103" t="str">
        <f>IFERROR(IF(VLOOKUP($C200,'اليوميه العامه'!$D$9:$I$57,6,0)=0,"",VLOOKUP($C200,'اليوميه العامه'!$D$9:$I$57,6,0)),"")</f>
        <v/>
      </c>
    </row>
    <row r="201" spans="2:8" ht="24.95" customHeight="1">
      <c r="B201" s="15" t="str">
        <f>IF(C201="","",SUBTOTAL(3,$C$188:C201))</f>
        <v/>
      </c>
      <c r="C201" s="103" t="str">
        <f t="array" ref="C201">IFERROR(INDEX('اليوميه العامه'!$D$9:$D$57,SMALL(IF('اليوميه العامه'!$B$9:$B$57=$D$183,ROW(A$9:A$57)-ROW(A$9)+1),ROWS($C$188:C201))),"")</f>
        <v/>
      </c>
      <c r="D201" s="104" t="str">
        <f t="array" ref="D201">IFERROR("حـ/"&amp;INDEX('اليوميه العامه'!$E$9:$E$57,MATCH($D$183&amp;$C201,'اليوميه العامه'!$B$9:$B$57&amp;'اليوميه العامه'!$D$9:$D$57,0)),"")</f>
        <v/>
      </c>
      <c r="E201" s="105" t="str">
        <f t="array" ref="E201">IFERROR(INDEX('اليوميه العامه'!$F$9:$F$57,SMALL(IF('اليوميه العامه'!$B$9:$B$57=$D$183,ROW(C$9:C$57)-ROW(C$9)+1),ROWS($C$188:E201))),"")</f>
        <v/>
      </c>
      <c r="F201" s="105" t="str">
        <f t="array" ref="F201">IFERROR(INDEX('اليوميه العامه'!$G$9:$G$57,SMALL(IF('اليوميه العامه'!$B$9:$B$57=$D$183,ROW(D$9:D$57)-ROW(D$9)+1),ROWS($C$188:F201))),"")</f>
        <v/>
      </c>
      <c r="G201" s="15" t="str">
        <f t="array" ref="G201">IFERROR(INDEX('اليوميه العامه'!$H$9:$H$57,SMALL(IF('اليوميه العامه'!$B$9:$B$57=$D$183,ROW(A$9:A$57)-ROW(A$9)+1),ROWS($C$188:G201))),"")</f>
        <v/>
      </c>
      <c r="H201" s="103" t="str">
        <f>IFERROR(IF(VLOOKUP($C201,'اليوميه العامه'!$D$9:$I$57,6,0)=0,"",VLOOKUP($C201,'اليوميه العامه'!$D$9:$I$57,6,0)),"")</f>
        <v/>
      </c>
    </row>
    <row r="202" spans="2:8" ht="24.95" customHeight="1">
      <c r="B202" s="15" t="str">
        <f>IF(C202="","",SUBTOTAL(3,$C$188:C202))</f>
        <v/>
      </c>
      <c r="C202" s="103" t="str">
        <f t="array" ref="C202">IFERROR(INDEX('اليوميه العامه'!$D$9:$D$57,SMALL(IF('اليوميه العامه'!$B$9:$B$57=$D$183,ROW(A$9:A$57)-ROW(A$9)+1),ROWS($C$188:C202))),"")</f>
        <v/>
      </c>
      <c r="D202" s="104" t="str">
        <f t="array" ref="D202">IFERROR("حـ/"&amp;INDEX('اليوميه العامه'!$E$9:$E$57,MATCH($D$183&amp;$C202,'اليوميه العامه'!$B$9:$B$57&amp;'اليوميه العامه'!$D$9:$D$57,0)),"")</f>
        <v/>
      </c>
      <c r="E202" s="105" t="str">
        <f t="array" ref="E202">IFERROR(INDEX('اليوميه العامه'!$F$9:$F$57,SMALL(IF('اليوميه العامه'!$B$9:$B$57=$D$183,ROW(C$9:C$57)-ROW(C$9)+1),ROWS($C$188:E202))),"")</f>
        <v/>
      </c>
      <c r="F202" s="105" t="str">
        <f t="array" ref="F202">IFERROR(INDEX('اليوميه العامه'!$G$9:$G$57,SMALL(IF('اليوميه العامه'!$B$9:$B$57=$D$183,ROW(D$9:D$57)-ROW(D$9)+1),ROWS($C$188:F202))),"")</f>
        <v/>
      </c>
      <c r="G202" s="15" t="str">
        <f t="array" ref="G202">IFERROR(INDEX('اليوميه العامه'!$H$9:$H$57,SMALL(IF('اليوميه العامه'!$B$9:$B$57=$D$183,ROW(A$9:A$57)-ROW(A$9)+1),ROWS($C$188:G202))),"")</f>
        <v/>
      </c>
      <c r="H202" s="103" t="str">
        <f>IFERROR(IF(VLOOKUP($C202,'اليوميه العامه'!$D$9:$I$57,6,0)=0,"",VLOOKUP($C202,'اليوميه العامه'!$D$9:$I$57,6,0)),"")</f>
        <v/>
      </c>
    </row>
    <row r="203" spans="2:8" ht="24.95" customHeight="1">
      <c r="B203" s="15" t="str">
        <f>IF(C203="","",SUBTOTAL(3,$C$188:C203))</f>
        <v/>
      </c>
      <c r="C203" s="103" t="str">
        <f t="array" ref="C203">IFERROR(INDEX('اليوميه العامه'!$D$9:$D$57,SMALL(IF('اليوميه العامه'!$B$9:$B$57=$D$183,ROW(A$9:A$57)-ROW(A$9)+1),ROWS($C$188:C203))),"")</f>
        <v/>
      </c>
      <c r="D203" s="104" t="str">
        <f t="array" ref="D203">IFERROR("حـ/"&amp;INDEX('اليوميه العامه'!$E$9:$E$57,MATCH($D$183&amp;$C203,'اليوميه العامه'!$B$9:$B$57&amp;'اليوميه العامه'!$D$9:$D$57,0)),"")</f>
        <v/>
      </c>
      <c r="E203" s="105" t="str">
        <f t="array" ref="E203">IFERROR(INDEX('اليوميه العامه'!$F$9:$F$57,SMALL(IF('اليوميه العامه'!$B$9:$B$57=$D$183,ROW(C$9:C$57)-ROW(C$9)+1),ROWS($C$188:E203))),"")</f>
        <v/>
      </c>
      <c r="F203" s="105" t="str">
        <f t="array" ref="F203">IFERROR(INDEX('اليوميه العامه'!$G$9:$G$57,SMALL(IF('اليوميه العامه'!$B$9:$B$57=$D$183,ROW(D$9:D$57)-ROW(D$9)+1),ROWS($C$188:F203))),"")</f>
        <v/>
      </c>
      <c r="G203" s="15" t="str">
        <f t="array" ref="G203">IFERROR(INDEX('اليوميه العامه'!$H$9:$H$57,SMALL(IF('اليوميه العامه'!$B$9:$B$57=$D$183,ROW(A$9:A$57)-ROW(A$9)+1),ROWS($C$188:G203))),"")</f>
        <v/>
      </c>
      <c r="H203" s="103" t="str">
        <f>IFERROR(IF(VLOOKUP($C203,'اليوميه العامه'!$D$9:$I$57,6,0)=0,"",VLOOKUP($C203,'اليوميه العامه'!$D$9:$I$57,6,0)),"")</f>
        <v/>
      </c>
    </row>
    <row r="204" spans="2:8" ht="24.95" customHeight="1">
      <c r="B204" s="15" t="str">
        <f>IF(C204="","",SUBTOTAL(3,$C$188:C204))</f>
        <v/>
      </c>
      <c r="C204" s="103" t="str">
        <f t="array" ref="C204">IFERROR(INDEX('اليوميه العامه'!$D$9:$D$57,SMALL(IF('اليوميه العامه'!$B$9:$B$57=$D$183,ROW(A$9:A$57)-ROW(A$9)+1),ROWS($C$188:C204))),"")</f>
        <v/>
      </c>
      <c r="D204" s="104" t="str">
        <f t="array" ref="D204">IFERROR("حـ/"&amp;INDEX('اليوميه العامه'!$E$9:$E$57,MATCH($D$183&amp;$C204,'اليوميه العامه'!$B$9:$B$57&amp;'اليوميه العامه'!$D$9:$D$57,0)),"")</f>
        <v/>
      </c>
      <c r="E204" s="105" t="str">
        <f t="array" ref="E204">IFERROR(INDEX('اليوميه العامه'!$F$9:$F$57,SMALL(IF('اليوميه العامه'!$B$9:$B$57=$D$183,ROW(C$9:C$57)-ROW(C$9)+1),ROWS($C$188:E204))),"")</f>
        <v/>
      </c>
      <c r="F204" s="105" t="str">
        <f t="array" ref="F204">IFERROR(INDEX('اليوميه العامه'!$G$9:$G$57,SMALL(IF('اليوميه العامه'!$B$9:$B$57=$D$183,ROW(D$9:D$57)-ROW(D$9)+1),ROWS($C$188:F204))),"")</f>
        <v/>
      </c>
      <c r="G204" s="15" t="str">
        <f t="array" ref="G204">IFERROR(INDEX('اليوميه العامه'!$H$9:$H$57,SMALL(IF('اليوميه العامه'!$B$9:$B$57=$D$183,ROW(A$9:A$57)-ROW(A$9)+1),ROWS($C$188:G204))),"")</f>
        <v/>
      </c>
      <c r="H204" s="103" t="str">
        <f>IFERROR(IF(VLOOKUP($C204,'اليوميه العامه'!$D$9:$I$57,6,0)=0,"",VLOOKUP($C204,'اليوميه العامه'!$D$9:$I$57,6,0)),"")</f>
        <v/>
      </c>
    </row>
    <row r="205" spans="2:8" ht="24.95" customHeight="1">
      <c r="B205" s="15" t="str">
        <f>IF(C205="","",SUBTOTAL(3,$C$188:C205))</f>
        <v/>
      </c>
      <c r="C205" s="103" t="str">
        <f t="array" ref="C205">IFERROR(INDEX('اليوميه العامه'!$D$9:$D$57,SMALL(IF('اليوميه العامه'!$B$9:$B$57=$D$183,ROW(A$9:A$57)-ROW(A$9)+1),ROWS($C$188:C205))),"")</f>
        <v/>
      </c>
      <c r="D205" s="104" t="str">
        <f t="array" ref="D205">IFERROR("حـ/"&amp;INDEX('اليوميه العامه'!$E$9:$E$57,MATCH($D$183&amp;$C205,'اليوميه العامه'!$B$9:$B$57&amp;'اليوميه العامه'!$D$9:$D$57,0)),"")</f>
        <v/>
      </c>
      <c r="E205" s="105" t="str">
        <f t="array" ref="E205">IFERROR(INDEX('اليوميه العامه'!$F$9:$F$57,SMALL(IF('اليوميه العامه'!$B$9:$B$57=$D$183,ROW(C$9:C$57)-ROW(C$9)+1),ROWS($C$188:E205))),"")</f>
        <v/>
      </c>
      <c r="F205" s="105" t="str">
        <f t="array" ref="F205">IFERROR(INDEX('اليوميه العامه'!$G$9:$G$57,SMALL(IF('اليوميه العامه'!$B$9:$B$57=$D$183,ROW(D$9:D$57)-ROW(D$9)+1),ROWS($C$188:F205))),"")</f>
        <v/>
      </c>
      <c r="G205" s="15" t="str">
        <f t="array" ref="G205">IFERROR(INDEX('اليوميه العامه'!$H$9:$H$57,SMALL(IF('اليوميه العامه'!$B$9:$B$57=$D$183,ROW(A$9:A$57)-ROW(A$9)+1),ROWS($C$188:G205))),"")</f>
        <v/>
      </c>
      <c r="H205" s="103" t="str">
        <f>IFERROR(IF(VLOOKUP($C205,'اليوميه العامه'!$D$9:$I$57,6,0)=0,"",VLOOKUP($C205,'اليوميه العامه'!$D$9:$I$57,6,0)),"")</f>
        <v/>
      </c>
    </row>
    <row r="206" spans="2:8" ht="24.95" customHeight="1">
      <c r="B206" s="15" t="str">
        <f>IF(C206="","",SUBTOTAL(3,$C$188:C206))</f>
        <v/>
      </c>
      <c r="C206" s="103" t="str">
        <f t="array" ref="C206">IFERROR(INDEX('اليوميه العامه'!$D$9:$D$57,SMALL(IF('اليوميه العامه'!$B$9:$B$57=$D$183,ROW(A$9:A$57)-ROW(A$9)+1),ROWS($C$188:C206))),"")</f>
        <v/>
      </c>
      <c r="D206" s="104" t="str">
        <f t="array" ref="D206">IFERROR("حـ/"&amp;INDEX('اليوميه العامه'!$E$9:$E$57,MATCH($D$183&amp;$C206,'اليوميه العامه'!$B$9:$B$57&amp;'اليوميه العامه'!$D$9:$D$57,0)),"")</f>
        <v/>
      </c>
      <c r="E206" s="105" t="str">
        <f t="array" ref="E206">IFERROR(INDEX('اليوميه العامه'!$F$9:$F$57,SMALL(IF('اليوميه العامه'!$B$9:$B$57=$D$183,ROW(C$9:C$57)-ROW(C$9)+1),ROWS($C$188:E206))),"")</f>
        <v/>
      </c>
      <c r="F206" s="105" t="str">
        <f t="array" ref="F206">IFERROR(INDEX('اليوميه العامه'!$G$9:$G$57,SMALL(IF('اليوميه العامه'!$B$9:$B$57=$D$183,ROW(D$9:D$57)-ROW(D$9)+1),ROWS($C$188:F206))),"")</f>
        <v/>
      </c>
      <c r="G206" s="15" t="str">
        <f t="array" ref="G206">IFERROR(INDEX('اليوميه العامه'!$H$9:$H$57,SMALL(IF('اليوميه العامه'!$B$9:$B$57=$D$183,ROW(A$9:A$57)-ROW(A$9)+1),ROWS($C$188:G206))),"")</f>
        <v/>
      </c>
      <c r="H206" s="103" t="str">
        <f>IFERROR(IF(VLOOKUP($C206,'اليوميه العامه'!$D$9:$I$57,6,0)=0,"",VLOOKUP($C206,'اليوميه العامه'!$D$9:$I$57,6,0)),"")</f>
        <v/>
      </c>
    </row>
    <row r="207" spans="2:8" ht="24.95" customHeight="1">
      <c r="B207" s="15" t="str">
        <f>IF(C207="","",SUBTOTAL(3,$C$188:C207))</f>
        <v/>
      </c>
      <c r="C207" s="103" t="str">
        <f t="array" ref="C207">IFERROR(INDEX('اليوميه العامه'!$D$9:$D$57,SMALL(IF('اليوميه العامه'!$B$9:$B$57=$D$183,ROW(A$9:A$57)-ROW(A$9)+1),ROWS($C$188:C207))),"")</f>
        <v/>
      </c>
      <c r="D207" s="104" t="str">
        <f t="array" ref="D207">IFERROR("حـ/"&amp;INDEX('اليوميه العامه'!$E$9:$E$57,MATCH($D$183&amp;$C207,'اليوميه العامه'!$B$9:$B$57&amp;'اليوميه العامه'!$D$9:$D$57,0)),"")</f>
        <v/>
      </c>
      <c r="E207" s="105" t="str">
        <f t="array" ref="E207">IFERROR(INDEX('اليوميه العامه'!$F$9:$F$57,SMALL(IF('اليوميه العامه'!$B$9:$B$57=$D$183,ROW(C$9:C$57)-ROW(C$9)+1),ROWS($C$188:E207))),"")</f>
        <v/>
      </c>
      <c r="F207" s="105" t="str">
        <f t="array" ref="F207">IFERROR(INDEX('اليوميه العامه'!$G$9:$G$57,SMALL(IF('اليوميه العامه'!$B$9:$B$57=$D$183,ROW(D$9:D$57)-ROW(D$9)+1),ROWS($C$188:F207))),"")</f>
        <v/>
      </c>
      <c r="G207" s="15" t="str">
        <f t="array" ref="G207">IFERROR(INDEX('اليوميه العامه'!$H$9:$H$57,SMALL(IF('اليوميه العامه'!$B$9:$B$57=$D$183,ROW(A$9:A$57)-ROW(A$9)+1),ROWS($C$188:G207))),"")</f>
        <v/>
      </c>
      <c r="H207" s="103" t="str">
        <f>IFERROR(IF(VLOOKUP($C207,'اليوميه العامه'!$D$9:$I$57,6,0)=0,"",VLOOKUP($C207,'اليوميه العامه'!$D$9:$I$57,6,0)),"")</f>
        <v/>
      </c>
    </row>
    <row r="208" spans="2:8" ht="24.95" customHeight="1">
      <c r="B208" s="15" t="str">
        <f>IF(C208="","",SUBTOTAL(3,$C$188:C208))</f>
        <v/>
      </c>
      <c r="C208" s="103" t="str">
        <f t="array" ref="C208">IFERROR(INDEX('اليوميه العامه'!$D$9:$D$57,SMALL(IF('اليوميه العامه'!$B$9:$B$57=$D$183,ROW(A$9:A$57)-ROW(A$9)+1),ROWS($C$188:C208))),"")</f>
        <v/>
      </c>
      <c r="D208" s="104" t="str">
        <f t="array" ref="D208">IFERROR("حـ/"&amp;INDEX('اليوميه العامه'!$E$9:$E$57,MATCH($D$183&amp;$C208,'اليوميه العامه'!$B$9:$B$57&amp;'اليوميه العامه'!$D$9:$D$57,0)),"")</f>
        <v/>
      </c>
      <c r="E208" s="105" t="str">
        <f t="array" ref="E208">IFERROR(INDEX('اليوميه العامه'!$F$9:$F$57,SMALL(IF('اليوميه العامه'!$B$9:$B$57=$D$183,ROW(C$9:C$57)-ROW(C$9)+1),ROWS($C$188:E208))),"")</f>
        <v/>
      </c>
      <c r="F208" s="105" t="str">
        <f t="array" ref="F208">IFERROR(INDEX('اليوميه العامه'!$G$9:$G$57,SMALL(IF('اليوميه العامه'!$B$9:$B$57=$D$183,ROW(D$9:D$57)-ROW(D$9)+1),ROWS($C$188:F208))),"")</f>
        <v/>
      </c>
      <c r="G208" s="15" t="str">
        <f t="array" ref="G208">IFERROR(INDEX('اليوميه العامه'!$H$9:$H$57,SMALL(IF('اليوميه العامه'!$B$9:$B$57=$D$183,ROW(A$9:A$57)-ROW(A$9)+1),ROWS($C$188:G208))),"")</f>
        <v/>
      </c>
      <c r="H208" s="103" t="str">
        <f>IFERROR(IF(VLOOKUP($C208,'اليوميه العامه'!$D$9:$I$57,6,0)=0,"",VLOOKUP($C208,'اليوميه العامه'!$D$9:$I$57,6,0)),"")</f>
        <v/>
      </c>
    </row>
    <row r="209" spans="2:8" ht="24.95" customHeight="1">
      <c r="B209" s="15" t="str">
        <f>IF(C209="","",SUBTOTAL(3,$C$188:C209))</f>
        <v/>
      </c>
      <c r="C209" s="103" t="str">
        <f t="array" ref="C209">IFERROR(INDEX('اليوميه العامه'!$D$9:$D$57,SMALL(IF('اليوميه العامه'!$B$9:$B$57=$D$183,ROW(A$9:A$57)-ROW(A$9)+1),ROWS($C$188:C209))),"")</f>
        <v/>
      </c>
      <c r="D209" s="104" t="str">
        <f t="array" ref="D209">IFERROR("حـ/"&amp;INDEX('اليوميه العامه'!$E$9:$E$57,MATCH($D$183&amp;$C209,'اليوميه العامه'!$B$9:$B$57&amp;'اليوميه العامه'!$D$9:$D$57,0)),"")</f>
        <v/>
      </c>
      <c r="E209" s="105" t="str">
        <f t="array" ref="E209">IFERROR(INDEX('اليوميه العامه'!$F$9:$F$57,SMALL(IF('اليوميه العامه'!$B$9:$B$57=$D$183,ROW(C$9:C$57)-ROW(C$9)+1),ROWS($C$188:E209))),"")</f>
        <v/>
      </c>
      <c r="F209" s="105" t="str">
        <f t="array" ref="F209">IFERROR(INDEX('اليوميه العامه'!$G$9:$G$57,SMALL(IF('اليوميه العامه'!$B$9:$B$57=$D$183,ROW(D$9:D$57)-ROW(D$9)+1),ROWS($C$188:F209))),"")</f>
        <v/>
      </c>
      <c r="G209" s="15" t="str">
        <f t="array" ref="G209">IFERROR(INDEX('اليوميه العامه'!$H$9:$H$57,SMALL(IF('اليوميه العامه'!$B$9:$B$57=$D$183,ROW(A$9:A$57)-ROW(A$9)+1),ROWS($C$188:G209))),"")</f>
        <v/>
      </c>
      <c r="H209" s="103" t="str">
        <f>IFERROR(IF(VLOOKUP($C209,'اليوميه العامه'!$D$9:$I$57,6,0)=0,"",VLOOKUP($C209,'اليوميه العامه'!$D$9:$I$57,6,0)),"")</f>
        <v/>
      </c>
    </row>
    <row r="210" spans="2:8" ht="24.95" customHeight="1">
      <c r="B210" s="15" t="str">
        <f>IF(C210="","",SUBTOTAL(3,$C$188:C210))</f>
        <v/>
      </c>
      <c r="C210" s="103" t="str">
        <f t="array" ref="C210">IFERROR(INDEX('اليوميه العامه'!$D$9:$D$57,SMALL(IF('اليوميه العامه'!$B$9:$B$57=$D$183,ROW(A$9:A$57)-ROW(A$9)+1),ROWS($C$188:C210))),"")</f>
        <v/>
      </c>
      <c r="D210" s="104" t="str">
        <f t="array" ref="D210">IFERROR("حـ/"&amp;INDEX('اليوميه العامه'!$E$9:$E$57,MATCH($D$183&amp;$C210,'اليوميه العامه'!$B$9:$B$57&amp;'اليوميه العامه'!$D$9:$D$57,0)),"")</f>
        <v/>
      </c>
      <c r="E210" s="105" t="str">
        <f t="array" ref="E210">IFERROR(INDEX('اليوميه العامه'!$F$9:$F$57,SMALL(IF('اليوميه العامه'!$B$9:$B$57=$D$183,ROW(C$9:C$57)-ROW(C$9)+1),ROWS($C$188:E210))),"")</f>
        <v/>
      </c>
      <c r="F210" s="105" t="str">
        <f t="array" ref="F210">IFERROR(INDEX('اليوميه العامه'!$G$9:$G$57,SMALL(IF('اليوميه العامه'!$B$9:$B$57=$D$183,ROW(D$9:D$57)-ROW(D$9)+1),ROWS($C$188:F210))),"")</f>
        <v/>
      </c>
      <c r="G210" s="15" t="str">
        <f t="array" ref="G210">IFERROR(INDEX('اليوميه العامه'!$H$9:$H$57,SMALL(IF('اليوميه العامه'!$B$9:$B$57=$D$183,ROW(A$9:A$57)-ROW(A$9)+1),ROWS($C$188:G210))),"")</f>
        <v/>
      </c>
      <c r="H210" s="103" t="str">
        <f>IFERROR(IF(VLOOKUP($C210,'اليوميه العامه'!$D$9:$I$57,6,0)=0,"",VLOOKUP($C210,'اليوميه العامه'!$D$9:$I$57,6,0)),"")</f>
        <v/>
      </c>
    </row>
    <row r="211" spans="2:8" ht="24.95" customHeight="1" thickBot="1"/>
    <row r="212" spans="2:8" ht="41.1" customHeight="1" thickBot="1">
      <c r="B212" s="21"/>
      <c r="D212" s="101" t="s">
        <v>51</v>
      </c>
      <c r="E212" s="106">
        <f>SUM(E188:E211)</f>
        <v>61365</v>
      </c>
      <c r="F212" s="106">
        <f>SUM(F188:F211)</f>
        <v>61365</v>
      </c>
      <c r="G212" s="113"/>
      <c r="H212" s="114"/>
    </row>
    <row r="213" spans="2:8" ht="24.95" customHeight="1">
      <c r="B213" s="21" t="s">
        <v>50</v>
      </c>
      <c r="C213" s="23"/>
      <c r="D213" s="24" t="s">
        <v>50</v>
      </c>
      <c r="E213" s="16"/>
      <c r="F213" s="16"/>
      <c r="G213" s="18"/>
      <c r="H213" s="17"/>
    </row>
    <row r="214" spans="2:8" ht="24.95" customHeight="1" thickBot="1">
      <c r="B214" s="21" t="s">
        <v>50</v>
      </c>
      <c r="C214" s="23"/>
      <c r="D214" s="24" t="s">
        <v>50</v>
      </c>
      <c r="E214" s="16"/>
      <c r="F214" s="16"/>
      <c r="G214" s="25"/>
      <c r="H214" s="17"/>
    </row>
    <row r="215" spans="2:8" ht="41.1" customHeight="1">
      <c r="B215" s="21" t="s">
        <v>50</v>
      </c>
      <c r="C215" s="23"/>
      <c r="D215" s="24" t="s">
        <v>50</v>
      </c>
      <c r="E215" s="16"/>
      <c r="F215" s="16"/>
      <c r="G215" s="26" t="s">
        <v>52</v>
      </c>
      <c r="H215" s="27" t="s">
        <v>53</v>
      </c>
    </row>
    <row r="216" spans="2:8" ht="24.95" customHeight="1" thickBot="1">
      <c r="B216" s="21" t="s">
        <v>50</v>
      </c>
      <c r="C216" s="23"/>
      <c r="D216" s="24" t="s">
        <v>50</v>
      </c>
      <c r="E216" s="16"/>
      <c r="F216" s="16"/>
      <c r="G216" s="28"/>
      <c r="H216" s="29"/>
    </row>
    <row r="217" spans="2:8" ht="41.1" customHeight="1"/>
    <row r="218" spans="2:8" ht="41.1" customHeight="1"/>
    <row r="219" spans="2:8" ht="33" customHeight="1" thickBot="1">
      <c r="C219" s="1" t="s">
        <v>26</v>
      </c>
      <c r="D219" s="100">
        <f>D183+1</f>
        <v>7</v>
      </c>
      <c r="H219" s="108"/>
    </row>
    <row r="220" spans="2:8" ht="32.25" customHeight="1" thickBot="1">
      <c r="B220" s="2"/>
      <c r="C220" s="3" t="s">
        <v>27</v>
      </c>
      <c r="D220" s="4">
        <f>IFERROR(VLOOKUP($D$219,'اليوميه العامه'!$B$9:$C$59,2,0),"")</f>
        <v>43769</v>
      </c>
      <c r="E220" s="110" t="s">
        <v>70</v>
      </c>
      <c r="F220" s="111"/>
      <c r="G220" s="112"/>
      <c r="H220" s="109"/>
    </row>
    <row r="221" spans="2:8" ht="19.5" customHeight="1" thickTop="1">
      <c r="B221" s="5"/>
      <c r="C221" s="6"/>
      <c r="D221" s="7"/>
      <c r="E221" s="6"/>
      <c r="F221" s="6"/>
      <c r="G221" s="6"/>
      <c r="H221" s="8"/>
    </row>
    <row r="222" spans="2:8" ht="27.75" customHeight="1">
      <c r="B222" s="9" t="s">
        <v>29</v>
      </c>
      <c r="C222" s="9" t="s">
        <v>30</v>
      </c>
      <c r="D222" s="9" t="s">
        <v>31</v>
      </c>
      <c r="E222" s="9" t="s">
        <v>32</v>
      </c>
      <c r="F222" s="9" t="s">
        <v>33</v>
      </c>
      <c r="G222" s="9" t="s">
        <v>34</v>
      </c>
      <c r="H222" s="10" t="s">
        <v>35</v>
      </c>
    </row>
    <row r="223" spans="2:8" ht="15" customHeight="1">
      <c r="B223" s="11" t="s">
        <v>36</v>
      </c>
      <c r="C223" s="12" t="s">
        <v>37</v>
      </c>
      <c r="D223" s="13" t="s">
        <v>38</v>
      </c>
      <c r="E223" s="13" t="s">
        <v>39</v>
      </c>
      <c r="F223" s="13" t="s">
        <v>40</v>
      </c>
      <c r="G223" s="13" t="s">
        <v>41</v>
      </c>
      <c r="H223" s="14" t="s">
        <v>42</v>
      </c>
    </row>
    <row r="224" spans="2:8" ht="24.95" customHeight="1">
      <c r="B224" s="15">
        <f>IF(C224="","",SUBTOTAL(3,$C$224:C224))</f>
        <v>1</v>
      </c>
      <c r="C224" s="103">
        <f t="array" ref="C224">IFERROR(INDEX('اليوميه العامه'!$D$9:$D$57,SMALL(IF('اليوميه العامه'!$B$9:$B$57=$D$219,ROW(A$9:A$57)-ROW(A$9)+1),ROWS($C$224:C224))),"")</f>
        <v>1341</v>
      </c>
      <c r="D224" s="104" t="str">
        <f t="array" ref="D224">IFERROR("حـ/"&amp;INDEX('اليوميه العامه'!$E$9:$E$57,MATCH($D$219&amp;$C224,'اليوميه العامه'!$B$9:$B$57&amp;'اليوميه العامه'!$D$9:$D$57,0)),"")</f>
        <v>حـ/تأمينات لدى الغير</v>
      </c>
      <c r="E224" s="105">
        <f t="array" ref="E224">IFERROR(INDEX('اليوميه العامه'!$F$9:$F$57,SMALL(IF('اليوميه العامه'!$B$9:$B$57=$D$219,ROW(C$9:C$57)-ROW(C$9)+1),ROWS($C$224:E224))),"")</f>
        <v>17500</v>
      </c>
      <c r="F224" s="105">
        <f t="array" ref="F224">IFERROR(INDEX('اليوميه العامه'!$G$9:$G$57,SMALL(IF('اليوميه العامه'!$B$9:$B$57=$D$219,ROW(D$9:D$57)-ROW(D$9)+1),ROWS($C$224:F224))),"")</f>
        <v>0</v>
      </c>
      <c r="G224" s="15" t="str">
        <f>IFERROR(INDEX('اليوميه العامه'!$H$9:$H$57,SMALL(IF('اليوميه العامه'!$B$9:$B$57=$D$219,ROW(A$9:A$57)-ROW(A$9)+1),ROWS($C$224:G224))),"")</f>
        <v/>
      </c>
      <c r="H224" s="103" t="str">
        <f>IFERROR(IF(VLOOKUP($C224,'اليوميه العامه'!$D$9:$I$57,6,0)=0,"",VLOOKUP($C224,'اليوميه العامه'!$D$9:$I$57,6,0)),"")</f>
        <v/>
      </c>
    </row>
    <row r="225" spans="2:8" ht="24.95" customHeight="1">
      <c r="B225" s="15">
        <f>IF(C225="","",SUBTOTAL(3,$C$224:C225))</f>
        <v>2</v>
      </c>
      <c r="C225" s="103">
        <f t="array" ref="C225">IFERROR(INDEX('اليوميه العامه'!$D$9:$D$57,SMALL(IF('اليوميه العامه'!$B$9:$B$57=$D$219,ROW(A$9:A$57)-ROW(A$9)+1),ROWS($C$224:C225))),"")</f>
        <v>3261</v>
      </c>
      <c r="D225" s="104" t="str">
        <f t="array" ref="D225">IFERROR("حـ/"&amp;INDEX('اليوميه العامه'!$E$9:$E$57,MATCH($D$219&amp;$C225,'اليوميه العامه'!$B$9:$B$57&amp;'اليوميه العامه'!$D$9:$D$57,0)),"")</f>
        <v>حـ/مصاريف نقل مستلزمات الشركه</v>
      </c>
      <c r="E225" s="105">
        <f t="array" ref="E225">IFERROR(INDEX('اليوميه العامه'!$F$9:$F$57,SMALL(IF('اليوميه العامه'!$B$9:$B$57=$D$219,ROW(C$9:C$57)-ROW(C$9)+1),ROWS($C$224:E225))),"")</f>
        <v>500</v>
      </c>
      <c r="F225" s="105">
        <f t="array" ref="F225">IFERROR(INDEX('اليوميه العامه'!$G$9:$G$57,SMALL(IF('اليوميه العامه'!$B$9:$B$57=$D$219,ROW(D$9:D$57)-ROW(D$9)+1),ROWS($C$224:F225))),"")</f>
        <v>0</v>
      </c>
      <c r="G225" s="15" t="str">
        <f>IFERROR(INDEX('اليوميه العامه'!$H$9:$H$57,SMALL(IF('اليوميه العامه'!$B$9:$B$57=$D$219,ROW(A$9:A$57)-ROW(A$9)+1),ROWS($C$224:G225))),"")</f>
        <v/>
      </c>
      <c r="H225" s="103" t="str">
        <f>IFERROR(IF(VLOOKUP($C225,'اليوميه العامه'!$D$9:$I$57,6,0)=0,"",VLOOKUP($C225,'اليوميه العامه'!$D$9:$I$57,6,0)),"")</f>
        <v/>
      </c>
    </row>
    <row r="226" spans="2:8" ht="24.95" customHeight="1">
      <c r="B226" s="15">
        <f>IF(C226="","",SUBTOTAL(3,$C$224:C226))</f>
        <v>3</v>
      </c>
      <c r="C226" s="103">
        <f t="array" ref="C226">IFERROR(INDEX('اليوميه العامه'!$D$9:$D$57,SMALL(IF('اليوميه العامه'!$B$9:$B$57=$D$219,ROW(A$9:A$57)-ROW(A$9)+1),ROWS($C$224:C226))),"")</f>
        <v>32704</v>
      </c>
      <c r="D226" s="104" t="str">
        <f t="array" ref="D226">IFERROR("حـ/"&amp;INDEX('اليوميه العامه'!$E$9:$E$57,MATCH($D$219&amp;$C226,'اليوميه العامه'!$B$9:$B$57&amp;'اليوميه العامه'!$D$9:$D$57,0)),"")</f>
        <v>حـ/مصاريف أدوات كتابيه عموميه</v>
      </c>
      <c r="E226" s="105">
        <f t="array" ref="E226">IFERROR(INDEX('اليوميه العامه'!$F$9:$F$57,SMALL(IF('اليوميه العامه'!$B$9:$B$57=$D$219,ROW(C$9:C$57)-ROW(C$9)+1),ROWS($C$224:E226))),"")</f>
        <v>200</v>
      </c>
      <c r="F226" s="105">
        <f t="array" ref="F226">IFERROR(INDEX('اليوميه العامه'!$G$9:$G$57,SMALL(IF('اليوميه العامه'!$B$9:$B$57=$D$219,ROW(D$9:D$57)-ROW(D$9)+1),ROWS($C$224:F226))),"")</f>
        <v>0</v>
      </c>
      <c r="G226" s="15" t="str">
        <f>IFERROR(INDEX('اليوميه العامه'!$H$9:$H$57,SMALL(IF('اليوميه العامه'!$B$9:$B$57=$D$219,ROW(A$9:A$57)-ROW(A$9)+1),ROWS($C$224:G226))),"")</f>
        <v/>
      </c>
      <c r="H226" s="103" t="str">
        <f>IFERROR(IF(VLOOKUP($C226,'اليوميه العامه'!$D$9:$I$57,6,0)=0,"",VLOOKUP($C226,'اليوميه العامه'!$D$9:$I$57,6,0)),"")</f>
        <v/>
      </c>
    </row>
    <row r="227" spans="2:8" ht="24.95" customHeight="1">
      <c r="B227" s="15">
        <f>IF(C227="","",SUBTOTAL(3,$C$224:C227))</f>
        <v>4</v>
      </c>
      <c r="C227" s="103">
        <f t="array" ref="C227">IFERROR(INDEX('اليوميه العامه'!$D$9:$D$57,SMALL(IF('اليوميه العامه'!$B$9:$B$57=$D$219,ROW(A$9:A$57)-ROW(A$9)+1),ROWS($C$224:C227))),"")</f>
        <v>3128</v>
      </c>
      <c r="D227" s="104" t="str">
        <f t="array" ref="D227">IFERROR("حـ/"&amp;INDEX('اليوميه العامه'!$E$9:$E$57,MATCH($D$219&amp;$C227,'اليوميه العامه'!$B$9:$B$57&amp;'اليوميه العامه'!$D$9:$D$57,0)),"")</f>
        <v xml:space="preserve">حـ/مصاريف كمبيوتر وشبكات </v>
      </c>
      <c r="E227" s="105">
        <f t="array" ref="E227">IFERROR(INDEX('اليوميه العامه'!$F$9:$F$57,SMALL(IF('اليوميه العامه'!$B$9:$B$57=$D$219,ROW(C$9:C$57)-ROW(C$9)+1),ROWS($C$224:E227))),"")</f>
        <v>1800</v>
      </c>
      <c r="F227" s="105">
        <f t="array" ref="F227">IFERROR(INDEX('اليوميه العامه'!$G$9:$G$57,SMALL(IF('اليوميه العامه'!$B$9:$B$57=$D$219,ROW(D$9:D$57)-ROW(D$9)+1),ROWS($C$224:F227))),"")</f>
        <v>0</v>
      </c>
      <c r="G227" s="15" t="str">
        <f>IFERROR(INDEX('اليوميه العامه'!$H$9:$H$57,SMALL(IF('اليوميه العامه'!$B$9:$B$57=$D$219,ROW(A$9:A$57)-ROW(A$9)+1),ROWS($C$224:G227))),"")</f>
        <v/>
      </c>
      <c r="H227" s="103" t="str">
        <f>IFERROR(IF(VLOOKUP($C227,'اليوميه العامه'!$D$9:$I$57,6,0)=0,"",VLOOKUP($C227,'اليوميه العامه'!$D$9:$I$57,6,0)),"")</f>
        <v/>
      </c>
    </row>
    <row r="228" spans="2:8" ht="24.95" customHeight="1">
      <c r="B228" s="15">
        <f>IF(C228="","",SUBTOTAL(3,$C$224:C228))</f>
        <v>5</v>
      </c>
      <c r="C228" s="103">
        <f t="array" ref="C228">IFERROR(INDEX('اليوميه العامه'!$D$9:$D$57,SMALL(IF('اليوميه العامه'!$B$9:$B$57=$D$219,ROW(A$9:A$57)-ROW(A$9)+1),ROWS($C$224:C228))),"")</f>
        <v>2111</v>
      </c>
      <c r="D228" s="104" t="str">
        <f t="array" ref="D228">IFERROR("حـ/"&amp;INDEX('اليوميه العامه'!$E$9:$E$57,MATCH($D$219&amp;$C228,'اليوميه العامه'!$B$9:$B$57&amp;'اليوميه العامه'!$D$9:$D$57,0)),"")</f>
        <v>حـ/مســــــاهمة الشركاء</v>
      </c>
      <c r="E228" s="105">
        <f t="array" ref="E228">IFERROR(INDEX('اليوميه العامه'!$F$9:$F$57,SMALL(IF('اليوميه العامه'!$B$9:$B$57=$D$219,ROW(C$9:C$57)-ROW(C$9)+1),ROWS($C$224:E228))),"")</f>
        <v>0</v>
      </c>
      <c r="F228" s="105">
        <f t="array" ref="F228">IFERROR(INDEX('اليوميه العامه'!$G$9:$G$57,SMALL(IF('اليوميه العامه'!$B$9:$B$57=$D$219,ROW(D$9:D$57)-ROW(D$9)+1),ROWS($C$224:F228))),"")</f>
        <v>20000</v>
      </c>
      <c r="G228" s="15" t="str">
        <f>IFERROR(INDEX('اليوميه العامه'!$H$9:$H$57,SMALL(IF('اليوميه العامه'!$B$9:$B$57=$D$219,ROW(A$9:A$57)-ROW(A$9)+1),ROWS($C$224:G228))),"")</f>
        <v/>
      </c>
      <c r="H228" s="103" t="str">
        <f>IFERROR(IF(VLOOKUP($C228,'اليوميه العامه'!$D$9:$I$57,6,0)=0,"",VLOOKUP($C228,'اليوميه العامه'!$D$9:$I$57,6,0)),"")</f>
        <v/>
      </c>
    </row>
    <row r="229" spans="2:8" ht="24.95" customHeight="1">
      <c r="B229" s="15">
        <f>IF(C229="","",SUBTOTAL(3,$C$224:C229))</f>
        <v>6</v>
      </c>
      <c r="C229" s="103">
        <f t="array" ref="C229">IFERROR(INDEX('اليوميه العامه'!$D$9:$D$57,SMALL(IF('اليوميه العامه'!$B$9:$B$57=$D$219,ROW(A$9:A$57)-ROW(A$9)+1),ROWS($C$224:C229))),"")</f>
        <v>0</v>
      </c>
      <c r="D229" s="104" t="str">
        <f t="array" ref="D229">IFERROR("حـ/"&amp;INDEX('اليوميه العامه'!$E$9:$E$57,MATCH($D$219&amp;$C229,'اليوميه العامه'!$B$9:$B$57&amp;'اليوميه العامه'!$D$9:$D$57,0)),"")</f>
        <v>حـ/0</v>
      </c>
      <c r="E229" s="105">
        <f t="array" ref="E229">IFERROR(INDEX('اليوميه العامه'!$F$9:$F$57,SMALL(IF('اليوميه العامه'!$B$9:$B$57=$D$219,ROW(C$9:C$57)-ROW(C$9)+1),ROWS($C$224:E229))),"")</f>
        <v>0</v>
      </c>
      <c r="F229" s="105">
        <f t="array" ref="F229">IFERROR(INDEX('اليوميه العامه'!$G$9:$G$57,SMALL(IF('اليوميه العامه'!$B$9:$B$57=$D$219,ROW(D$9:D$57)-ROW(D$9)+1),ROWS($C$224:F229))),"")</f>
        <v>0</v>
      </c>
      <c r="G229" s="15" t="str">
        <f>IFERROR(INDEX('اليوميه العامه'!$H$9:$H$57,SMALL(IF('اليوميه العامه'!$B$9:$B$57=$D$219,ROW(A$9:A$57)-ROW(A$9)+1),ROWS($C$224:G229))),"")</f>
        <v/>
      </c>
      <c r="H229" s="103" t="str">
        <f>IFERROR(IF(VLOOKUP($C229,'اليوميه العامه'!$D$9:$I$57,6,0)=0,"",VLOOKUP($C229,'اليوميه العامه'!$D$9:$I$57,6,0)),"")</f>
        <v/>
      </c>
    </row>
    <row r="230" spans="2:8" ht="24.95" customHeight="1">
      <c r="B230" s="15" t="str">
        <f>IF(C230="","",SUBTOTAL(3,$C$224:C230))</f>
        <v/>
      </c>
      <c r="C230" s="103" t="str">
        <f t="array" ref="C230">IFERROR(INDEX('اليوميه العامه'!$D$9:$D$57,SMALL(IF('اليوميه العامه'!$B$9:$B$57=$D$219,ROW(A$9:A$57)-ROW(A$9)+1),ROWS($C$224:C230))),"")</f>
        <v/>
      </c>
      <c r="D230" s="104" t="str">
        <f t="array" ref="D230">IFERROR("حـ/"&amp;INDEX('اليوميه العامه'!$E$9:$E$57,MATCH($D$219&amp;$C230,'اليوميه العامه'!$B$9:$B$57&amp;'اليوميه العامه'!$D$9:$D$57,0)),"")</f>
        <v/>
      </c>
      <c r="E230" s="105" t="str">
        <f t="array" ref="E230">IFERROR(INDEX('اليوميه العامه'!$F$9:$F$57,SMALL(IF('اليوميه العامه'!$B$9:$B$57=$D$219,ROW(C$9:C$57)-ROW(C$9)+1),ROWS($C$224:E230))),"")</f>
        <v/>
      </c>
      <c r="F230" s="105" t="str">
        <f t="array" ref="F230">IFERROR(INDEX('اليوميه العامه'!$G$9:$G$57,SMALL(IF('اليوميه العامه'!$B$9:$B$57=$D$219,ROW(D$9:D$57)-ROW(D$9)+1),ROWS($C$224:F230))),"")</f>
        <v/>
      </c>
      <c r="G230" s="15" t="str">
        <f>IFERROR(INDEX('اليوميه العامه'!$H$9:$H$57,SMALL(IF('اليوميه العامه'!$B$9:$B$57=$D$219,ROW(A$9:A$57)-ROW(A$9)+1),ROWS($C$224:G230))),"")</f>
        <v/>
      </c>
      <c r="H230" s="103" t="str">
        <f>IFERROR(IF(VLOOKUP($C230,'اليوميه العامه'!$D$9:$I$57,6,0)=0,"",VLOOKUP($C230,'اليوميه العامه'!$D$9:$I$57,6,0)),"")</f>
        <v/>
      </c>
    </row>
    <row r="231" spans="2:8" ht="24.95" customHeight="1">
      <c r="B231" s="15" t="str">
        <f>IF(C231="","",SUBTOTAL(3,$C$224:C231))</f>
        <v/>
      </c>
      <c r="C231" s="103" t="str">
        <f t="array" ref="C231">IFERROR(INDEX('اليوميه العامه'!$D$9:$D$57,SMALL(IF('اليوميه العامه'!$B$9:$B$57=$D$219,ROW(A$9:A$57)-ROW(A$9)+1),ROWS($C$224:C231))),"")</f>
        <v/>
      </c>
      <c r="D231" s="104" t="str">
        <f t="array" ref="D231">IFERROR("حـ/"&amp;INDEX('اليوميه العامه'!$E$9:$E$57,MATCH($D$219&amp;$C231,'اليوميه العامه'!$B$9:$B$57&amp;'اليوميه العامه'!$D$9:$D$57,0)),"")</f>
        <v/>
      </c>
      <c r="E231" s="105" t="str">
        <f t="array" ref="E231">IFERROR(INDEX('اليوميه العامه'!$F$9:$F$57,SMALL(IF('اليوميه العامه'!$B$9:$B$57=$D$219,ROW(C$9:C$57)-ROW(C$9)+1),ROWS($C$224:E231))),"")</f>
        <v/>
      </c>
      <c r="F231" s="105" t="str">
        <f t="array" ref="F231">IFERROR(INDEX('اليوميه العامه'!$G$9:$G$57,SMALL(IF('اليوميه العامه'!$B$9:$B$57=$D$219,ROW(D$9:D$57)-ROW(D$9)+1),ROWS($C$224:F231))),"")</f>
        <v/>
      </c>
      <c r="G231" s="15" t="str">
        <f>IFERROR(INDEX('اليوميه العامه'!$H$9:$H$57,SMALL(IF('اليوميه العامه'!$B$9:$B$57=$D$219,ROW(A$9:A$57)-ROW(A$9)+1),ROWS($C$224:G231))),"")</f>
        <v/>
      </c>
      <c r="H231" s="103" t="str">
        <f>IFERROR(IF(VLOOKUP($C231,'اليوميه العامه'!$D$9:$I$57,6,0)=0,"",VLOOKUP($C231,'اليوميه العامه'!$D$9:$I$57,6,0)),"")</f>
        <v/>
      </c>
    </row>
    <row r="232" spans="2:8" ht="24.95" customHeight="1">
      <c r="B232" s="15" t="str">
        <f>IF(C232="","",SUBTOTAL(3,$C$224:C232))</f>
        <v/>
      </c>
      <c r="C232" s="103" t="str">
        <f t="array" ref="C232">IFERROR(INDEX('اليوميه العامه'!$D$9:$D$57,SMALL(IF('اليوميه العامه'!$B$9:$B$57=$D$219,ROW(A$9:A$57)-ROW(A$9)+1),ROWS($C$224:C232))),"")</f>
        <v/>
      </c>
      <c r="D232" s="104" t="str">
        <f t="array" ref="D232">IFERROR("حـ/"&amp;INDEX('اليوميه العامه'!$E$9:$E$57,MATCH($D$219&amp;$C232,'اليوميه العامه'!$B$9:$B$57&amp;'اليوميه العامه'!$D$9:$D$57,0)),"")</f>
        <v/>
      </c>
      <c r="E232" s="105" t="str">
        <f t="array" ref="E232">IFERROR(INDEX('اليوميه العامه'!$F$9:$F$57,SMALL(IF('اليوميه العامه'!$B$9:$B$57=$D$219,ROW(C$9:C$57)-ROW(C$9)+1),ROWS($C$224:E232))),"")</f>
        <v/>
      </c>
      <c r="F232" s="105" t="str">
        <f t="array" ref="F232">IFERROR(INDEX('اليوميه العامه'!$G$9:$G$57,SMALL(IF('اليوميه العامه'!$B$9:$B$57=$D$219,ROW(D$9:D$57)-ROW(D$9)+1),ROWS($C$224:F232))),"")</f>
        <v/>
      </c>
      <c r="G232" s="15" t="str">
        <f>IFERROR(INDEX('اليوميه العامه'!$H$9:$H$57,SMALL(IF('اليوميه العامه'!$B$9:$B$57=$D$219,ROW(A$9:A$57)-ROW(A$9)+1),ROWS($C$224:G232))),"")</f>
        <v/>
      </c>
      <c r="H232" s="103" t="str">
        <f>IFERROR(IF(VLOOKUP($C232,'اليوميه العامه'!$D$9:$I$57,6,0)=0,"",VLOOKUP($C232,'اليوميه العامه'!$D$9:$I$57,6,0)),"")</f>
        <v/>
      </c>
    </row>
    <row r="233" spans="2:8" ht="24.95" customHeight="1">
      <c r="B233" s="15" t="str">
        <f>IF(C233="","",SUBTOTAL(3,$C$224:C233))</f>
        <v/>
      </c>
      <c r="C233" s="103" t="str">
        <f t="array" ref="C233">IFERROR(INDEX('اليوميه العامه'!$D$9:$D$57,SMALL(IF('اليوميه العامه'!$B$9:$B$57=$D$219,ROW(A$9:A$57)-ROW(A$9)+1),ROWS($C$224:C233))),"")</f>
        <v/>
      </c>
      <c r="D233" s="104" t="str">
        <f t="array" ref="D233">IFERROR("حـ/"&amp;INDEX('اليوميه العامه'!$E$9:$E$57,MATCH($D$219&amp;$C233,'اليوميه العامه'!$B$9:$B$57&amp;'اليوميه العامه'!$D$9:$D$57,0)),"")</f>
        <v/>
      </c>
      <c r="E233" s="105" t="str">
        <f t="array" ref="E233">IFERROR(INDEX('اليوميه العامه'!$F$9:$F$57,SMALL(IF('اليوميه العامه'!$B$9:$B$57=$D$219,ROW(C$9:C$57)-ROW(C$9)+1),ROWS($C$224:E233))),"")</f>
        <v/>
      </c>
      <c r="F233" s="105" t="str">
        <f t="array" ref="F233">IFERROR(INDEX('اليوميه العامه'!$G$9:$G$57,SMALL(IF('اليوميه العامه'!$B$9:$B$57=$D$219,ROW(D$9:D$57)-ROW(D$9)+1),ROWS($C$224:F233))),"")</f>
        <v/>
      </c>
      <c r="G233" s="15" t="str">
        <f>IFERROR(INDEX('اليوميه العامه'!$H$9:$H$57,SMALL(IF('اليوميه العامه'!$B$9:$B$57=$D$219,ROW(A$9:A$57)-ROW(A$9)+1),ROWS($C$224:G233))),"")</f>
        <v/>
      </c>
      <c r="H233" s="103" t="str">
        <f>IFERROR(IF(VLOOKUP($C233,'اليوميه العامه'!$D$9:$I$57,6,0)=0,"",VLOOKUP($C233,'اليوميه العامه'!$D$9:$I$57,6,0)),"")</f>
        <v/>
      </c>
    </row>
    <row r="234" spans="2:8" ht="24.95" customHeight="1">
      <c r="B234" s="15" t="str">
        <f>IF(C234="","",SUBTOTAL(3,$C$224:C234))</f>
        <v/>
      </c>
      <c r="C234" s="103" t="str">
        <f t="array" ref="C234">IFERROR(INDEX('اليوميه العامه'!$D$9:$D$57,SMALL(IF('اليوميه العامه'!$B$9:$B$57=$D$219,ROW(A$9:A$57)-ROW(A$9)+1),ROWS($C$224:C234))),"")</f>
        <v/>
      </c>
      <c r="D234" s="104" t="str">
        <f t="array" ref="D234">IFERROR("حـ/"&amp;INDEX('اليوميه العامه'!$E$9:$E$57,MATCH($D$219&amp;$C234,'اليوميه العامه'!$B$9:$B$57&amp;'اليوميه العامه'!$D$9:$D$57,0)),"")</f>
        <v/>
      </c>
      <c r="E234" s="105" t="str">
        <f t="array" ref="E234">IFERROR(INDEX('اليوميه العامه'!$F$9:$F$57,SMALL(IF('اليوميه العامه'!$B$9:$B$57=$D$219,ROW(C$9:C$57)-ROW(C$9)+1),ROWS($C$224:E234))),"")</f>
        <v/>
      </c>
      <c r="F234" s="105" t="str">
        <f t="array" ref="F234">IFERROR(INDEX('اليوميه العامه'!$G$9:$G$57,SMALL(IF('اليوميه العامه'!$B$9:$B$57=$D$219,ROW(D$9:D$57)-ROW(D$9)+1),ROWS($C$224:F234))),"")</f>
        <v/>
      </c>
      <c r="G234" s="15" t="str">
        <f>IFERROR(INDEX('اليوميه العامه'!$H$9:$H$57,SMALL(IF('اليوميه العامه'!$B$9:$B$57=$D$219,ROW(A$9:A$57)-ROW(A$9)+1),ROWS($C$224:G234))),"")</f>
        <v/>
      </c>
      <c r="H234" s="103" t="str">
        <f>IFERROR(IF(VLOOKUP($C234,'اليوميه العامه'!$D$9:$I$57,6,0)=0,"",VLOOKUP($C234,'اليوميه العامه'!$D$9:$I$57,6,0)),"")</f>
        <v/>
      </c>
    </row>
    <row r="235" spans="2:8" ht="24.95" customHeight="1">
      <c r="B235" s="15" t="str">
        <f>IF(C235="","",SUBTOTAL(3,$C$224:C235))</f>
        <v/>
      </c>
      <c r="C235" s="103" t="str">
        <f t="array" ref="C235">IFERROR(INDEX('اليوميه العامه'!$D$9:$D$57,SMALL(IF('اليوميه العامه'!$B$9:$B$57=$D$219,ROW(A$9:A$57)-ROW(A$9)+1),ROWS($C$224:C235))),"")</f>
        <v/>
      </c>
      <c r="D235" s="104" t="str">
        <f t="array" ref="D235">IFERROR("حـ/"&amp;INDEX('اليوميه العامه'!$E$9:$E$57,MATCH($D$219&amp;$C235,'اليوميه العامه'!$B$9:$B$57&amp;'اليوميه العامه'!$D$9:$D$57,0)),"")</f>
        <v/>
      </c>
      <c r="E235" s="105" t="str">
        <f t="array" ref="E235">IFERROR(INDEX('اليوميه العامه'!$F$9:$F$57,SMALL(IF('اليوميه العامه'!$B$9:$B$57=$D$219,ROW(C$9:C$57)-ROW(C$9)+1),ROWS($C$224:E235))),"")</f>
        <v/>
      </c>
      <c r="F235" s="105" t="str">
        <f t="array" ref="F235">IFERROR(INDEX('اليوميه العامه'!$G$9:$G$57,SMALL(IF('اليوميه العامه'!$B$9:$B$57=$D$219,ROW(D$9:D$57)-ROW(D$9)+1),ROWS($C$224:F235))),"")</f>
        <v/>
      </c>
      <c r="G235" s="15" t="str">
        <f>IFERROR(INDEX('اليوميه العامه'!$H$9:$H$57,SMALL(IF('اليوميه العامه'!$B$9:$B$57=$D$219,ROW(A$9:A$57)-ROW(A$9)+1),ROWS($C$224:G235))),"")</f>
        <v/>
      </c>
      <c r="H235" s="103" t="str">
        <f>IFERROR(IF(VLOOKUP($C235,'اليوميه العامه'!$D$9:$I$57,6,0)=0,"",VLOOKUP($C235,'اليوميه العامه'!$D$9:$I$57,6,0)),"")</f>
        <v/>
      </c>
    </row>
    <row r="236" spans="2:8" ht="24.95" customHeight="1">
      <c r="B236" s="15" t="str">
        <f>IF(C236="","",SUBTOTAL(3,$C$224:C236))</f>
        <v/>
      </c>
      <c r="C236" s="103" t="str">
        <f t="array" ref="C236">IFERROR(INDEX('اليوميه العامه'!$D$9:$D$57,SMALL(IF('اليوميه العامه'!$B$9:$B$57=$D$219,ROW(A$9:A$57)-ROW(A$9)+1),ROWS($C$224:C236))),"")</f>
        <v/>
      </c>
      <c r="D236" s="104" t="str">
        <f t="array" ref="D236">IFERROR("حـ/"&amp;INDEX('اليوميه العامه'!$E$9:$E$57,MATCH($D$219&amp;$C236,'اليوميه العامه'!$B$9:$B$57&amp;'اليوميه العامه'!$D$9:$D$57,0)),"")</f>
        <v/>
      </c>
      <c r="E236" s="105" t="str">
        <f t="array" ref="E236">IFERROR(INDEX('اليوميه العامه'!$F$9:$F$57,SMALL(IF('اليوميه العامه'!$B$9:$B$57=$D$219,ROW(C$9:C$57)-ROW(C$9)+1),ROWS($C$224:E236))),"")</f>
        <v/>
      </c>
      <c r="F236" s="105" t="str">
        <f t="array" ref="F236">IFERROR(INDEX('اليوميه العامه'!$G$9:$G$57,SMALL(IF('اليوميه العامه'!$B$9:$B$57=$D$219,ROW(D$9:D$57)-ROW(D$9)+1),ROWS($C$224:F236))),"")</f>
        <v/>
      </c>
      <c r="G236" s="15" t="str">
        <f>IFERROR(INDEX('اليوميه العامه'!$H$9:$H$57,SMALL(IF('اليوميه العامه'!$B$9:$B$57=$D$219,ROW(A$9:A$57)-ROW(A$9)+1),ROWS($C$224:G236))),"")</f>
        <v/>
      </c>
      <c r="H236" s="103" t="str">
        <f>IFERROR(IF(VLOOKUP($C236,'اليوميه العامه'!$D$9:$I$57,6,0)=0,"",VLOOKUP($C236,'اليوميه العامه'!$D$9:$I$57,6,0)),"")</f>
        <v/>
      </c>
    </row>
    <row r="237" spans="2:8" ht="24.95" customHeight="1">
      <c r="B237" s="15" t="str">
        <f>IF(C237="","",SUBTOTAL(3,$C$224:C237))</f>
        <v/>
      </c>
      <c r="C237" s="103" t="str">
        <f t="array" ref="C237">IFERROR(INDEX('اليوميه العامه'!$D$9:$D$57,SMALL(IF('اليوميه العامه'!$B$9:$B$57=$D$219,ROW(A$9:A$57)-ROW(A$9)+1),ROWS($C$224:C237))),"")</f>
        <v/>
      </c>
      <c r="D237" s="104" t="str">
        <f t="array" ref="D237">IFERROR("حـ/"&amp;INDEX('اليوميه العامه'!$E$9:$E$57,MATCH($D$219&amp;$C237,'اليوميه العامه'!$B$9:$B$57&amp;'اليوميه العامه'!$D$9:$D$57,0)),"")</f>
        <v/>
      </c>
      <c r="E237" s="105" t="str">
        <f t="array" ref="E237">IFERROR(INDEX('اليوميه العامه'!$F$9:$F$57,SMALL(IF('اليوميه العامه'!$B$9:$B$57=$D$219,ROW(C$9:C$57)-ROW(C$9)+1),ROWS($C$224:E237))),"")</f>
        <v/>
      </c>
      <c r="F237" s="105" t="str">
        <f t="array" ref="F237">IFERROR(INDEX('اليوميه العامه'!$G$9:$G$57,SMALL(IF('اليوميه العامه'!$B$9:$B$57=$D$219,ROW(D$9:D$57)-ROW(D$9)+1),ROWS($C$224:F237))),"")</f>
        <v/>
      </c>
      <c r="G237" s="15" t="str">
        <f>IFERROR(INDEX('اليوميه العامه'!$H$9:$H$57,SMALL(IF('اليوميه العامه'!$B$9:$B$57=$D$219,ROW(A$9:A$57)-ROW(A$9)+1),ROWS($C$224:G237))),"")</f>
        <v/>
      </c>
      <c r="H237" s="103" t="str">
        <f>IFERROR(IF(VLOOKUP($C237,'اليوميه العامه'!$D$9:$I$57,6,0)=0,"",VLOOKUP($C237,'اليوميه العامه'!$D$9:$I$57,6,0)),"")</f>
        <v/>
      </c>
    </row>
    <row r="238" spans="2:8" ht="24.95" customHeight="1">
      <c r="B238" s="15" t="str">
        <f>IF(C238="","",SUBTOTAL(3,$C$224:C238))</f>
        <v/>
      </c>
      <c r="C238" s="103" t="str">
        <f t="array" ref="C238">IFERROR(INDEX('اليوميه العامه'!$D$9:$D$57,SMALL(IF('اليوميه العامه'!$B$9:$B$57=$D$219,ROW(A$9:A$57)-ROW(A$9)+1),ROWS($C$224:C238))),"")</f>
        <v/>
      </c>
      <c r="D238" s="104" t="str">
        <f t="array" ref="D238">IFERROR("حـ/"&amp;INDEX('اليوميه العامه'!$E$9:$E$57,MATCH($D$219&amp;$C238,'اليوميه العامه'!$B$9:$B$57&amp;'اليوميه العامه'!$D$9:$D$57,0)),"")</f>
        <v/>
      </c>
      <c r="E238" s="105" t="str">
        <f t="array" ref="E238">IFERROR(INDEX('اليوميه العامه'!$F$9:$F$57,SMALL(IF('اليوميه العامه'!$B$9:$B$57=$D$219,ROW(C$9:C$57)-ROW(C$9)+1),ROWS($C$224:E238))),"")</f>
        <v/>
      </c>
      <c r="F238" s="105" t="str">
        <f t="array" ref="F238">IFERROR(INDEX('اليوميه العامه'!$G$9:$G$57,SMALL(IF('اليوميه العامه'!$B$9:$B$57=$D$219,ROW(D$9:D$57)-ROW(D$9)+1),ROWS($C$224:F238))),"")</f>
        <v/>
      </c>
      <c r="G238" s="15" t="str">
        <f>IFERROR(INDEX('اليوميه العامه'!$H$9:$H$57,SMALL(IF('اليوميه العامه'!$B$9:$B$57=$D$219,ROW(A$9:A$57)-ROW(A$9)+1),ROWS($C$224:G238))),"")</f>
        <v/>
      </c>
      <c r="H238" s="103" t="str">
        <f>IFERROR(IF(VLOOKUP($C238,'اليوميه العامه'!$D$9:$I$57,6,0)=0,"",VLOOKUP($C238,'اليوميه العامه'!$D$9:$I$57,6,0)),"")</f>
        <v/>
      </c>
    </row>
    <row r="239" spans="2:8" ht="24.95" customHeight="1">
      <c r="B239" s="15" t="str">
        <f>IF(C239="","",SUBTOTAL(3,$C$224:C239))</f>
        <v/>
      </c>
      <c r="C239" s="103" t="str">
        <f t="array" ref="C239">IFERROR(INDEX('اليوميه العامه'!$D$9:$D$57,SMALL(IF('اليوميه العامه'!$B$9:$B$57=$D$219,ROW(A$9:A$57)-ROW(A$9)+1),ROWS($C$224:C239))),"")</f>
        <v/>
      </c>
      <c r="D239" s="104" t="str">
        <f t="array" ref="D239">IFERROR("حـ/"&amp;INDEX('اليوميه العامه'!$E$9:$E$57,MATCH($D$219&amp;$C239,'اليوميه العامه'!$B$9:$B$57&amp;'اليوميه العامه'!$D$9:$D$57,0)),"")</f>
        <v/>
      </c>
      <c r="E239" s="105" t="str">
        <f t="array" ref="E239">IFERROR(INDEX('اليوميه العامه'!$F$9:$F$57,SMALL(IF('اليوميه العامه'!$B$9:$B$57=$D$219,ROW(C$9:C$57)-ROW(C$9)+1),ROWS($C$224:E239))),"")</f>
        <v/>
      </c>
      <c r="F239" s="105" t="str">
        <f t="array" ref="F239">IFERROR(INDEX('اليوميه العامه'!$G$9:$G$57,SMALL(IF('اليوميه العامه'!$B$9:$B$57=$D$219,ROW(D$9:D$57)-ROW(D$9)+1),ROWS($C$224:F239))),"")</f>
        <v/>
      </c>
      <c r="G239" s="15" t="str">
        <f>IFERROR(INDEX('اليوميه العامه'!$H$9:$H$57,SMALL(IF('اليوميه العامه'!$B$9:$B$57=$D$219,ROW(A$9:A$57)-ROW(A$9)+1),ROWS($C$224:G239))),"")</f>
        <v/>
      </c>
      <c r="H239" s="103" t="str">
        <f>IFERROR(IF(VLOOKUP($C239,'اليوميه العامه'!$D$9:$I$57,6,0)=0,"",VLOOKUP($C239,'اليوميه العامه'!$D$9:$I$57,6,0)),"")</f>
        <v/>
      </c>
    </row>
    <row r="240" spans="2:8" ht="24.95" customHeight="1">
      <c r="B240" s="15" t="str">
        <f>IF(C240="","",SUBTOTAL(3,$C$224:C240))</f>
        <v/>
      </c>
      <c r="C240" s="103" t="str">
        <f t="array" ref="C240">IFERROR(INDEX('اليوميه العامه'!$D$9:$D$57,SMALL(IF('اليوميه العامه'!$B$9:$B$57=$D$219,ROW(A$9:A$57)-ROW(A$9)+1),ROWS($C$224:C240))),"")</f>
        <v/>
      </c>
      <c r="D240" s="104" t="str">
        <f t="array" ref="D240">IFERROR("حـ/"&amp;INDEX('اليوميه العامه'!$E$9:$E$57,MATCH($D$219&amp;$C240,'اليوميه العامه'!$B$9:$B$57&amp;'اليوميه العامه'!$D$9:$D$57,0)),"")</f>
        <v/>
      </c>
      <c r="E240" s="105" t="str">
        <f t="array" ref="E240">IFERROR(INDEX('اليوميه العامه'!$F$9:$F$57,SMALL(IF('اليوميه العامه'!$B$9:$B$57=$D$219,ROW(C$9:C$57)-ROW(C$9)+1),ROWS($C$224:E240))),"")</f>
        <v/>
      </c>
      <c r="F240" s="105" t="str">
        <f t="array" ref="F240">IFERROR(INDEX('اليوميه العامه'!$G$9:$G$57,SMALL(IF('اليوميه العامه'!$B$9:$B$57=$D$219,ROW(D$9:D$57)-ROW(D$9)+1),ROWS($C$224:F240))),"")</f>
        <v/>
      </c>
      <c r="G240" s="15" t="str">
        <f>IFERROR(INDEX('اليوميه العامه'!$H$9:$H$57,SMALL(IF('اليوميه العامه'!$B$9:$B$57=$D$219,ROW(A$9:A$57)-ROW(A$9)+1),ROWS($C$224:G240))),"")</f>
        <v/>
      </c>
      <c r="H240" s="103" t="str">
        <f>IFERROR(IF(VLOOKUP($C240,'اليوميه العامه'!$D$9:$I$57,6,0)=0,"",VLOOKUP($C240,'اليوميه العامه'!$D$9:$I$57,6,0)),"")</f>
        <v/>
      </c>
    </row>
    <row r="241" spans="2:8" ht="24.95" customHeight="1">
      <c r="B241" s="15" t="str">
        <f>IF(C241="","",SUBTOTAL(3,$C$224:C241))</f>
        <v/>
      </c>
      <c r="C241" s="103" t="str">
        <f t="array" ref="C241">IFERROR(INDEX('اليوميه العامه'!$D$9:$D$57,SMALL(IF('اليوميه العامه'!$B$9:$B$57=$D$219,ROW(A$9:A$57)-ROW(A$9)+1),ROWS($C$224:C241))),"")</f>
        <v/>
      </c>
      <c r="D241" s="104" t="str">
        <f t="array" ref="D241">IFERROR("حـ/"&amp;INDEX('اليوميه العامه'!$E$9:$E$57,MATCH($D$219&amp;$C241,'اليوميه العامه'!$B$9:$B$57&amp;'اليوميه العامه'!$D$9:$D$57,0)),"")</f>
        <v/>
      </c>
      <c r="E241" s="105" t="str">
        <f t="array" ref="E241">IFERROR(INDEX('اليوميه العامه'!$F$9:$F$57,SMALL(IF('اليوميه العامه'!$B$9:$B$57=$D$219,ROW(C$9:C$57)-ROW(C$9)+1),ROWS($C$224:E241))),"")</f>
        <v/>
      </c>
      <c r="F241" s="105" t="str">
        <f t="array" ref="F241">IFERROR(INDEX('اليوميه العامه'!$G$9:$G$57,SMALL(IF('اليوميه العامه'!$B$9:$B$57=$D$219,ROW(D$9:D$57)-ROW(D$9)+1),ROWS($C$224:F241))),"")</f>
        <v/>
      </c>
      <c r="G241" s="15" t="str">
        <f>IFERROR(INDEX('اليوميه العامه'!$H$9:$H$57,SMALL(IF('اليوميه العامه'!$B$9:$B$57=$D$219,ROW(A$9:A$57)-ROW(A$9)+1),ROWS($C$224:G241))),"")</f>
        <v/>
      </c>
      <c r="H241" s="103" t="str">
        <f>IFERROR(IF(VLOOKUP($C241,'اليوميه العامه'!$D$9:$I$57,6,0)=0,"",VLOOKUP($C241,'اليوميه العامه'!$D$9:$I$57,6,0)),"")</f>
        <v/>
      </c>
    </row>
    <row r="242" spans="2:8" ht="24.95" customHeight="1">
      <c r="B242" s="15" t="str">
        <f>IF(C242="","",SUBTOTAL(3,$C$224:C242))</f>
        <v/>
      </c>
      <c r="C242" s="103" t="str">
        <f t="array" ref="C242">IFERROR(INDEX('اليوميه العامه'!$D$9:$D$57,SMALL(IF('اليوميه العامه'!$B$9:$B$57=$D$219,ROW(A$9:A$57)-ROW(A$9)+1),ROWS($C$224:C242))),"")</f>
        <v/>
      </c>
      <c r="D242" s="104" t="str">
        <f t="array" ref="D242">IFERROR("حـ/"&amp;INDEX('اليوميه العامه'!$E$9:$E$57,MATCH($D$219&amp;$C242,'اليوميه العامه'!$B$9:$B$57&amp;'اليوميه العامه'!$D$9:$D$57,0)),"")</f>
        <v/>
      </c>
      <c r="E242" s="105" t="str">
        <f t="array" ref="E242">IFERROR(INDEX('اليوميه العامه'!$F$9:$F$57,SMALL(IF('اليوميه العامه'!$B$9:$B$57=$D$219,ROW(C$9:C$57)-ROW(C$9)+1),ROWS($C$224:E242))),"")</f>
        <v/>
      </c>
      <c r="F242" s="105" t="str">
        <f t="array" ref="F242">IFERROR(INDEX('اليوميه العامه'!$G$9:$G$57,SMALL(IF('اليوميه العامه'!$B$9:$B$57=$D$219,ROW(D$9:D$57)-ROW(D$9)+1),ROWS($C$224:F242))),"")</f>
        <v/>
      </c>
      <c r="G242" s="15" t="str">
        <f>IFERROR(INDEX('اليوميه العامه'!$H$9:$H$57,SMALL(IF('اليوميه العامه'!$B$9:$B$57=$D$219,ROW(A$9:A$57)-ROW(A$9)+1),ROWS($C$224:G242))),"")</f>
        <v/>
      </c>
      <c r="H242" s="103" t="str">
        <f>IFERROR(IF(VLOOKUP($C242,'اليوميه العامه'!$D$9:$I$57,6,0)=0,"",VLOOKUP($C242,'اليوميه العامه'!$D$9:$I$57,6,0)),"")</f>
        <v/>
      </c>
    </row>
    <row r="243" spans="2:8" ht="24.95" customHeight="1">
      <c r="B243" s="15" t="str">
        <f>IF(C243="","",SUBTOTAL(3,$C$224:C243))</f>
        <v/>
      </c>
      <c r="C243" s="103" t="str">
        <f t="array" ref="C243">IFERROR(INDEX('اليوميه العامه'!$D$9:$D$57,SMALL(IF('اليوميه العامه'!$B$9:$B$57=$D$219,ROW(A$9:A$57)-ROW(A$9)+1),ROWS($C$224:C243))),"")</f>
        <v/>
      </c>
      <c r="D243" s="104" t="str">
        <f t="array" ref="D243">IFERROR("حـ/"&amp;INDEX('اليوميه العامه'!$E$9:$E$57,MATCH($D$219&amp;$C243,'اليوميه العامه'!$B$9:$B$57&amp;'اليوميه العامه'!$D$9:$D$57,0)),"")</f>
        <v/>
      </c>
      <c r="E243" s="105" t="str">
        <f t="array" ref="E243">IFERROR(INDEX('اليوميه العامه'!$F$9:$F$57,SMALL(IF('اليوميه العامه'!$B$9:$B$57=$D$219,ROW(C$9:C$57)-ROW(C$9)+1),ROWS($C$224:E243))),"")</f>
        <v/>
      </c>
      <c r="F243" s="105" t="str">
        <f t="array" ref="F243">IFERROR(INDEX('اليوميه العامه'!$G$9:$G$57,SMALL(IF('اليوميه العامه'!$B$9:$B$57=$D$219,ROW(D$9:D$57)-ROW(D$9)+1),ROWS($C$224:F243))),"")</f>
        <v/>
      </c>
      <c r="G243" s="15" t="str">
        <f>IFERROR(INDEX('اليوميه العامه'!$H$9:$H$57,SMALL(IF('اليوميه العامه'!$B$9:$B$57=$D$219,ROW(A$9:A$57)-ROW(A$9)+1),ROWS($C$224:G243))),"")</f>
        <v/>
      </c>
      <c r="H243" s="103" t="str">
        <f>IFERROR(IF(VLOOKUP($C243,'اليوميه العامه'!$D$9:$I$57,6,0)=0,"",VLOOKUP($C243,'اليوميه العامه'!$D$9:$I$57,6,0)),"")</f>
        <v/>
      </c>
    </row>
    <row r="244" spans="2:8" ht="24.95" customHeight="1">
      <c r="B244" s="15" t="str">
        <f>IF(C244="","",SUBTOTAL(3,$C$224:C244))</f>
        <v/>
      </c>
      <c r="C244" s="103" t="str">
        <f t="array" ref="C244">IFERROR(INDEX('اليوميه العامه'!$D$9:$D$57,SMALL(IF('اليوميه العامه'!$B$9:$B$57=$D$219,ROW(A$9:A$57)-ROW(A$9)+1),ROWS($C$224:C244))),"")</f>
        <v/>
      </c>
      <c r="D244" s="104" t="str">
        <f t="array" ref="D244">IFERROR("حـ/"&amp;INDEX('اليوميه العامه'!$E$9:$E$57,MATCH($D$219&amp;$C244,'اليوميه العامه'!$B$9:$B$57&amp;'اليوميه العامه'!$D$9:$D$57,0)),"")</f>
        <v/>
      </c>
      <c r="E244" s="105" t="str">
        <f t="array" ref="E244">IFERROR(INDEX('اليوميه العامه'!$F$9:$F$57,SMALL(IF('اليوميه العامه'!$B$9:$B$57=$D$219,ROW(C$9:C$57)-ROW(C$9)+1),ROWS($C$224:E244))),"")</f>
        <v/>
      </c>
      <c r="F244" s="105" t="str">
        <f t="array" ref="F244">IFERROR(INDEX('اليوميه العامه'!$G$9:$G$57,SMALL(IF('اليوميه العامه'!$B$9:$B$57=$D$219,ROW(D$9:D$57)-ROW(D$9)+1),ROWS($C$224:F244))),"")</f>
        <v/>
      </c>
      <c r="G244" s="15" t="str">
        <f>IFERROR(INDEX('اليوميه العامه'!$H$9:$H$57,SMALL(IF('اليوميه العامه'!$B$9:$B$57=$D$219,ROW(A$9:A$57)-ROW(A$9)+1),ROWS($C$224:G244))),"")</f>
        <v/>
      </c>
      <c r="H244" s="103" t="str">
        <f>IFERROR(IF(VLOOKUP($C244,'اليوميه العامه'!$D$9:$I$57,6,0)=0,"",VLOOKUP($C244,'اليوميه العامه'!$D$9:$I$57,6,0)),"")</f>
        <v/>
      </c>
    </row>
    <row r="245" spans="2:8" ht="24.95" customHeight="1">
      <c r="B245" s="15" t="str">
        <f>IF(C245="","",SUBTOTAL(3,$C$224:C245))</f>
        <v/>
      </c>
      <c r="C245" s="103" t="str">
        <f t="array" ref="C245">IFERROR(INDEX('اليوميه العامه'!$D$9:$D$57,SMALL(IF('اليوميه العامه'!$B$9:$B$57=$D$219,ROW(A$9:A$57)-ROW(A$9)+1),ROWS($C$224:C245))),"")</f>
        <v/>
      </c>
      <c r="D245" s="104" t="str">
        <f t="array" ref="D245">IFERROR("حـ/"&amp;INDEX('اليوميه العامه'!$E$9:$E$57,MATCH($D$219&amp;$C245,'اليوميه العامه'!$B$9:$B$57&amp;'اليوميه العامه'!$D$9:$D$57,0)),"")</f>
        <v/>
      </c>
      <c r="E245" s="105" t="str">
        <f t="array" ref="E245">IFERROR(INDEX('اليوميه العامه'!$F$9:$F$57,SMALL(IF('اليوميه العامه'!$B$9:$B$57=$D$219,ROW(C$9:C$57)-ROW(C$9)+1),ROWS($C$224:E245))),"")</f>
        <v/>
      </c>
      <c r="F245" s="105" t="str">
        <f t="array" ref="F245">IFERROR(INDEX('اليوميه العامه'!$G$9:$G$57,SMALL(IF('اليوميه العامه'!$B$9:$B$57=$D$219,ROW(D$9:D$57)-ROW(D$9)+1),ROWS($C$224:F245))),"")</f>
        <v/>
      </c>
      <c r="G245" s="15" t="str">
        <f>IFERROR(INDEX('اليوميه العامه'!$H$9:$H$57,SMALL(IF('اليوميه العامه'!$B$9:$B$57=$D$219,ROW(A$9:A$57)-ROW(A$9)+1),ROWS($C$224:G245))),"")</f>
        <v/>
      </c>
      <c r="H245" s="103" t="str">
        <f>IFERROR(IF(VLOOKUP($C245,'اليوميه العامه'!$D$9:$I$57,6,0)=0,"",VLOOKUP($C245,'اليوميه العامه'!$D$9:$I$57,6,0)),"")</f>
        <v/>
      </c>
    </row>
    <row r="246" spans="2:8" ht="24.95" customHeight="1">
      <c r="B246" s="15" t="str">
        <f>IF(C246="","",SUBTOTAL(3,$C$224:C246))</f>
        <v/>
      </c>
      <c r="C246" s="103" t="str">
        <f t="array" ref="C246">IFERROR(INDEX('اليوميه العامه'!$D$9:$D$57,SMALL(IF('اليوميه العامه'!$B$9:$B$57=$D$219,ROW(A$9:A$57)-ROW(A$9)+1),ROWS($C$224:C246))),"")</f>
        <v/>
      </c>
      <c r="D246" s="104" t="str">
        <f t="array" ref="D246">IFERROR("حـ/"&amp;INDEX('اليوميه العامه'!$E$9:$E$57,MATCH($D$219&amp;$C246,'اليوميه العامه'!$B$9:$B$57&amp;'اليوميه العامه'!$D$9:$D$57,0)),"")</f>
        <v/>
      </c>
      <c r="E246" s="105" t="str">
        <f t="array" ref="E246">IFERROR(INDEX('اليوميه العامه'!$F$9:$F$57,SMALL(IF('اليوميه العامه'!$B$9:$B$57=$D$219,ROW(C$9:C$57)-ROW(C$9)+1),ROWS($C$224:E246))),"")</f>
        <v/>
      </c>
      <c r="F246" s="105" t="str">
        <f t="array" ref="F246">IFERROR(INDEX('اليوميه العامه'!$G$9:$G$57,SMALL(IF('اليوميه العامه'!$B$9:$B$57=$D$219,ROW(D$9:D$57)-ROW(D$9)+1),ROWS($C$224:F246))),"")</f>
        <v/>
      </c>
      <c r="G246" s="15" t="str">
        <f>IFERROR(INDEX('اليوميه العامه'!$H$9:$H$57,SMALL(IF('اليوميه العامه'!$B$9:$B$57=$D$219,ROW(A$9:A$57)-ROW(A$9)+1),ROWS($C$224:G246))),"")</f>
        <v/>
      </c>
      <c r="H246" s="103" t="str">
        <f>IFERROR(IF(VLOOKUP($C246,'اليوميه العامه'!$D$9:$I$57,6,0)=0,"",VLOOKUP($C246,'اليوميه العامه'!$D$9:$I$57,6,0)),"")</f>
        <v/>
      </c>
    </row>
    <row r="247" spans="2:8" ht="24.95" customHeight="1" thickBot="1"/>
    <row r="248" spans="2:8" ht="41.1" customHeight="1" thickBot="1">
      <c r="B248" s="21"/>
      <c r="D248" s="101" t="s">
        <v>51</v>
      </c>
      <c r="E248" s="106">
        <f>SUM(E224:E247)</f>
        <v>20000</v>
      </c>
      <c r="F248" s="106">
        <f>SUM(F224:F247)</f>
        <v>20000</v>
      </c>
      <c r="G248" s="113"/>
      <c r="H248" s="114"/>
    </row>
    <row r="249" spans="2:8" ht="24.95" customHeight="1">
      <c r="B249" s="21" t="s">
        <v>50</v>
      </c>
      <c r="C249" s="23"/>
      <c r="D249" s="24" t="s">
        <v>50</v>
      </c>
      <c r="E249" s="16"/>
      <c r="F249" s="16"/>
      <c r="G249" s="18"/>
      <c r="H249" s="17"/>
    </row>
    <row r="250" spans="2:8" ht="24.95" customHeight="1" thickBot="1">
      <c r="B250" s="21" t="s">
        <v>50</v>
      </c>
      <c r="C250" s="23"/>
      <c r="D250" s="24" t="s">
        <v>50</v>
      </c>
      <c r="E250" s="16"/>
      <c r="F250" s="16"/>
      <c r="G250" s="25"/>
      <c r="H250" s="17"/>
    </row>
    <row r="251" spans="2:8" ht="34.5" customHeight="1">
      <c r="B251" s="21" t="s">
        <v>50</v>
      </c>
      <c r="C251" s="23"/>
      <c r="D251" s="24" t="s">
        <v>50</v>
      </c>
      <c r="E251" s="16"/>
      <c r="F251" s="16"/>
      <c r="G251" s="26" t="s">
        <v>52</v>
      </c>
      <c r="H251" s="27" t="s">
        <v>53</v>
      </c>
    </row>
    <row r="252" spans="2:8" ht="31.5" customHeight="1" thickBot="1">
      <c r="B252" s="21" t="s">
        <v>50</v>
      </c>
      <c r="C252" s="23"/>
      <c r="D252" s="24" t="s">
        <v>50</v>
      </c>
      <c r="E252" s="16"/>
      <c r="F252" s="16"/>
      <c r="G252" s="28"/>
      <c r="H252" s="29"/>
    </row>
    <row r="253" spans="2:8" ht="41.1" customHeight="1"/>
    <row r="254" spans="2:8" ht="41.1" customHeight="1"/>
    <row r="255" spans="2:8" ht="41.1" customHeight="1"/>
    <row r="256" spans="2:8" ht="41.1" customHeight="1"/>
    <row r="257" ht="41.1" customHeight="1"/>
    <row r="258" ht="41.1" customHeight="1"/>
    <row r="259" ht="41.1" customHeight="1"/>
    <row r="260" ht="41.1" customHeight="1"/>
    <row r="261" ht="41.1" customHeight="1"/>
    <row r="262" ht="41.1" customHeight="1"/>
    <row r="263" ht="41.1" customHeight="1"/>
    <row r="264" ht="41.1" customHeight="1"/>
    <row r="265" ht="41.1" customHeight="1"/>
    <row r="266" ht="41.1" customHeight="1"/>
    <row r="267" ht="41.1" customHeight="1"/>
    <row r="268" ht="41.1" customHeight="1"/>
    <row r="269" ht="41.1" customHeight="1"/>
    <row r="270" ht="41.1" customHeight="1"/>
    <row r="271" ht="41.1" customHeight="1"/>
    <row r="272" ht="41.1" customHeight="1"/>
    <row r="273" ht="41.1" customHeight="1"/>
    <row r="274" ht="41.1" customHeight="1"/>
    <row r="275" ht="41.1" customHeight="1"/>
    <row r="276" ht="41.1" customHeight="1"/>
    <row r="277" ht="41.1" customHeight="1"/>
    <row r="278" ht="41.1" customHeight="1"/>
    <row r="279" ht="41.1" customHeight="1"/>
    <row r="280" ht="41.1" customHeight="1"/>
    <row r="281" ht="41.1" customHeight="1"/>
    <row r="282" ht="41.1" customHeight="1"/>
    <row r="283" ht="41.1" customHeight="1"/>
    <row r="284" ht="41.1" customHeight="1"/>
    <row r="285" ht="41.1" customHeight="1"/>
    <row r="286" ht="41.1" customHeight="1"/>
    <row r="287" ht="41.1" customHeight="1"/>
    <row r="288" ht="41.1" customHeight="1"/>
    <row r="289" ht="41.1" customHeight="1"/>
    <row r="290" ht="41.1" customHeight="1"/>
    <row r="291" ht="41.1" customHeight="1"/>
    <row r="292" ht="41.1" customHeight="1"/>
    <row r="293" ht="41.1" customHeight="1"/>
    <row r="294" ht="41.1" customHeight="1"/>
    <row r="295" ht="41.1" customHeight="1"/>
    <row r="296" ht="41.1" customHeight="1"/>
    <row r="297" ht="41.1" customHeight="1"/>
    <row r="298" ht="41.1" customHeight="1"/>
    <row r="299" ht="41.1" customHeight="1"/>
    <row r="300" ht="41.1" customHeight="1"/>
    <row r="301" ht="41.1" customHeight="1"/>
    <row r="302" ht="41.1" customHeight="1"/>
    <row r="303" ht="41.1" customHeight="1"/>
    <row r="304" ht="41.1" customHeight="1"/>
    <row r="305" ht="41.1" customHeight="1"/>
    <row r="306" ht="41.1" customHeight="1"/>
    <row r="307" ht="41.1" customHeight="1"/>
    <row r="308" ht="41.1" customHeight="1"/>
    <row r="309" ht="41.1" customHeight="1"/>
    <row r="310" ht="41.1" customHeight="1"/>
    <row r="311" ht="41.1" customHeight="1"/>
    <row r="312" ht="41.1" customHeight="1"/>
    <row r="313" ht="41.1" customHeight="1"/>
    <row r="314" ht="41.1" customHeight="1"/>
    <row r="315" ht="41.1" customHeight="1"/>
    <row r="316" ht="41.1" customHeight="1"/>
    <row r="317" ht="41.1" customHeight="1"/>
    <row r="318" ht="41.1" customHeight="1"/>
    <row r="319" ht="41.1" customHeight="1"/>
    <row r="320" ht="41.1" customHeight="1"/>
    <row r="321" ht="41.1" customHeight="1"/>
    <row r="322" ht="41.1" customHeight="1"/>
    <row r="323" ht="41.1" customHeight="1"/>
    <row r="324" ht="41.1" customHeight="1"/>
    <row r="325" ht="41.1" customHeight="1"/>
    <row r="326" ht="41.1" customHeight="1"/>
    <row r="327" ht="41.1" customHeight="1"/>
    <row r="328" ht="41.1" customHeight="1"/>
    <row r="329" ht="41.1" customHeight="1"/>
    <row r="330" ht="41.1" customHeight="1"/>
    <row r="331" ht="41.1" customHeight="1"/>
    <row r="332" ht="41.1" customHeight="1"/>
    <row r="333" ht="41.1" customHeight="1"/>
    <row r="334" ht="41.1" customHeight="1"/>
    <row r="335" ht="41.1" customHeight="1"/>
    <row r="336" ht="41.1" customHeight="1"/>
    <row r="337" ht="41.1" customHeight="1"/>
    <row r="338" ht="41.1" customHeight="1"/>
    <row r="339" ht="41.1" customHeight="1"/>
    <row r="340" ht="41.1" customHeight="1"/>
    <row r="341" ht="41.1" customHeight="1"/>
    <row r="342" ht="41.1" customHeight="1"/>
    <row r="343" ht="41.1" customHeight="1"/>
    <row r="344" ht="41.1" customHeight="1"/>
    <row r="345" ht="41.1" customHeight="1"/>
    <row r="346" ht="41.1" customHeight="1"/>
    <row r="347" ht="41.1" customHeight="1"/>
    <row r="348" ht="41.1" customHeight="1"/>
    <row r="349" ht="41.1" customHeight="1"/>
    <row r="350" ht="41.1" customHeight="1"/>
    <row r="351" ht="41.1" customHeight="1"/>
    <row r="352" ht="41.1" customHeight="1"/>
    <row r="353" ht="41.1" customHeight="1"/>
    <row r="354" ht="41.1" customHeight="1"/>
    <row r="355" ht="41.1" customHeight="1"/>
    <row r="356" ht="41.1" customHeight="1"/>
    <row r="357" ht="41.1" customHeight="1"/>
    <row r="358" ht="41.1" customHeight="1"/>
    <row r="359" ht="41.1" customHeight="1"/>
    <row r="360" ht="41.1" customHeight="1"/>
    <row r="361" ht="41.1" customHeight="1"/>
    <row r="362" ht="41.1" customHeight="1"/>
    <row r="363" ht="41.1" customHeight="1"/>
    <row r="364" ht="41.1" customHeight="1"/>
    <row r="365" ht="41.1" customHeight="1"/>
    <row r="366" ht="41.1" customHeight="1"/>
    <row r="367" ht="41.1" customHeight="1"/>
    <row r="368" ht="41.1" customHeight="1"/>
    <row r="369" ht="41.1" customHeight="1"/>
    <row r="370" ht="41.1" customHeight="1"/>
    <row r="371" ht="41.1" customHeight="1"/>
    <row r="372" ht="41.1" customHeight="1"/>
    <row r="373" ht="41.1" customHeight="1"/>
    <row r="374" ht="41.1" customHeight="1"/>
    <row r="375" ht="41.1" customHeight="1"/>
    <row r="376" ht="41.1" customHeight="1"/>
    <row r="377" ht="41.1" customHeight="1"/>
    <row r="378" ht="41.1" customHeight="1"/>
    <row r="379" ht="41.1" customHeight="1"/>
    <row r="380" ht="41.1" customHeight="1"/>
    <row r="381" ht="41.1" customHeight="1"/>
    <row r="382" ht="41.1" customHeight="1"/>
    <row r="383" ht="41.1" customHeight="1"/>
    <row r="384" ht="41.1" customHeight="1"/>
    <row r="385" ht="41.1" customHeight="1"/>
    <row r="386" ht="41.1" customHeight="1"/>
    <row r="387" ht="41.1" customHeight="1"/>
    <row r="388" ht="41.1" customHeight="1"/>
    <row r="389" ht="41.1" customHeight="1"/>
    <row r="390" ht="41.1" customHeight="1"/>
    <row r="391" ht="41.1" customHeight="1"/>
    <row r="392" ht="41.1" customHeight="1"/>
    <row r="393" ht="41.1" customHeight="1"/>
    <row r="394" ht="41.1" customHeight="1"/>
    <row r="395" ht="41.1" customHeight="1"/>
    <row r="396" ht="41.1" customHeight="1"/>
    <row r="397" ht="41.1" customHeight="1"/>
    <row r="398" ht="41.1" customHeight="1"/>
    <row r="399" ht="41.1" customHeight="1"/>
    <row r="400" ht="41.1" customHeight="1"/>
    <row r="401" ht="41.1" customHeight="1"/>
    <row r="402" ht="41.1" customHeight="1"/>
    <row r="403" ht="41.1" customHeight="1"/>
    <row r="404" ht="41.1" customHeight="1"/>
    <row r="405" ht="41.1" customHeight="1"/>
    <row r="406" ht="41.1" customHeight="1"/>
    <row r="407" ht="41.1" customHeight="1"/>
    <row r="408" ht="41.1" customHeight="1"/>
    <row r="409" ht="41.1" customHeight="1"/>
    <row r="410" ht="41.1" customHeight="1"/>
    <row r="411" ht="41.1" customHeight="1"/>
    <row r="412" ht="41.1" customHeight="1"/>
    <row r="413" ht="41.1" customHeight="1"/>
    <row r="414" ht="41.1" customHeight="1"/>
    <row r="415" ht="41.1" customHeight="1"/>
    <row r="416" ht="41.1" customHeight="1"/>
    <row r="417" ht="41.1" customHeight="1"/>
    <row r="418" ht="41.1" customHeight="1"/>
    <row r="419" ht="41.1" customHeight="1"/>
    <row r="420" ht="41.1" customHeight="1"/>
    <row r="421" ht="41.1" customHeight="1"/>
    <row r="422" ht="41.1" customHeight="1"/>
    <row r="423" ht="41.1" customHeight="1"/>
    <row r="424" ht="41.1" customHeight="1"/>
    <row r="425" ht="41.1" customHeight="1"/>
    <row r="426" ht="41.1" customHeight="1"/>
    <row r="427" ht="41.1" customHeight="1"/>
    <row r="428" ht="41.1" customHeight="1"/>
    <row r="429" ht="41.1" customHeight="1"/>
    <row r="430" ht="41.1" customHeight="1"/>
    <row r="431" ht="41.1" customHeight="1"/>
    <row r="432" ht="41.1" customHeight="1"/>
    <row r="433" ht="41.1" customHeight="1"/>
    <row r="434" ht="41.1" customHeight="1"/>
    <row r="435" ht="41.1" customHeight="1"/>
    <row r="436" ht="41.1" customHeight="1"/>
    <row r="437" ht="41.1" customHeight="1"/>
    <row r="438" ht="41.1" customHeight="1"/>
    <row r="439" ht="41.1" customHeight="1"/>
    <row r="440" ht="41.1" customHeight="1"/>
    <row r="441" ht="41.1" customHeight="1"/>
    <row r="442" ht="41.1" customHeight="1"/>
    <row r="443" ht="41.1" customHeight="1"/>
    <row r="444" ht="41.1" customHeight="1"/>
    <row r="445" ht="41.1" customHeight="1"/>
    <row r="446" ht="41.1" customHeight="1"/>
    <row r="447" ht="41.1" customHeight="1"/>
    <row r="448" ht="41.1" customHeight="1"/>
    <row r="449" ht="41.1" customHeight="1"/>
    <row r="450" ht="41.1" customHeight="1"/>
    <row r="451" ht="41.1" customHeight="1"/>
    <row r="452" ht="41.1" customHeight="1"/>
    <row r="453" ht="41.1" customHeight="1"/>
    <row r="454" ht="41.1" customHeight="1"/>
    <row r="455" ht="41.1" customHeight="1"/>
    <row r="456" ht="41.1" customHeight="1"/>
    <row r="457" ht="41.1" customHeight="1"/>
    <row r="458" ht="41.1" customHeight="1"/>
    <row r="459" ht="41.1" customHeight="1"/>
    <row r="460" ht="41.1" customHeight="1"/>
    <row r="461" ht="41.1" customHeight="1"/>
    <row r="462" ht="41.1" customHeight="1"/>
    <row r="463" ht="41.1" customHeight="1"/>
    <row r="464" ht="41.1" customHeight="1"/>
    <row r="465" ht="41.1" customHeight="1"/>
    <row r="466" ht="41.1" customHeight="1"/>
    <row r="467" ht="41.1" customHeight="1"/>
    <row r="468" ht="41.1" customHeight="1"/>
    <row r="469" ht="41.1" customHeight="1"/>
    <row r="470" ht="41.1" customHeight="1"/>
    <row r="471" ht="41.1" customHeight="1"/>
    <row r="472" ht="41.1" customHeight="1"/>
    <row r="473" ht="41.1" customHeight="1"/>
    <row r="474" ht="41.1" customHeight="1"/>
    <row r="475" ht="41.1" customHeight="1"/>
    <row r="476" ht="41.1" customHeight="1"/>
    <row r="477" ht="41.1" customHeight="1"/>
    <row r="478" ht="41.1" customHeight="1"/>
    <row r="479" ht="41.1" customHeight="1"/>
    <row r="480" ht="41.1" customHeight="1"/>
    <row r="481" ht="41.1" customHeight="1"/>
    <row r="482" ht="41.1" customHeight="1"/>
    <row r="483" ht="41.1" customHeight="1"/>
    <row r="484" ht="41.1" customHeight="1"/>
    <row r="485" ht="41.1" customHeight="1"/>
    <row r="486" ht="41.1" customHeight="1"/>
    <row r="487" ht="41.1" customHeight="1"/>
    <row r="488" ht="41.1" customHeight="1"/>
    <row r="489" ht="41.1" customHeight="1"/>
    <row r="490" ht="41.1" customHeight="1"/>
    <row r="491" ht="41.1" customHeight="1"/>
    <row r="492" ht="41.1" customHeight="1"/>
    <row r="493" ht="41.1" customHeight="1"/>
    <row r="494" ht="41.1" customHeight="1"/>
    <row r="495" ht="41.1" customHeight="1"/>
    <row r="496" ht="41.1" customHeight="1"/>
    <row r="497" ht="41.1" customHeight="1"/>
    <row r="498" ht="41.1" customHeight="1"/>
    <row r="499" ht="41.1" customHeight="1"/>
    <row r="500" ht="41.1" customHeight="1"/>
    <row r="501" ht="41.1" customHeight="1"/>
    <row r="502" ht="41.1" customHeight="1"/>
    <row r="503" ht="41.1" customHeight="1"/>
    <row r="504" ht="41.1" customHeight="1"/>
    <row r="505" ht="41.1" customHeight="1"/>
    <row r="506" ht="41.1" customHeight="1"/>
    <row r="507" ht="41.1" customHeight="1"/>
    <row r="508" ht="41.1" customHeight="1"/>
    <row r="509" ht="41.1" customHeight="1"/>
    <row r="510" ht="41.1" customHeight="1"/>
    <row r="511" ht="41.1" customHeight="1"/>
    <row r="512" ht="41.1" customHeight="1"/>
    <row r="513" ht="41.1" customHeight="1"/>
    <row r="514" ht="41.1" customHeight="1"/>
    <row r="515" ht="41.1" customHeight="1"/>
    <row r="516" ht="41.1" customHeight="1"/>
    <row r="517" ht="41.1" customHeight="1"/>
    <row r="518" ht="41.1" customHeight="1"/>
    <row r="519" ht="41.1" customHeight="1"/>
    <row r="520" ht="41.1" customHeight="1"/>
    <row r="521" ht="41.1" customHeight="1"/>
    <row r="522" ht="41.1" customHeight="1"/>
    <row r="523" ht="41.1" customHeight="1"/>
    <row r="524" ht="41.1" customHeight="1"/>
    <row r="525" ht="41.1" customHeight="1"/>
    <row r="526" ht="41.1" customHeight="1"/>
    <row r="527" ht="41.1" customHeight="1"/>
    <row r="528" ht="41.1" customHeight="1"/>
    <row r="529" ht="41.1" customHeight="1"/>
    <row r="530" ht="41.1" customHeight="1"/>
    <row r="531" ht="41.1" customHeight="1"/>
    <row r="532" ht="41.1" customHeight="1"/>
    <row r="533" ht="41.1" customHeight="1"/>
    <row r="534" ht="41.1" customHeight="1"/>
    <row r="535" ht="41.1" customHeight="1"/>
    <row r="536" ht="41.1" customHeight="1"/>
    <row r="537" ht="41.1" customHeight="1"/>
    <row r="538" ht="41.1" customHeight="1"/>
    <row r="539" ht="41.1" customHeight="1"/>
    <row r="540" ht="41.1" customHeight="1"/>
    <row r="541" ht="41.1" customHeight="1"/>
    <row r="542" ht="41.1" customHeight="1"/>
    <row r="543" ht="41.1" customHeight="1"/>
    <row r="544" ht="41.1" customHeight="1"/>
    <row r="545" ht="41.1" customHeight="1"/>
    <row r="546" ht="41.1" customHeight="1"/>
    <row r="547" ht="41.1" customHeight="1"/>
    <row r="548" ht="41.1" customHeight="1"/>
    <row r="549" ht="41.1" customHeight="1"/>
    <row r="550" ht="41.1" customHeight="1"/>
    <row r="551" ht="41.1" customHeight="1"/>
    <row r="552" ht="41.1" customHeight="1"/>
    <row r="553" ht="41.1" customHeight="1"/>
    <row r="554" ht="41.1" customHeight="1"/>
    <row r="555" ht="41.1" customHeight="1"/>
    <row r="556" ht="41.1" customHeight="1"/>
    <row r="557" ht="41.1" customHeight="1"/>
    <row r="558" ht="41.1" customHeight="1"/>
    <row r="559" ht="41.1" customHeight="1"/>
    <row r="560" ht="41.1" customHeight="1"/>
    <row r="561" ht="41.1" customHeight="1"/>
    <row r="562" ht="41.1" customHeight="1"/>
    <row r="563" ht="41.1" customHeight="1"/>
    <row r="564" ht="41.1" customHeight="1"/>
    <row r="565" ht="41.1" customHeight="1"/>
    <row r="566" ht="41.1" customHeight="1"/>
    <row r="567" ht="41.1" customHeight="1"/>
    <row r="568" ht="41.1" customHeight="1"/>
    <row r="569" ht="41.1" customHeight="1"/>
    <row r="570" ht="41.1" customHeight="1"/>
    <row r="571" ht="41.1" customHeight="1"/>
    <row r="572" ht="41.1" customHeight="1"/>
    <row r="573" ht="41.1" customHeight="1"/>
    <row r="574" ht="41.1" customHeight="1"/>
    <row r="575" ht="41.1" customHeight="1"/>
    <row r="576" ht="41.1" customHeight="1"/>
    <row r="577" ht="41.1" customHeight="1"/>
    <row r="578" ht="41.1" customHeight="1"/>
    <row r="579" ht="41.1" customHeight="1"/>
    <row r="580" ht="41.1" customHeight="1"/>
    <row r="581" ht="41.1" customHeight="1"/>
    <row r="582" ht="41.1" customHeight="1"/>
    <row r="583" ht="41.1" customHeight="1"/>
    <row r="584" ht="41.1" customHeight="1"/>
    <row r="585" ht="41.1" customHeight="1"/>
    <row r="586" ht="41.1" customHeight="1"/>
    <row r="587" ht="41.1" customHeight="1"/>
    <row r="588" ht="41.1" customHeight="1"/>
    <row r="589" ht="41.1" customHeight="1"/>
    <row r="590" ht="41.1" customHeight="1"/>
    <row r="591" ht="41.1" customHeight="1"/>
    <row r="592" ht="41.1" customHeight="1"/>
    <row r="593" ht="41.1" customHeight="1"/>
    <row r="594" ht="41.1" customHeight="1"/>
    <row r="595" ht="41.1" customHeight="1"/>
    <row r="596" ht="41.1" customHeight="1"/>
    <row r="597" ht="41.1" customHeight="1"/>
    <row r="598" ht="41.1" customHeight="1"/>
    <row r="599" ht="41.1" customHeight="1"/>
    <row r="600" ht="41.1" customHeight="1"/>
    <row r="601" ht="41.1" customHeight="1"/>
    <row r="602" ht="41.1" customHeight="1"/>
    <row r="603" ht="41.1" customHeight="1"/>
  </sheetData>
  <protectedRanges>
    <protectedRange sqref="D33:D38 D70:D75 D106:D111 D142:D145 D178:D181 D213:D216 D249:D252" name="Range1"/>
    <protectedRange sqref="D32 D69 D105 D141 D177 D212 D248" name="Range1_1"/>
  </protectedRanges>
  <mergeCells count="21">
    <mergeCell ref="G141:H141"/>
    <mergeCell ref="H3:H4"/>
    <mergeCell ref="E4:G4"/>
    <mergeCell ref="G32:H32"/>
    <mergeCell ref="H40:H41"/>
    <mergeCell ref="E41:G41"/>
    <mergeCell ref="G69:H69"/>
    <mergeCell ref="H76:H77"/>
    <mergeCell ref="E77:G77"/>
    <mergeCell ref="G105:H105"/>
    <mergeCell ref="H112:H113"/>
    <mergeCell ref="E113:G113"/>
    <mergeCell ref="H219:H220"/>
    <mergeCell ref="E220:G220"/>
    <mergeCell ref="G248:H248"/>
    <mergeCell ref="H148:H149"/>
    <mergeCell ref="E149:G149"/>
    <mergeCell ref="G177:H177"/>
    <mergeCell ref="H183:H184"/>
    <mergeCell ref="E184:G184"/>
    <mergeCell ref="G212:H212"/>
  </mergeCells>
  <conditionalFormatting sqref="H3">
    <cfRule type="containsText" dxfId="148" priority="124" operator="containsText" text="مُتزن">
      <formula>NOT(ISERROR(SEARCH("مُتزن",H3)))</formula>
    </cfRule>
  </conditionalFormatting>
  <conditionalFormatting sqref="D33:D38">
    <cfRule type="expression" dxfId="147" priority="118">
      <formula>$F33&gt;0</formula>
    </cfRule>
    <cfRule type="containsBlanks" dxfId="146" priority="120">
      <formula>LEN(TRIM(D33))=0</formula>
    </cfRule>
  </conditionalFormatting>
  <conditionalFormatting sqref="C34:C38">
    <cfRule type="expression" dxfId="145" priority="119">
      <formula>AND(C34="",C33&gt;0)</formula>
    </cfRule>
  </conditionalFormatting>
  <conditionalFormatting sqref="B37:F37 F36 G36:H37 B38:E38 B33:E36 F33:G35 E32:G32 B32">
    <cfRule type="expression" dxfId="144" priority="121">
      <formula>#REF!&gt;#REF!</formula>
    </cfRule>
    <cfRule type="expression" dxfId="143" priority="122">
      <formula>#REF!-#REF!</formula>
    </cfRule>
  </conditionalFormatting>
  <conditionalFormatting sqref="H35">
    <cfRule type="expression" dxfId="142" priority="116">
      <formula>#REF!&gt;#REF!</formula>
    </cfRule>
    <cfRule type="expression" dxfId="141" priority="117">
      <formula>#REF!-#REF!</formula>
    </cfRule>
  </conditionalFormatting>
  <conditionalFormatting sqref="F38:H38">
    <cfRule type="expression" dxfId="140" priority="114">
      <formula>#REF!&gt;#REF!</formula>
    </cfRule>
    <cfRule type="expression" dxfId="139" priority="115">
      <formula>#REF!-#REF!</formula>
    </cfRule>
  </conditionalFormatting>
  <conditionalFormatting sqref="C33">
    <cfRule type="expression" dxfId="138" priority="123">
      <formula>AND(C33="",#REF!&gt;0)</formula>
    </cfRule>
  </conditionalFormatting>
  <conditionalFormatting sqref="E32:H38">
    <cfRule type="expression" dxfId="137" priority="113">
      <formula>E32=0</formula>
    </cfRule>
  </conditionalFormatting>
  <conditionalFormatting sqref="D32">
    <cfRule type="expression" dxfId="136" priority="105">
      <formula>$F32&gt;0</formula>
    </cfRule>
    <cfRule type="containsBlanks" dxfId="135" priority="106">
      <formula>LEN(TRIM(D32))=0</formula>
    </cfRule>
  </conditionalFormatting>
  <conditionalFormatting sqref="D32">
    <cfRule type="expression" dxfId="134" priority="107">
      <formula>#REF!&gt;#REF!</formula>
    </cfRule>
    <cfRule type="expression" dxfId="133" priority="108">
      <formula>#REF!-#REF!</formula>
    </cfRule>
  </conditionalFormatting>
  <conditionalFormatting sqref="E8:F30">
    <cfRule type="expression" dxfId="132" priority="104">
      <formula>E8=0</formula>
    </cfRule>
  </conditionalFormatting>
  <conditionalFormatting sqref="H40">
    <cfRule type="containsText" dxfId="131" priority="103" operator="containsText" text="مُتزن">
      <formula>NOT(ISERROR(SEARCH("مُتزن",H40)))</formula>
    </cfRule>
  </conditionalFormatting>
  <conditionalFormatting sqref="D70:D75">
    <cfRule type="expression" dxfId="130" priority="97">
      <formula>$F70&gt;0</formula>
    </cfRule>
    <cfRule type="containsBlanks" dxfId="129" priority="99">
      <formula>LEN(TRIM(D70))=0</formula>
    </cfRule>
  </conditionalFormatting>
  <conditionalFormatting sqref="C71:C75">
    <cfRule type="expression" dxfId="128" priority="98">
      <formula>AND(C71="",C70&gt;0)</formula>
    </cfRule>
  </conditionalFormatting>
  <conditionalFormatting sqref="B74:F74 F73 G73:H74 B75:E75 B70:E73 F70:G72 E69:G69 B69">
    <cfRule type="expression" dxfId="127" priority="100">
      <formula>#REF!&gt;#REF!</formula>
    </cfRule>
    <cfRule type="expression" dxfId="126" priority="101">
      <formula>#REF!-#REF!</formula>
    </cfRule>
  </conditionalFormatting>
  <conditionalFormatting sqref="H72">
    <cfRule type="expression" dxfId="125" priority="95">
      <formula>#REF!&gt;#REF!</formula>
    </cfRule>
    <cfRule type="expression" dxfId="124" priority="96">
      <formula>#REF!-#REF!</formula>
    </cfRule>
  </conditionalFormatting>
  <conditionalFormatting sqref="F75:H75">
    <cfRule type="expression" dxfId="123" priority="93">
      <formula>#REF!&gt;#REF!</formula>
    </cfRule>
    <cfRule type="expression" dxfId="122" priority="94">
      <formula>#REF!-#REF!</formula>
    </cfRule>
  </conditionalFormatting>
  <conditionalFormatting sqref="C70">
    <cfRule type="expression" dxfId="121" priority="102">
      <formula>AND(C70="",#REF!&gt;0)</formula>
    </cfRule>
  </conditionalFormatting>
  <conditionalFormatting sqref="E69:H75">
    <cfRule type="expression" dxfId="120" priority="92">
      <formula>E69=0</formula>
    </cfRule>
  </conditionalFormatting>
  <conditionalFormatting sqref="D69">
    <cfRule type="expression" dxfId="119" priority="88">
      <formula>$F69&gt;0</formula>
    </cfRule>
    <cfRule type="containsBlanks" dxfId="118" priority="89">
      <formula>LEN(TRIM(D69))=0</formula>
    </cfRule>
  </conditionalFormatting>
  <conditionalFormatting sqref="D69">
    <cfRule type="expression" dxfId="117" priority="90">
      <formula>#REF!&gt;#REF!</formula>
    </cfRule>
    <cfRule type="expression" dxfId="116" priority="91">
      <formula>#REF!-#REF!</formula>
    </cfRule>
  </conditionalFormatting>
  <conditionalFormatting sqref="E45:F67">
    <cfRule type="expression" dxfId="115" priority="87">
      <formula>E45=0</formula>
    </cfRule>
  </conditionalFormatting>
  <conditionalFormatting sqref="H76">
    <cfRule type="containsText" dxfId="114" priority="86" operator="containsText" text="مُتزن">
      <formula>NOT(ISERROR(SEARCH("مُتزن",H76)))</formula>
    </cfRule>
  </conditionalFormatting>
  <conditionalFormatting sqref="D106:D111">
    <cfRule type="expression" dxfId="113" priority="80">
      <formula>$F106&gt;0</formula>
    </cfRule>
    <cfRule type="containsBlanks" dxfId="112" priority="82">
      <formula>LEN(TRIM(D106))=0</formula>
    </cfRule>
  </conditionalFormatting>
  <conditionalFormatting sqref="C107:C111">
    <cfRule type="expression" dxfId="111" priority="81">
      <formula>AND(C107="",C106&gt;0)</formula>
    </cfRule>
  </conditionalFormatting>
  <conditionalFormatting sqref="B110:F110 F109 G109:H110 B111:E111 B106:E109 F106:G108 E105:G105 B105">
    <cfRule type="expression" dxfId="110" priority="83">
      <formula>#REF!&gt;#REF!</formula>
    </cfRule>
    <cfRule type="expression" dxfId="109" priority="84">
      <formula>#REF!-#REF!</formula>
    </cfRule>
  </conditionalFormatting>
  <conditionalFormatting sqref="H108">
    <cfRule type="expression" dxfId="108" priority="78">
      <formula>#REF!&gt;#REF!</formula>
    </cfRule>
    <cfRule type="expression" dxfId="107" priority="79">
      <formula>#REF!-#REF!</formula>
    </cfRule>
  </conditionalFormatting>
  <conditionalFormatting sqref="F111:H111">
    <cfRule type="expression" dxfId="106" priority="76">
      <formula>#REF!&gt;#REF!</formula>
    </cfRule>
    <cfRule type="expression" dxfId="105" priority="77">
      <formula>#REF!-#REF!</formula>
    </cfRule>
  </conditionalFormatting>
  <conditionalFormatting sqref="C106">
    <cfRule type="expression" dxfId="104" priority="85">
      <formula>AND(C106="",#REF!&gt;0)</formula>
    </cfRule>
  </conditionalFormatting>
  <conditionalFormatting sqref="E105:H111">
    <cfRule type="expression" dxfId="103" priority="75">
      <formula>E105=0</formula>
    </cfRule>
  </conditionalFormatting>
  <conditionalFormatting sqref="D105">
    <cfRule type="expression" dxfId="102" priority="71">
      <formula>$F105&gt;0</formula>
    </cfRule>
    <cfRule type="containsBlanks" dxfId="101" priority="72">
      <formula>LEN(TRIM(D105))=0</formula>
    </cfRule>
  </conditionalFormatting>
  <conditionalFormatting sqref="D105">
    <cfRule type="expression" dxfId="100" priority="73">
      <formula>#REF!&gt;#REF!</formula>
    </cfRule>
    <cfRule type="expression" dxfId="99" priority="74">
      <formula>#REF!-#REF!</formula>
    </cfRule>
  </conditionalFormatting>
  <conditionalFormatting sqref="E81:F103">
    <cfRule type="expression" dxfId="98" priority="70">
      <formula>E81=0</formula>
    </cfRule>
  </conditionalFormatting>
  <conditionalFormatting sqref="H112">
    <cfRule type="containsText" dxfId="97" priority="69" operator="containsText" text="مُتزن">
      <formula>NOT(ISERROR(SEARCH("مُتزن",H112)))</formula>
    </cfRule>
  </conditionalFormatting>
  <conditionalFormatting sqref="D142:D145">
    <cfRule type="expression" dxfId="96" priority="63">
      <formula>$F142&gt;0</formula>
    </cfRule>
    <cfRule type="containsBlanks" dxfId="95" priority="65">
      <formula>LEN(TRIM(D142))=0</formula>
    </cfRule>
  </conditionalFormatting>
  <conditionalFormatting sqref="C143:C145">
    <cfRule type="expression" dxfId="94" priority="64">
      <formula>AND(C143="",C142&gt;0)</formula>
    </cfRule>
  </conditionalFormatting>
  <conditionalFormatting sqref="F145:H145 B142:E145 F142:G144 E141:G141 B141">
    <cfRule type="expression" dxfId="93" priority="66">
      <formula>#REF!&gt;#REF!</formula>
    </cfRule>
    <cfRule type="expression" dxfId="92" priority="67">
      <formula>#REF!-#REF!</formula>
    </cfRule>
  </conditionalFormatting>
  <conditionalFormatting sqref="H144">
    <cfRule type="expression" dxfId="91" priority="61">
      <formula>#REF!&gt;#REF!</formula>
    </cfRule>
    <cfRule type="expression" dxfId="90" priority="62">
      <formula>#REF!-#REF!</formula>
    </cfRule>
  </conditionalFormatting>
  <conditionalFormatting sqref="C142">
    <cfRule type="expression" dxfId="89" priority="68">
      <formula>AND(C142="",#REF!&gt;0)</formula>
    </cfRule>
  </conditionalFormatting>
  <conditionalFormatting sqref="E141:H145">
    <cfRule type="expression" dxfId="88" priority="60">
      <formula>E141=0</formula>
    </cfRule>
  </conditionalFormatting>
  <conditionalFormatting sqref="D141">
    <cfRule type="expression" dxfId="87" priority="56">
      <formula>$F141&gt;0</formula>
    </cfRule>
    <cfRule type="containsBlanks" dxfId="86" priority="57">
      <formula>LEN(TRIM(D141))=0</formula>
    </cfRule>
  </conditionalFormatting>
  <conditionalFormatting sqref="D141">
    <cfRule type="expression" dxfId="85" priority="58">
      <formula>#REF!&gt;#REF!</formula>
    </cfRule>
    <cfRule type="expression" dxfId="84" priority="59">
      <formula>#REF!-#REF!</formula>
    </cfRule>
  </conditionalFormatting>
  <conditionalFormatting sqref="E117:F139">
    <cfRule type="expression" dxfId="83" priority="55">
      <formula>E117=0</formula>
    </cfRule>
  </conditionalFormatting>
  <conditionalFormatting sqref="H148">
    <cfRule type="containsText" dxfId="82" priority="54" operator="containsText" text="مُتزن">
      <formula>NOT(ISERROR(SEARCH("مُتزن",H148)))</formula>
    </cfRule>
  </conditionalFormatting>
  <conditionalFormatting sqref="D178:D181">
    <cfRule type="expression" dxfId="81" priority="48">
      <formula>$F178&gt;0</formula>
    </cfRule>
    <cfRule type="containsBlanks" dxfId="80" priority="50">
      <formula>LEN(TRIM(D178))=0</formula>
    </cfRule>
  </conditionalFormatting>
  <conditionalFormatting sqref="C179:C181">
    <cfRule type="expression" dxfId="79" priority="49">
      <formula>AND(C179="",C178&gt;0)</formula>
    </cfRule>
  </conditionalFormatting>
  <conditionalFormatting sqref="F181:H181 B178:E181 F178:G180 E177:G177 B177">
    <cfRule type="expression" dxfId="78" priority="51">
      <formula>#REF!&gt;#REF!</formula>
    </cfRule>
    <cfRule type="expression" dxfId="77" priority="52">
      <formula>#REF!-#REF!</formula>
    </cfRule>
  </conditionalFormatting>
  <conditionalFormatting sqref="H180">
    <cfRule type="expression" dxfId="76" priority="46">
      <formula>#REF!&gt;#REF!</formula>
    </cfRule>
    <cfRule type="expression" dxfId="75" priority="47">
      <formula>#REF!-#REF!</formula>
    </cfRule>
  </conditionalFormatting>
  <conditionalFormatting sqref="C178">
    <cfRule type="expression" dxfId="74" priority="53">
      <formula>AND(C178="",#REF!&gt;0)</formula>
    </cfRule>
  </conditionalFormatting>
  <conditionalFormatting sqref="E177:H181">
    <cfRule type="expression" dxfId="73" priority="45">
      <formula>E177=0</formula>
    </cfRule>
  </conditionalFormatting>
  <conditionalFormatting sqref="D177">
    <cfRule type="expression" dxfId="72" priority="41">
      <formula>$F177&gt;0</formula>
    </cfRule>
    <cfRule type="containsBlanks" dxfId="71" priority="42">
      <formula>LEN(TRIM(D177))=0</formula>
    </cfRule>
  </conditionalFormatting>
  <conditionalFormatting sqref="D177">
    <cfRule type="expression" dxfId="70" priority="43">
      <formula>#REF!&gt;#REF!</formula>
    </cfRule>
    <cfRule type="expression" dxfId="69" priority="44">
      <formula>#REF!-#REF!</formula>
    </cfRule>
  </conditionalFormatting>
  <conditionalFormatting sqref="E153:F175">
    <cfRule type="expression" dxfId="68" priority="40">
      <formula>E153=0</formula>
    </cfRule>
  </conditionalFormatting>
  <conditionalFormatting sqref="H183">
    <cfRule type="containsText" dxfId="67" priority="39" operator="containsText" text="مُتزن">
      <formula>NOT(ISERROR(SEARCH("مُتزن",H183)))</formula>
    </cfRule>
  </conditionalFormatting>
  <conditionalFormatting sqref="D213:D216">
    <cfRule type="expression" dxfId="66" priority="33">
      <formula>$F213&gt;0</formula>
    </cfRule>
    <cfRule type="containsBlanks" dxfId="65" priority="35">
      <formula>LEN(TRIM(D213))=0</formula>
    </cfRule>
  </conditionalFormatting>
  <conditionalFormatting sqref="C214:C216">
    <cfRule type="expression" dxfId="64" priority="34">
      <formula>AND(C214="",C213&gt;0)</formula>
    </cfRule>
  </conditionalFormatting>
  <conditionalFormatting sqref="F216:H216 B213:E216 F213:G215 E212:G212 B212">
    <cfRule type="expression" dxfId="63" priority="36">
      <formula>#REF!&gt;#REF!</formula>
    </cfRule>
    <cfRule type="expression" dxfId="62" priority="37">
      <formula>#REF!-#REF!</formula>
    </cfRule>
  </conditionalFormatting>
  <conditionalFormatting sqref="H215">
    <cfRule type="expression" dxfId="61" priority="31">
      <formula>#REF!&gt;#REF!</formula>
    </cfRule>
    <cfRule type="expression" dxfId="60" priority="32">
      <formula>#REF!-#REF!</formula>
    </cfRule>
  </conditionalFormatting>
  <conditionalFormatting sqref="C213">
    <cfRule type="expression" dxfId="59" priority="38">
      <formula>AND(C213="",#REF!&gt;0)</formula>
    </cfRule>
  </conditionalFormatting>
  <conditionalFormatting sqref="E212:H216">
    <cfRule type="expression" dxfId="58" priority="30">
      <formula>E212=0</formula>
    </cfRule>
  </conditionalFormatting>
  <conditionalFormatting sqref="D212">
    <cfRule type="expression" dxfId="57" priority="26">
      <formula>$F212&gt;0</formula>
    </cfRule>
    <cfRule type="containsBlanks" dxfId="56" priority="27">
      <formula>LEN(TRIM(D212))=0</formula>
    </cfRule>
  </conditionalFormatting>
  <conditionalFormatting sqref="D212">
    <cfRule type="expression" dxfId="55" priority="28">
      <formula>#REF!&gt;#REF!</formula>
    </cfRule>
    <cfRule type="expression" dxfId="54" priority="29">
      <formula>#REF!-#REF!</formula>
    </cfRule>
  </conditionalFormatting>
  <conditionalFormatting sqref="E188:F210">
    <cfRule type="expression" dxfId="53" priority="25">
      <formula>E188=0</formula>
    </cfRule>
  </conditionalFormatting>
  <conditionalFormatting sqref="G8:G30">
    <cfRule type="expression" dxfId="52" priority="24">
      <formula>G8=0</formula>
    </cfRule>
  </conditionalFormatting>
  <conditionalFormatting sqref="G45:G67">
    <cfRule type="expression" dxfId="51" priority="23">
      <formula>G45=0</formula>
    </cfRule>
  </conditionalFormatting>
  <conditionalFormatting sqref="G81:G103">
    <cfRule type="expression" dxfId="50" priority="22">
      <formula>G81=0</formula>
    </cfRule>
  </conditionalFormatting>
  <conditionalFormatting sqref="G117:G139">
    <cfRule type="expression" dxfId="49" priority="21">
      <formula>G117=0</formula>
    </cfRule>
  </conditionalFormatting>
  <conditionalFormatting sqref="G153:G175">
    <cfRule type="expression" dxfId="48" priority="20">
      <formula>G153=0</formula>
    </cfRule>
  </conditionalFormatting>
  <conditionalFormatting sqref="G188:G210">
    <cfRule type="expression" dxfId="47" priority="19">
      <formula>G188=0</formula>
    </cfRule>
  </conditionalFormatting>
  <conditionalFormatting sqref="H219">
    <cfRule type="containsText" dxfId="46" priority="18" operator="containsText" text="مُتزن">
      <formula>NOT(ISERROR(SEARCH("مُتزن",H219)))</formula>
    </cfRule>
  </conditionalFormatting>
  <conditionalFormatting sqref="D249:D252">
    <cfRule type="expression" dxfId="45" priority="12">
      <formula>$F249&gt;0</formula>
    </cfRule>
    <cfRule type="containsBlanks" dxfId="44" priority="14">
      <formula>LEN(TRIM(D249))=0</formula>
    </cfRule>
  </conditionalFormatting>
  <conditionalFormatting sqref="C250:C252">
    <cfRule type="expression" dxfId="43" priority="13">
      <formula>AND(C250="",C249&gt;0)</formula>
    </cfRule>
  </conditionalFormatting>
  <conditionalFormatting sqref="F252:H252 B249:E252 F249:G251 E248:G248 B248">
    <cfRule type="expression" dxfId="42" priority="15">
      <formula>#REF!&gt;#REF!</formula>
    </cfRule>
    <cfRule type="expression" dxfId="41" priority="16">
      <formula>#REF!-#REF!</formula>
    </cfRule>
  </conditionalFormatting>
  <conditionalFormatting sqref="H251">
    <cfRule type="expression" dxfId="40" priority="10">
      <formula>#REF!&gt;#REF!</formula>
    </cfRule>
    <cfRule type="expression" dxfId="39" priority="11">
      <formula>#REF!-#REF!</formula>
    </cfRule>
  </conditionalFormatting>
  <conditionalFormatting sqref="C249">
    <cfRule type="expression" dxfId="38" priority="17">
      <formula>AND(C249="",#REF!&gt;0)</formula>
    </cfRule>
  </conditionalFormatting>
  <conditionalFormatting sqref="E248:H252">
    <cfRule type="expression" dxfId="37" priority="9">
      <formula>E248=0</formula>
    </cfRule>
  </conditionalFormatting>
  <conditionalFormatting sqref="D248">
    <cfRule type="expression" dxfId="36" priority="5">
      <formula>$F248&gt;0</formula>
    </cfRule>
    <cfRule type="containsBlanks" dxfId="35" priority="6">
      <formula>LEN(TRIM(D248))=0</formula>
    </cfRule>
  </conditionalFormatting>
  <conditionalFormatting sqref="D248">
    <cfRule type="expression" dxfId="34" priority="7">
      <formula>#REF!&gt;#REF!</formula>
    </cfRule>
    <cfRule type="expression" dxfId="33" priority="8">
      <formula>#REF!-#REF!</formula>
    </cfRule>
  </conditionalFormatting>
  <conditionalFormatting sqref="E224:F246">
    <cfRule type="expression" dxfId="32" priority="2">
      <formula>E224=0</formula>
    </cfRule>
  </conditionalFormatting>
  <conditionalFormatting sqref="G224:G246">
    <cfRule type="expression" dxfId="31" priority="1">
      <formula>G224=0</formula>
    </cfRule>
  </conditionalFormatting>
  <pageMargins left="0.7" right="0.7" top="0.75" bottom="0.75" header="0.3" footer="0.3"/>
  <ignoredErrors>
    <ignoredError sqref="D3:D4 D40:D41 D76:D77 D112:D113 D148:D149 D183:D184 D2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9"/>
  <sheetViews>
    <sheetView rightToLeft="1" view="pageBreakPreview" topLeftCell="A4" zoomScale="90" zoomScaleNormal="100" zoomScaleSheetLayoutView="90" workbookViewId="0">
      <selection activeCell="G10" sqref="G10"/>
    </sheetView>
  </sheetViews>
  <sheetFormatPr defaultRowHeight="15"/>
  <cols>
    <col min="2" max="2" width="8.42578125" customWidth="1"/>
    <col min="3" max="3" width="13" customWidth="1"/>
    <col min="4" max="4" width="13.5703125" customWidth="1"/>
    <col min="5" max="5" width="25" customWidth="1"/>
    <col min="6" max="7" width="17.140625" customWidth="1"/>
    <col min="8" max="8" width="43.140625" customWidth="1"/>
    <col min="9" max="9" width="27.140625" customWidth="1"/>
  </cols>
  <sheetData>
    <row r="1" spans="1:14" s="37" customFormat="1" ht="14.25" customHeight="1">
      <c r="D1" s="38"/>
      <c r="E1" s="39"/>
      <c r="F1" s="40"/>
      <c r="G1" s="40"/>
      <c r="H1" s="39"/>
    </row>
    <row r="2" spans="1:14" ht="33.75">
      <c r="C2" s="121"/>
      <c r="D2" s="121"/>
      <c r="E2" s="121"/>
      <c r="F2" s="34"/>
      <c r="G2" s="40"/>
      <c r="H2" s="40"/>
      <c r="I2" s="40"/>
    </row>
    <row r="3" spans="1:14" ht="29.25" customHeight="1">
      <c r="D3" s="1"/>
      <c r="E3" s="41"/>
      <c r="G3" s="42"/>
      <c r="H3" s="43"/>
      <c r="I3" s="44"/>
    </row>
    <row r="4" spans="1:14" s="37" customFormat="1" ht="33" customHeight="1">
      <c r="C4" s="45"/>
      <c r="D4" s="45"/>
      <c r="E4" s="122" t="s">
        <v>71</v>
      </c>
      <c r="F4" s="122"/>
      <c r="G4" s="122"/>
      <c r="H4" s="46">
        <v>43769</v>
      </c>
      <c r="I4" s="35"/>
      <c r="J4" s="47"/>
      <c r="K4" s="47"/>
      <c r="L4" s="47"/>
      <c r="M4" s="47"/>
      <c r="N4" s="48"/>
    </row>
    <row r="5" spans="1:14" s="37" customFormat="1" ht="15" customHeight="1">
      <c r="D5" s="38"/>
      <c r="E5" s="39"/>
    </row>
    <row r="6" spans="1:14" ht="20.100000000000001" customHeight="1">
      <c r="B6" s="5"/>
      <c r="C6" s="49"/>
      <c r="D6" s="7"/>
      <c r="E6" s="50"/>
      <c r="F6" s="7"/>
      <c r="G6" s="7"/>
      <c r="H6" s="7"/>
      <c r="I6" s="51"/>
      <c r="J6" s="37"/>
    </row>
    <row r="7" spans="1:14" ht="20.100000000000001" customHeight="1">
      <c r="B7" s="9" t="s">
        <v>72</v>
      </c>
      <c r="C7" s="9" t="s">
        <v>27</v>
      </c>
      <c r="D7" s="9" t="s">
        <v>30</v>
      </c>
      <c r="E7" s="52" t="s">
        <v>31</v>
      </c>
      <c r="F7" s="9" t="s">
        <v>32</v>
      </c>
      <c r="G7" s="9" t="s">
        <v>33</v>
      </c>
      <c r="H7" s="9" t="s">
        <v>34</v>
      </c>
      <c r="I7" s="10" t="s">
        <v>35</v>
      </c>
      <c r="J7" s="37"/>
    </row>
    <row r="8" spans="1:14" ht="19.5" customHeight="1">
      <c r="B8" s="11" t="s">
        <v>36</v>
      </c>
      <c r="C8" s="53" t="s">
        <v>73</v>
      </c>
      <c r="D8" s="12" t="s">
        <v>37</v>
      </c>
      <c r="E8" s="54" t="s">
        <v>38</v>
      </c>
      <c r="F8" s="13" t="s">
        <v>39</v>
      </c>
      <c r="G8" s="13" t="s">
        <v>40</v>
      </c>
      <c r="H8" s="13" t="s">
        <v>41</v>
      </c>
      <c r="I8" s="14" t="s">
        <v>42</v>
      </c>
      <c r="J8" s="37"/>
    </row>
    <row r="9" spans="1:14" s="37" customFormat="1" ht="26.25" customHeight="1">
      <c r="A9" s="55"/>
      <c r="B9" s="55">
        <v>1</v>
      </c>
      <c r="C9" s="56">
        <v>43769</v>
      </c>
      <c r="D9" s="57">
        <v>1124</v>
      </c>
      <c r="E9" s="58" t="s">
        <v>0</v>
      </c>
      <c r="F9" s="57">
        <v>2730</v>
      </c>
      <c r="G9" s="57">
        <v>0</v>
      </c>
      <c r="H9" s="58" t="s">
        <v>43</v>
      </c>
      <c r="I9" s="57">
        <v>0</v>
      </c>
    </row>
    <row r="10" spans="1:14" s="37" customFormat="1" ht="26.25" customHeight="1">
      <c r="B10" s="55">
        <v>1</v>
      </c>
      <c r="C10" s="56">
        <v>43769</v>
      </c>
      <c r="D10" s="57">
        <v>1125</v>
      </c>
      <c r="E10" s="58" t="s">
        <v>1</v>
      </c>
      <c r="F10" s="57">
        <v>4700</v>
      </c>
      <c r="G10" s="57">
        <v>0</v>
      </c>
      <c r="H10" s="58" t="s">
        <v>44</v>
      </c>
      <c r="I10" s="57">
        <v>0</v>
      </c>
    </row>
    <row r="11" spans="1:14" s="37" customFormat="1" ht="26.25" customHeight="1">
      <c r="A11" s="55"/>
      <c r="B11" s="55">
        <v>1</v>
      </c>
      <c r="C11" s="56">
        <v>43769</v>
      </c>
      <c r="D11" s="57">
        <v>32713</v>
      </c>
      <c r="E11" s="58" t="s">
        <v>24</v>
      </c>
      <c r="F11" s="57">
        <v>2500</v>
      </c>
      <c r="G11" s="57">
        <v>0</v>
      </c>
      <c r="H11" s="58" t="s">
        <v>45</v>
      </c>
      <c r="I11" s="57">
        <v>0</v>
      </c>
    </row>
    <row r="12" spans="1:14" s="37" customFormat="1" ht="26.25" customHeight="1">
      <c r="A12" s="55"/>
      <c r="B12" s="55">
        <v>1</v>
      </c>
      <c r="C12" s="56">
        <v>43769</v>
      </c>
      <c r="D12" s="57">
        <v>3241</v>
      </c>
      <c r="E12" s="58" t="s">
        <v>13</v>
      </c>
      <c r="F12" s="57">
        <v>5000</v>
      </c>
      <c r="G12" s="57">
        <v>0</v>
      </c>
      <c r="H12" s="58">
        <v>0</v>
      </c>
      <c r="I12" s="57">
        <v>0</v>
      </c>
    </row>
    <row r="13" spans="1:14" s="37" customFormat="1" ht="26.25" customHeight="1">
      <c r="A13" s="55"/>
      <c r="B13" s="55">
        <v>1</v>
      </c>
      <c r="C13" s="56">
        <v>43769</v>
      </c>
      <c r="D13" s="57">
        <v>32711</v>
      </c>
      <c r="E13" s="58" t="s">
        <v>23</v>
      </c>
      <c r="F13" s="57">
        <v>2000</v>
      </c>
      <c r="G13" s="57">
        <v>0</v>
      </c>
      <c r="H13" s="58" t="s">
        <v>46</v>
      </c>
      <c r="I13" s="57">
        <v>0</v>
      </c>
    </row>
    <row r="14" spans="1:14" s="37" customFormat="1" ht="26.25" customHeight="1">
      <c r="A14" s="55"/>
      <c r="B14" s="55">
        <v>1</v>
      </c>
      <c r="C14" s="56">
        <v>43769</v>
      </c>
      <c r="D14" s="57">
        <v>3128</v>
      </c>
      <c r="E14" s="58" t="s">
        <v>11</v>
      </c>
      <c r="F14" s="57">
        <v>682.48</v>
      </c>
      <c r="G14" s="57">
        <v>0</v>
      </c>
      <c r="H14" s="58">
        <v>0</v>
      </c>
      <c r="I14" s="57">
        <v>0</v>
      </c>
    </row>
    <row r="15" spans="1:14" s="37" customFormat="1" ht="26.25" customHeight="1">
      <c r="A15" s="55"/>
      <c r="B15" s="55">
        <v>1</v>
      </c>
      <c r="C15" s="56">
        <v>43769</v>
      </c>
      <c r="D15" s="57">
        <v>3232</v>
      </c>
      <c r="E15" s="58" t="s">
        <v>12</v>
      </c>
      <c r="F15" s="57">
        <v>212</v>
      </c>
      <c r="G15" s="57">
        <v>0</v>
      </c>
      <c r="H15" s="58">
        <v>0</v>
      </c>
      <c r="I15" s="57">
        <v>0</v>
      </c>
    </row>
    <row r="16" spans="1:14" s="37" customFormat="1" ht="26.25" customHeight="1">
      <c r="A16" s="55"/>
      <c r="B16" s="55">
        <v>1</v>
      </c>
      <c r="C16" s="56">
        <v>43769</v>
      </c>
      <c r="D16" s="57">
        <v>32705</v>
      </c>
      <c r="E16" s="58" t="s">
        <v>20</v>
      </c>
      <c r="F16" s="57">
        <v>1442.5</v>
      </c>
      <c r="G16" s="57">
        <v>0</v>
      </c>
      <c r="H16" s="58">
        <v>0</v>
      </c>
      <c r="I16" s="57">
        <v>0</v>
      </c>
    </row>
    <row r="17" spans="1:9" s="37" customFormat="1" ht="26.25" customHeight="1">
      <c r="A17" s="55"/>
      <c r="B17" s="55">
        <v>1</v>
      </c>
      <c r="C17" s="56">
        <v>43769</v>
      </c>
      <c r="D17" s="57">
        <v>32706</v>
      </c>
      <c r="E17" s="58" t="s">
        <v>21</v>
      </c>
      <c r="F17" s="57">
        <v>358.52</v>
      </c>
      <c r="G17" s="57">
        <v>0</v>
      </c>
      <c r="H17" s="58">
        <v>0</v>
      </c>
      <c r="I17" s="57">
        <v>0</v>
      </c>
    </row>
    <row r="18" spans="1:9" s="37" customFormat="1" ht="26.25" customHeight="1">
      <c r="A18" s="55"/>
      <c r="B18" s="55">
        <v>1</v>
      </c>
      <c r="C18" s="56">
        <v>43769</v>
      </c>
      <c r="D18" s="57">
        <v>3251</v>
      </c>
      <c r="E18" s="58" t="s">
        <v>14</v>
      </c>
      <c r="F18" s="57">
        <v>442.25</v>
      </c>
      <c r="G18" s="57">
        <v>0</v>
      </c>
      <c r="H18" s="58">
        <v>0</v>
      </c>
      <c r="I18" s="57">
        <v>0</v>
      </c>
    </row>
    <row r="19" spans="1:9" s="37" customFormat="1" ht="26.25" customHeight="1">
      <c r="A19" s="55"/>
      <c r="B19" s="55">
        <v>1</v>
      </c>
      <c r="C19" s="56">
        <v>43769</v>
      </c>
      <c r="D19" s="57">
        <v>3128</v>
      </c>
      <c r="E19" s="58" t="s">
        <v>11</v>
      </c>
      <c r="F19" s="57">
        <v>1000</v>
      </c>
      <c r="G19" s="57">
        <v>0</v>
      </c>
      <c r="H19" s="58">
        <v>0</v>
      </c>
      <c r="I19" s="57">
        <v>0</v>
      </c>
    </row>
    <row r="20" spans="1:9" s="37" customFormat="1" ht="26.25" customHeight="1">
      <c r="A20" s="55"/>
      <c r="B20" s="55">
        <v>1</v>
      </c>
      <c r="C20" s="56">
        <v>43769</v>
      </c>
      <c r="D20" s="57">
        <v>32709</v>
      </c>
      <c r="E20" s="58" t="s">
        <v>22</v>
      </c>
      <c r="F20" s="57">
        <v>1204.5</v>
      </c>
      <c r="G20" s="57">
        <v>0</v>
      </c>
      <c r="H20" s="58">
        <v>0</v>
      </c>
      <c r="I20" s="57">
        <v>0</v>
      </c>
    </row>
    <row r="21" spans="1:9" s="37" customFormat="1" ht="26.25" customHeight="1">
      <c r="A21" s="55"/>
      <c r="B21" s="55">
        <v>1</v>
      </c>
      <c r="C21" s="56">
        <v>43769</v>
      </c>
      <c r="D21" s="57">
        <v>32703</v>
      </c>
      <c r="E21" s="58" t="s">
        <v>18</v>
      </c>
      <c r="F21" s="57">
        <v>4343</v>
      </c>
      <c r="G21" s="57">
        <v>0</v>
      </c>
      <c r="H21" s="58">
        <v>0</v>
      </c>
      <c r="I21" s="57">
        <v>0</v>
      </c>
    </row>
    <row r="22" spans="1:9" s="37" customFormat="1" ht="26.25" customHeight="1">
      <c r="A22" s="55"/>
      <c r="B22" s="55">
        <v>1</v>
      </c>
      <c r="C22" s="56">
        <v>43769</v>
      </c>
      <c r="D22" s="57">
        <v>3252</v>
      </c>
      <c r="E22" s="58" t="s">
        <v>15</v>
      </c>
      <c r="F22" s="57">
        <v>1000</v>
      </c>
      <c r="G22" s="57">
        <v>0</v>
      </c>
      <c r="H22" s="58">
        <v>0</v>
      </c>
      <c r="I22" s="57">
        <v>0</v>
      </c>
    </row>
    <row r="23" spans="1:9" s="37" customFormat="1" ht="26.25" customHeight="1">
      <c r="A23" s="55"/>
      <c r="B23" s="55">
        <v>1</v>
      </c>
      <c r="C23" s="56">
        <v>43769</v>
      </c>
      <c r="D23" s="57">
        <v>3261</v>
      </c>
      <c r="E23" s="58" t="s">
        <v>16</v>
      </c>
      <c r="F23" s="57">
        <v>300</v>
      </c>
      <c r="G23" s="57">
        <v>0</v>
      </c>
      <c r="H23" s="58" t="s">
        <v>47</v>
      </c>
      <c r="I23" s="57">
        <v>0</v>
      </c>
    </row>
    <row r="24" spans="1:9" s="37" customFormat="1" ht="26.25" customHeight="1">
      <c r="A24" s="55"/>
      <c r="B24" s="55">
        <v>1</v>
      </c>
      <c r="C24" s="56">
        <v>43769</v>
      </c>
      <c r="D24" s="57">
        <v>3262</v>
      </c>
      <c r="E24" s="58" t="s">
        <v>17</v>
      </c>
      <c r="F24" s="57">
        <v>25</v>
      </c>
      <c r="G24" s="57">
        <v>0</v>
      </c>
      <c r="H24" s="58">
        <v>0</v>
      </c>
      <c r="I24" s="57">
        <v>0</v>
      </c>
    </row>
    <row r="25" spans="1:9" s="37" customFormat="1" ht="26.25" customHeight="1">
      <c r="A25" s="55"/>
      <c r="B25" s="55">
        <v>1</v>
      </c>
      <c r="C25" s="56">
        <v>43769</v>
      </c>
      <c r="D25" s="57">
        <v>1331</v>
      </c>
      <c r="E25" s="58" t="s">
        <v>4</v>
      </c>
      <c r="F25" s="57">
        <v>1100</v>
      </c>
      <c r="G25" s="57">
        <v>0</v>
      </c>
      <c r="H25" s="58">
        <v>0</v>
      </c>
      <c r="I25" s="57">
        <v>0</v>
      </c>
    </row>
    <row r="26" spans="1:9" s="37" customFormat="1" ht="26.25" customHeight="1">
      <c r="A26" s="55"/>
      <c r="B26" s="55">
        <v>1</v>
      </c>
      <c r="C26" s="56">
        <v>43769</v>
      </c>
      <c r="D26" s="57">
        <v>1126</v>
      </c>
      <c r="E26" s="58" t="s">
        <v>2</v>
      </c>
      <c r="F26" s="57">
        <v>2800</v>
      </c>
      <c r="G26" s="57">
        <v>0</v>
      </c>
      <c r="H26" s="58" t="s">
        <v>48</v>
      </c>
      <c r="I26" s="57">
        <v>0</v>
      </c>
    </row>
    <row r="27" spans="1:9" s="37" customFormat="1" ht="26.25" customHeight="1" thickBot="1">
      <c r="A27" s="55"/>
      <c r="B27" s="55">
        <v>1</v>
      </c>
      <c r="C27" s="56">
        <v>43769</v>
      </c>
      <c r="D27" s="57">
        <v>1211</v>
      </c>
      <c r="E27" s="59" t="s">
        <v>3</v>
      </c>
      <c r="F27" s="60">
        <v>0</v>
      </c>
      <c r="G27" s="60">
        <v>31840.25</v>
      </c>
      <c r="H27" s="59" t="s">
        <v>49</v>
      </c>
      <c r="I27" s="57">
        <v>0</v>
      </c>
    </row>
    <row r="28" spans="1:9" s="37" customFormat="1" ht="43.5" customHeight="1" thickBot="1">
      <c r="B28" s="55"/>
      <c r="C28" s="56"/>
      <c r="D28" s="61">
        <v>0</v>
      </c>
      <c r="E28" s="62" t="s">
        <v>51</v>
      </c>
      <c r="F28" s="63">
        <v>31840.25</v>
      </c>
      <c r="G28" s="63">
        <v>31840.25</v>
      </c>
      <c r="H28" s="64" t="s">
        <v>74</v>
      </c>
      <c r="I28" s="65">
        <v>0</v>
      </c>
    </row>
    <row r="29" spans="1:9" s="37" customFormat="1" ht="26.25" customHeight="1">
      <c r="A29" s="55"/>
      <c r="B29" s="55">
        <v>2</v>
      </c>
      <c r="C29" s="56">
        <v>43752</v>
      </c>
      <c r="D29" s="57">
        <v>3122</v>
      </c>
      <c r="E29" s="58" t="s">
        <v>10</v>
      </c>
      <c r="F29" s="57">
        <v>6850</v>
      </c>
      <c r="G29" s="57">
        <v>0</v>
      </c>
      <c r="H29" s="58">
        <v>0</v>
      </c>
      <c r="I29" s="57">
        <v>0</v>
      </c>
    </row>
    <row r="30" spans="1:9" s="37" customFormat="1" ht="26.25" customHeight="1" thickBot="1">
      <c r="A30" s="55"/>
      <c r="B30" s="55">
        <v>2</v>
      </c>
      <c r="C30" s="56">
        <v>43752</v>
      </c>
      <c r="D30" s="57">
        <v>1211</v>
      </c>
      <c r="E30" s="58" t="s">
        <v>3</v>
      </c>
      <c r="F30" s="57">
        <v>0</v>
      </c>
      <c r="G30" s="57">
        <v>6850</v>
      </c>
      <c r="H30" s="58">
        <v>0</v>
      </c>
      <c r="I30" s="57">
        <v>0</v>
      </c>
    </row>
    <row r="31" spans="1:9" s="37" customFormat="1" ht="43.5" customHeight="1" thickBot="1">
      <c r="B31" s="55"/>
      <c r="C31" s="56"/>
      <c r="D31" s="61">
        <v>0</v>
      </c>
      <c r="E31" s="62" t="s">
        <v>51</v>
      </c>
      <c r="F31" s="63">
        <v>6850</v>
      </c>
      <c r="G31" s="63">
        <v>6850</v>
      </c>
      <c r="H31" s="64" t="s">
        <v>75</v>
      </c>
      <c r="I31" s="65">
        <v>0</v>
      </c>
    </row>
    <row r="32" spans="1:9" s="37" customFormat="1" ht="26.25" customHeight="1">
      <c r="A32" s="55"/>
      <c r="B32" s="55">
        <v>3</v>
      </c>
      <c r="C32" s="56">
        <v>43752</v>
      </c>
      <c r="D32" s="57">
        <v>1211</v>
      </c>
      <c r="E32" s="58" t="s">
        <v>3</v>
      </c>
      <c r="F32" s="57">
        <v>4813.6000000000004</v>
      </c>
      <c r="G32" s="57">
        <v>0</v>
      </c>
      <c r="H32" s="58">
        <v>0</v>
      </c>
      <c r="I32" s="57">
        <v>0</v>
      </c>
    </row>
    <row r="33" spans="1:9" s="37" customFormat="1" ht="26.25" customHeight="1" thickBot="1">
      <c r="A33" s="55"/>
      <c r="B33" s="55">
        <v>3</v>
      </c>
      <c r="C33" s="56">
        <v>43752</v>
      </c>
      <c r="D33" s="57">
        <v>4111</v>
      </c>
      <c r="E33" s="58" t="s">
        <v>25</v>
      </c>
      <c r="F33" s="57">
        <v>0</v>
      </c>
      <c r="G33" s="57">
        <v>4813.6000000000004</v>
      </c>
      <c r="H33" s="58">
        <v>0</v>
      </c>
      <c r="I33" s="57">
        <v>0</v>
      </c>
    </row>
    <row r="34" spans="1:9" s="37" customFormat="1" ht="43.5" customHeight="1" thickBot="1">
      <c r="B34" s="55"/>
      <c r="C34" s="56"/>
      <c r="D34" s="61">
        <v>0</v>
      </c>
      <c r="E34" s="62" t="s">
        <v>51</v>
      </c>
      <c r="F34" s="63">
        <v>4813.6000000000004</v>
      </c>
      <c r="G34" s="63">
        <v>4813.6000000000004</v>
      </c>
      <c r="H34" s="64" t="s">
        <v>76</v>
      </c>
      <c r="I34" s="65">
        <v>0</v>
      </c>
    </row>
    <row r="35" spans="1:9" s="37" customFormat="1" ht="26.25" customHeight="1">
      <c r="A35" s="55"/>
      <c r="B35" s="55">
        <v>4</v>
      </c>
      <c r="C35" s="56">
        <v>43769</v>
      </c>
      <c r="D35" s="57">
        <v>1354</v>
      </c>
      <c r="E35" s="58" t="s">
        <v>6</v>
      </c>
      <c r="F35" s="57">
        <v>21550</v>
      </c>
      <c r="G35" s="57">
        <v>0</v>
      </c>
      <c r="H35" s="58">
        <v>0</v>
      </c>
      <c r="I35" s="57">
        <v>0</v>
      </c>
    </row>
    <row r="36" spans="1:9" s="37" customFormat="1" ht="26.25" customHeight="1" thickBot="1">
      <c r="A36" s="55"/>
      <c r="B36" s="55">
        <v>4</v>
      </c>
      <c r="C36" s="56">
        <v>43769</v>
      </c>
      <c r="D36" s="57">
        <v>1211</v>
      </c>
      <c r="E36" s="58" t="s">
        <v>3</v>
      </c>
      <c r="F36" s="57">
        <v>0</v>
      </c>
      <c r="G36" s="57">
        <v>21550</v>
      </c>
      <c r="H36" s="58">
        <v>0</v>
      </c>
      <c r="I36" s="57">
        <v>0</v>
      </c>
    </row>
    <row r="37" spans="1:9" s="37" customFormat="1" ht="43.5" customHeight="1" thickBot="1">
      <c r="B37" s="55">
        <v>0</v>
      </c>
      <c r="C37" s="56">
        <v>0</v>
      </c>
      <c r="D37" s="61">
        <v>0</v>
      </c>
      <c r="E37" s="62" t="s">
        <v>51</v>
      </c>
      <c r="F37" s="63">
        <v>21550</v>
      </c>
      <c r="G37" s="63">
        <v>21550</v>
      </c>
      <c r="H37" s="64" t="s">
        <v>77</v>
      </c>
      <c r="I37" s="65">
        <v>0</v>
      </c>
    </row>
    <row r="38" spans="1:9" s="37" customFormat="1" ht="26.25" customHeight="1">
      <c r="A38" s="55"/>
      <c r="B38" s="55">
        <v>5</v>
      </c>
      <c r="C38" s="56">
        <v>43769</v>
      </c>
      <c r="D38" s="57">
        <v>1354</v>
      </c>
      <c r="E38" s="58" t="s">
        <v>6</v>
      </c>
      <c r="F38" s="57">
        <v>43200</v>
      </c>
      <c r="G38" s="57">
        <v>0</v>
      </c>
      <c r="H38" s="58" t="s">
        <v>57</v>
      </c>
      <c r="I38" s="57" t="s">
        <v>58</v>
      </c>
    </row>
    <row r="39" spans="1:9" s="37" customFormat="1" ht="26.25" customHeight="1">
      <c r="A39" s="55"/>
      <c r="B39" s="55">
        <v>5</v>
      </c>
      <c r="C39" s="56">
        <v>43769</v>
      </c>
      <c r="D39" s="57">
        <v>1354</v>
      </c>
      <c r="E39" s="58" t="s">
        <v>6</v>
      </c>
      <c r="F39" s="57">
        <v>27376</v>
      </c>
      <c r="G39" s="57">
        <v>0</v>
      </c>
      <c r="H39" s="58" t="s">
        <v>57</v>
      </c>
      <c r="I39" s="57" t="s">
        <v>59</v>
      </c>
    </row>
    <row r="40" spans="1:9" s="37" customFormat="1" ht="26.25" customHeight="1">
      <c r="A40" s="55"/>
      <c r="B40" s="55">
        <v>5</v>
      </c>
      <c r="C40" s="56">
        <v>43769</v>
      </c>
      <c r="D40" s="57">
        <v>1354</v>
      </c>
      <c r="E40" s="58" t="s">
        <v>6</v>
      </c>
      <c r="F40" s="57">
        <v>22160</v>
      </c>
      <c r="G40" s="57">
        <v>0</v>
      </c>
      <c r="H40" s="58" t="s">
        <v>57</v>
      </c>
      <c r="I40" s="57" t="s">
        <v>60</v>
      </c>
    </row>
    <row r="41" spans="1:9" s="37" customFormat="1" ht="26.25" customHeight="1">
      <c r="A41" s="55"/>
      <c r="B41" s="55">
        <v>5</v>
      </c>
      <c r="C41" s="56">
        <v>43769</v>
      </c>
      <c r="D41" s="57">
        <v>1354</v>
      </c>
      <c r="E41" s="58" t="s">
        <v>6</v>
      </c>
      <c r="F41" s="57">
        <v>1600</v>
      </c>
      <c r="G41" s="57">
        <v>0</v>
      </c>
      <c r="H41" s="58" t="s">
        <v>61</v>
      </c>
      <c r="I41" s="57" t="s">
        <v>62</v>
      </c>
    </row>
    <row r="42" spans="1:9" s="37" customFormat="1" ht="26.25" customHeight="1">
      <c r="A42" s="55"/>
      <c r="B42" s="55">
        <v>5</v>
      </c>
      <c r="C42" s="56">
        <v>43769</v>
      </c>
      <c r="D42" s="57">
        <v>1354</v>
      </c>
      <c r="E42" s="58" t="s">
        <v>6</v>
      </c>
      <c r="F42" s="57">
        <v>14224</v>
      </c>
      <c r="G42" s="57">
        <v>0</v>
      </c>
      <c r="H42" s="58" t="s">
        <v>61</v>
      </c>
      <c r="I42" s="57" t="s">
        <v>63</v>
      </c>
    </row>
    <row r="43" spans="1:9" s="37" customFormat="1" ht="26.25" customHeight="1" thickBot="1">
      <c r="A43" s="55"/>
      <c r="B43" s="55">
        <v>5</v>
      </c>
      <c r="C43" s="56">
        <v>43769</v>
      </c>
      <c r="D43" s="57">
        <v>1211</v>
      </c>
      <c r="E43" s="58" t="s">
        <v>3</v>
      </c>
      <c r="F43" s="57">
        <v>0</v>
      </c>
      <c r="G43" s="57">
        <v>108560</v>
      </c>
      <c r="H43" s="58"/>
      <c r="I43" s="57"/>
    </row>
    <row r="44" spans="1:9" s="37" customFormat="1" ht="43.5" customHeight="1" thickBot="1">
      <c r="B44" s="55">
        <v>0</v>
      </c>
      <c r="C44" s="56">
        <v>0</v>
      </c>
      <c r="D44" s="61">
        <v>0</v>
      </c>
      <c r="E44" s="62" t="s">
        <v>51</v>
      </c>
      <c r="F44" s="63">
        <v>108560</v>
      </c>
      <c r="G44" s="63">
        <v>108560</v>
      </c>
      <c r="H44" s="64" t="s">
        <v>78</v>
      </c>
      <c r="I44" s="65">
        <v>0</v>
      </c>
    </row>
    <row r="45" spans="1:9" s="37" customFormat="1" ht="26.25" customHeight="1">
      <c r="A45" s="55"/>
      <c r="B45" s="55">
        <v>6</v>
      </c>
      <c r="C45" s="56">
        <v>43769</v>
      </c>
      <c r="D45" s="57">
        <v>3111</v>
      </c>
      <c r="E45" s="58" t="s">
        <v>9</v>
      </c>
      <c r="F45" s="57">
        <v>61365</v>
      </c>
      <c r="G45" s="57">
        <v>0</v>
      </c>
      <c r="H45" s="58" t="s">
        <v>64</v>
      </c>
      <c r="I45" s="57">
        <v>0</v>
      </c>
    </row>
    <row r="46" spans="1:9" s="37" customFormat="1" ht="26.25" customHeight="1">
      <c r="A46" s="55"/>
      <c r="B46" s="55">
        <v>6</v>
      </c>
      <c r="C46" s="56">
        <v>43769</v>
      </c>
      <c r="D46" s="57">
        <v>2641</v>
      </c>
      <c r="E46" s="58" t="s">
        <v>8</v>
      </c>
      <c r="F46" s="57">
        <v>0</v>
      </c>
      <c r="G46" s="57">
        <v>59465</v>
      </c>
      <c r="H46" s="58" t="s">
        <v>65</v>
      </c>
      <c r="I46" s="57">
        <v>0</v>
      </c>
    </row>
    <row r="47" spans="1:9" s="37" customFormat="1" ht="26.25" customHeight="1">
      <c r="A47" s="55"/>
      <c r="B47" s="55">
        <v>6</v>
      </c>
      <c r="C47" s="56">
        <v>43769</v>
      </c>
      <c r="D47" s="57">
        <v>3111</v>
      </c>
      <c r="E47" s="58" t="s">
        <v>9</v>
      </c>
      <c r="F47" s="57">
        <v>0</v>
      </c>
      <c r="G47" s="57">
        <v>700</v>
      </c>
      <c r="H47" s="58" t="s">
        <v>66</v>
      </c>
      <c r="I47" s="57">
        <v>0</v>
      </c>
    </row>
    <row r="48" spans="1:9" s="37" customFormat="1" ht="26.25" customHeight="1">
      <c r="A48" s="55"/>
      <c r="B48" s="55">
        <v>6</v>
      </c>
      <c r="C48" s="56">
        <v>43769</v>
      </c>
      <c r="D48" s="57">
        <v>3111</v>
      </c>
      <c r="E48" s="58" t="s">
        <v>9</v>
      </c>
      <c r="F48" s="57">
        <v>0</v>
      </c>
      <c r="G48" s="57">
        <v>100</v>
      </c>
      <c r="H48" s="58" t="s">
        <v>67</v>
      </c>
      <c r="I48" s="57">
        <v>0</v>
      </c>
    </row>
    <row r="49" spans="1:9" s="37" customFormat="1" ht="26.25" customHeight="1">
      <c r="A49" s="55"/>
      <c r="B49" s="55">
        <v>6</v>
      </c>
      <c r="C49" s="56">
        <v>43769</v>
      </c>
      <c r="D49" s="57">
        <v>1331</v>
      </c>
      <c r="E49" s="58" t="s">
        <v>4</v>
      </c>
      <c r="F49" s="57">
        <v>0</v>
      </c>
      <c r="G49" s="57">
        <v>500</v>
      </c>
      <c r="H49" s="58" t="s">
        <v>68</v>
      </c>
      <c r="I49" s="57">
        <v>0</v>
      </c>
    </row>
    <row r="50" spans="1:9" s="37" customFormat="1" ht="26.25" customHeight="1" thickBot="1">
      <c r="A50" s="55"/>
      <c r="B50" s="55">
        <v>6</v>
      </c>
      <c r="C50" s="56">
        <v>43769</v>
      </c>
      <c r="D50" s="57">
        <v>1331</v>
      </c>
      <c r="E50" s="58" t="s">
        <v>4</v>
      </c>
      <c r="F50" s="57">
        <v>0</v>
      </c>
      <c r="G50" s="57">
        <v>600</v>
      </c>
      <c r="H50" s="58" t="s">
        <v>69</v>
      </c>
      <c r="I50" s="57">
        <v>0</v>
      </c>
    </row>
    <row r="51" spans="1:9" s="37" customFormat="1" ht="43.5" customHeight="1" thickBot="1">
      <c r="B51" s="55">
        <v>0</v>
      </c>
      <c r="C51" s="56">
        <v>0</v>
      </c>
      <c r="D51" s="61">
        <v>0</v>
      </c>
      <c r="E51" s="62" t="s">
        <v>51</v>
      </c>
      <c r="F51" s="63">
        <v>61365</v>
      </c>
      <c r="G51" s="63">
        <v>61365</v>
      </c>
      <c r="H51" s="64" t="s">
        <v>79</v>
      </c>
      <c r="I51" s="65">
        <v>0</v>
      </c>
    </row>
    <row r="52" spans="1:9" s="37" customFormat="1" ht="26.25" customHeight="1">
      <c r="A52" s="55"/>
      <c r="B52" s="55">
        <v>7</v>
      </c>
      <c r="C52" s="56">
        <v>43769</v>
      </c>
      <c r="D52" s="57">
        <v>1341</v>
      </c>
      <c r="E52" s="57" t="s">
        <v>5</v>
      </c>
      <c r="F52" s="57">
        <v>17500</v>
      </c>
      <c r="G52" s="57">
        <v>0</v>
      </c>
      <c r="H52" s="57">
        <v>0</v>
      </c>
      <c r="I52" s="57">
        <v>0</v>
      </c>
    </row>
    <row r="53" spans="1:9" s="37" customFormat="1" ht="26.25" customHeight="1">
      <c r="A53" s="55"/>
      <c r="B53" s="55">
        <v>7</v>
      </c>
      <c r="C53" s="56">
        <v>43769</v>
      </c>
      <c r="D53" s="57">
        <v>3261</v>
      </c>
      <c r="E53" s="57" t="s">
        <v>16</v>
      </c>
      <c r="F53" s="57">
        <v>500</v>
      </c>
      <c r="G53" s="57">
        <v>0</v>
      </c>
      <c r="H53" s="57">
        <v>0</v>
      </c>
      <c r="I53" s="57">
        <v>0</v>
      </c>
    </row>
    <row r="54" spans="1:9" s="37" customFormat="1" ht="26.25" customHeight="1">
      <c r="A54" s="55"/>
      <c r="B54" s="55">
        <v>7</v>
      </c>
      <c r="C54" s="56">
        <v>43769</v>
      </c>
      <c r="D54" s="57">
        <v>32704</v>
      </c>
      <c r="E54" s="57" t="s">
        <v>19</v>
      </c>
      <c r="F54" s="57">
        <v>200</v>
      </c>
      <c r="G54" s="57">
        <v>0</v>
      </c>
      <c r="H54" s="57">
        <v>0</v>
      </c>
      <c r="I54" s="57">
        <v>0</v>
      </c>
    </row>
    <row r="55" spans="1:9" s="37" customFormat="1" ht="26.25" customHeight="1">
      <c r="A55" s="55"/>
      <c r="B55" s="55">
        <v>7</v>
      </c>
      <c r="C55" s="56">
        <v>43769</v>
      </c>
      <c r="D55" s="57">
        <v>3128</v>
      </c>
      <c r="E55" s="57" t="s">
        <v>11</v>
      </c>
      <c r="F55" s="57">
        <v>1800</v>
      </c>
      <c r="G55" s="57">
        <v>0</v>
      </c>
      <c r="H55" s="57">
        <v>0</v>
      </c>
      <c r="I55" s="57">
        <v>0</v>
      </c>
    </row>
    <row r="56" spans="1:9" s="37" customFormat="1" ht="26.25" customHeight="1">
      <c r="A56" s="55"/>
      <c r="B56" s="55">
        <v>7</v>
      </c>
      <c r="C56" s="56">
        <v>43769</v>
      </c>
      <c r="D56" s="57">
        <v>2111</v>
      </c>
      <c r="E56" s="57" t="s">
        <v>7</v>
      </c>
      <c r="F56" s="57">
        <v>0</v>
      </c>
      <c r="G56" s="57">
        <v>20000</v>
      </c>
      <c r="H56" s="57">
        <v>0</v>
      </c>
      <c r="I56" s="57">
        <v>0</v>
      </c>
    </row>
    <row r="57" spans="1:9" s="37" customFormat="1" ht="26.25" customHeight="1" thickBot="1">
      <c r="A57" s="55"/>
      <c r="B57" s="55">
        <v>7</v>
      </c>
      <c r="C57" s="56">
        <v>43769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</row>
    <row r="58" spans="1:9" s="37" customFormat="1" ht="43.5" customHeight="1" thickBot="1">
      <c r="B58" s="55" t="s">
        <v>50</v>
      </c>
      <c r="C58" s="56" t="s">
        <v>50</v>
      </c>
      <c r="D58" s="61">
        <v>0</v>
      </c>
      <c r="E58" s="62">
        <v>0</v>
      </c>
      <c r="F58" s="63">
        <v>20000</v>
      </c>
      <c r="G58" s="63">
        <v>20000</v>
      </c>
      <c r="H58" s="64">
        <v>0</v>
      </c>
      <c r="I58" s="65">
        <v>0</v>
      </c>
    </row>
    <row r="59" spans="1:9" s="37" customFormat="1" ht="26.25" customHeight="1">
      <c r="B59" s="55">
        <v>0</v>
      </c>
      <c r="C59" s="56">
        <v>0</v>
      </c>
      <c r="D59" s="57">
        <v>0</v>
      </c>
      <c r="E59" s="58" t="s">
        <v>50</v>
      </c>
      <c r="F59" s="57">
        <v>0</v>
      </c>
      <c r="G59" s="57">
        <v>0</v>
      </c>
      <c r="H59" s="58">
        <v>0</v>
      </c>
      <c r="I59" s="57">
        <v>0</v>
      </c>
    </row>
  </sheetData>
  <mergeCells count="2">
    <mergeCell ref="C2:E2"/>
    <mergeCell ref="E4:G4"/>
  </mergeCells>
  <conditionalFormatting sqref="I3">
    <cfRule type="containsText" dxfId="30" priority="25" operator="containsText" text="مُتزن">
      <formula>NOT(ISERROR(SEARCH("مُتزن",I3)))</formula>
    </cfRule>
  </conditionalFormatting>
  <conditionalFormatting sqref="D9:I30 D32:I33 D35:I36 D45:I50 D59:I59 D38:I43">
    <cfRule type="expression" dxfId="29" priority="22">
      <formula>AND(D9="",#REF!&gt;0)</formula>
    </cfRule>
  </conditionalFormatting>
  <conditionalFormatting sqref="D9:I30 D32:I33 D35:I36 D45:I50 D59:I59 D38:I43">
    <cfRule type="expression" dxfId="28" priority="23">
      <formula>#REF!&gt;#REF!</formula>
    </cfRule>
    <cfRule type="expression" dxfId="27" priority="24">
      <formula>#REF!-#REF!</formula>
    </cfRule>
  </conditionalFormatting>
  <conditionalFormatting sqref="D31:I31">
    <cfRule type="expression" dxfId="26" priority="19">
      <formula>AND(D31="",#REF!&gt;0)</formula>
    </cfRule>
  </conditionalFormatting>
  <conditionalFormatting sqref="D31:I31">
    <cfRule type="expression" dxfId="25" priority="20">
      <formula>#REF!&gt;#REF!</formula>
    </cfRule>
    <cfRule type="expression" dxfId="24" priority="21">
      <formula>#REF!-#REF!</formula>
    </cfRule>
  </conditionalFormatting>
  <conditionalFormatting sqref="D34:I34">
    <cfRule type="expression" dxfId="23" priority="16">
      <formula>AND(D34="",#REF!&gt;0)</formula>
    </cfRule>
  </conditionalFormatting>
  <conditionalFormatting sqref="D34:I34">
    <cfRule type="expression" dxfId="22" priority="17">
      <formula>#REF!&gt;#REF!</formula>
    </cfRule>
    <cfRule type="expression" dxfId="21" priority="18">
      <formula>#REF!-#REF!</formula>
    </cfRule>
  </conditionalFormatting>
  <conditionalFormatting sqref="D37:I37">
    <cfRule type="expression" dxfId="20" priority="13">
      <formula>AND(D37="",#REF!&gt;0)</formula>
    </cfRule>
  </conditionalFormatting>
  <conditionalFormatting sqref="D37:I37">
    <cfRule type="expression" dxfId="19" priority="14">
      <formula>#REF!&gt;#REF!</formula>
    </cfRule>
    <cfRule type="expression" dxfId="18" priority="15">
      <formula>#REF!-#REF!</formula>
    </cfRule>
  </conditionalFormatting>
  <conditionalFormatting sqref="D44:I44">
    <cfRule type="expression" dxfId="17" priority="10">
      <formula>AND(D44="",#REF!&gt;0)</formula>
    </cfRule>
  </conditionalFormatting>
  <conditionalFormatting sqref="D44:I44">
    <cfRule type="expression" dxfId="16" priority="11">
      <formula>#REF!&gt;#REF!</formula>
    </cfRule>
    <cfRule type="expression" dxfId="15" priority="12">
      <formula>#REF!-#REF!</formula>
    </cfRule>
  </conditionalFormatting>
  <conditionalFormatting sqref="D51:I51">
    <cfRule type="expression" dxfId="14" priority="7">
      <formula>AND(D51="",#REF!&gt;0)</formula>
    </cfRule>
  </conditionalFormatting>
  <conditionalFormatting sqref="D51:I51">
    <cfRule type="expression" dxfId="13" priority="8">
      <formula>#REF!&gt;#REF!</formula>
    </cfRule>
    <cfRule type="expression" dxfId="12" priority="9">
      <formula>#REF!-#REF!</formula>
    </cfRule>
  </conditionalFormatting>
  <conditionalFormatting sqref="D58:I58">
    <cfRule type="expression" dxfId="11" priority="4">
      <formula>AND(D58="",#REF!&gt;0)</formula>
    </cfRule>
  </conditionalFormatting>
  <conditionalFormatting sqref="D58:I58">
    <cfRule type="expression" dxfId="10" priority="5">
      <formula>#REF!&gt;#REF!</formula>
    </cfRule>
    <cfRule type="expression" dxfId="9" priority="6">
      <formula>#REF!-#REF!</formula>
    </cfRule>
  </conditionalFormatting>
  <conditionalFormatting sqref="D52:I57">
    <cfRule type="expression" dxfId="8" priority="1">
      <formula>AND(D52="",#REF!&gt;0)</formula>
    </cfRule>
  </conditionalFormatting>
  <conditionalFormatting sqref="D52:I57">
    <cfRule type="expression" dxfId="7" priority="2">
      <formula>#REF!&gt;#REF!</formula>
    </cfRule>
    <cfRule type="expression" dxfId="6" priority="3">
      <formula>#REF!-#REF!</formula>
    </cfRule>
  </conditionalFormatting>
  <dataValidations count="1">
    <dataValidation type="list" allowBlank="1" showInputMessage="1" showErrorMessage="1" errorTitle="خطأ" error="الحساب الذى تم ادخاله ليس مدرجا بالقائمة " promptTitle="دليل الحسابات" prompt="يرجى اختيار ااسم الحساب من القائمة المرفقة" sqref="E58:E59 E35:E51">
      <formula1>الحسابات</formula1>
    </dataValidation>
  </dataValidations>
  <pageMargins left="0.7" right="0.7" top="0.75" bottom="0.75" header="0.3" footer="0.3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105"/>
  <sheetViews>
    <sheetView rightToLeft="1" workbookViewId="0">
      <pane xSplit="3" ySplit="3" topLeftCell="N4" activePane="bottomRight" state="frozen"/>
      <selection pane="topRight" activeCell="D1" sqref="D1"/>
      <selection pane="bottomLeft" activeCell="A4" sqref="A4"/>
      <selection pane="bottomRight" activeCell="W12" sqref="W12"/>
    </sheetView>
  </sheetViews>
  <sheetFormatPr defaultRowHeight="15"/>
  <cols>
    <col min="2" max="2" width="16" customWidth="1"/>
    <col min="3" max="3" width="37.42578125" customWidth="1"/>
    <col min="22" max="22" width="9.5703125" bestFit="1" customWidth="1"/>
    <col min="30" max="30" width="11.5703125" customWidth="1"/>
    <col min="31" max="31" width="11.42578125" customWidth="1"/>
  </cols>
  <sheetData>
    <row r="1" spans="1:31" s="66" customFormat="1" ht="15.75" thickBot="1">
      <c r="N1" s="138">
        <v>6</v>
      </c>
      <c r="O1" s="138"/>
      <c r="P1" s="138">
        <v>7</v>
      </c>
      <c r="Q1" s="138"/>
      <c r="R1" s="138">
        <v>8</v>
      </c>
      <c r="S1" s="138"/>
      <c r="T1" s="138">
        <v>9</v>
      </c>
      <c r="U1" s="138"/>
      <c r="V1" s="138">
        <v>10</v>
      </c>
      <c r="W1" s="138"/>
      <c r="X1" s="138">
        <v>11</v>
      </c>
      <c r="Y1" s="138"/>
      <c r="Z1" s="138">
        <v>12</v>
      </c>
      <c r="AA1" s="138"/>
    </row>
    <row r="2" spans="1:31" s="66" customFormat="1" ht="17.25" customHeight="1" thickTop="1" thickBot="1">
      <c r="B2" s="127" t="s">
        <v>80</v>
      </c>
      <c r="C2" s="129" t="s">
        <v>81</v>
      </c>
      <c r="D2" s="124" t="s">
        <v>82</v>
      </c>
      <c r="E2" s="125"/>
      <c r="F2" s="124" t="s">
        <v>83</v>
      </c>
      <c r="G2" s="125"/>
      <c r="H2" s="124" t="s">
        <v>84</v>
      </c>
      <c r="I2" s="125"/>
      <c r="J2" s="124" t="s">
        <v>85</v>
      </c>
      <c r="K2" s="125"/>
      <c r="L2" s="124" t="s">
        <v>86</v>
      </c>
      <c r="M2" s="125"/>
      <c r="N2" s="126" t="s">
        <v>87</v>
      </c>
      <c r="O2" s="125"/>
      <c r="P2" s="124" t="s">
        <v>88</v>
      </c>
      <c r="Q2" s="125"/>
      <c r="R2" s="124" t="s">
        <v>89</v>
      </c>
      <c r="S2" s="125"/>
      <c r="T2" s="124" t="s">
        <v>90</v>
      </c>
      <c r="U2" s="125"/>
      <c r="V2" s="124" t="s">
        <v>91</v>
      </c>
      <c r="W2" s="125"/>
      <c r="X2" s="124" t="s">
        <v>92</v>
      </c>
      <c r="Y2" s="125"/>
      <c r="Z2" s="124" t="s">
        <v>93</v>
      </c>
      <c r="AA2" s="125"/>
      <c r="AB2" s="131" t="s">
        <v>94</v>
      </c>
      <c r="AC2" s="132"/>
      <c r="AD2" s="131" t="s">
        <v>95</v>
      </c>
      <c r="AE2" s="132"/>
    </row>
    <row r="3" spans="1:31" s="66" customFormat="1" ht="17.25" customHeight="1" thickTop="1" thickBot="1">
      <c r="B3" s="128"/>
      <c r="C3" s="130"/>
      <c r="D3" s="92" t="s">
        <v>32</v>
      </c>
      <c r="E3" s="93" t="s">
        <v>33</v>
      </c>
      <c r="F3" s="92" t="s">
        <v>32</v>
      </c>
      <c r="G3" s="93" t="s">
        <v>33</v>
      </c>
      <c r="H3" s="92" t="s">
        <v>32</v>
      </c>
      <c r="I3" s="93" t="s">
        <v>33</v>
      </c>
      <c r="J3" s="92" t="s">
        <v>32</v>
      </c>
      <c r="K3" s="93" t="s">
        <v>33</v>
      </c>
      <c r="L3" s="92" t="s">
        <v>32</v>
      </c>
      <c r="M3" s="93" t="s">
        <v>33</v>
      </c>
      <c r="N3" s="92" t="s">
        <v>32</v>
      </c>
      <c r="O3" s="93" t="s">
        <v>33</v>
      </c>
      <c r="P3" s="92" t="s">
        <v>32</v>
      </c>
      <c r="Q3" s="93" t="s">
        <v>33</v>
      </c>
      <c r="R3" s="92" t="s">
        <v>32</v>
      </c>
      <c r="S3" s="93" t="s">
        <v>33</v>
      </c>
      <c r="T3" s="92" t="s">
        <v>32</v>
      </c>
      <c r="U3" s="93" t="s">
        <v>33</v>
      </c>
      <c r="V3" s="92" t="s">
        <v>32</v>
      </c>
      <c r="W3" s="93" t="s">
        <v>33</v>
      </c>
      <c r="X3" s="92" t="s">
        <v>32</v>
      </c>
      <c r="Y3" s="93" t="s">
        <v>33</v>
      </c>
      <c r="Z3" s="92" t="s">
        <v>32</v>
      </c>
      <c r="AA3" s="93" t="s">
        <v>33</v>
      </c>
      <c r="AB3" s="67" t="s">
        <v>32</v>
      </c>
      <c r="AC3" s="68" t="s">
        <v>33</v>
      </c>
      <c r="AD3" s="67" t="s">
        <v>32</v>
      </c>
      <c r="AE3" s="68" t="s">
        <v>33</v>
      </c>
    </row>
    <row r="4" spans="1:31" s="66" customFormat="1" ht="24.95" customHeight="1" thickBot="1">
      <c r="A4" s="85"/>
      <c r="B4" s="86">
        <f>'[6]دليل الحسابـــــــــــــات'!B4</f>
        <v>1111</v>
      </c>
      <c r="C4" s="91" t="str">
        <f>'[6]دليل الحسابـــــــــــــات'!C4</f>
        <v>أرض 1</v>
      </c>
      <c r="D4" s="94"/>
      <c r="E4" s="95"/>
      <c r="F4" s="94"/>
      <c r="G4" s="95"/>
      <c r="H4" s="94"/>
      <c r="I4" s="95"/>
      <c r="J4" s="94"/>
      <c r="K4" s="95"/>
      <c r="L4" s="94"/>
      <c r="M4" s="95"/>
      <c r="N4" s="94">
        <f>SUMPRODUCT('اليوميه العامه'!$F$9:$F$200,(('اليوميه العامه'!$D$9:$D$200=$B4))*(MONTH('اليوميه العامه'!$H$4)=N$1))</f>
        <v>0</v>
      </c>
      <c r="O4" s="140">
        <f>SUMPRODUCT('اليوميه العامه'!$G$9:$G$200,(('اليوميه العامه'!$D$9:$D$200=$B4))*(MONTH('اليوميه العامه'!$H$4)=N$1))</f>
        <v>0</v>
      </c>
      <c r="P4" s="145">
        <f>SUMPRODUCT('اليوميه العامه'!$F$9:$F$200,(('اليوميه العامه'!$D$9:$D$200=$B4))*(MONTH('اليوميه العامه'!$H$4)=P$1))</f>
        <v>0</v>
      </c>
      <c r="Q4" s="146">
        <f>SUMPRODUCT('اليوميه العامه'!$G$9:$G$200,(('اليوميه العامه'!$D$9:$D$200=$B4))*(MONTH('اليوميه العامه'!$H$4)=P$1))</f>
        <v>0</v>
      </c>
      <c r="R4" s="145">
        <f>SUMPRODUCT('اليوميه العامه'!$F$9:$F$200,(('اليوميه العامه'!$D$9:$D$200=$B4))*(MONTH('اليوميه العامه'!$H$4)=R$1))</f>
        <v>0</v>
      </c>
      <c r="S4" s="146">
        <f>SUMPRODUCT('اليوميه العامه'!$G$9:$G$200,(('اليوميه العامه'!$D$9:$D$200=$B4))*(MONTH('اليوميه العامه'!$H$4)=R$1))</f>
        <v>0</v>
      </c>
      <c r="T4" s="145">
        <f>SUMPRODUCT('اليوميه العامه'!$F$9:$F$200,(('اليوميه العامه'!$D$9:$D$200=$B4))*(MONTH('اليوميه العامه'!$H$4)=T$1))</f>
        <v>0</v>
      </c>
      <c r="U4" s="146">
        <f>SUMPRODUCT('اليوميه العامه'!$G$9:$G$200,(('اليوميه العامه'!$D$9:$D$200=$B4))*(MONTH('اليوميه العامه'!$H$4)=T$1))</f>
        <v>0</v>
      </c>
      <c r="V4" s="145">
        <f>SUMPRODUCT('اليوميه العامه'!$F$9:$F$200,(('اليوميه العامه'!$D$9:$D$200=$B4))*(MONTH('اليوميه العامه'!$H$4)=V$1))</f>
        <v>0</v>
      </c>
      <c r="W4" s="146">
        <f>SUMPRODUCT('اليوميه العامه'!$G$9:$G$200,(('اليوميه العامه'!$D$9:$D$200=$B4))*(MONTH('اليوميه العامه'!$H$4)=V$1))</f>
        <v>0</v>
      </c>
      <c r="X4" s="145">
        <f>SUMPRODUCT('اليوميه العامه'!$F$9:$F$200,(('اليوميه العامه'!$D$9:$D$200=$B4))*(MONTH('اليوميه العامه'!$H$4)=X$1))</f>
        <v>0</v>
      </c>
      <c r="Y4" s="146">
        <f>SUMPRODUCT('اليوميه العامه'!$G$9:$G$200,(('اليوميه العامه'!$D$9:$D$200=$B4))*(MONTH('اليوميه العامه'!$H$4)=X$1))</f>
        <v>0</v>
      </c>
      <c r="Z4" s="145">
        <f>SUMPRODUCT('اليوميه العامه'!$F$9:$F$200,(('اليوميه العامه'!$D$9:$D$200=$B4))*(MONTH('اليوميه العامه'!$H$4)=Z$1))</f>
        <v>0</v>
      </c>
      <c r="AA4" s="146">
        <f>SUMPRODUCT('اليوميه العامه'!$G$9:$G$200,(('اليوميه العامه'!$D$9:$D$200=$B4))*(MONTH('اليوميه العامه'!$H$4)=Z$1))</f>
        <v>0</v>
      </c>
      <c r="AB4" s="69">
        <f>D4+F4+H4+J4+L4+N4+P4+R4+T4+V4+X4+Z4</f>
        <v>0</v>
      </c>
      <c r="AC4" s="70">
        <f>E4+G4+I4+K4+M4+O4+Q4+S4+U4+W4+Y4+AA4</f>
        <v>0</v>
      </c>
      <c r="AD4" s="71">
        <f>IF(AB4&gt;AC4,AB4-AC4,0)</f>
        <v>0</v>
      </c>
      <c r="AE4" s="72">
        <f>IF(AC4&gt;AB4,AC4-AB4,0)</f>
        <v>0</v>
      </c>
    </row>
    <row r="5" spans="1:31" s="66" customFormat="1" ht="24.95" customHeight="1" thickBot="1">
      <c r="A5" s="85"/>
      <c r="B5" s="86">
        <f>'[6]دليل الحسابـــــــــــــات'!B5</f>
        <v>1121</v>
      </c>
      <c r="C5" s="91" t="str">
        <f>'[6]دليل الحسابـــــــــــــات'!C5</f>
        <v>أثاث مكاتب</v>
      </c>
      <c r="D5" s="96"/>
      <c r="E5" s="97"/>
      <c r="F5" s="96"/>
      <c r="G5" s="97"/>
      <c r="H5" s="96"/>
      <c r="I5" s="97"/>
      <c r="J5" s="96"/>
      <c r="K5" s="97"/>
      <c r="L5" s="96"/>
      <c r="M5" s="97"/>
      <c r="N5" s="96">
        <f>SUMPRODUCT('اليوميه العامه'!$F$9:$F$200,(('اليوميه العامه'!$D$9:$D$200=$B5))*(MONTH('اليوميه العامه'!$H$4)=N$1))</f>
        <v>0</v>
      </c>
      <c r="O5" s="141">
        <f>SUMPRODUCT('اليوميه العامه'!$G$9:$G$200,(('اليوميه العامه'!$D$9:$D$200=$B5))*(MONTH('اليوميه العامه'!$H$4)=N$1))</f>
        <v>0</v>
      </c>
      <c r="P5" s="96">
        <f>SUMPRODUCT('اليوميه العامه'!$F$9:$F$200,(('اليوميه العامه'!$D$9:$D$200=$B5))*(MONTH('اليوميه العامه'!$H$4)=P$1))</f>
        <v>0</v>
      </c>
      <c r="Q5" s="141">
        <f>SUMPRODUCT('اليوميه العامه'!$G$9:$G$200,(('اليوميه العامه'!$D$9:$D$200=$B5))*(MONTH('اليوميه العامه'!$H$4)=P$1))</f>
        <v>0</v>
      </c>
      <c r="R5" s="96">
        <f>SUMPRODUCT('اليوميه العامه'!$F$9:$F$200,(('اليوميه العامه'!$D$9:$D$200=$B5))*(MONTH('اليوميه العامه'!$H$4)=R$1))</f>
        <v>0</v>
      </c>
      <c r="S5" s="141">
        <f>SUMPRODUCT('اليوميه العامه'!$G$9:$G$200,(('اليوميه العامه'!$D$9:$D$200=$B5))*(MONTH('اليوميه العامه'!$H$4)=R$1))</f>
        <v>0</v>
      </c>
      <c r="T5" s="96">
        <f>SUMPRODUCT('اليوميه العامه'!$F$9:$F$200,(('اليوميه العامه'!$D$9:$D$200=$B5))*(MONTH('اليوميه العامه'!$H$4)=T$1))</f>
        <v>0</v>
      </c>
      <c r="U5" s="141">
        <f>SUMPRODUCT('اليوميه العامه'!$G$9:$G$200,(('اليوميه العامه'!$D$9:$D$200=$B5))*(MONTH('اليوميه العامه'!$H$4)=T$1))</f>
        <v>0</v>
      </c>
      <c r="V5" s="96">
        <f>SUMPRODUCT('اليوميه العامه'!$F$9:$F$200,(('اليوميه العامه'!$D$9:$D$200=$B5))*(MONTH('اليوميه العامه'!$H$4)=V$1))</f>
        <v>0</v>
      </c>
      <c r="W5" s="141">
        <f>SUMPRODUCT('اليوميه العامه'!$G$9:$G$200,(('اليوميه العامه'!$D$9:$D$200=$B5))*(MONTH('اليوميه العامه'!$H$4)=V$1))</f>
        <v>0</v>
      </c>
      <c r="X5" s="96">
        <f>SUMPRODUCT('اليوميه العامه'!$F$9:$F$200,(('اليوميه العامه'!$D$9:$D$200=$B5))*(MONTH('اليوميه العامه'!$H$4)=X$1))</f>
        <v>0</v>
      </c>
      <c r="Y5" s="141">
        <f>SUMPRODUCT('اليوميه العامه'!$G$9:$G$200,(('اليوميه العامه'!$D$9:$D$200=$B5))*(MONTH('اليوميه العامه'!$H$4)=X$1))</f>
        <v>0</v>
      </c>
      <c r="Z5" s="96">
        <f>SUMPRODUCT('اليوميه العامه'!$F$9:$F$200,(('اليوميه العامه'!$D$9:$D$200=$B5))*(MONTH('اليوميه العامه'!$H$4)=Z$1))</f>
        <v>0</v>
      </c>
      <c r="AA5" s="141">
        <f>SUMPRODUCT('اليوميه العامه'!$G$9:$G$200,(('اليوميه العامه'!$D$9:$D$200=$B5))*(MONTH('اليوميه العامه'!$H$4)=Z$1))</f>
        <v>0</v>
      </c>
      <c r="AB5" s="73">
        <f t="shared" ref="AB5:AC68" si="0">D5+F5+H5+J5+L5+N5+P5+R5+T5+V5+X5+Z5</f>
        <v>0</v>
      </c>
      <c r="AC5" s="74">
        <f t="shared" si="0"/>
        <v>0</v>
      </c>
      <c r="AD5" s="75">
        <f t="shared" ref="AD5:AD68" si="1">IF(AB5&gt;AC5,AB5-AC5,0)</f>
        <v>0</v>
      </c>
      <c r="AE5" s="76">
        <f t="shared" ref="AE5:AE68" si="2">IF(AC5&gt;AB5,AC5-AB5,0)</f>
        <v>0</v>
      </c>
    </row>
    <row r="6" spans="1:31" s="66" customFormat="1" ht="24.95" customHeight="1" thickBot="1">
      <c r="A6" s="85"/>
      <c r="B6" s="86">
        <f>'[6]دليل الحسابـــــــــــــات'!B6</f>
        <v>1122</v>
      </c>
      <c r="C6" s="91" t="str">
        <f>'[6]دليل الحسابـــــــــــــات'!C6</f>
        <v>سجاجيد</v>
      </c>
      <c r="D6" s="96"/>
      <c r="E6" s="97"/>
      <c r="F6" s="96"/>
      <c r="G6" s="97"/>
      <c r="H6" s="96"/>
      <c r="I6" s="97"/>
      <c r="J6" s="96"/>
      <c r="K6" s="97"/>
      <c r="L6" s="96"/>
      <c r="M6" s="97"/>
      <c r="N6" s="96">
        <f>SUMPRODUCT('اليوميه العامه'!$F$9:$F$200,(('اليوميه العامه'!$D$9:$D$200=$B6))*(MONTH('اليوميه العامه'!$H$4)=N$1))</f>
        <v>0</v>
      </c>
      <c r="O6" s="141">
        <f>SUMPRODUCT('اليوميه العامه'!$G$9:$G$200,(('اليوميه العامه'!$D$9:$D$200=$B6))*(MONTH('اليوميه العامه'!$H$4)=N$1))</f>
        <v>0</v>
      </c>
      <c r="P6" s="96">
        <f>SUMPRODUCT('اليوميه العامه'!$F$9:$F$200,(('اليوميه العامه'!$D$9:$D$200=$B6))*(MONTH('اليوميه العامه'!$H$4)=P$1))</f>
        <v>0</v>
      </c>
      <c r="Q6" s="141">
        <f>SUMPRODUCT('اليوميه العامه'!$G$9:$G$200,(('اليوميه العامه'!$D$9:$D$200=$B6))*(MONTH('اليوميه العامه'!$H$4)=P$1))</f>
        <v>0</v>
      </c>
      <c r="R6" s="96">
        <f>SUMPRODUCT('اليوميه العامه'!$F$9:$F$200,(('اليوميه العامه'!$D$9:$D$200=$B6))*(MONTH('اليوميه العامه'!$H$4)=R$1))</f>
        <v>0</v>
      </c>
      <c r="S6" s="141">
        <f>SUMPRODUCT('اليوميه العامه'!$G$9:$G$200,(('اليوميه العامه'!$D$9:$D$200=$B6))*(MONTH('اليوميه العامه'!$H$4)=R$1))</f>
        <v>0</v>
      </c>
      <c r="T6" s="96">
        <f>SUMPRODUCT('اليوميه العامه'!$F$9:$F$200,(('اليوميه العامه'!$D$9:$D$200=$B6))*(MONTH('اليوميه العامه'!$H$4)=T$1))</f>
        <v>0</v>
      </c>
      <c r="U6" s="141">
        <f>SUMPRODUCT('اليوميه العامه'!$G$9:$G$200,(('اليوميه العامه'!$D$9:$D$200=$B6))*(MONTH('اليوميه العامه'!$H$4)=T$1))</f>
        <v>0</v>
      </c>
      <c r="V6" s="96">
        <f>SUMPRODUCT('اليوميه العامه'!$F$9:$F$200,(('اليوميه العامه'!$D$9:$D$200=$B6))*(MONTH('اليوميه العامه'!$H$4)=V$1))</f>
        <v>0</v>
      </c>
      <c r="W6" s="141">
        <f>SUMPRODUCT('اليوميه العامه'!$G$9:$G$200,(('اليوميه العامه'!$D$9:$D$200=$B6))*(MONTH('اليوميه العامه'!$H$4)=V$1))</f>
        <v>0</v>
      </c>
      <c r="X6" s="96">
        <f>SUMPRODUCT('اليوميه العامه'!$F$9:$F$200,(('اليوميه العامه'!$D$9:$D$200=$B6))*(MONTH('اليوميه العامه'!$H$4)=X$1))</f>
        <v>0</v>
      </c>
      <c r="Y6" s="141">
        <f>SUMPRODUCT('اليوميه العامه'!$G$9:$G$200,(('اليوميه العامه'!$D$9:$D$200=$B6))*(MONTH('اليوميه العامه'!$H$4)=X$1))</f>
        <v>0</v>
      </c>
      <c r="Z6" s="96">
        <f>SUMPRODUCT('اليوميه العامه'!$F$9:$F$200,(('اليوميه العامه'!$D$9:$D$200=$B6))*(MONTH('اليوميه العامه'!$H$4)=Z$1))</f>
        <v>0</v>
      </c>
      <c r="AA6" s="141">
        <f>SUMPRODUCT('اليوميه العامه'!$G$9:$G$200,(('اليوميه العامه'!$D$9:$D$200=$B6))*(MONTH('اليوميه العامه'!$H$4)=Z$1))</f>
        <v>0</v>
      </c>
      <c r="AB6" s="73">
        <f t="shared" si="0"/>
        <v>0</v>
      </c>
      <c r="AC6" s="74">
        <f t="shared" si="0"/>
        <v>0</v>
      </c>
      <c r="AD6" s="75">
        <f t="shared" si="1"/>
        <v>0</v>
      </c>
      <c r="AE6" s="76">
        <f t="shared" si="2"/>
        <v>0</v>
      </c>
    </row>
    <row r="7" spans="1:31" s="66" customFormat="1" ht="24.95" customHeight="1" thickBot="1">
      <c r="A7" s="85"/>
      <c r="B7" s="86">
        <f>'[6]دليل الحسابـــــــــــــات'!B7</f>
        <v>1123</v>
      </c>
      <c r="C7" s="91" t="str">
        <f>'[6]دليل الحسابـــــــــــــات'!C7</f>
        <v>خزائن</v>
      </c>
      <c r="D7" s="96"/>
      <c r="E7" s="97"/>
      <c r="F7" s="96"/>
      <c r="G7" s="97"/>
      <c r="H7" s="96"/>
      <c r="I7" s="97"/>
      <c r="J7" s="96"/>
      <c r="K7" s="97"/>
      <c r="L7" s="96"/>
      <c r="M7" s="97"/>
      <c r="N7" s="96">
        <f>SUMPRODUCT('اليوميه العامه'!$F$9:$F$200,(('اليوميه العامه'!$D$9:$D$200=$B7))*(MONTH('اليوميه العامه'!$H$4)=N$1))</f>
        <v>0</v>
      </c>
      <c r="O7" s="141">
        <f>SUMPRODUCT('اليوميه العامه'!$G$9:$G$200,(('اليوميه العامه'!$D$9:$D$200=$B7))*(MONTH('اليوميه العامه'!$H$4)=N$1))</f>
        <v>0</v>
      </c>
      <c r="P7" s="96">
        <f>SUMPRODUCT('اليوميه العامه'!$F$9:$F$200,(('اليوميه العامه'!$D$9:$D$200=$B7))*(MONTH('اليوميه العامه'!$H$4)=P$1))</f>
        <v>0</v>
      </c>
      <c r="Q7" s="141">
        <f>SUMPRODUCT('اليوميه العامه'!$G$9:$G$200,(('اليوميه العامه'!$D$9:$D$200=$B7))*(MONTH('اليوميه العامه'!$H$4)=P$1))</f>
        <v>0</v>
      </c>
      <c r="R7" s="96">
        <f>SUMPRODUCT('اليوميه العامه'!$F$9:$F$200,(('اليوميه العامه'!$D$9:$D$200=$B7))*(MONTH('اليوميه العامه'!$H$4)=R$1))</f>
        <v>0</v>
      </c>
      <c r="S7" s="141">
        <f>SUMPRODUCT('اليوميه العامه'!$G$9:$G$200,(('اليوميه العامه'!$D$9:$D$200=$B7))*(MONTH('اليوميه العامه'!$H$4)=R$1))</f>
        <v>0</v>
      </c>
      <c r="T7" s="96">
        <f>SUMPRODUCT('اليوميه العامه'!$F$9:$F$200,(('اليوميه العامه'!$D$9:$D$200=$B7))*(MONTH('اليوميه العامه'!$H$4)=T$1))</f>
        <v>0</v>
      </c>
      <c r="U7" s="141">
        <f>SUMPRODUCT('اليوميه العامه'!$G$9:$G$200,(('اليوميه العامه'!$D$9:$D$200=$B7))*(MONTH('اليوميه العامه'!$H$4)=T$1))</f>
        <v>0</v>
      </c>
      <c r="V7" s="96">
        <f>SUMPRODUCT('اليوميه العامه'!$F$9:$F$200,(('اليوميه العامه'!$D$9:$D$200=$B7))*(MONTH('اليوميه العامه'!$H$4)=V$1))</f>
        <v>0</v>
      </c>
      <c r="W7" s="141">
        <f>SUMPRODUCT('اليوميه العامه'!$G$9:$G$200,(('اليوميه العامه'!$D$9:$D$200=$B7))*(MONTH('اليوميه العامه'!$H$4)=V$1))</f>
        <v>0</v>
      </c>
      <c r="X7" s="96">
        <f>SUMPRODUCT('اليوميه العامه'!$F$9:$F$200,(('اليوميه العامه'!$D$9:$D$200=$B7))*(MONTH('اليوميه العامه'!$H$4)=X$1))</f>
        <v>0</v>
      </c>
      <c r="Y7" s="141">
        <f>SUMPRODUCT('اليوميه العامه'!$G$9:$G$200,(('اليوميه العامه'!$D$9:$D$200=$B7))*(MONTH('اليوميه العامه'!$H$4)=X$1))</f>
        <v>0</v>
      </c>
      <c r="Z7" s="96">
        <f>SUMPRODUCT('اليوميه العامه'!$F$9:$F$200,(('اليوميه العامه'!$D$9:$D$200=$B7))*(MONTH('اليوميه العامه'!$H$4)=Z$1))</f>
        <v>0</v>
      </c>
      <c r="AA7" s="141">
        <f>SUMPRODUCT('اليوميه العامه'!$G$9:$G$200,(('اليوميه العامه'!$D$9:$D$200=$B7))*(MONTH('اليوميه العامه'!$H$4)=Z$1))</f>
        <v>0</v>
      </c>
      <c r="AB7" s="73">
        <f t="shared" si="0"/>
        <v>0</v>
      </c>
      <c r="AC7" s="74">
        <f t="shared" si="0"/>
        <v>0</v>
      </c>
      <c r="AD7" s="75">
        <f t="shared" si="1"/>
        <v>0</v>
      </c>
      <c r="AE7" s="76">
        <f t="shared" si="2"/>
        <v>0</v>
      </c>
    </row>
    <row r="8" spans="1:31" s="66" customFormat="1" ht="24.95" customHeight="1" thickBot="1">
      <c r="A8" s="85"/>
      <c r="B8" s="86">
        <f>'[6]دليل الحسابـــــــــــــات'!B8</f>
        <v>1124</v>
      </c>
      <c r="C8" s="91" t="str">
        <f>'[6]دليل الحسابـــــــــــــات'!C8</f>
        <v>نجف وأبليكات</v>
      </c>
      <c r="D8" s="96"/>
      <c r="E8" s="97"/>
      <c r="F8" s="96"/>
      <c r="G8" s="97"/>
      <c r="H8" s="96"/>
      <c r="I8" s="97"/>
      <c r="J8" s="96"/>
      <c r="K8" s="97"/>
      <c r="L8" s="96"/>
      <c r="M8" s="97"/>
      <c r="N8" s="96">
        <f>SUMPRODUCT('اليوميه العامه'!$F$9:$F$200,(('اليوميه العامه'!$D$9:$D$200=$B8))*(MONTH('اليوميه العامه'!$H$4)=N$1))</f>
        <v>0</v>
      </c>
      <c r="O8" s="141">
        <f>SUMPRODUCT('اليوميه العامه'!$G$9:$G$200,(('اليوميه العامه'!$D$9:$D$200=$B8))*(MONTH('اليوميه العامه'!$H$4)=N$1))</f>
        <v>0</v>
      </c>
      <c r="P8" s="96">
        <f>SUMPRODUCT('اليوميه العامه'!$F$9:$F$200,(('اليوميه العامه'!$D$9:$D$200=$B8))*(MONTH('اليوميه العامه'!$H$4)=P$1))</f>
        <v>0</v>
      </c>
      <c r="Q8" s="141">
        <f>SUMPRODUCT('اليوميه العامه'!$G$9:$G$200,(('اليوميه العامه'!$D$9:$D$200=$B8))*(MONTH('اليوميه العامه'!$H$4)=P$1))</f>
        <v>0</v>
      </c>
      <c r="R8" s="96">
        <f>SUMPRODUCT('اليوميه العامه'!$F$9:$F$200,(('اليوميه العامه'!$D$9:$D$200=$B8))*(MONTH('اليوميه العامه'!$H$4)=R$1))</f>
        <v>0</v>
      </c>
      <c r="S8" s="141">
        <f>SUMPRODUCT('اليوميه العامه'!$G$9:$G$200,(('اليوميه العامه'!$D$9:$D$200=$B8))*(MONTH('اليوميه العامه'!$H$4)=R$1))</f>
        <v>0</v>
      </c>
      <c r="T8" s="96">
        <f>SUMPRODUCT('اليوميه العامه'!$F$9:$F$200,(('اليوميه العامه'!$D$9:$D$200=$B8))*(MONTH('اليوميه العامه'!$H$4)=T$1))</f>
        <v>0</v>
      </c>
      <c r="U8" s="141">
        <f>SUMPRODUCT('اليوميه العامه'!$G$9:$G$200,(('اليوميه العامه'!$D$9:$D$200=$B8))*(MONTH('اليوميه العامه'!$H$4)=T$1))</f>
        <v>0</v>
      </c>
      <c r="V8" s="96">
        <f>SUMPRODUCT('اليوميه العامه'!$F$9:$F$200,(('اليوميه العامه'!$D$9:$D$200=$B8))*(MONTH('اليوميه العامه'!$H$4)=V$1))</f>
        <v>2730</v>
      </c>
      <c r="W8" s="141">
        <f>SUMPRODUCT('اليوميه العامه'!$G$9:$G$200,(('اليوميه العامه'!$D$9:$D$200=$B8))*(MONTH('اليوميه العامه'!$H$4)=V$1))</f>
        <v>0</v>
      </c>
      <c r="X8" s="96">
        <f>SUMPRODUCT('اليوميه العامه'!$F$9:$F$200,(('اليوميه العامه'!$D$9:$D$200=$B8))*(MONTH('اليوميه العامه'!$H$4)=X$1))</f>
        <v>0</v>
      </c>
      <c r="Y8" s="141">
        <f>SUMPRODUCT('اليوميه العامه'!$G$9:$G$200,(('اليوميه العامه'!$D$9:$D$200=$B8))*(MONTH('اليوميه العامه'!$H$4)=X$1))</f>
        <v>0</v>
      </c>
      <c r="Z8" s="96">
        <f>SUMPRODUCT('اليوميه العامه'!$F$9:$F$200,(('اليوميه العامه'!$D$9:$D$200=$B8))*(MONTH('اليوميه العامه'!$H$4)=Z$1))</f>
        <v>0</v>
      </c>
      <c r="AA8" s="141">
        <f>SUMPRODUCT('اليوميه العامه'!$G$9:$G$200,(('اليوميه العامه'!$D$9:$D$200=$B8))*(MONTH('اليوميه العامه'!$H$4)=Z$1))</f>
        <v>0</v>
      </c>
      <c r="AB8" s="73">
        <f t="shared" si="0"/>
        <v>2730</v>
      </c>
      <c r="AC8" s="74">
        <f t="shared" si="0"/>
        <v>0</v>
      </c>
      <c r="AD8" s="75">
        <f t="shared" si="1"/>
        <v>2730</v>
      </c>
      <c r="AE8" s="76">
        <f t="shared" si="2"/>
        <v>0</v>
      </c>
    </row>
    <row r="9" spans="1:31" s="66" customFormat="1" ht="24.95" customHeight="1" thickBot="1">
      <c r="A9" s="123"/>
      <c r="B9" s="86">
        <f>'[6]دليل الحسابـــــــــــــات'!B9</f>
        <v>1125</v>
      </c>
      <c r="C9" s="91" t="str">
        <f>'[6]دليل الحسابـــــــــــــات'!C9</f>
        <v>أنتريهات</v>
      </c>
      <c r="D9" s="96"/>
      <c r="E9" s="97"/>
      <c r="F9" s="96"/>
      <c r="G9" s="97"/>
      <c r="H9" s="96"/>
      <c r="I9" s="97"/>
      <c r="J9" s="96"/>
      <c r="K9" s="97"/>
      <c r="L9" s="96"/>
      <c r="M9" s="97"/>
      <c r="N9" s="96">
        <f>SUMPRODUCT('اليوميه العامه'!$F$9:$F$200,(('اليوميه العامه'!$D$9:$D$200=$B9))*(MONTH('اليوميه العامه'!$H$4)=N$1))</f>
        <v>0</v>
      </c>
      <c r="O9" s="141">
        <f>SUMPRODUCT('اليوميه العامه'!$G$9:$G$200,(('اليوميه العامه'!$D$9:$D$200=$B9))*(MONTH('اليوميه العامه'!$H$4)=N$1))</f>
        <v>0</v>
      </c>
      <c r="P9" s="96">
        <f>SUMPRODUCT('اليوميه العامه'!$F$9:$F$200,(('اليوميه العامه'!$D$9:$D$200=$B9))*(MONTH('اليوميه العامه'!$H$4)=P$1))</f>
        <v>0</v>
      </c>
      <c r="Q9" s="141">
        <f>SUMPRODUCT('اليوميه العامه'!$G$9:$G$200,(('اليوميه العامه'!$D$9:$D$200=$B9))*(MONTH('اليوميه العامه'!$H$4)=P$1))</f>
        <v>0</v>
      </c>
      <c r="R9" s="96">
        <f>SUMPRODUCT('اليوميه العامه'!$F$9:$F$200,(('اليوميه العامه'!$D$9:$D$200=$B9))*(MONTH('اليوميه العامه'!$H$4)=R$1))</f>
        <v>0</v>
      </c>
      <c r="S9" s="141">
        <f>SUMPRODUCT('اليوميه العامه'!$G$9:$G$200,(('اليوميه العامه'!$D$9:$D$200=$B9))*(MONTH('اليوميه العامه'!$H$4)=R$1))</f>
        <v>0</v>
      </c>
      <c r="T9" s="96">
        <f>SUMPRODUCT('اليوميه العامه'!$F$9:$F$200,(('اليوميه العامه'!$D$9:$D$200=$B9))*(MONTH('اليوميه العامه'!$H$4)=T$1))</f>
        <v>0</v>
      </c>
      <c r="U9" s="141">
        <f>SUMPRODUCT('اليوميه العامه'!$G$9:$G$200,(('اليوميه العامه'!$D$9:$D$200=$B9))*(MONTH('اليوميه العامه'!$H$4)=T$1))</f>
        <v>0</v>
      </c>
      <c r="V9" s="96">
        <f>SUMPRODUCT('اليوميه العامه'!$F$9:$F$200,(('اليوميه العامه'!$D$9:$D$200=$B9))*(MONTH('اليوميه العامه'!$H$4)=V$1))</f>
        <v>4700</v>
      </c>
      <c r="W9" s="141">
        <f>SUMPRODUCT('اليوميه العامه'!$G$9:$G$200,(('اليوميه العامه'!$D$9:$D$200=$B9))*(MONTH('اليوميه العامه'!$H$4)=V$1))</f>
        <v>0</v>
      </c>
      <c r="X9" s="96">
        <f>SUMPRODUCT('اليوميه العامه'!$F$9:$F$200,(('اليوميه العامه'!$D$9:$D$200=$B9))*(MONTH('اليوميه العامه'!$H$4)=X$1))</f>
        <v>0</v>
      </c>
      <c r="Y9" s="141">
        <f>SUMPRODUCT('اليوميه العامه'!$G$9:$G$200,(('اليوميه العامه'!$D$9:$D$200=$B9))*(MONTH('اليوميه العامه'!$H$4)=X$1))</f>
        <v>0</v>
      </c>
      <c r="Z9" s="96">
        <f>SUMPRODUCT('اليوميه العامه'!$F$9:$F$200,(('اليوميه العامه'!$D$9:$D$200=$B9))*(MONTH('اليوميه العامه'!$H$4)=Z$1))</f>
        <v>0</v>
      </c>
      <c r="AA9" s="141">
        <f>SUMPRODUCT('اليوميه العامه'!$G$9:$G$200,(('اليوميه العامه'!$D$9:$D$200=$B9))*(MONTH('اليوميه العامه'!$H$4)=Z$1))</f>
        <v>0</v>
      </c>
      <c r="AB9" s="73">
        <f t="shared" si="0"/>
        <v>4700</v>
      </c>
      <c r="AC9" s="74">
        <f t="shared" si="0"/>
        <v>0</v>
      </c>
      <c r="AD9" s="75">
        <f t="shared" si="1"/>
        <v>4700</v>
      </c>
      <c r="AE9" s="76">
        <f t="shared" si="2"/>
        <v>0</v>
      </c>
    </row>
    <row r="10" spans="1:31" s="77" customFormat="1" ht="24.95" customHeight="1" thickBot="1">
      <c r="A10" s="123"/>
      <c r="B10" s="86">
        <f>'[6]دليل الحسابـــــــــــــات'!B10</f>
        <v>1126</v>
      </c>
      <c r="C10" s="91" t="str">
        <f>'[6]دليل الحسابـــــــــــــات'!C10</f>
        <v>ستائـــــــــــر</v>
      </c>
      <c r="D10" s="96"/>
      <c r="E10" s="97"/>
      <c r="F10" s="96"/>
      <c r="G10" s="97"/>
      <c r="H10" s="96"/>
      <c r="I10" s="97"/>
      <c r="J10" s="96"/>
      <c r="K10" s="97"/>
      <c r="L10" s="96"/>
      <c r="M10" s="97"/>
      <c r="N10" s="96">
        <f>SUMPRODUCT('اليوميه العامه'!$F$9:$F$200,(('اليوميه العامه'!$D$9:$D$200=$B10))*(MONTH('اليوميه العامه'!$H$4)=N$1))</f>
        <v>0</v>
      </c>
      <c r="O10" s="141">
        <f>SUMPRODUCT('اليوميه العامه'!$G$9:$G$200,(('اليوميه العامه'!$D$9:$D$200=$B10))*(MONTH('اليوميه العامه'!$H$4)=N$1))</f>
        <v>0</v>
      </c>
      <c r="P10" s="96">
        <f>SUMPRODUCT('اليوميه العامه'!$F$9:$F$200,(('اليوميه العامه'!$D$9:$D$200=$B10))*(MONTH('اليوميه العامه'!$H$4)=P$1))</f>
        <v>0</v>
      </c>
      <c r="Q10" s="141">
        <f>SUMPRODUCT('اليوميه العامه'!$G$9:$G$200,(('اليوميه العامه'!$D$9:$D$200=$B10))*(MONTH('اليوميه العامه'!$H$4)=P$1))</f>
        <v>0</v>
      </c>
      <c r="R10" s="96">
        <f>SUMPRODUCT('اليوميه العامه'!$F$9:$F$200,(('اليوميه العامه'!$D$9:$D$200=$B10))*(MONTH('اليوميه العامه'!$H$4)=R$1))</f>
        <v>0</v>
      </c>
      <c r="S10" s="141">
        <f>SUMPRODUCT('اليوميه العامه'!$G$9:$G$200,(('اليوميه العامه'!$D$9:$D$200=$B10))*(MONTH('اليوميه العامه'!$H$4)=R$1))</f>
        <v>0</v>
      </c>
      <c r="T10" s="96">
        <f>SUMPRODUCT('اليوميه العامه'!$F$9:$F$200,(('اليوميه العامه'!$D$9:$D$200=$B10))*(MONTH('اليوميه العامه'!$H$4)=T$1))</f>
        <v>0</v>
      </c>
      <c r="U10" s="141">
        <f>SUMPRODUCT('اليوميه العامه'!$G$9:$G$200,(('اليوميه العامه'!$D$9:$D$200=$B10))*(MONTH('اليوميه العامه'!$H$4)=T$1))</f>
        <v>0</v>
      </c>
      <c r="V10" s="96">
        <f>SUMPRODUCT('اليوميه العامه'!$F$9:$F$200,(('اليوميه العامه'!$D$9:$D$200=$B10))*(MONTH('اليوميه العامه'!$H$4)=V$1))</f>
        <v>2800</v>
      </c>
      <c r="W10" s="141">
        <f>SUMPRODUCT('اليوميه العامه'!$G$9:$G$200,(('اليوميه العامه'!$D$9:$D$200=$B10))*(MONTH('اليوميه العامه'!$H$4)=V$1))</f>
        <v>0</v>
      </c>
      <c r="X10" s="96">
        <f>SUMPRODUCT('اليوميه العامه'!$F$9:$F$200,(('اليوميه العامه'!$D$9:$D$200=$B10))*(MONTH('اليوميه العامه'!$H$4)=X$1))</f>
        <v>0</v>
      </c>
      <c r="Y10" s="141">
        <f>SUMPRODUCT('اليوميه العامه'!$G$9:$G$200,(('اليوميه العامه'!$D$9:$D$200=$B10))*(MONTH('اليوميه العامه'!$H$4)=X$1))</f>
        <v>0</v>
      </c>
      <c r="Z10" s="96">
        <f>SUMPRODUCT('اليوميه العامه'!$F$9:$F$200,(('اليوميه العامه'!$D$9:$D$200=$B10))*(MONTH('اليوميه العامه'!$H$4)=Z$1))</f>
        <v>0</v>
      </c>
      <c r="AA10" s="141">
        <f>SUMPRODUCT('اليوميه العامه'!$G$9:$G$200,(('اليوميه العامه'!$D$9:$D$200=$B10))*(MONTH('اليوميه العامه'!$H$4)=Z$1))</f>
        <v>0</v>
      </c>
      <c r="AB10" s="73">
        <f t="shared" si="0"/>
        <v>2800</v>
      </c>
      <c r="AC10" s="74">
        <f t="shared" si="0"/>
        <v>0</v>
      </c>
      <c r="AD10" s="75">
        <f t="shared" si="1"/>
        <v>2800</v>
      </c>
      <c r="AE10" s="76">
        <f t="shared" si="2"/>
        <v>0</v>
      </c>
    </row>
    <row r="11" spans="1:31" s="66" customFormat="1" ht="24.95" customHeight="1" thickBot="1">
      <c r="A11" s="123"/>
      <c r="B11" s="86">
        <f>'[6]دليل الحسابـــــــــــــات'!B11</f>
        <v>1129</v>
      </c>
      <c r="C11" s="91" t="str">
        <f>'[6]دليل الحسابـــــــــــــات'!C11</f>
        <v>تجهيزات مكاتب أخرى</v>
      </c>
      <c r="D11" s="96"/>
      <c r="E11" s="97"/>
      <c r="F11" s="96"/>
      <c r="G11" s="97"/>
      <c r="H11" s="96"/>
      <c r="I11" s="97"/>
      <c r="J11" s="96"/>
      <c r="K11" s="97"/>
      <c r="L11" s="96"/>
      <c r="M11" s="97"/>
      <c r="N11" s="96">
        <f>SUMPRODUCT('اليوميه العامه'!$F$9:$F$200,(('اليوميه العامه'!$D$9:$D$200=$B11))*(MONTH('اليوميه العامه'!$H$4)=N$1))</f>
        <v>0</v>
      </c>
      <c r="O11" s="141">
        <f>SUMPRODUCT('اليوميه العامه'!$G$9:$G$200,(('اليوميه العامه'!$D$9:$D$200=$B11))*(MONTH('اليوميه العامه'!$H$4)=N$1))</f>
        <v>0</v>
      </c>
      <c r="P11" s="96">
        <f>SUMPRODUCT('اليوميه العامه'!$F$9:$F$200,(('اليوميه العامه'!$D$9:$D$200=$B11))*(MONTH('اليوميه العامه'!$H$4)=P$1))</f>
        <v>0</v>
      </c>
      <c r="Q11" s="141">
        <f>SUMPRODUCT('اليوميه العامه'!$G$9:$G$200,(('اليوميه العامه'!$D$9:$D$200=$B11))*(MONTH('اليوميه العامه'!$H$4)=P$1))</f>
        <v>0</v>
      </c>
      <c r="R11" s="96">
        <f>SUMPRODUCT('اليوميه العامه'!$F$9:$F$200,(('اليوميه العامه'!$D$9:$D$200=$B11))*(MONTH('اليوميه العامه'!$H$4)=R$1))</f>
        <v>0</v>
      </c>
      <c r="S11" s="141">
        <f>SUMPRODUCT('اليوميه العامه'!$G$9:$G$200,(('اليوميه العامه'!$D$9:$D$200=$B11))*(MONTH('اليوميه العامه'!$H$4)=R$1))</f>
        <v>0</v>
      </c>
      <c r="T11" s="96">
        <f>SUMPRODUCT('اليوميه العامه'!$F$9:$F$200,(('اليوميه العامه'!$D$9:$D$200=$B11))*(MONTH('اليوميه العامه'!$H$4)=T$1))</f>
        <v>0</v>
      </c>
      <c r="U11" s="141">
        <f>SUMPRODUCT('اليوميه العامه'!$G$9:$G$200,(('اليوميه العامه'!$D$9:$D$200=$B11))*(MONTH('اليوميه العامه'!$H$4)=T$1))</f>
        <v>0</v>
      </c>
      <c r="V11" s="96">
        <f>SUMPRODUCT('اليوميه العامه'!$F$9:$F$200,(('اليوميه العامه'!$D$9:$D$200=$B11))*(MONTH('اليوميه العامه'!$H$4)=V$1))</f>
        <v>0</v>
      </c>
      <c r="W11" s="141">
        <f>SUMPRODUCT('اليوميه العامه'!$G$9:$G$200,(('اليوميه العامه'!$D$9:$D$200=$B11))*(MONTH('اليوميه العامه'!$H$4)=V$1))</f>
        <v>0</v>
      </c>
      <c r="X11" s="96">
        <f>SUMPRODUCT('اليوميه العامه'!$F$9:$F$200,(('اليوميه العامه'!$D$9:$D$200=$B11))*(MONTH('اليوميه العامه'!$H$4)=X$1))</f>
        <v>0</v>
      </c>
      <c r="Y11" s="141">
        <f>SUMPRODUCT('اليوميه العامه'!$G$9:$G$200,(('اليوميه العامه'!$D$9:$D$200=$B11))*(MONTH('اليوميه العامه'!$H$4)=X$1))</f>
        <v>0</v>
      </c>
      <c r="Z11" s="96">
        <f>SUMPRODUCT('اليوميه العامه'!$F$9:$F$200,(('اليوميه العامه'!$D$9:$D$200=$B11))*(MONTH('اليوميه العامه'!$H$4)=Z$1))</f>
        <v>0</v>
      </c>
      <c r="AA11" s="141">
        <f>SUMPRODUCT('اليوميه العامه'!$G$9:$G$200,(('اليوميه العامه'!$D$9:$D$200=$B11))*(MONTH('اليوميه العامه'!$H$4)=Z$1))</f>
        <v>0</v>
      </c>
      <c r="AB11" s="73">
        <f t="shared" si="0"/>
        <v>0</v>
      </c>
      <c r="AC11" s="74">
        <f t="shared" si="0"/>
        <v>0</v>
      </c>
      <c r="AD11" s="75">
        <f t="shared" si="1"/>
        <v>0</v>
      </c>
      <c r="AE11" s="76">
        <f t="shared" si="2"/>
        <v>0</v>
      </c>
    </row>
    <row r="12" spans="1:31" s="77" customFormat="1" ht="24.95" customHeight="1" thickBot="1">
      <c r="A12" s="123"/>
      <c r="B12" s="86">
        <f>'[6]دليل الحسابـــــــــــــات'!B12</f>
        <v>1131</v>
      </c>
      <c r="C12" s="91" t="str">
        <f>'[6]دليل الحسابـــــــــــــات'!C12</f>
        <v>تكييفات ومراوح</v>
      </c>
      <c r="D12" s="96"/>
      <c r="E12" s="97"/>
      <c r="F12" s="96"/>
      <c r="G12" s="97"/>
      <c r="H12" s="96"/>
      <c r="I12" s="97"/>
      <c r="J12" s="96"/>
      <c r="K12" s="97"/>
      <c r="L12" s="96"/>
      <c r="M12" s="97"/>
      <c r="N12" s="96">
        <f>SUMPRODUCT('اليوميه العامه'!$F$9:$F$200,(('اليوميه العامه'!$D$9:$D$200=$B12))*(MONTH('اليوميه العامه'!$H$4)=N$1))</f>
        <v>0</v>
      </c>
      <c r="O12" s="141">
        <f>SUMPRODUCT('اليوميه العامه'!$G$9:$G$200,(('اليوميه العامه'!$D$9:$D$200=$B12))*(MONTH('اليوميه العامه'!$H$4)=N$1))</f>
        <v>0</v>
      </c>
      <c r="P12" s="96">
        <f>SUMPRODUCT('اليوميه العامه'!$F$9:$F$200,(('اليوميه العامه'!$D$9:$D$200=$B12))*(MONTH('اليوميه العامه'!$H$4)=P$1))</f>
        <v>0</v>
      </c>
      <c r="Q12" s="141">
        <f>SUMPRODUCT('اليوميه العامه'!$G$9:$G$200,(('اليوميه العامه'!$D$9:$D$200=$B12))*(MONTH('اليوميه العامه'!$H$4)=P$1))</f>
        <v>0</v>
      </c>
      <c r="R12" s="96">
        <f>SUMPRODUCT('اليوميه العامه'!$F$9:$F$200,(('اليوميه العامه'!$D$9:$D$200=$B12))*(MONTH('اليوميه العامه'!$H$4)=R$1))</f>
        <v>0</v>
      </c>
      <c r="S12" s="141">
        <f>SUMPRODUCT('اليوميه العامه'!$G$9:$G$200,(('اليوميه العامه'!$D$9:$D$200=$B12))*(MONTH('اليوميه العامه'!$H$4)=R$1))</f>
        <v>0</v>
      </c>
      <c r="T12" s="96">
        <f>SUMPRODUCT('اليوميه العامه'!$F$9:$F$200,(('اليوميه العامه'!$D$9:$D$200=$B12))*(MONTH('اليوميه العامه'!$H$4)=T$1))</f>
        <v>0</v>
      </c>
      <c r="U12" s="141">
        <f>SUMPRODUCT('اليوميه العامه'!$G$9:$G$200,(('اليوميه العامه'!$D$9:$D$200=$B12))*(MONTH('اليوميه العامه'!$H$4)=T$1))</f>
        <v>0</v>
      </c>
      <c r="V12" s="96">
        <f>SUMPRODUCT('اليوميه العامه'!$F$9:$F$200,(('اليوميه العامه'!$D$9:$D$200=$B12))*(MONTH('اليوميه العامه'!$H$4)=V$1))</f>
        <v>0</v>
      </c>
      <c r="W12" s="141">
        <f>SUMPRODUCT('اليوميه العامه'!$G$9:$G$200,(('اليوميه العامه'!$D$9:$D$200=$B12))*(MONTH('اليوميه العامه'!$H$4)=V$1))</f>
        <v>0</v>
      </c>
      <c r="X12" s="96">
        <f>SUMPRODUCT('اليوميه العامه'!$F$9:$F$200,(('اليوميه العامه'!$D$9:$D$200=$B12))*(MONTH('اليوميه العامه'!$H$4)=X$1))</f>
        <v>0</v>
      </c>
      <c r="Y12" s="141">
        <f>SUMPRODUCT('اليوميه العامه'!$G$9:$G$200,(('اليوميه العامه'!$D$9:$D$200=$B12))*(MONTH('اليوميه العامه'!$H$4)=X$1))</f>
        <v>0</v>
      </c>
      <c r="Z12" s="96">
        <f>SUMPRODUCT('اليوميه العامه'!$F$9:$F$200,(('اليوميه العامه'!$D$9:$D$200=$B12))*(MONTH('اليوميه العامه'!$H$4)=Z$1))</f>
        <v>0</v>
      </c>
      <c r="AA12" s="141">
        <f>SUMPRODUCT('اليوميه العامه'!$G$9:$G$200,(('اليوميه العامه'!$D$9:$D$200=$B12))*(MONTH('اليوميه العامه'!$H$4)=Z$1))</f>
        <v>0</v>
      </c>
      <c r="AB12" s="73">
        <f t="shared" si="0"/>
        <v>0</v>
      </c>
      <c r="AC12" s="74">
        <f t="shared" si="0"/>
        <v>0</v>
      </c>
      <c r="AD12" s="75">
        <f t="shared" si="1"/>
        <v>0</v>
      </c>
      <c r="AE12" s="76">
        <f t="shared" si="2"/>
        <v>0</v>
      </c>
    </row>
    <row r="13" spans="1:31" s="66" customFormat="1" ht="24.95" customHeight="1" thickBot="1">
      <c r="A13" s="123"/>
      <c r="B13" s="86">
        <f>'[6]دليل الحسابـــــــــــــات'!B13</f>
        <v>1132</v>
      </c>
      <c r="C13" s="91" t="str">
        <f>'[6]دليل الحسابـــــــــــــات'!C13</f>
        <v>أجهزة موبايل</v>
      </c>
      <c r="D13" s="96"/>
      <c r="E13" s="97"/>
      <c r="F13" s="96"/>
      <c r="G13" s="97"/>
      <c r="H13" s="96"/>
      <c r="I13" s="97"/>
      <c r="J13" s="96"/>
      <c r="K13" s="97"/>
      <c r="L13" s="96"/>
      <c r="M13" s="97"/>
      <c r="N13" s="96">
        <f>SUMPRODUCT('اليوميه العامه'!$F$9:$F$200,(('اليوميه العامه'!$D$9:$D$200=$B13))*(MONTH('اليوميه العامه'!$H$4)=N$1))</f>
        <v>0</v>
      </c>
      <c r="O13" s="141">
        <f>SUMPRODUCT('اليوميه العامه'!$G$9:$G$200,(('اليوميه العامه'!$D$9:$D$200=$B13))*(MONTH('اليوميه العامه'!$H$4)=N$1))</f>
        <v>0</v>
      </c>
      <c r="P13" s="96">
        <f>SUMPRODUCT('اليوميه العامه'!$F$9:$F$200,(('اليوميه العامه'!$D$9:$D$200=$B13))*(MONTH('اليوميه العامه'!$H$4)=P$1))</f>
        <v>0</v>
      </c>
      <c r="Q13" s="141">
        <f>SUMPRODUCT('اليوميه العامه'!$G$9:$G$200,(('اليوميه العامه'!$D$9:$D$200=$B13))*(MONTH('اليوميه العامه'!$H$4)=P$1))</f>
        <v>0</v>
      </c>
      <c r="R13" s="96">
        <f>SUMPRODUCT('اليوميه العامه'!$F$9:$F$200,(('اليوميه العامه'!$D$9:$D$200=$B13))*(MONTH('اليوميه العامه'!$H$4)=R$1))</f>
        <v>0</v>
      </c>
      <c r="S13" s="141">
        <f>SUMPRODUCT('اليوميه العامه'!$G$9:$G$200,(('اليوميه العامه'!$D$9:$D$200=$B13))*(MONTH('اليوميه العامه'!$H$4)=R$1))</f>
        <v>0</v>
      </c>
      <c r="T13" s="96">
        <f>SUMPRODUCT('اليوميه العامه'!$F$9:$F$200,(('اليوميه العامه'!$D$9:$D$200=$B13))*(MONTH('اليوميه العامه'!$H$4)=T$1))</f>
        <v>0</v>
      </c>
      <c r="U13" s="141">
        <f>SUMPRODUCT('اليوميه العامه'!$G$9:$G$200,(('اليوميه العامه'!$D$9:$D$200=$B13))*(MONTH('اليوميه العامه'!$H$4)=T$1))</f>
        <v>0</v>
      </c>
      <c r="V13" s="96">
        <f>SUMPRODUCT('اليوميه العامه'!$F$9:$F$200,(('اليوميه العامه'!$D$9:$D$200=$B13))*(MONTH('اليوميه العامه'!$H$4)=V$1))</f>
        <v>0</v>
      </c>
      <c r="W13" s="141">
        <f>SUMPRODUCT('اليوميه العامه'!$G$9:$G$200,(('اليوميه العامه'!$D$9:$D$200=$B13))*(MONTH('اليوميه العامه'!$H$4)=V$1))</f>
        <v>0</v>
      </c>
      <c r="X13" s="96">
        <f>SUMPRODUCT('اليوميه العامه'!$F$9:$F$200,(('اليوميه العامه'!$D$9:$D$200=$B13))*(MONTH('اليوميه العامه'!$H$4)=X$1))</f>
        <v>0</v>
      </c>
      <c r="Y13" s="141">
        <f>SUMPRODUCT('اليوميه العامه'!$G$9:$G$200,(('اليوميه العامه'!$D$9:$D$200=$B13))*(MONTH('اليوميه العامه'!$H$4)=X$1))</f>
        <v>0</v>
      </c>
      <c r="Z13" s="96">
        <f>SUMPRODUCT('اليوميه العامه'!$F$9:$F$200,(('اليوميه العامه'!$D$9:$D$200=$B13))*(MONTH('اليوميه العامه'!$H$4)=Z$1))</f>
        <v>0</v>
      </c>
      <c r="AA13" s="141">
        <f>SUMPRODUCT('اليوميه العامه'!$G$9:$G$200,(('اليوميه العامه'!$D$9:$D$200=$B13))*(MONTH('اليوميه العامه'!$H$4)=Z$1))</f>
        <v>0</v>
      </c>
      <c r="AB13" s="73">
        <f t="shared" si="0"/>
        <v>0</v>
      </c>
      <c r="AC13" s="74">
        <f t="shared" si="0"/>
        <v>0</v>
      </c>
      <c r="AD13" s="75">
        <f t="shared" si="1"/>
        <v>0</v>
      </c>
      <c r="AE13" s="76">
        <f t="shared" si="2"/>
        <v>0</v>
      </c>
    </row>
    <row r="14" spans="1:31" s="66" customFormat="1" ht="24.95" customHeight="1" thickBot="1">
      <c r="A14" s="123"/>
      <c r="B14" s="86">
        <f>'[6]دليل الحسابـــــــــــــات'!B14</f>
        <v>1133</v>
      </c>
      <c r="C14" s="91" t="str">
        <f>'[6]دليل الحسابـــــــــــــات'!C14</f>
        <v>ماكينات تصوير</v>
      </c>
      <c r="D14" s="96"/>
      <c r="E14" s="97"/>
      <c r="F14" s="96"/>
      <c r="G14" s="97"/>
      <c r="H14" s="96"/>
      <c r="I14" s="97"/>
      <c r="J14" s="96"/>
      <c r="K14" s="97"/>
      <c r="L14" s="96"/>
      <c r="M14" s="97"/>
      <c r="N14" s="96">
        <f>SUMPRODUCT('اليوميه العامه'!$F$9:$F$200,(('اليوميه العامه'!$D$9:$D$200=$B14))*(MONTH('اليوميه العامه'!$H$4)=N$1))</f>
        <v>0</v>
      </c>
      <c r="O14" s="141">
        <f>SUMPRODUCT('اليوميه العامه'!$G$9:$G$200,(('اليوميه العامه'!$D$9:$D$200=$B14))*(MONTH('اليوميه العامه'!$H$4)=N$1))</f>
        <v>0</v>
      </c>
      <c r="P14" s="96">
        <f>SUMPRODUCT('اليوميه العامه'!$F$9:$F$200,(('اليوميه العامه'!$D$9:$D$200=$B14))*(MONTH('اليوميه العامه'!$H$4)=P$1))</f>
        <v>0</v>
      </c>
      <c r="Q14" s="141">
        <f>SUMPRODUCT('اليوميه العامه'!$G$9:$G$200,(('اليوميه العامه'!$D$9:$D$200=$B14))*(MONTH('اليوميه العامه'!$H$4)=P$1))</f>
        <v>0</v>
      </c>
      <c r="R14" s="96">
        <f>SUMPRODUCT('اليوميه العامه'!$F$9:$F$200,(('اليوميه العامه'!$D$9:$D$200=$B14))*(MONTH('اليوميه العامه'!$H$4)=R$1))</f>
        <v>0</v>
      </c>
      <c r="S14" s="141">
        <f>SUMPRODUCT('اليوميه العامه'!$G$9:$G$200,(('اليوميه العامه'!$D$9:$D$200=$B14))*(MONTH('اليوميه العامه'!$H$4)=R$1))</f>
        <v>0</v>
      </c>
      <c r="T14" s="96">
        <f>SUMPRODUCT('اليوميه العامه'!$F$9:$F$200,(('اليوميه العامه'!$D$9:$D$200=$B14))*(MONTH('اليوميه العامه'!$H$4)=T$1))</f>
        <v>0</v>
      </c>
      <c r="U14" s="141">
        <f>SUMPRODUCT('اليوميه العامه'!$G$9:$G$200,(('اليوميه العامه'!$D$9:$D$200=$B14))*(MONTH('اليوميه العامه'!$H$4)=T$1))</f>
        <v>0</v>
      </c>
      <c r="V14" s="96">
        <f>SUMPRODUCT('اليوميه العامه'!$F$9:$F$200,(('اليوميه العامه'!$D$9:$D$200=$B14))*(MONTH('اليوميه العامه'!$H$4)=V$1))</f>
        <v>0</v>
      </c>
      <c r="W14" s="141">
        <f>SUMPRODUCT('اليوميه العامه'!$G$9:$G$200,(('اليوميه العامه'!$D$9:$D$200=$B14))*(MONTH('اليوميه العامه'!$H$4)=V$1))</f>
        <v>0</v>
      </c>
      <c r="X14" s="96">
        <f>SUMPRODUCT('اليوميه العامه'!$F$9:$F$200,(('اليوميه العامه'!$D$9:$D$200=$B14))*(MONTH('اليوميه العامه'!$H$4)=X$1))</f>
        <v>0</v>
      </c>
      <c r="Y14" s="141">
        <f>SUMPRODUCT('اليوميه العامه'!$G$9:$G$200,(('اليوميه العامه'!$D$9:$D$200=$B14))*(MONTH('اليوميه العامه'!$H$4)=X$1))</f>
        <v>0</v>
      </c>
      <c r="Z14" s="96">
        <f>SUMPRODUCT('اليوميه العامه'!$F$9:$F$200,(('اليوميه العامه'!$D$9:$D$200=$B14))*(MONTH('اليوميه العامه'!$H$4)=Z$1))</f>
        <v>0</v>
      </c>
      <c r="AA14" s="141">
        <f>SUMPRODUCT('اليوميه العامه'!$G$9:$G$200,(('اليوميه العامه'!$D$9:$D$200=$B14))*(MONTH('اليوميه العامه'!$H$4)=Z$1))</f>
        <v>0</v>
      </c>
      <c r="AB14" s="73">
        <f t="shared" si="0"/>
        <v>0</v>
      </c>
      <c r="AC14" s="74">
        <f t="shared" si="0"/>
        <v>0</v>
      </c>
      <c r="AD14" s="75">
        <f t="shared" si="1"/>
        <v>0</v>
      </c>
      <c r="AE14" s="76">
        <f t="shared" si="2"/>
        <v>0</v>
      </c>
    </row>
    <row r="15" spans="1:31" s="66" customFormat="1" ht="24.95" customHeight="1" thickBot="1">
      <c r="A15" s="123"/>
      <c r="B15" s="86">
        <f>'[6]دليل الحسابـــــــــــــات'!B15</f>
        <v>1134</v>
      </c>
      <c r="C15" s="91" t="str">
        <f>'[6]دليل الحسابـــــــــــــات'!C15</f>
        <v>أجهزة كمبيوتر</v>
      </c>
      <c r="D15" s="96"/>
      <c r="E15" s="97"/>
      <c r="F15" s="96"/>
      <c r="G15" s="97"/>
      <c r="H15" s="96"/>
      <c r="I15" s="97"/>
      <c r="J15" s="96"/>
      <c r="K15" s="97"/>
      <c r="L15" s="96"/>
      <c r="M15" s="97"/>
      <c r="N15" s="96">
        <f>SUMPRODUCT('اليوميه العامه'!$F$9:$F$200,(('اليوميه العامه'!$D$9:$D$200=$B15))*(MONTH('اليوميه العامه'!$H$4)=N$1))</f>
        <v>0</v>
      </c>
      <c r="O15" s="141">
        <f>SUMPRODUCT('اليوميه العامه'!$G$9:$G$200,(('اليوميه العامه'!$D$9:$D$200=$B15))*(MONTH('اليوميه العامه'!$H$4)=N$1))</f>
        <v>0</v>
      </c>
      <c r="P15" s="96">
        <f>SUMPRODUCT('اليوميه العامه'!$F$9:$F$200,(('اليوميه العامه'!$D$9:$D$200=$B15))*(MONTH('اليوميه العامه'!$H$4)=P$1))</f>
        <v>0</v>
      </c>
      <c r="Q15" s="141">
        <f>SUMPRODUCT('اليوميه العامه'!$G$9:$G$200,(('اليوميه العامه'!$D$9:$D$200=$B15))*(MONTH('اليوميه العامه'!$H$4)=P$1))</f>
        <v>0</v>
      </c>
      <c r="R15" s="96">
        <f>SUMPRODUCT('اليوميه العامه'!$F$9:$F$200,(('اليوميه العامه'!$D$9:$D$200=$B15))*(MONTH('اليوميه العامه'!$H$4)=R$1))</f>
        <v>0</v>
      </c>
      <c r="S15" s="141">
        <f>SUMPRODUCT('اليوميه العامه'!$G$9:$G$200,(('اليوميه العامه'!$D$9:$D$200=$B15))*(MONTH('اليوميه العامه'!$H$4)=R$1))</f>
        <v>0</v>
      </c>
      <c r="T15" s="96">
        <f>SUMPRODUCT('اليوميه العامه'!$F$9:$F$200,(('اليوميه العامه'!$D$9:$D$200=$B15))*(MONTH('اليوميه العامه'!$H$4)=T$1))</f>
        <v>0</v>
      </c>
      <c r="U15" s="141">
        <f>SUMPRODUCT('اليوميه العامه'!$G$9:$G$200,(('اليوميه العامه'!$D$9:$D$200=$B15))*(MONTH('اليوميه العامه'!$H$4)=T$1))</f>
        <v>0</v>
      </c>
      <c r="V15" s="96">
        <f>SUMPRODUCT('اليوميه العامه'!$F$9:$F$200,(('اليوميه العامه'!$D$9:$D$200=$B15))*(MONTH('اليوميه العامه'!$H$4)=V$1))</f>
        <v>0</v>
      </c>
      <c r="W15" s="141">
        <f>SUMPRODUCT('اليوميه العامه'!$G$9:$G$200,(('اليوميه العامه'!$D$9:$D$200=$B15))*(MONTH('اليوميه العامه'!$H$4)=V$1))</f>
        <v>0</v>
      </c>
      <c r="X15" s="96">
        <f>SUMPRODUCT('اليوميه العامه'!$F$9:$F$200,(('اليوميه العامه'!$D$9:$D$200=$B15))*(MONTH('اليوميه العامه'!$H$4)=X$1))</f>
        <v>0</v>
      </c>
      <c r="Y15" s="141">
        <f>SUMPRODUCT('اليوميه العامه'!$G$9:$G$200,(('اليوميه العامه'!$D$9:$D$200=$B15))*(MONTH('اليوميه العامه'!$H$4)=X$1))</f>
        <v>0</v>
      </c>
      <c r="Z15" s="96">
        <f>SUMPRODUCT('اليوميه العامه'!$F$9:$F$200,(('اليوميه العامه'!$D$9:$D$200=$B15))*(MONTH('اليوميه العامه'!$H$4)=Z$1))</f>
        <v>0</v>
      </c>
      <c r="AA15" s="141">
        <f>SUMPRODUCT('اليوميه العامه'!$G$9:$G$200,(('اليوميه العامه'!$D$9:$D$200=$B15))*(MONTH('اليوميه العامه'!$H$4)=Z$1))</f>
        <v>0</v>
      </c>
      <c r="AB15" s="73">
        <f t="shared" si="0"/>
        <v>0</v>
      </c>
      <c r="AC15" s="74">
        <f t="shared" si="0"/>
        <v>0</v>
      </c>
      <c r="AD15" s="75">
        <f t="shared" si="1"/>
        <v>0</v>
      </c>
      <c r="AE15" s="76">
        <f t="shared" si="2"/>
        <v>0</v>
      </c>
    </row>
    <row r="16" spans="1:31" s="66" customFormat="1" ht="24.95" customHeight="1" thickBot="1">
      <c r="A16" s="123"/>
      <c r="B16" s="86">
        <f>'[6]دليل الحسابـــــــــــــات'!B16</f>
        <v>1135</v>
      </c>
      <c r="C16" s="91" t="str">
        <f>'[6]دليل الحسابـــــــــــــات'!C16</f>
        <v>معدات كمبيوتر</v>
      </c>
      <c r="D16" s="96"/>
      <c r="E16" s="97"/>
      <c r="F16" s="96"/>
      <c r="G16" s="97"/>
      <c r="H16" s="96"/>
      <c r="I16" s="97"/>
      <c r="J16" s="96"/>
      <c r="K16" s="97"/>
      <c r="L16" s="96"/>
      <c r="M16" s="97"/>
      <c r="N16" s="96">
        <f>SUMPRODUCT('اليوميه العامه'!$F$9:$F$200,(('اليوميه العامه'!$D$9:$D$200=$B16))*(MONTH('اليوميه العامه'!$H$4)=N$1))</f>
        <v>0</v>
      </c>
      <c r="O16" s="141">
        <f>SUMPRODUCT('اليوميه العامه'!$G$9:$G$200,(('اليوميه العامه'!$D$9:$D$200=$B16))*(MONTH('اليوميه العامه'!$H$4)=N$1))</f>
        <v>0</v>
      </c>
      <c r="P16" s="96">
        <f>SUMPRODUCT('اليوميه العامه'!$F$9:$F$200,(('اليوميه العامه'!$D$9:$D$200=$B16))*(MONTH('اليوميه العامه'!$H$4)=P$1))</f>
        <v>0</v>
      </c>
      <c r="Q16" s="141">
        <f>SUMPRODUCT('اليوميه العامه'!$G$9:$G$200,(('اليوميه العامه'!$D$9:$D$200=$B16))*(MONTH('اليوميه العامه'!$H$4)=P$1))</f>
        <v>0</v>
      </c>
      <c r="R16" s="96">
        <f>SUMPRODUCT('اليوميه العامه'!$F$9:$F$200,(('اليوميه العامه'!$D$9:$D$200=$B16))*(MONTH('اليوميه العامه'!$H$4)=R$1))</f>
        <v>0</v>
      </c>
      <c r="S16" s="141">
        <f>SUMPRODUCT('اليوميه العامه'!$G$9:$G$200,(('اليوميه العامه'!$D$9:$D$200=$B16))*(MONTH('اليوميه العامه'!$H$4)=R$1))</f>
        <v>0</v>
      </c>
      <c r="T16" s="96">
        <f>SUMPRODUCT('اليوميه العامه'!$F$9:$F$200,(('اليوميه العامه'!$D$9:$D$200=$B16))*(MONTH('اليوميه العامه'!$H$4)=T$1))</f>
        <v>0</v>
      </c>
      <c r="U16" s="141">
        <f>SUMPRODUCT('اليوميه العامه'!$G$9:$G$200,(('اليوميه العامه'!$D$9:$D$200=$B16))*(MONTH('اليوميه العامه'!$H$4)=T$1))</f>
        <v>0</v>
      </c>
      <c r="V16" s="96">
        <f>SUMPRODUCT('اليوميه العامه'!$F$9:$F$200,(('اليوميه العامه'!$D$9:$D$200=$B16))*(MONTH('اليوميه العامه'!$H$4)=V$1))</f>
        <v>0</v>
      </c>
      <c r="W16" s="141">
        <f>SUMPRODUCT('اليوميه العامه'!$G$9:$G$200,(('اليوميه العامه'!$D$9:$D$200=$B16))*(MONTH('اليوميه العامه'!$H$4)=V$1))</f>
        <v>0</v>
      </c>
      <c r="X16" s="96">
        <f>SUMPRODUCT('اليوميه العامه'!$F$9:$F$200,(('اليوميه العامه'!$D$9:$D$200=$B16))*(MONTH('اليوميه العامه'!$H$4)=X$1))</f>
        <v>0</v>
      </c>
      <c r="Y16" s="141">
        <f>SUMPRODUCT('اليوميه العامه'!$G$9:$G$200,(('اليوميه العامه'!$D$9:$D$200=$B16))*(MONTH('اليوميه العامه'!$H$4)=X$1))</f>
        <v>0</v>
      </c>
      <c r="Z16" s="96">
        <f>SUMPRODUCT('اليوميه العامه'!$F$9:$F$200,(('اليوميه العامه'!$D$9:$D$200=$B16))*(MONTH('اليوميه العامه'!$H$4)=Z$1))</f>
        <v>0</v>
      </c>
      <c r="AA16" s="141">
        <f>SUMPRODUCT('اليوميه العامه'!$G$9:$G$200,(('اليوميه العامه'!$D$9:$D$200=$B16))*(MONTH('اليوميه العامه'!$H$4)=Z$1))</f>
        <v>0</v>
      </c>
      <c r="AB16" s="73">
        <f t="shared" si="0"/>
        <v>0</v>
      </c>
      <c r="AC16" s="74">
        <f t="shared" si="0"/>
        <v>0</v>
      </c>
      <c r="AD16" s="75">
        <f t="shared" si="1"/>
        <v>0</v>
      </c>
      <c r="AE16" s="76">
        <f t="shared" si="2"/>
        <v>0</v>
      </c>
    </row>
    <row r="17" spans="1:31" s="66" customFormat="1" ht="24.95" customHeight="1" thickBot="1">
      <c r="A17" s="123"/>
      <c r="B17" s="86">
        <f>'[6]دليل الحسابـــــــــــــات'!B17</f>
        <v>1136</v>
      </c>
      <c r="C17" s="91" t="str">
        <f>'[6]دليل الحسابـــــــــــــات'!C17</f>
        <v>برامج ومواقع</v>
      </c>
      <c r="D17" s="96"/>
      <c r="E17" s="97"/>
      <c r="F17" s="96"/>
      <c r="G17" s="97"/>
      <c r="H17" s="96"/>
      <c r="I17" s="97"/>
      <c r="J17" s="96"/>
      <c r="K17" s="97"/>
      <c r="L17" s="96"/>
      <c r="M17" s="97"/>
      <c r="N17" s="96">
        <f>SUMPRODUCT('اليوميه العامه'!$F$9:$F$200,(('اليوميه العامه'!$D$9:$D$200=$B17))*(MONTH('اليوميه العامه'!$H$4)=N$1))</f>
        <v>0</v>
      </c>
      <c r="O17" s="141">
        <f>SUMPRODUCT('اليوميه العامه'!$G$9:$G$200,(('اليوميه العامه'!$D$9:$D$200=$B17))*(MONTH('اليوميه العامه'!$H$4)=N$1))</f>
        <v>0</v>
      </c>
      <c r="P17" s="96">
        <f>SUMPRODUCT('اليوميه العامه'!$F$9:$F$200,(('اليوميه العامه'!$D$9:$D$200=$B17))*(MONTH('اليوميه العامه'!$H$4)=P$1))</f>
        <v>0</v>
      </c>
      <c r="Q17" s="141">
        <f>SUMPRODUCT('اليوميه العامه'!$G$9:$G$200,(('اليوميه العامه'!$D$9:$D$200=$B17))*(MONTH('اليوميه العامه'!$H$4)=P$1))</f>
        <v>0</v>
      </c>
      <c r="R17" s="96">
        <f>SUMPRODUCT('اليوميه العامه'!$F$9:$F$200,(('اليوميه العامه'!$D$9:$D$200=$B17))*(MONTH('اليوميه العامه'!$H$4)=R$1))</f>
        <v>0</v>
      </c>
      <c r="S17" s="141">
        <f>SUMPRODUCT('اليوميه العامه'!$G$9:$G$200,(('اليوميه العامه'!$D$9:$D$200=$B17))*(MONTH('اليوميه العامه'!$H$4)=R$1))</f>
        <v>0</v>
      </c>
      <c r="T17" s="96">
        <f>SUMPRODUCT('اليوميه العامه'!$F$9:$F$200,(('اليوميه العامه'!$D$9:$D$200=$B17))*(MONTH('اليوميه العامه'!$H$4)=T$1))</f>
        <v>0</v>
      </c>
      <c r="U17" s="141">
        <f>SUMPRODUCT('اليوميه العامه'!$G$9:$G$200,(('اليوميه العامه'!$D$9:$D$200=$B17))*(MONTH('اليوميه العامه'!$H$4)=T$1))</f>
        <v>0</v>
      </c>
      <c r="V17" s="96">
        <f>SUMPRODUCT('اليوميه العامه'!$F$9:$F$200,(('اليوميه العامه'!$D$9:$D$200=$B17))*(MONTH('اليوميه العامه'!$H$4)=V$1))</f>
        <v>0</v>
      </c>
      <c r="W17" s="141">
        <f>SUMPRODUCT('اليوميه العامه'!$G$9:$G$200,(('اليوميه العامه'!$D$9:$D$200=$B17))*(MONTH('اليوميه العامه'!$H$4)=V$1))</f>
        <v>0</v>
      </c>
      <c r="X17" s="96">
        <f>SUMPRODUCT('اليوميه العامه'!$F$9:$F$200,(('اليوميه العامه'!$D$9:$D$200=$B17))*(MONTH('اليوميه العامه'!$H$4)=X$1))</f>
        <v>0</v>
      </c>
      <c r="Y17" s="141">
        <f>SUMPRODUCT('اليوميه العامه'!$G$9:$G$200,(('اليوميه العامه'!$D$9:$D$200=$B17))*(MONTH('اليوميه العامه'!$H$4)=X$1))</f>
        <v>0</v>
      </c>
      <c r="Z17" s="96">
        <f>SUMPRODUCT('اليوميه العامه'!$F$9:$F$200,(('اليوميه العامه'!$D$9:$D$200=$B17))*(MONTH('اليوميه العامه'!$H$4)=Z$1))</f>
        <v>0</v>
      </c>
      <c r="AA17" s="141">
        <f>SUMPRODUCT('اليوميه العامه'!$G$9:$G$200,(('اليوميه العامه'!$D$9:$D$200=$B17))*(MONTH('اليوميه العامه'!$H$4)=Z$1))</f>
        <v>0</v>
      </c>
      <c r="AB17" s="73">
        <f t="shared" si="0"/>
        <v>0</v>
      </c>
      <c r="AC17" s="74">
        <f t="shared" si="0"/>
        <v>0</v>
      </c>
      <c r="AD17" s="75">
        <f t="shared" si="1"/>
        <v>0</v>
      </c>
      <c r="AE17" s="76">
        <f t="shared" si="2"/>
        <v>0</v>
      </c>
    </row>
    <row r="18" spans="1:31" s="66" customFormat="1" ht="24.95" customHeight="1" thickBot="1">
      <c r="A18" s="123"/>
      <c r="B18" s="86">
        <f>'[6]دليل الحسابـــــــــــــات'!B18</f>
        <v>1141</v>
      </c>
      <c r="C18" s="91" t="str">
        <f>'[6]دليل الحسابـــــــــــــات'!C18</f>
        <v>سياره 2</v>
      </c>
      <c r="D18" s="96"/>
      <c r="E18" s="97"/>
      <c r="F18" s="96"/>
      <c r="G18" s="97"/>
      <c r="H18" s="96"/>
      <c r="I18" s="97"/>
      <c r="J18" s="96"/>
      <c r="K18" s="97"/>
      <c r="L18" s="96"/>
      <c r="M18" s="97"/>
      <c r="N18" s="96">
        <f>SUMPRODUCT('اليوميه العامه'!$F$9:$F$200,(('اليوميه العامه'!$D$9:$D$200=$B18))*(MONTH('اليوميه العامه'!$H$4)=N$1))</f>
        <v>0</v>
      </c>
      <c r="O18" s="141">
        <f>SUMPRODUCT('اليوميه العامه'!$G$9:$G$200,(('اليوميه العامه'!$D$9:$D$200=$B18))*(MONTH('اليوميه العامه'!$H$4)=N$1))</f>
        <v>0</v>
      </c>
      <c r="P18" s="96">
        <f>SUMPRODUCT('اليوميه العامه'!$F$9:$F$200,(('اليوميه العامه'!$D$9:$D$200=$B18))*(MONTH('اليوميه العامه'!$H$4)=P$1))</f>
        <v>0</v>
      </c>
      <c r="Q18" s="141">
        <f>SUMPRODUCT('اليوميه العامه'!$G$9:$G$200,(('اليوميه العامه'!$D$9:$D$200=$B18))*(MONTH('اليوميه العامه'!$H$4)=P$1))</f>
        <v>0</v>
      </c>
      <c r="R18" s="96">
        <f>SUMPRODUCT('اليوميه العامه'!$F$9:$F$200,(('اليوميه العامه'!$D$9:$D$200=$B18))*(MONTH('اليوميه العامه'!$H$4)=R$1))</f>
        <v>0</v>
      </c>
      <c r="S18" s="141">
        <f>SUMPRODUCT('اليوميه العامه'!$G$9:$G$200,(('اليوميه العامه'!$D$9:$D$200=$B18))*(MONTH('اليوميه العامه'!$H$4)=R$1))</f>
        <v>0</v>
      </c>
      <c r="T18" s="96">
        <f>SUMPRODUCT('اليوميه العامه'!$F$9:$F$200,(('اليوميه العامه'!$D$9:$D$200=$B18))*(MONTH('اليوميه العامه'!$H$4)=T$1))</f>
        <v>0</v>
      </c>
      <c r="U18" s="141">
        <f>SUMPRODUCT('اليوميه العامه'!$G$9:$G$200,(('اليوميه العامه'!$D$9:$D$200=$B18))*(MONTH('اليوميه العامه'!$H$4)=T$1))</f>
        <v>0</v>
      </c>
      <c r="V18" s="96">
        <f>SUMPRODUCT('اليوميه العامه'!$F$9:$F$200,(('اليوميه العامه'!$D$9:$D$200=$B18))*(MONTH('اليوميه العامه'!$H$4)=V$1))</f>
        <v>0</v>
      </c>
      <c r="W18" s="141">
        <f>SUMPRODUCT('اليوميه العامه'!$G$9:$G$200,(('اليوميه العامه'!$D$9:$D$200=$B18))*(MONTH('اليوميه العامه'!$H$4)=V$1))</f>
        <v>0</v>
      </c>
      <c r="X18" s="96">
        <f>SUMPRODUCT('اليوميه العامه'!$F$9:$F$200,(('اليوميه العامه'!$D$9:$D$200=$B18))*(MONTH('اليوميه العامه'!$H$4)=X$1))</f>
        <v>0</v>
      </c>
      <c r="Y18" s="141">
        <f>SUMPRODUCT('اليوميه العامه'!$G$9:$G$200,(('اليوميه العامه'!$D$9:$D$200=$B18))*(MONTH('اليوميه العامه'!$H$4)=X$1))</f>
        <v>0</v>
      </c>
      <c r="Z18" s="96">
        <f>SUMPRODUCT('اليوميه العامه'!$F$9:$F$200,(('اليوميه العامه'!$D$9:$D$200=$B18))*(MONTH('اليوميه العامه'!$H$4)=Z$1))</f>
        <v>0</v>
      </c>
      <c r="AA18" s="141">
        <f>SUMPRODUCT('اليوميه العامه'!$G$9:$G$200,(('اليوميه العامه'!$D$9:$D$200=$B18))*(MONTH('اليوميه العامه'!$H$4)=Z$1))</f>
        <v>0</v>
      </c>
      <c r="AB18" s="73">
        <f t="shared" si="0"/>
        <v>0</v>
      </c>
      <c r="AC18" s="74">
        <f t="shared" si="0"/>
        <v>0</v>
      </c>
      <c r="AD18" s="75">
        <f t="shared" si="1"/>
        <v>0</v>
      </c>
      <c r="AE18" s="76">
        <f t="shared" si="2"/>
        <v>0</v>
      </c>
    </row>
    <row r="19" spans="1:31" s="66" customFormat="1" ht="24.95" customHeight="1" thickBot="1">
      <c r="A19" s="123"/>
      <c r="B19" s="86">
        <f>'[6]دليل الحسابـــــــــــــات'!B19</f>
        <v>1151</v>
      </c>
      <c r="C19" s="91" t="str">
        <f>'[6]دليل الحسابـــــــــــــات'!C19</f>
        <v>إستثمار طويل الأجل 1</v>
      </c>
      <c r="D19" s="96"/>
      <c r="E19" s="97"/>
      <c r="F19" s="96"/>
      <c r="G19" s="97"/>
      <c r="H19" s="96"/>
      <c r="I19" s="97"/>
      <c r="J19" s="96"/>
      <c r="K19" s="97"/>
      <c r="L19" s="96"/>
      <c r="M19" s="97"/>
      <c r="N19" s="96">
        <f>SUMPRODUCT('اليوميه العامه'!$F$9:$F$200,(('اليوميه العامه'!$D$9:$D$200=$B19))*(MONTH('اليوميه العامه'!$H$4)=N$1))</f>
        <v>0</v>
      </c>
      <c r="O19" s="141">
        <f>SUMPRODUCT('اليوميه العامه'!$G$9:$G$200,(('اليوميه العامه'!$D$9:$D$200=$B19))*(MONTH('اليوميه العامه'!$H$4)=N$1))</f>
        <v>0</v>
      </c>
      <c r="P19" s="96">
        <f>SUMPRODUCT('اليوميه العامه'!$F$9:$F$200,(('اليوميه العامه'!$D$9:$D$200=$B19))*(MONTH('اليوميه العامه'!$H$4)=P$1))</f>
        <v>0</v>
      </c>
      <c r="Q19" s="141">
        <f>SUMPRODUCT('اليوميه العامه'!$G$9:$G$200,(('اليوميه العامه'!$D$9:$D$200=$B19))*(MONTH('اليوميه العامه'!$H$4)=P$1))</f>
        <v>0</v>
      </c>
      <c r="R19" s="96">
        <f>SUMPRODUCT('اليوميه العامه'!$F$9:$F$200,(('اليوميه العامه'!$D$9:$D$200=$B19))*(MONTH('اليوميه العامه'!$H$4)=R$1))</f>
        <v>0</v>
      </c>
      <c r="S19" s="141">
        <f>SUMPRODUCT('اليوميه العامه'!$G$9:$G$200,(('اليوميه العامه'!$D$9:$D$200=$B19))*(MONTH('اليوميه العامه'!$H$4)=R$1))</f>
        <v>0</v>
      </c>
      <c r="T19" s="96">
        <f>SUMPRODUCT('اليوميه العامه'!$F$9:$F$200,(('اليوميه العامه'!$D$9:$D$200=$B19))*(MONTH('اليوميه العامه'!$H$4)=T$1))</f>
        <v>0</v>
      </c>
      <c r="U19" s="141">
        <f>SUMPRODUCT('اليوميه العامه'!$G$9:$G$200,(('اليوميه العامه'!$D$9:$D$200=$B19))*(MONTH('اليوميه العامه'!$H$4)=T$1))</f>
        <v>0</v>
      </c>
      <c r="V19" s="96">
        <f>SUMPRODUCT('اليوميه العامه'!$F$9:$F$200,(('اليوميه العامه'!$D$9:$D$200=$B19))*(MONTH('اليوميه العامه'!$H$4)=V$1))</f>
        <v>0</v>
      </c>
      <c r="W19" s="141">
        <f>SUMPRODUCT('اليوميه العامه'!$G$9:$G$200,(('اليوميه العامه'!$D$9:$D$200=$B19))*(MONTH('اليوميه العامه'!$H$4)=V$1))</f>
        <v>0</v>
      </c>
      <c r="X19" s="96">
        <f>SUMPRODUCT('اليوميه العامه'!$F$9:$F$200,(('اليوميه العامه'!$D$9:$D$200=$B19))*(MONTH('اليوميه العامه'!$H$4)=X$1))</f>
        <v>0</v>
      </c>
      <c r="Y19" s="141">
        <f>SUMPRODUCT('اليوميه العامه'!$G$9:$G$200,(('اليوميه العامه'!$D$9:$D$200=$B19))*(MONTH('اليوميه العامه'!$H$4)=X$1))</f>
        <v>0</v>
      </c>
      <c r="Z19" s="96">
        <f>SUMPRODUCT('اليوميه العامه'!$F$9:$F$200,(('اليوميه العامه'!$D$9:$D$200=$B19))*(MONTH('اليوميه العامه'!$H$4)=Z$1))</f>
        <v>0</v>
      </c>
      <c r="AA19" s="141">
        <f>SUMPRODUCT('اليوميه العامه'!$G$9:$G$200,(('اليوميه العامه'!$D$9:$D$200=$B19))*(MONTH('اليوميه العامه'!$H$4)=Z$1))</f>
        <v>0</v>
      </c>
      <c r="AB19" s="73">
        <f t="shared" si="0"/>
        <v>0</v>
      </c>
      <c r="AC19" s="74">
        <f t="shared" si="0"/>
        <v>0</v>
      </c>
      <c r="AD19" s="75">
        <f t="shared" si="1"/>
        <v>0</v>
      </c>
      <c r="AE19" s="76">
        <f t="shared" si="2"/>
        <v>0</v>
      </c>
    </row>
    <row r="20" spans="1:31" s="66" customFormat="1" ht="24.95" customHeight="1" thickBot="1">
      <c r="A20" s="123"/>
      <c r="B20" s="86">
        <f>'[6]دليل الحسابـــــــــــــات'!B20</f>
        <v>1211</v>
      </c>
      <c r="C20" s="91" t="str">
        <f>'[6]دليل الحسابـــــــــــــات'!C20</f>
        <v>خزينة الشركه - جنيه مصري</v>
      </c>
      <c r="D20" s="96"/>
      <c r="E20" s="97"/>
      <c r="F20" s="96"/>
      <c r="G20" s="97"/>
      <c r="H20" s="96"/>
      <c r="I20" s="97"/>
      <c r="J20" s="96"/>
      <c r="K20" s="97"/>
      <c r="L20" s="96"/>
      <c r="M20" s="97"/>
      <c r="N20" s="96">
        <f>SUMPRODUCT('اليوميه العامه'!$F$9:$F$200,(('اليوميه العامه'!$D$9:$D$200=$B20))*(MONTH('اليوميه العامه'!$H$4)=N$1))</f>
        <v>0</v>
      </c>
      <c r="O20" s="141">
        <f>SUMPRODUCT('اليوميه العامه'!$G$9:$G$200,(('اليوميه العامه'!$D$9:$D$200=$B20))*(MONTH('اليوميه العامه'!$H$4)=N$1))</f>
        <v>0</v>
      </c>
      <c r="P20" s="96">
        <f>SUMPRODUCT('اليوميه العامه'!$F$9:$F$200,(('اليوميه العامه'!$D$9:$D$200=$B20))*(MONTH('اليوميه العامه'!$H$4)=P$1))</f>
        <v>0</v>
      </c>
      <c r="Q20" s="141">
        <f>SUMPRODUCT('اليوميه العامه'!$G$9:$G$200,(('اليوميه العامه'!$D$9:$D$200=$B20))*(MONTH('اليوميه العامه'!$H$4)=P$1))</f>
        <v>0</v>
      </c>
      <c r="R20" s="96">
        <f>SUMPRODUCT('اليوميه العامه'!$F$9:$F$200,(('اليوميه العامه'!$D$9:$D$200=$B20))*(MONTH('اليوميه العامه'!$H$4)=R$1))</f>
        <v>0</v>
      </c>
      <c r="S20" s="141">
        <f>SUMPRODUCT('اليوميه العامه'!$G$9:$G$200,(('اليوميه العامه'!$D$9:$D$200=$B20))*(MONTH('اليوميه العامه'!$H$4)=R$1))</f>
        <v>0</v>
      </c>
      <c r="T20" s="96">
        <f>SUMPRODUCT('اليوميه العامه'!$F$9:$F$200,(('اليوميه العامه'!$D$9:$D$200=$B20))*(MONTH('اليوميه العامه'!$H$4)=T$1))</f>
        <v>0</v>
      </c>
      <c r="U20" s="141">
        <f>SUMPRODUCT('اليوميه العامه'!$G$9:$G$200,(('اليوميه العامه'!$D$9:$D$200=$B20))*(MONTH('اليوميه العامه'!$H$4)=T$1))</f>
        <v>0</v>
      </c>
      <c r="V20" s="96">
        <f>SUMPRODUCT('اليوميه العامه'!$F$9:$F$200,(('اليوميه العامه'!$D$9:$D$200=$B20))*(MONTH('اليوميه العامه'!$H$4)=V$1))</f>
        <v>4813.6000000000004</v>
      </c>
      <c r="W20" s="141">
        <f>SUMPRODUCT('اليوميه العامه'!$G$9:$G$200,(('اليوميه العامه'!$D$9:$D$200=$B20))*(MONTH('اليوميه العامه'!$H$4)=V$1))</f>
        <v>168800.25</v>
      </c>
      <c r="X20" s="96">
        <f>SUMPRODUCT('اليوميه العامه'!$F$9:$F$200,(('اليوميه العامه'!$D$9:$D$200=$B20))*(MONTH('اليوميه العامه'!$H$4)=X$1))</f>
        <v>0</v>
      </c>
      <c r="Y20" s="141">
        <f>SUMPRODUCT('اليوميه العامه'!$G$9:$G$200,(('اليوميه العامه'!$D$9:$D$200=$B20))*(MONTH('اليوميه العامه'!$H$4)=X$1))</f>
        <v>0</v>
      </c>
      <c r="Z20" s="96">
        <f>SUMPRODUCT('اليوميه العامه'!$F$9:$F$200,(('اليوميه العامه'!$D$9:$D$200=$B20))*(MONTH('اليوميه العامه'!$H$4)=Z$1))</f>
        <v>0</v>
      </c>
      <c r="AA20" s="141">
        <f>SUMPRODUCT('اليوميه العامه'!$G$9:$G$200,(('اليوميه العامه'!$D$9:$D$200=$B20))*(MONTH('اليوميه العامه'!$H$4)=Z$1))</f>
        <v>0</v>
      </c>
      <c r="AB20" s="73">
        <f t="shared" si="0"/>
        <v>4813.6000000000004</v>
      </c>
      <c r="AC20" s="74">
        <f t="shared" si="0"/>
        <v>168800.25</v>
      </c>
      <c r="AD20" s="75">
        <f t="shared" si="1"/>
        <v>0</v>
      </c>
      <c r="AE20" s="76">
        <f t="shared" si="2"/>
        <v>163986.65</v>
      </c>
    </row>
    <row r="21" spans="1:31" s="66" customFormat="1" ht="24.95" customHeight="1" thickBot="1">
      <c r="A21" s="123"/>
      <c r="B21" s="86">
        <f>'[6]دليل الحسابـــــــــــــات'!B21</f>
        <v>1212</v>
      </c>
      <c r="C21" s="91" t="str">
        <f>'[6]دليل الحسابـــــــــــــات'!C21</f>
        <v>خزينة الشركه - دولار أمريكي</v>
      </c>
      <c r="D21" s="96"/>
      <c r="E21" s="97"/>
      <c r="F21" s="96"/>
      <c r="G21" s="97"/>
      <c r="H21" s="96"/>
      <c r="I21" s="97"/>
      <c r="J21" s="96"/>
      <c r="K21" s="97"/>
      <c r="L21" s="96"/>
      <c r="M21" s="97"/>
      <c r="N21" s="96">
        <f>SUMPRODUCT('اليوميه العامه'!$F$9:$F$200,(('اليوميه العامه'!$D$9:$D$200=$B21))*(MONTH('اليوميه العامه'!$H$4)=N$1))</f>
        <v>0</v>
      </c>
      <c r="O21" s="141">
        <f>SUMPRODUCT('اليوميه العامه'!$G$9:$G$200,(('اليوميه العامه'!$D$9:$D$200=$B21))*(MONTH('اليوميه العامه'!$H$4)=N$1))</f>
        <v>0</v>
      </c>
      <c r="P21" s="96">
        <f>SUMPRODUCT('اليوميه العامه'!$F$9:$F$200,(('اليوميه العامه'!$D$9:$D$200=$B21))*(MONTH('اليوميه العامه'!$H$4)=P$1))</f>
        <v>0</v>
      </c>
      <c r="Q21" s="141">
        <f>SUMPRODUCT('اليوميه العامه'!$G$9:$G$200,(('اليوميه العامه'!$D$9:$D$200=$B21))*(MONTH('اليوميه العامه'!$H$4)=P$1))</f>
        <v>0</v>
      </c>
      <c r="R21" s="96">
        <f>SUMPRODUCT('اليوميه العامه'!$F$9:$F$200,(('اليوميه العامه'!$D$9:$D$200=$B21))*(MONTH('اليوميه العامه'!$H$4)=R$1))</f>
        <v>0</v>
      </c>
      <c r="S21" s="141">
        <f>SUMPRODUCT('اليوميه العامه'!$G$9:$G$200,(('اليوميه العامه'!$D$9:$D$200=$B21))*(MONTH('اليوميه العامه'!$H$4)=R$1))</f>
        <v>0</v>
      </c>
      <c r="T21" s="96">
        <f>SUMPRODUCT('اليوميه العامه'!$F$9:$F$200,(('اليوميه العامه'!$D$9:$D$200=$B21))*(MONTH('اليوميه العامه'!$H$4)=T$1))</f>
        <v>0</v>
      </c>
      <c r="U21" s="141">
        <f>SUMPRODUCT('اليوميه العامه'!$G$9:$G$200,(('اليوميه العامه'!$D$9:$D$200=$B21))*(MONTH('اليوميه العامه'!$H$4)=T$1))</f>
        <v>0</v>
      </c>
      <c r="V21" s="96">
        <f>SUMPRODUCT('اليوميه العامه'!$F$9:$F$200,(('اليوميه العامه'!$D$9:$D$200=$B21))*(MONTH('اليوميه العامه'!$H$4)=V$1))</f>
        <v>0</v>
      </c>
      <c r="W21" s="141">
        <f>SUMPRODUCT('اليوميه العامه'!$G$9:$G$200,(('اليوميه العامه'!$D$9:$D$200=$B21))*(MONTH('اليوميه العامه'!$H$4)=V$1))</f>
        <v>0</v>
      </c>
      <c r="X21" s="96">
        <f>SUMPRODUCT('اليوميه العامه'!$F$9:$F$200,(('اليوميه العامه'!$D$9:$D$200=$B21))*(MONTH('اليوميه العامه'!$H$4)=X$1))</f>
        <v>0</v>
      </c>
      <c r="Y21" s="141">
        <f>SUMPRODUCT('اليوميه العامه'!$G$9:$G$200,(('اليوميه العامه'!$D$9:$D$200=$B21))*(MONTH('اليوميه العامه'!$H$4)=X$1))</f>
        <v>0</v>
      </c>
      <c r="Z21" s="96">
        <f>SUMPRODUCT('اليوميه العامه'!$F$9:$F$200,(('اليوميه العامه'!$D$9:$D$200=$B21))*(MONTH('اليوميه العامه'!$H$4)=Z$1))</f>
        <v>0</v>
      </c>
      <c r="AA21" s="141">
        <f>SUMPRODUCT('اليوميه العامه'!$G$9:$G$200,(('اليوميه العامه'!$D$9:$D$200=$B21))*(MONTH('اليوميه العامه'!$H$4)=Z$1))</f>
        <v>0</v>
      </c>
      <c r="AB21" s="73">
        <f t="shared" si="0"/>
        <v>0</v>
      </c>
      <c r="AC21" s="74">
        <f t="shared" si="0"/>
        <v>0</v>
      </c>
      <c r="AD21" s="75">
        <f t="shared" si="1"/>
        <v>0</v>
      </c>
      <c r="AE21" s="76">
        <f t="shared" si="2"/>
        <v>0</v>
      </c>
    </row>
    <row r="22" spans="1:31" s="66" customFormat="1" ht="24.95" customHeight="1" thickBot="1">
      <c r="A22" s="123"/>
      <c r="B22" s="86">
        <f>'[6]دليل الحسابـــــــــــــات'!B22</f>
        <v>1231</v>
      </c>
      <c r="C22" s="91" t="str">
        <f>'[6]دليل الحسابـــــــــــــات'!C22</f>
        <v>بنك 1</v>
      </c>
      <c r="D22" s="96"/>
      <c r="E22" s="97"/>
      <c r="F22" s="96"/>
      <c r="G22" s="97"/>
      <c r="H22" s="96"/>
      <c r="I22" s="97"/>
      <c r="J22" s="96"/>
      <c r="K22" s="97"/>
      <c r="L22" s="96"/>
      <c r="M22" s="97"/>
      <c r="N22" s="96">
        <f>SUMPRODUCT('اليوميه العامه'!$F$9:$F$200,(('اليوميه العامه'!$D$9:$D$200=$B22))*(MONTH('اليوميه العامه'!$H$4)=N$1))</f>
        <v>0</v>
      </c>
      <c r="O22" s="141">
        <f>SUMPRODUCT('اليوميه العامه'!$G$9:$G$200,(('اليوميه العامه'!$D$9:$D$200=$B22))*(MONTH('اليوميه العامه'!$H$4)=N$1))</f>
        <v>0</v>
      </c>
      <c r="P22" s="96">
        <f>SUMPRODUCT('اليوميه العامه'!$F$9:$F$200,(('اليوميه العامه'!$D$9:$D$200=$B22))*(MONTH('اليوميه العامه'!$H$4)=P$1))</f>
        <v>0</v>
      </c>
      <c r="Q22" s="141">
        <f>SUMPRODUCT('اليوميه العامه'!$G$9:$G$200,(('اليوميه العامه'!$D$9:$D$200=$B22))*(MONTH('اليوميه العامه'!$H$4)=P$1))</f>
        <v>0</v>
      </c>
      <c r="R22" s="96">
        <f>SUMPRODUCT('اليوميه العامه'!$F$9:$F$200,(('اليوميه العامه'!$D$9:$D$200=$B22))*(MONTH('اليوميه العامه'!$H$4)=R$1))</f>
        <v>0</v>
      </c>
      <c r="S22" s="141">
        <f>SUMPRODUCT('اليوميه العامه'!$G$9:$G$200,(('اليوميه العامه'!$D$9:$D$200=$B22))*(MONTH('اليوميه العامه'!$H$4)=R$1))</f>
        <v>0</v>
      </c>
      <c r="T22" s="96">
        <f>SUMPRODUCT('اليوميه العامه'!$F$9:$F$200,(('اليوميه العامه'!$D$9:$D$200=$B22))*(MONTH('اليوميه العامه'!$H$4)=T$1))</f>
        <v>0</v>
      </c>
      <c r="U22" s="141">
        <f>SUMPRODUCT('اليوميه العامه'!$G$9:$G$200,(('اليوميه العامه'!$D$9:$D$200=$B22))*(MONTH('اليوميه العامه'!$H$4)=T$1))</f>
        <v>0</v>
      </c>
      <c r="V22" s="96">
        <f>SUMPRODUCT('اليوميه العامه'!$F$9:$F$200,(('اليوميه العامه'!$D$9:$D$200=$B22))*(MONTH('اليوميه العامه'!$H$4)=V$1))</f>
        <v>0</v>
      </c>
      <c r="W22" s="141">
        <f>SUMPRODUCT('اليوميه العامه'!$G$9:$G$200,(('اليوميه العامه'!$D$9:$D$200=$B22))*(MONTH('اليوميه العامه'!$H$4)=V$1))</f>
        <v>0</v>
      </c>
      <c r="X22" s="96">
        <f>SUMPRODUCT('اليوميه العامه'!$F$9:$F$200,(('اليوميه العامه'!$D$9:$D$200=$B22))*(MONTH('اليوميه العامه'!$H$4)=X$1))</f>
        <v>0</v>
      </c>
      <c r="Y22" s="141">
        <f>SUMPRODUCT('اليوميه العامه'!$G$9:$G$200,(('اليوميه العامه'!$D$9:$D$200=$B22))*(MONTH('اليوميه العامه'!$H$4)=X$1))</f>
        <v>0</v>
      </c>
      <c r="Z22" s="96">
        <f>SUMPRODUCT('اليوميه العامه'!$F$9:$F$200,(('اليوميه العامه'!$D$9:$D$200=$B22))*(MONTH('اليوميه العامه'!$H$4)=Z$1))</f>
        <v>0</v>
      </c>
      <c r="AA22" s="141">
        <f>SUMPRODUCT('اليوميه العامه'!$G$9:$G$200,(('اليوميه العامه'!$D$9:$D$200=$B22))*(MONTH('اليوميه العامه'!$H$4)=Z$1))</f>
        <v>0</v>
      </c>
      <c r="AB22" s="73">
        <f t="shared" si="0"/>
        <v>0</v>
      </c>
      <c r="AC22" s="74">
        <f t="shared" si="0"/>
        <v>0</v>
      </c>
      <c r="AD22" s="75">
        <f t="shared" si="1"/>
        <v>0</v>
      </c>
      <c r="AE22" s="76">
        <f t="shared" si="2"/>
        <v>0</v>
      </c>
    </row>
    <row r="23" spans="1:31" s="66" customFormat="1" ht="24.95" customHeight="1" thickBot="1">
      <c r="A23" s="123"/>
      <c r="B23" s="86">
        <f>'[6]دليل الحسابـــــــــــــات'!B23</f>
        <v>1241</v>
      </c>
      <c r="C23" s="91" t="str">
        <f>'[6]دليل الحسابـــــــــــــات'!C23</f>
        <v>وديعة بنك 1</v>
      </c>
      <c r="D23" s="96"/>
      <c r="E23" s="97"/>
      <c r="F23" s="96"/>
      <c r="G23" s="97"/>
      <c r="H23" s="96"/>
      <c r="I23" s="97"/>
      <c r="J23" s="96"/>
      <c r="K23" s="97"/>
      <c r="L23" s="96"/>
      <c r="M23" s="97"/>
      <c r="N23" s="96">
        <f>SUMPRODUCT('اليوميه العامه'!$F$9:$F$200,(('اليوميه العامه'!$D$9:$D$200=$B23))*(MONTH('اليوميه العامه'!$H$4)=N$1))</f>
        <v>0</v>
      </c>
      <c r="O23" s="141">
        <f>SUMPRODUCT('اليوميه العامه'!$G$9:$G$200,(('اليوميه العامه'!$D$9:$D$200=$B23))*(MONTH('اليوميه العامه'!$H$4)=N$1))</f>
        <v>0</v>
      </c>
      <c r="P23" s="96">
        <f>SUMPRODUCT('اليوميه العامه'!$F$9:$F$200,(('اليوميه العامه'!$D$9:$D$200=$B23))*(MONTH('اليوميه العامه'!$H$4)=P$1))</f>
        <v>0</v>
      </c>
      <c r="Q23" s="141">
        <f>SUMPRODUCT('اليوميه العامه'!$G$9:$G$200,(('اليوميه العامه'!$D$9:$D$200=$B23))*(MONTH('اليوميه العامه'!$H$4)=P$1))</f>
        <v>0</v>
      </c>
      <c r="R23" s="96">
        <f>SUMPRODUCT('اليوميه العامه'!$F$9:$F$200,(('اليوميه العامه'!$D$9:$D$200=$B23))*(MONTH('اليوميه العامه'!$H$4)=R$1))</f>
        <v>0</v>
      </c>
      <c r="S23" s="141">
        <f>SUMPRODUCT('اليوميه العامه'!$G$9:$G$200,(('اليوميه العامه'!$D$9:$D$200=$B23))*(MONTH('اليوميه العامه'!$H$4)=R$1))</f>
        <v>0</v>
      </c>
      <c r="T23" s="96">
        <f>SUMPRODUCT('اليوميه العامه'!$F$9:$F$200,(('اليوميه العامه'!$D$9:$D$200=$B23))*(MONTH('اليوميه العامه'!$H$4)=T$1))</f>
        <v>0</v>
      </c>
      <c r="U23" s="141">
        <f>SUMPRODUCT('اليوميه العامه'!$G$9:$G$200,(('اليوميه العامه'!$D$9:$D$200=$B23))*(MONTH('اليوميه العامه'!$H$4)=T$1))</f>
        <v>0</v>
      </c>
      <c r="V23" s="96">
        <f>SUMPRODUCT('اليوميه العامه'!$F$9:$F$200,(('اليوميه العامه'!$D$9:$D$200=$B23))*(MONTH('اليوميه العامه'!$H$4)=V$1))</f>
        <v>0</v>
      </c>
      <c r="W23" s="141">
        <f>SUMPRODUCT('اليوميه العامه'!$G$9:$G$200,(('اليوميه العامه'!$D$9:$D$200=$B23))*(MONTH('اليوميه العامه'!$H$4)=V$1))</f>
        <v>0</v>
      </c>
      <c r="X23" s="96">
        <f>SUMPRODUCT('اليوميه العامه'!$F$9:$F$200,(('اليوميه العامه'!$D$9:$D$200=$B23))*(MONTH('اليوميه العامه'!$H$4)=X$1))</f>
        <v>0</v>
      </c>
      <c r="Y23" s="141">
        <f>SUMPRODUCT('اليوميه العامه'!$G$9:$G$200,(('اليوميه العامه'!$D$9:$D$200=$B23))*(MONTH('اليوميه العامه'!$H$4)=X$1))</f>
        <v>0</v>
      </c>
      <c r="Z23" s="96">
        <f>SUMPRODUCT('اليوميه العامه'!$F$9:$F$200,(('اليوميه العامه'!$D$9:$D$200=$B23))*(MONTH('اليوميه العامه'!$H$4)=Z$1))</f>
        <v>0</v>
      </c>
      <c r="AA23" s="141">
        <f>SUMPRODUCT('اليوميه العامه'!$G$9:$G$200,(('اليوميه العامه'!$D$9:$D$200=$B23))*(MONTH('اليوميه العامه'!$H$4)=Z$1))</f>
        <v>0</v>
      </c>
      <c r="AB23" s="73">
        <f t="shared" si="0"/>
        <v>0</v>
      </c>
      <c r="AC23" s="74">
        <f t="shared" si="0"/>
        <v>0</v>
      </c>
      <c r="AD23" s="75">
        <f t="shared" si="1"/>
        <v>0</v>
      </c>
      <c r="AE23" s="76">
        <f t="shared" si="2"/>
        <v>0</v>
      </c>
    </row>
    <row r="24" spans="1:31" s="66" customFormat="1" ht="24.95" customHeight="1" thickBot="1">
      <c r="A24" s="123"/>
      <c r="B24" s="86">
        <f>'[6]دليل الحسابـــــــــــــات'!B24</f>
        <v>1311</v>
      </c>
      <c r="C24" s="91" t="str">
        <f>'[6]دليل الحسابـــــــــــــات'!C24</f>
        <v xml:space="preserve">عملاء </v>
      </c>
      <c r="D24" s="96"/>
      <c r="E24" s="97"/>
      <c r="F24" s="96"/>
      <c r="G24" s="97"/>
      <c r="H24" s="96"/>
      <c r="I24" s="97"/>
      <c r="J24" s="96"/>
      <c r="K24" s="97"/>
      <c r="L24" s="96"/>
      <c r="M24" s="97"/>
      <c r="N24" s="96">
        <f>SUMPRODUCT('اليوميه العامه'!$F$9:$F$200,(('اليوميه العامه'!$D$9:$D$200=$B24))*(MONTH('اليوميه العامه'!$H$4)=N$1))</f>
        <v>0</v>
      </c>
      <c r="O24" s="141">
        <f>SUMPRODUCT('اليوميه العامه'!$G$9:$G$200,(('اليوميه العامه'!$D$9:$D$200=$B24))*(MONTH('اليوميه العامه'!$H$4)=N$1))</f>
        <v>0</v>
      </c>
      <c r="P24" s="96">
        <f>SUMPRODUCT('اليوميه العامه'!$F$9:$F$200,(('اليوميه العامه'!$D$9:$D$200=$B24))*(MONTH('اليوميه العامه'!$H$4)=P$1))</f>
        <v>0</v>
      </c>
      <c r="Q24" s="141">
        <f>SUMPRODUCT('اليوميه العامه'!$G$9:$G$200,(('اليوميه العامه'!$D$9:$D$200=$B24))*(MONTH('اليوميه العامه'!$H$4)=P$1))</f>
        <v>0</v>
      </c>
      <c r="R24" s="96">
        <f>SUMPRODUCT('اليوميه العامه'!$F$9:$F$200,(('اليوميه العامه'!$D$9:$D$200=$B24))*(MONTH('اليوميه العامه'!$H$4)=R$1))</f>
        <v>0</v>
      </c>
      <c r="S24" s="141">
        <f>SUMPRODUCT('اليوميه العامه'!$G$9:$G$200,(('اليوميه العامه'!$D$9:$D$200=$B24))*(MONTH('اليوميه العامه'!$H$4)=R$1))</f>
        <v>0</v>
      </c>
      <c r="T24" s="96">
        <f>SUMPRODUCT('اليوميه العامه'!$F$9:$F$200,(('اليوميه العامه'!$D$9:$D$200=$B24))*(MONTH('اليوميه العامه'!$H$4)=T$1))</f>
        <v>0</v>
      </c>
      <c r="U24" s="141">
        <f>SUMPRODUCT('اليوميه العامه'!$G$9:$G$200,(('اليوميه العامه'!$D$9:$D$200=$B24))*(MONTH('اليوميه العامه'!$H$4)=T$1))</f>
        <v>0</v>
      </c>
      <c r="V24" s="96">
        <f>SUMPRODUCT('اليوميه العامه'!$F$9:$F$200,(('اليوميه العامه'!$D$9:$D$200=$B24))*(MONTH('اليوميه العامه'!$H$4)=V$1))</f>
        <v>0</v>
      </c>
      <c r="W24" s="141">
        <f>SUMPRODUCT('اليوميه العامه'!$G$9:$G$200,(('اليوميه العامه'!$D$9:$D$200=$B24))*(MONTH('اليوميه العامه'!$H$4)=V$1))</f>
        <v>0</v>
      </c>
      <c r="X24" s="96">
        <f>SUMPRODUCT('اليوميه العامه'!$F$9:$F$200,(('اليوميه العامه'!$D$9:$D$200=$B24))*(MONTH('اليوميه العامه'!$H$4)=X$1))</f>
        <v>0</v>
      </c>
      <c r="Y24" s="141">
        <f>SUMPRODUCT('اليوميه العامه'!$G$9:$G$200,(('اليوميه العامه'!$D$9:$D$200=$B24))*(MONTH('اليوميه العامه'!$H$4)=X$1))</f>
        <v>0</v>
      </c>
      <c r="Z24" s="96">
        <f>SUMPRODUCT('اليوميه العامه'!$F$9:$F$200,(('اليوميه العامه'!$D$9:$D$200=$B24))*(MONTH('اليوميه العامه'!$H$4)=Z$1))</f>
        <v>0</v>
      </c>
      <c r="AA24" s="141">
        <f>SUMPRODUCT('اليوميه العامه'!$G$9:$G$200,(('اليوميه العامه'!$D$9:$D$200=$B24))*(MONTH('اليوميه العامه'!$H$4)=Z$1))</f>
        <v>0</v>
      </c>
      <c r="AB24" s="73">
        <f t="shared" si="0"/>
        <v>0</v>
      </c>
      <c r="AC24" s="74">
        <f t="shared" si="0"/>
        <v>0</v>
      </c>
      <c r="AD24" s="75">
        <f t="shared" si="1"/>
        <v>0</v>
      </c>
      <c r="AE24" s="76">
        <f t="shared" si="2"/>
        <v>0</v>
      </c>
    </row>
    <row r="25" spans="1:31" s="66" customFormat="1" ht="24.95" customHeight="1" thickBot="1">
      <c r="A25" s="123"/>
      <c r="B25" s="86">
        <f>'[6]دليل الحسابـــــــــــــات'!B25</f>
        <v>1321</v>
      </c>
      <c r="C25" s="91" t="str">
        <f>'[6]دليل الحسابـــــــــــــات'!C25</f>
        <v>عهـد موظفين</v>
      </c>
      <c r="D25" s="96"/>
      <c r="E25" s="97"/>
      <c r="F25" s="96"/>
      <c r="G25" s="97"/>
      <c r="H25" s="96"/>
      <c r="I25" s="97"/>
      <c r="J25" s="96"/>
      <c r="K25" s="97"/>
      <c r="L25" s="96"/>
      <c r="M25" s="97"/>
      <c r="N25" s="96">
        <f>SUMPRODUCT('اليوميه العامه'!$F$9:$F$200,(('اليوميه العامه'!$D$9:$D$200=$B25))*(MONTH('اليوميه العامه'!$H$4)=N$1))</f>
        <v>0</v>
      </c>
      <c r="O25" s="141">
        <f>SUMPRODUCT('اليوميه العامه'!$G$9:$G$200,(('اليوميه العامه'!$D$9:$D$200=$B25))*(MONTH('اليوميه العامه'!$H$4)=N$1))</f>
        <v>0</v>
      </c>
      <c r="P25" s="96">
        <f>SUMPRODUCT('اليوميه العامه'!$F$9:$F$200,(('اليوميه العامه'!$D$9:$D$200=$B25))*(MONTH('اليوميه العامه'!$H$4)=P$1))</f>
        <v>0</v>
      </c>
      <c r="Q25" s="141">
        <f>SUMPRODUCT('اليوميه العامه'!$G$9:$G$200,(('اليوميه العامه'!$D$9:$D$200=$B25))*(MONTH('اليوميه العامه'!$H$4)=P$1))</f>
        <v>0</v>
      </c>
      <c r="R25" s="96">
        <f>SUMPRODUCT('اليوميه العامه'!$F$9:$F$200,(('اليوميه العامه'!$D$9:$D$200=$B25))*(MONTH('اليوميه العامه'!$H$4)=R$1))</f>
        <v>0</v>
      </c>
      <c r="S25" s="141">
        <f>SUMPRODUCT('اليوميه العامه'!$G$9:$G$200,(('اليوميه العامه'!$D$9:$D$200=$B25))*(MONTH('اليوميه العامه'!$H$4)=R$1))</f>
        <v>0</v>
      </c>
      <c r="T25" s="96">
        <f>SUMPRODUCT('اليوميه العامه'!$F$9:$F$200,(('اليوميه العامه'!$D$9:$D$200=$B25))*(MONTH('اليوميه العامه'!$H$4)=T$1))</f>
        <v>0</v>
      </c>
      <c r="U25" s="141">
        <f>SUMPRODUCT('اليوميه العامه'!$G$9:$G$200,(('اليوميه العامه'!$D$9:$D$200=$B25))*(MONTH('اليوميه العامه'!$H$4)=T$1))</f>
        <v>0</v>
      </c>
      <c r="V25" s="96">
        <f>SUMPRODUCT('اليوميه العامه'!$F$9:$F$200,(('اليوميه العامه'!$D$9:$D$200=$B25))*(MONTH('اليوميه العامه'!$H$4)=V$1))</f>
        <v>0</v>
      </c>
      <c r="W25" s="141">
        <f>SUMPRODUCT('اليوميه العامه'!$G$9:$G$200,(('اليوميه العامه'!$D$9:$D$200=$B25))*(MONTH('اليوميه العامه'!$H$4)=V$1))</f>
        <v>0</v>
      </c>
      <c r="X25" s="96">
        <f>SUMPRODUCT('اليوميه العامه'!$F$9:$F$200,(('اليوميه العامه'!$D$9:$D$200=$B25))*(MONTH('اليوميه العامه'!$H$4)=X$1))</f>
        <v>0</v>
      </c>
      <c r="Y25" s="141">
        <f>SUMPRODUCT('اليوميه العامه'!$G$9:$G$200,(('اليوميه العامه'!$D$9:$D$200=$B25))*(MONTH('اليوميه العامه'!$H$4)=X$1))</f>
        <v>0</v>
      </c>
      <c r="Z25" s="96">
        <f>SUMPRODUCT('اليوميه العامه'!$F$9:$F$200,(('اليوميه العامه'!$D$9:$D$200=$B25))*(MONTH('اليوميه العامه'!$H$4)=Z$1))</f>
        <v>0</v>
      </c>
      <c r="AA25" s="141">
        <f>SUMPRODUCT('اليوميه العامه'!$G$9:$G$200,(('اليوميه العامه'!$D$9:$D$200=$B25))*(MONTH('اليوميه العامه'!$H$4)=Z$1))</f>
        <v>0</v>
      </c>
      <c r="AB25" s="73">
        <f t="shared" si="0"/>
        <v>0</v>
      </c>
      <c r="AC25" s="74">
        <f t="shared" si="0"/>
        <v>0</v>
      </c>
      <c r="AD25" s="75">
        <f t="shared" si="1"/>
        <v>0</v>
      </c>
      <c r="AE25" s="76">
        <f t="shared" si="2"/>
        <v>0</v>
      </c>
    </row>
    <row r="26" spans="1:31" s="66" customFormat="1" ht="24.95" customHeight="1" thickBot="1">
      <c r="A26" s="123"/>
      <c r="B26" s="86">
        <f>'[6]دليل الحسابـــــــــــــات'!B26</f>
        <v>1322</v>
      </c>
      <c r="C26" s="91" t="str">
        <f>'[6]دليل الحسابـــــــــــــات'!C26</f>
        <v>عهــــد إداره</v>
      </c>
      <c r="D26" s="96"/>
      <c r="E26" s="97"/>
      <c r="F26" s="96"/>
      <c r="G26" s="97"/>
      <c r="H26" s="96"/>
      <c r="I26" s="97"/>
      <c r="J26" s="96"/>
      <c r="K26" s="97"/>
      <c r="L26" s="96"/>
      <c r="M26" s="97"/>
      <c r="N26" s="96">
        <f>SUMPRODUCT('اليوميه العامه'!$F$9:$F$200,(('اليوميه العامه'!$D$9:$D$200=$B26))*(MONTH('اليوميه العامه'!$H$4)=N$1))</f>
        <v>0</v>
      </c>
      <c r="O26" s="141">
        <f>SUMPRODUCT('اليوميه العامه'!$G$9:$G$200,(('اليوميه العامه'!$D$9:$D$200=$B26))*(MONTH('اليوميه العامه'!$H$4)=N$1))</f>
        <v>0</v>
      </c>
      <c r="P26" s="96">
        <f>SUMPRODUCT('اليوميه العامه'!$F$9:$F$200,(('اليوميه العامه'!$D$9:$D$200=$B26))*(MONTH('اليوميه العامه'!$H$4)=P$1))</f>
        <v>0</v>
      </c>
      <c r="Q26" s="141">
        <f>SUMPRODUCT('اليوميه العامه'!$G$9:$G$200,(('اليوميه العامه'!$D$9:$D$200=$B26))*(MONTH('اليوميه العامه'!$H$4)=P$1))</f>
        <v>0</v>
      </c>
      <c r="R26" s="96">
        <f>SUMPRODUCT('اليوميه العامه'!$F$9:$F$200,(('اليوميه العامه'!$D$9:$D$200=$B26))*(MONTH('اليوميه العامه'!$H$4)=R$1))</f>
        <v>0</v>
      </c>
      <c r="S26" s="141">
        <f>SUMPRODUCT('اليوميه العامه'!$G$9:$G$200,(('اليوميه العامه'!$D$9:$D$200=$B26))*(MONTH('اليوميه العامه'!$H$4)=R$1))</f>
        <v>0</v>
      </c>
      <c r="T26" s="96">
        <f>SUMPRODUCT('اليوميه العامه'!$F$9:$F$200,(('اليوميه العامه'!$D$9:$D$200=$B26))*(MONTH('اليوميه العامه'!$H$4)=T$1))</f>
        <v>0</v>
      </c>
      <c r="U26" s="141">
        <f>SUMPRODUCT('اليوميه العامه'!$G$9:$G$200,(('اليوميه العامه'!$D$9:$D$200=$B26))*(MONTH('اليوميه العامه'!$H$4)=T$1))</f>
        <v>0</v>
      </c>
      <c r="V26" s="96">
        <f>SUMPRODUCT('اليوميه العامه'!$F$9:$F$200,(('اليوميه العامه'!$D$9:$D$200=$B26))*(MONTH('اليوميه العامه'!$H$4)=V$1))</f>
        <v>0</v>
      </c>
      <c r="W26" s="141">
        <f>SUMPRODUCT('اليوميه العامه'!$G$9:$G$200,(('اليوميه العامه'!$D$9:$D$200=$B26))*(MONTH('اليوميه العامه'!$H$4)=V$1))</f>
        <v>0</v>
      </c>
      <c r="X26" s="96">
        <f>SUMPRODUCT('اليوميه العامه'!$F$9:$F$200,(('اليوميه العامه'!$D$9:$D$200=$B26))*(MONTH('اليوميه العامه'!$H$4)=X$1))</f>
        <v>0</v>
      </c>
      <c r="Y26" s="141">
        <f>SUMPRODUCT('اليوميه العامه'!$G$9:$G$200,(('اليوميه العامه'!$D$9:$D$200=$B26))*(MONTH('اليوميه العامه'!$H$4)=X$1))</f>
        <v>0</v>
      </c>
      <c r="Z26" s="96">
        <f>SUMPRODUCT('اليوميه العامه'!$F$9:$F$200,(('اليوميه العامه'!$D$9:$D$200=$B26))*(MONTH('اليوميه العامه'!$H$4)=Z$1))</f>
        <v>0</v>
      </c>
      <c r="AA26" s="141">
        <f>SUMPRODUCT('اليوميه العامه'!$G$9:$G$200,(('اليوميه العامه'!$D$9:$D$200=$B26))*(MONTH('اليوميه العامه'!$H$4)=Z$1))</f>
        <v>0</v>
      </c>
      <c r="AB26" s="73">
        <f t="shared" si="0"/>
        <v>0</v>
      </c>
      <c r="AC26" s="74">
        <f t="shared" si="0"/>
        <v>0</v>
      </c>
      <c r="AD26" s="75">
        <f t="shared" si="1"/>
        <v>0</v>
      </c>
      <c r="AE26" s="76">
        <f t="shared" si="2"/>
        <v>0</v>
      </c>
    </row>
    <row r="27" spans="1:31" s="66" customFormat="1" ht="24.95" customHeight="1" thickBot="1">
      <c r="A27" s="123"/>
      <c r="B27" s="86">
        <f>'[6]دليل الحسابـــــــــــــات'!B27</f>
        <v>1331</v>
      </c>
      <c r="C27" s="91" t="str">
        <f>'[6]دليل الحسابـــــــــــــات'!C27</f>
        <v>سلــــــف موظفين</v>
      </c>
      <c r="D27" s="96"/>
      <c r="E27" s="97"/>
      <c r="F27" s="96"/>
      <c r="G27" s="97"/>
      <c r="H27" s="96"/>
      <c r="I27" s="97"/>
      <c r="J27" s="96"/>
      <c r="K27" s="97"/>
      <c r="L27" s="96"/>
      <c r="M27" s="97"/>
      <c r="N27" s="96">
        <f>SUMPRODUCT('اليوميه العامه'!$F$9:$F$200,(('اليوميه العامه'!$D$9:$D$200=$B27))*(MONTH('اليوميه العامه'!$H$4)=N$1))</f>
        <v>0</v>
      </c>
      <c r="O27" s="141">
        <f>SUMPRODUCT('اليوميه العامه'!$G$9:$G$200,(('اليوميه العامه'!$D$9:$D$200=$B27))*(MONTH('اليوميه العامه'!$H$4)=N$1))</f>
        <v>0</v>
      </c>
      <c r="P27" s="96">
        <f>SUMPRODUCT('اليوميه العامه'!$F$9:$F$200,(('اليوميه العامه'!$D$9:$D$200=$B27))*(MONTH('اليوميه العامه'!$H$4)=P$1))</f>
        <v>0</v>
      </c>
      <c r="Q27" s="141">
        <f>SUMPRODUCT('اليوميه العامه'!$G$9:$G$200,(('اليوميه العامه'!$D$9:$D$200=$B27))*(MONTH('اليوميه العامه'!$H$4)=P$1))</f>
        <v>0</v>
      </c>
      <c r="R27" s="96">
        <f>SUMPRODUCT('اليوميه العامه'!$F$9:$F$200,(('اليوميه العامه'!$D$9:$D$200=$B27))*(MONTH('اليوميه العامه'!$H$4)=R$1))</f>
        <v>0</v>
      </c>
      <c r="S27" s="141">
        <f>SUMPRODUCT('اليوميه العامه'!$G$9:$G$200,(('اليوميه العامه'!$D$9:$D$200=$B27))*(MONTH('اليوميه العامه'!$H$4)=R$1))</f>
        <v>0</v>
      </c>
      <c r="T27" s="96">
        <f>SUMPRODUCT('اليوميه العامه'!$F$9:$F$200,(('اليوميه العامه'!$D$9:$D$200=$B27))*(MONTH('اليوميه العامه'!$H$4)=T$1))</f>
        <v>0</v>
      </c>
      <c r="U27" s="141">
        <f>SUMPRODUCT('اليوميه العامه'!$G$9:$G$200,(('اليوميه العامه'!$D$9:$D$200=$B27))*(MONTH('اليوميه العامه'!$H$4)=T$1))</f>
        <v>0</v>
      </c>
      <c r="V27" s="96">
        <f>SUMPRODUCT('اليوميه العامه'!$F$9:$F$200,(('اليوميه العامه'!$D$9:$D$200=$B27))*(MONTH('اليوميه العامه'!$H$4)=V$1))</f>
        <v>1100</v>
      </c>
      <c r="W27" s="141">
        <f>SUMPRODUCT('اليوميه العامه'!$G$9:$G$200,(('اليوميه العامه'!$D$9:$D$200=$B27))*(MONTH('اليوميه العامه'!$H$4)=V$1))</f>
        <v>1100</v>
      </c>
      <c r="X27" s="96">
        <f>SUMPRODUCT('اليوميه العامه'!$F$9:$F$200,(('اليوميه العامه'!$D$9:$D$200=$B27))*(MONTH('اليوميه العامه'!$H$4)=X$1))</f>
        <v>0</v>
      </c>
      <c r="Y27" s="141">
        <f>SUMPRODUCT('اليوميه العامه'!$G$9:$G$200,(('اليوميه العامه'!$D$9:$D$200=$B27))*(MONTH('اليوميه العامه'!$H$4)=X$1))</f>
        <v>0</v>
      </c>
      <c r="Z27" s="96">
        <f>SUMPRODUCT('اليوميه العامه'!$F$9:$F$200,(('اليوميه العامه'!$D$9:$D$200=$B27))*(MONTH('اليوميه العامه'!$H$4)=Z$1))</f>
        <v>0</v>
      </c>
      <c r="AA27" s="141">
        <f>SUMPRODUCT('اليوميه العامه'!$G$9:$G$200,(('اليوميه العامه'!$D$9:$D$200=$B27))*(MONTH('اليوميه العامه'!$H$4)=Z$1))</f>
        <v>0</v>
      </c>
      <c r="AB27" s="73">
        <f t="shared" si="0"/>
        <v>1100</v>
      </c>
      <c r="AC27" s="74">
        <f t="shared" si="0"/>
        <v>1100</v>
      </c>
      <c r="AD27" s="75">
        <f t="shared" si="1"/>
        <v>0</v>
      </c>
      <c r="AE27" s="76">
        <f t="shared" si="2"/>
        <v>0</v>
      </c>
    </row>
    <row r="28" spans="1:31" s="66" customFormat="1" ht="24.95" customHeight="1" thickBot="1">
      <c r="A28" s="123"/>
      <c r="B28" s="86">
        <f>'[6]دليل الحسابـــــــــــــات'!B28</f>
        <v>1332</v>
      </c>
      <c r="C28" s="91" t="str">
        <f>'[6]دليل الحسابـــــــــــــات'!C28</f>
        <v>سلــــــف إداره</v>
      </c>
      <c r="D28" s="96"/>
      <c r="E28" s="97"/>
      <c r="F28" s="96"/>
      <c r="G28" s="97"/>
      <c r="H28" s="96"/>
      <c r="I28" s="97"/>
      <c r="J28" s="96"/>
      <c r="K28" s="97"/>
      <c r="L28" s="96"/>
      <c r="M28" s="97"/>
      <c r="N28" s="96">
        <f>SUMPRODUCT('اليوميه العامه'!$F$9:$F$200,(('اليوميه العامه'!$D$9:$D$200=$B28))*(MONTH('اليوميه العامه'!$H$4)=N$1))</f>
        <v>0</v>
      </c>
      <c r="O28" s="141">
        <f>SUMPRODUCT('اليوميه العامه'!$G$9:$G$200,(('اليوميه العامه'!$D$9:$D$200=$B28))*(MONTH('اليوميه العامه'!$H$4)=N$1))</f>
        <v>0</v>
      </c>
      <c r="P28" s="96">
        <f>SUMPRODUCT('اليوميه العامه'!$F$9:$F$200,(('اليوميه العامه'!$D$9:$D$200=$B28))*(MONTH('اليوميه العامه'!$H$4)=P$1))</f>
        <v>0</v>
      </c>
      <c r="Q28" s="141">
        <f>SUMPRODUCT('اليوميه العامه'!$G$9:$G$200,(('اليوميه العامه'!$D$9:$D$200=$B28))*(MONTH('اليوميه العامه'!$H$4)=P$1))</f>
        <v>0</v>
      </c>
      <c r="R28" s="96">
        <f>SUMPRODUCT('اليوميه العامه'!$F$9:$F$200,(('اليوميه العامه'!$D$9:$D$200=$B28))*(MONTH('اليوميه العامه'!$H$4)=R$1))</f>
        <v>0</v>
      </c>
      <c r="S28" s="141">
        <f>SUMPRODUCT('اليوميه العامه'!$G$9:$G$200,(('اليوميه العامه'!$D$9:$D$200=$B28))*(MONTH('اليوميه العامه'!$H$4)=R$1))</f>
        <v>0</v>
      </c>
      <c r="T28" s="96">
        <f>SUMPRODUCT('اليوميه العامه'!$F$9:$F$200,(('اليوميه العامه'!$D$9:$D$200=$B28))*(MONTH('اليوميه العامه'!$H$4)=T$1))</f>
        <v>0</v>
      </c>
      <c r="U28" s="141">
        <f>SUMPRODUCT('اليوميه العامه'!$G$9:$G$200,(('اليوميه العامه'!$D$9:$D$200=$B28))*(MONTH('اليوميه العامه'!$H$4)=T$1))</f>
        <v>0</v>
      </c>
      <c r="V28" s="96">
        <f>SUMPRODUCT('اليوميه العامه'!$F$9:$F$200,(('اليوميه العامه'!$D$9:$D$200=$B28))*(MONTH('اليوميه العامه'!$H$4)=V$1))</f>
        <v>0</v>
      </c>
      <c r="W28" s="141">
        <f>SUMPRODUCT('اليوميه العامه'!$G$9:$G$200,(('اليوميه العامه'!$D$9:$D$200=$B28))*(MONTH('اليوميه العامه'!$H$4)=V$1))</f>
        <v>0</v>
      </c>
      <c r="X28" s="96">
        <f>SUMPRODUCT('اليوميه العامه'!$F$9:$F$200,(('اليوميه العامه'!$D$9:$D$200=$B28))*(MONTH('اليوميه العامه'!$H$4)=X$1))</f>
        <v>0</v>
      </c>
      <c r="Y28" s="141">
        <f>SUMPRODUCT('اليوميه العامه'!$G$9:$G$200,(('اليوميه العامه'!$D$9:$D$200=$B28))*(MONTH('اليوميه العامه'!$H$4)=X$1))</f>
        <v>0</v>
      </c>
      <c r="Z28" s="96">
        <f>SUMPRODUCT('اليوميه العامه'!$F$9:$F$200,(('اليوميه العامه'!$D$9:$D$200=$B28))*(MONTH('اليوميه العامه'!$H$4)=Z$1))</f>
        <v>0</v>
      </c>
      <c r="AA28" s="141">
        <f>SUMPRODUCT('اليوميه العامه'!$G$9:$G$200,(('اليوميه العامه'!$D$9:$D$200=$B28))*(MONTH('اليوميه العامه'!$H$4)=Z$1))</f>
        <v>0</v>
      </c>
      <c r="AB28" s="73">
        <f t="shared" si="0"/>
        <v>0</v>
      </c>
      <c r="AC28" s="74">
        <f t="shared" si="0"/>
        <v>0</v>
      </c>
      <c r="AD28" s="75">
        <f t="shared" si="1"/>
        <v>0</v>
      </c>
      <c r="AE28" s="76">
        <f t="shared" si="2"/>
        <v>0</v>
      </c>
    </row>
    <row r="29" spans="1:31" s="66" customFormat="1" ht="24.95" customHeight="1" thickBot="1">
      <c r="A29" s="123"/>
      <c r="B29" s="86">
        <f>'[6]دليل الحسابـــــــــــــات'!B29</f>
        <v>1341</v>
      </c>
      <c r="C29" s="91" t="str">
        <f>'[6]دليل الحسابـــــــــــــات'!C29</f>
        <v>تأمينات لدى الغير</v>
      </c>
      <c r="D29" s="96"/>
      <c r="E29" s="97"/>
      <c r="F29" s="96"/>
      <c r="G29" s="97"/>
      <c r="H29" s="96"/>
      <c r="I29" s="97"/>
      <c r="J29" s="96"/>
      <c r="K29" s="97"/>
      <c r="L29" s="96"/>
      <c r="M29" s="97"/>
      <c r="N29" s="96">
        <f>SUMPRODUCT('اليوميه العامه'!$F$9:$F$200,(('اليوميه العامه'!$D$9:$D$200=$B29))*(MONTH('اليوميه العامه'!$H$4)=N$1))</f>
        <v>0</v>
      </c>
      <c r="O29" s="141">
        <f>SUMPRODUCT('اليوميه العامه'!$G$9:$G$200,(('اليوميه العامه'!$D$9:$D$200=$B29))*(MONTH('اليوميه العامه'!$H$4)=N$1))</f>
        <v>0</v>
      </c>
      <c r="P29" s="96">
        <f>SUMPRODUCT('اليوميه العامه'!$F$9:$F$200,(('اليوميه العامه'!$D$9:$D$200=$B29))*(MONTH('اليوميه العامه'!$H$4)=P$1))</f>
        <v>0</v>
      </c>
      <c r="Q29" s="141">
        <f>SUMPRODUCT('اليوميه العامه'!$G$9:$G$200,(('اليوميه العامه'!$D$9:$D$200=$B29))*(MONTH('اليوميه العامه'!$H$4)=P$1))</f>
        <v>0</v>
      </c>
      <c r="R29" s="96">
        <f>SUMPRODUCT('اليوميه العامه'!$F$9:$F$200,(('اليوميه العامه'!$D$9:$D$200=$B29))*(MONTH('اليوميه العامه'!$H$4)=R$1))</f>
        <v>0</v>
      </c>
      <c r="S29" s="141">
        <f>SUMPRODUCT('اليوميه العامه'!$G$9:$G$200,(('اليوميه العامه'!$D$9:$D$200=$B29))*(MONTH('اليوميه العامه'!$H$4)=R$1))</f>
        <v>0</v>
      </c>
      <c r="T29" s="96">
        <f>SUMPRODUCT('اليوميه العامه'!$F$9:$F$200,(('اليوميه العامه'!$D$9:$D$200=$B29))*(MONTH('اليوميه العامه'!$H$4)=T$1))</f>
        <v>0</v>
      </c>
      <c r="U29" s="141">
        <f>SUMPRODUCT('اليوميه العامه'!$G$9:$G$200,(('اليوميه العامه'!$D$9:$D$200=$B29))*(MONTH('اليوميه العامه'!$H$4)=T$1))</f>
        <v>0</v>
      </c>
      <c r="V29" s="96">
        <f>SUMPRODUCT('اليوميه العامه'!$F$9:$F$200,(('اليوميه العامه'!$D$9:$D$200=$B29))*(MONTH('اليوميه العامه'!$H$4)=V$1))</f>
        <v>17500</v>
      </c>
      <c r="W29" s="141">
        <f>SUMPRODUCT('اليوميه العامه'!$G$9:$G$200,(('اليوميه العامه'!$D$9:$D$200=$B29))*(MONTH('اليوميه العامه'!$H$4)=V$1))</f>
        <v>0</v>
      </c>
      <c r="X29" s="96">
        <f>SUMPRODUCT('اليوميه العامه'!$F$9:$F$200,(('اليوميه العامه'!$D$9:$D$200=$B29))*(MONTH('اليوميه العامه'!$H$4)=X$1))</f>
        <v>0</v>
      </c>
      <c r="Y29" s="141">
        <f>SUMPRODUCT('اليوميه العامه'!$G$9:$G$200,(('اليوميه العامه'!$D$9:$D$200=$B29))*(MONTH('اليوميه العامه'!$H$4)=X$1))</f>
        <v>0</v>
      </c>
      <c r="Z29" s="96">
        <f>SUMPRODUCT('اليوميه العامه'!$F$9:$F$200,(('اليوميه العامه'!$D$9:$D$200=$B29))*(MONTH('اليوميه العامه'!$H$4)=Z$1))</f>
        <v>0</v>
      </c>
      <c r="AA29" s="141">
        <f>SUMPRODUCT('اليوميه العامه'!$G$9:$G$200,(('اليوميه العامه'!$D$9:$D$200=$B29))*(MONTH('اليوميه العامه'!$H$4)=Z$1))</f>
        <v>0</v>
      </c>
      <c r="AB29" s="73">
        <f t="shared" si="0"/>
        <v>17500</v>
      </c>
      <c r="AC29" s="74">
        <f t="shared" si="0"/>
        <v>0</v>
      </c>
      <c r="AD29" s="75">
        <f t="shared" si="1"/>
        <v>17500</v>
      </c>
      <c r="AE29" s="76">
        <f t="shared" si="2"/>
        <v>0</v>
      </c>
    </row>
    <row r="30" spans="1:31" s="66" customFormat="1" ht="24.95" customHeight="1" thickBot="1">
      <c r="A30" s="123"/>
      <c r="B30" s="86">
        <f>'[6]دليل الحسابـــــــــــــات'!B30</f>
        <v>1351</v>
      </c>
      <c r="C30" s="91" t="str">
        <f>'[6]دليل الحسابـــــــــــــات'!C30</f>
        <v>مصروفات مدفوعه مقدماً</v>
      </c>
      <c r="D30" s="96"/>
      <c r="E30" s="97"/>
      <c r="F30" s="96"/>
      <c r="G30" s="97"/>
      <c r="H30" s="96"/>
      <c r="I30" s="97"/>
      <c r="J30" s="96"/>
      <c r="K30" s="97"/>
      <c r="L30" s="96"/>
      <c r="M30" s="97"/>
      <c r="N30" s="96">
        <f>SUMPRODUCT('اليوميه العامه'!$F$9:$F$200,(('اليوميه العامه'!$D$9:$D$200=$B30))*(MONTH('اليوميه العامه'!$H$4)=N$1))</f>
        <v>0</v>
      </c>
      <c r="O30" s="141">
        <f>SUMPRODUCT('اليوميه العامه'!$G$9:$G$200,(('اليوميه العامه'!$D$9:$D$200=$B30))*(MONTH('اليوميه العامه'!$H$4)=N$1))</f>
        <v>0</v>
      </c>
      <c r="P30" s="96">
        <f>SUMPRODUCT('اليوميه العامه'!$F$9:$F$200,(('اليوميه العامه'!$D$9:$D$200=$B30))*(MONTH('اليوميه العامه'!$H$4)=P$1))</f>
        <v>0</v>
      </c>
      <c r="Q30" s="141">
        <f>SUMPRODUCT('اليوميه العامه'!$G$9:$G$200,(('اليوميه العامه'!$D$9:$D$200=$B30))*(MONTH('اليوميه العامه'!$H$4)=P$1))</f>
        <v>0</v>
      </c>
      <c r="R30" s="96">
        <f>SUMPRODUCT('اليوميه العامه'!$F$9:$F$200,(('اليوميه العامه'!$D$9:$D$200=$B30))*(MONTH('اليوميه العامه'!$H$4)=R$1))</f>
        <v>0</v>
      </c>
      <c r="S30" s="141">
        <f>SUMPRODUCT('اليوميه العامه'!$G$9:$G$200,(('اليوميه العامه'!$D$9:$D$200=$B30))*(MONTH('اليوميه العامه'!$H$4)=R$1))</f>
        <v>0</v>
      </c>
      <c r="T30" s="96">
        <f>SUMPRODUCT('اليوميه العامه'!$F$9:$F$200,(('اليوميه العامه'!$D$9:$D$200=$B30))*(MONTH('اليوميه العامه'!$H$4)=T$1))</f>
        <v>0</v>
      </c>
      <c r="U30" s="141">
        <f>SUMPRODUCT('اليوميه العامه'!$G$9:$G$200,(('اليوميه العامه'!$D$9:$D$200=$B30))*(MONTH('اليوميه العامه'!$H$4)=T$1))</f>
        <v>0</v>
      </c>
      <c r="V30" s="96">
        <f>SUMPRODUCT('اليوميه العامه'!$F$9:$F$200,(('اليوميه العامه'!$D$9:$D$200=$B30))*(MONTH('اليوميه العامه'!$H$4)=V$1))</f>
        <v>0</v>
      </c>
      <c r="W30" s="141">
        <f>SUMPRODUCT('اليوميه العامه'!$G$9:$G$200,(('اليوميه العامه'!$D$9:$D$200=$B30))*(MONTH('اليوميه العامه'!$H$4)=V$1))</f>
        <v>0</v>
      </c>
      <c r="X30" s="96">
        <f>SUMPRODUCT('اليوميه العامه'!$F$9:$F$200,(('اليوميه العامه'!$D$9:$D$200=$B30))*(MONTH('اليوميه العامه'!$H$4)=X$1))</f>
        <v>0</v>
      </c>
      <c r="Y30" s="141">
        <f>SUMPRODUCT('اليوميه العامه'!$G$9:$G$200,(('اليوميه العامه'!$D$9:$D$200=$B30))*(MONTH('اليوميه العامه'!$H$4)=X$1))</f>
        <v>0</v>
      </c>
      <c r="Z30" s="96">
        <f>SUMPRODUCT('اليوميه العامه'!$F$9:$F$200,(('اليوميه العامه'!$D$9:$D$200=$B30))*(MONTH('اليوميه العامه'!$H$4)=Z$1))</f>
        <v>0</v>
      </c>
      <c r="AA30" s="141">
        <f>SUMPRODUCT('اليوميه العامه'!$G$9:$G$200,(('اليوميه العامه'!$D$9:$D$200=$B30))*(MONTH('اليوميه العامه'!$H$4)=Z$1))</f>
        <v>0</v>
      </c>
      <c r="AB30" s="73">
        <f t="shared" si="0"/>
        <v>0</v>
      </c>
      <c r="AC30" s="74">
        <f t="shared" si="0"/>
        <v>0</v>
      </c>
      <c r="AD30" s="75">
        <f t="shared" si="1"/>
        <v>0</v>
      </c>
      <c r="AE30" s="76">
        <f t="shared" si="2"/>
        <v>0</v>
      </c>
    </row>
    <row r="31" spans="1:31" s="66" customFormat="1" ht="24.95" customHeight="1" thickBot="1">
      <c r="A31" s="123"/>
      <c r="B31" s="86">
        <f>'[6]دليل الحسابـــــــــــــات'!B31</f>
        <v>1352</v>
      </c>
      <c r="C31" s="91" t="str">
        <f>'[6]دليل الحسابـــــــــــــات'!C31</f>
        <v>إيرادات مستحقه</v>
      </c>
      <c r="D31" s="96"/>
      <c r="E31" s="97"/>
      <c r="F31" s="96"/>
      <c r="G31" s="97"/>
      <c r="H31" s="96"/>
      <c r="I31" s="97"/>
      <c r="J31" s="96"/>
      <c r="K31" s="97"/>
      <c r="L31" s="96"/>
      <c r="M31" s="97"/>
      <c r="N31" s="96">
        <f>SUMPRODUCT('اليوميه العامه'!$F$9:$F$200,(('اليوميه العامه'!$D$9:$D$200=$B31))*(MONTH('اليوميه العامه'!$H$4)=N$1))</f>
        <v>0</v>
      </c>
      <c r="O31" s="141">
        <f>SUMPRODUCT('اليوميه العامه'!$G$9:$G$200,(('اليوميه العامه'!$D$9:$D$200=$B31))*(MONTH('اليوميه العامه'!$H$4)=N$1))</f>
        <v>0</v>
      </c>
      <c r="P31" s="96">
        <f>SUMPRODUCT('اليوميه العامه'!$F$9:$F$200,(('اليوميه العامه'!$D$9:$D$200=$B31))*(MONTH('اليوميه العامه'!$H$4)=P$1))</f>
        <v>0</v>
      </c>
      <c r="Q31" s="141">
        <f>SUMPRODUCT('اليوميه العامه'!$G$9:$G$200,(('اليوميه العامه'!$D$9:$D$200=$B31))*(MONTH('اليوميه العامه'!$H$4)=P$1))</f>
        <v>0</v>
      </c>
      <c r="R31" s="96">
        <f>SUMPRODUCT('اليوميه العامه'!$F$9:$F$200,(('اليوميه العامه'!$D$9:$D$200=$B31))*(MONTH('اليوميه العامه'!$H$4)=R$1))</f>
        <v>0</v>
      </c>
      <c r="S31" s="141">
        <f>SUMPRODUCT('اليوميه العامه'!$G$9:$G$200,(('اليوميه العامه'!$D$9:$D$200=$B31))*(MONTH('اليوميه العامه'!$H$4)=R$1))</f>
        <v>0</v>
      </c>
      <c r="T31" s="96">
        <f>SUMPRODUCT('اليوميه العامه'!$F$9:$F$200,(('اليوميه العامه'!$D$9:$D$200=$B31))*(MONTH('اليوميه العامه'!$H$4)=T$1))</f>
        <v>0</v>
      </c>
      <c r="U31" s="141">
        <f>SUMPRODUCT('اليوميه العامه'!$G$9:$G$200,(('اليوميه العامه'!$D$9:$D$200=$B31))*(MONTH('اليوميه العامه'!$H$4)=T$1))</f>
        <v>0</v>
      </c>
      <c r="V31" s="96">
        <f>SUMPRODUCT('اليوميه العامه'!$F$9:$F$200,(('اليوميه العامه'!$D$9:$D$200=$B31))*(MONTH('اليوميه العامه'!$H$4)=V$1))</f>
        <v>0</v>
      </c>
      <c r="W31" s="141">
        <f>SUMPRODUCT('اليوميه العامه'!$G$9:$G$200,(('اليوميه العامه'!$D$9:$D$200=$B31))*(MONTH('اليوميه العامه'!$H$4)=V$1))</f>
        <v>0</v>
      </c>
      <c r="X31" s="96">
        <f>SUMPRODUCT('اليوميه العامه'!$F$9:$F$200,(('اليوميه العامه'!$D$9:$D$200=$B31))*(MONTH('اليوميه العامه'!$H$4)=X$1))</f>
        <v>0</v>
      </c>
      <c r="Y31" s="141">
        <f>SUMPRODUCT('اليوميه العامه'!$G$9:$G$200,(('اليوميه العامه'!$D$9:$D$200=$B31))*(MONTH('اليوميه العامه'!$H$4)=X$1))</f>
        <v>0</v>
      </c>
      <c r="Z31" s="96">
        <f>SUMPRODUCT('اليوميه العامه'!$F$9:$F$200,(('اليوميه العامه'!$D$9:$D$200=$B31))*(MONTH('اليوميه العامه'!$H$4)=Z$1))</f>
        <v>0</v>
      </c>
      <c r="AA31" s="141">
        <f>SUMPRODUCT('اليوميه العامه'!$G$9:$G$200,(('اليوميه العامه'!$D$9:$D$200=$B31))*(MONTH('اليوميه العامه'!$H$4)=Z$1))</f>
        <v>0</v>
      </c>
      <c r="AB31" s="73">
        <f t="shared" si="0"/>
        <v>0</v>
      </c>
      <c r="AC31" s="74">
        <f t="shared" si="0"/>
        <v>0</v>
      </c>
      <c r="AD31" s="75">
        <f t="shared" si="1"/>
        <v>0</v>
      </c>
      <c r="AE31" s="76">
        <f t="shared" si="2"/>
        <v>0</v>
      </c>
    </row>
    <row r="32" spans="1:31" s="66" customFormat="1" ht="24.95" customHeight="1" thickBot="1">
      <c r="A32" s="123"/>
      <c r="B32" s="86">
        <f>'[6]دليل الحسابـــــــــــــات'!B32</f>
        <v>1354</v>
      </c>
      <c r="C32" s="91" t="str">
        <f>'[6]دليل الحسابـــــــــــــات'!C32</f>
        <v>جاري شركاء مدين</v>
      </c>
      <c r="D32" s="96"/>
      <c r="E32" s="97"/>
      <c r="F32" s="96"/>
      <c r="G32" s="97"/>
      <c r="H32" s="96"/>
      <c r="I32" s="97"/>
      <c r="J32" s="96"/>
      <c r="K32" s="97"/>
      <c r="L32" s="96"/>
      <c r="M32" s="97"/>
      <c r="N32" s="96">
        <f>SUMPRODUCT('اليوميه العامه'!$F$9:$F$200,(('اليوميه العامه'!$D$9:$D$200=$B32))*(MONTH('اليوميه العامه'!$H$4)=N$1))</f>
        <v>0</v>
      </c>
      <c r="O32" s="141">
        <f>SUMPRODUCT('اليوميه العامه'!$G$9:$G$200,(('اليوميه العامه'!$D$9:$D$200=$B32))*(MONTH('اليوميه العامه'!$H$4)=N$1))</f>
        <v>0</v>
      </c>
      <c r="P32" s="96">
        <f>SUMPRODUCT('اليوميه العامه'!$F$9:$F$200,(('اليوميه العامه'!$D$9:$D$200=$B32))*(MONTH('اليوميه العامه'!$H$4)=P$1))</f>
        <v>0</v>
      </c>
      <c r="Q32" s="141">
        <f>SUMPRODUCT('اليوميه العامه'!$G$9:$G$200,(('اليوميه العامه'!$D$9:$D$200=$B32))*(MONTH('اليوميه العامه'!$H$4)=P$1))</f>
        <v>0</v>
      </c>
      <c r="R32" s="96">
        <f>SUMPRODUCT('اليوميه العامه'!$F$9:$F$200,(('اليوميه العامه'!$D$9:$D$200=$B32))*(MONTH('اليوميه العامه'!$H$4)=R$1))</f>
        <v>0</v>
      </c>
      <c r="S32" s="141">
        <f>SUMPRODUCT('اليوميه العامه'!$G$9:$G$200,(('اليوميه العامه'!$D$9:$D$200=$B32))*(MONTH('اليوميه العامه'!$H$4)=R$1))</f>
        <v>0</v>
      </c>
      <c r="T32" s="96">
        <f>SUMPRODUCT('اليوميه العامه'!$F$9:$F$200,(('اليوميه العامه'!$D$9:$D$200=$B32))*(MONTH('اليوميه العامه'!$H$4)=T$1))</f>
        <v>0</v>
      </c>
      <c r="U32" s="141">
        <f>SUMPRODUCT('اليوميه العامه'!$G$9:$G$200,(('اليوميه العامه'!$D$9:$D$200=$B32))*(MONTH('اليوميه العامه'!$H$4)=T$1))</f>
        <v>0</v>
      </c>
      <c r="V32" s="96">
        <f>SUMPRODUCT('اليوميه العامه'!$F$9:$F$200,(('اليوميه العامه'!$D$9:$D$200=$B32))*(MONTH('اليوميه العامه'!$H$4)=V$1))</f>
        <v>130110</v>
      </c>
      <c r="W32" s="141">
        <f>SUMPRODUCT('اليوميه العامه'!$G$9:$G$200,(('اليوميه العامه'!$D$9:$D$200=$B32))*(MONTH('اليوميه العامه'!$H$4)=V$1))</f>
        <v>0</v>
      </c>
      <c r="X32" s="96">
        <f>SUMPRODUCT('اليوميه العامه'!$F$9:$F$200,(('اليوميه العامه'!$D$9:$D$200=$B32))*(MONTH('اليوميه العامه'!$H$4)=X$1))</f>
        <v>0</v>
      </c>
      <c r="Y32" s="141">
        <f>SUMPRODUCT('اليوميه العامه'!$G$9:$G$200,(('اليوميه العامه'!$D$9:$D$200=$B32))*(MONTH('اليوميه العامه'!$H$4)=X$1))</f>
        <v>0</v>
      </c>
      <c r="Z32" s="96">
        <f>SUMPRODUCT('اليوميه العامه'!$F$9:$F$200,(('اليوميه العامه'!$D$9:$D$200=$B32))*(MONTH('اليوميه العامه'!$H$4)=Z$1))</f>
        <v>0</v>
      </c>
      <c r="AA32" s="141">
        <f>SUMPRODUCT('اليوميه العامه'!$G$9:$G$200,(('اليوميه العامه'!$D$9:$D$200=$B32))*(MONTH('اليوميه العامه'!$H$4)=Z$1))</f>
        <v>0</v>
      </c>
      <c r="AB32" s="73">
        <f t="shared" si="0"/>
        <v>130110</v>
      </c>
      <c r="AC32" s="74">
        <f t="shared" si="0"/>
        <v>0</v>
      </c>
      <c r="AD32" s="75">
        <f t="shared" si="1"/>
        <v>130110</v>
      </c>
      <c r="AE32" s="76">
        <f t="shared" si="2"/>
        <v>0</v>
      </c>
    </row>
    <row r="33" spans="1:31" s="66" customFormat="1" ht="24.95" customHeight="1" thickBot="1">
      <c r="A33" s="123"/>
      <c r="B33" s="86">
        <f>'[6]دليل الحسابـــــــــــــات'!B33</f>
        <v>2111</v>
      </c>
      <c r="C33" s="91" t="str">
        <f>'[6]دليل الحسابـــــــــــــات'!C33</f>
        <v>مســــــاهمة الشركاء</v>
      </c>
      <c r="D33" s="96"/>
      <c r="E33" s="97"/>
      <c r="F33" s="96"/>
      <c r="G33" s="97"/>
      <c r="H33" s="96"/>
      <c r="I33" s="97"/>
      <c r="J33" s="96"/>
      <c r="K33" s="97"/>
      <c r="L33" s="96"/>
      <c r="M33" s="97"/>
      <c r="N33" s="96">
        <f>SUMPRODUCT('اليوميه العامه'!$F$9:$F$200,(('اليوميه العامه'!$D$9:$D$200=$B33))*(MONTH('اليوميه العامه'!$H$4)=N$1))</f>
        <v>0</v>
      </c>
      <c r="O33" s="141">
        <f>SUMPRODUCT('اليوميه العامه'!$G$9:$G$200,(('اليوميه العامه'!$D$9:$D$200=$B33))*(MONTH('اليوميه العامه'!$H$4)=N$1))</f>
        <v>0</v>
      </c>
      <c r="P33" s="96">
        <f>SUMPRODUCT('اليوميه العامه'!$F$9:$F$200,(('اليوميه العامه'!$D$9:$D$200=$B33))*(MONTH('اليوميه العامه'!$H$4)=P$1))</f>
        <v>0</v>
      </c>
      <c r="Q33" s="141">
        <f>SUMPRODUCT('اليوميه العامه'!$G$9:$G$200,(('اليوميه العامه'!$D$9:$D$200=$B33))*(MONTH('اليوميه العامه'!$H$4)=P$1))</f>
        <v>0</v>
      </c>
      <c r="R33" s="96">
        <f>SUMPRODUCT('اليوميه العامه'!$F$9:$F$200,(('اليوميه العامه'!$D$9:$D$200=$B33))*(MONTH('اليوميه العامه'!$H$4)=R$1))</f>
        <v>0</v>
      </c>
      <c r="S33" s="141">
        <f>SUMPRODUCT('اليوميه العامه'!$G$9:$G$200,(('اليوميه العامه'!$D$9:$D$200=$B33))*(MONTH('اليوميه العامه'!$H$4)=R$1))</f>
        <v>0</v>
      </c>
      <c r="T33" s="96">
        <f>SUMPRODUCT('اليوميه العامه'!$F$9:$F$200,(('اليوميه العامه'!$D$9:$D$200=$B33))*(MONTH('اليوميه العامه'!$H$4)=T$1))</f>
        <v>0</v>
      </c>
      <c r="U33" s="141">
        <f>SUMPRODUCT('اليوميه العامه'!$G$9:$G$200,(('اليوميه العامه'!$D$9:$D$200=$B33))*(MONTH('اليوميه العامه'!$H$4)=T$1))</f>
        <v>0</v>
      </c>
      <c r="V33" s="96">
        <f>SUMPRODUCT('اليوميه العامه'!$F$9:$F$200,(('اليوميه العامه'!$D$9:$D$200=$B33))*(MONTH('اليوميه العامه'!$H$4)=V$1))</f>
        <v>0</v>
      </c>
      <c r="W33" s="141">
        <f>SUMPRODUCT('اليوميه العامه'!$G$9:$G$200,(('اليوميه العامه'!$D$9:$D$200=$B33))*(MONTH('اليوميه العامه'!$H$4)=V$1))</f>
        <v>20000</v>
      </c>
      <c r="X33" s="96">
        <f>SUMPRODUCT('اليوميه العامه'!$F$9:$F$200,(('اليوميه العامه'!$D$9:$D$200=$B33))*(MONTH('اليوميه العامه'!$H$4)=X$1))</f>
        <v>0</v>
      </c>
      <c r="Y33" s="141">
        <f>SUMPRODUCT('اليوميه العامه'!$G$9:$G$200,(('اليوميه العامه'!$D$9:$D$200=$B33))*(MONTH('اليوميه العامه'!$H$4)=X$1))</f>
        <v>0</v>
      </c>
      <c r="Z33" s="96">
        <f>SUMPRODUCT('اليوميه العامه'!$F$9:$F$200,(('اليوميه العامه'!$D$9:$D$200=$B33))*(MONTH('اليوميه العامه'!$H$4)=Z$1))</f>
        <v>0</v>
      </c>
      <c r="AA33" s="141">
        <f>SUMPRODUCT('اليوميه العامه'!$G$9:$G$200,(('اليوميه العامه'!$D$9:$D$200=$B33))*(MONTH('اليوميه العامه'!$H$4)=Z$1))</f>
        <v>0</v>
      </c>
      <c r="AB33" s="73">
        <f t="shared" si="0"/>
        <v>0</v>
      </c>
      <c r="AC33" s="74">
        <f t="shared" si="0"/>
        <v>20000</v>
      </c>
      <c r="AD33" s="75">
        <f t="shared" si="1"/>
        <v>0</v>
      </c>
      <c r="AE33" s="76">
        <f t="shared" si="2"/>
        <v>20000</v>
      </c>
    </row>
    <row r="34" spans="1:31" s="66" customFormat="1" ht="24.95" customHeight="1" thickBot="1">
      <c r="A34" s="123"/>
      <c r="B34" s="86">
        <f>'[6]دليل الحسابـــــــــــــات'!B34</f>
        <v>2121</v>
      </c>
      <c r="C34" s="91" t="str">
        <f>'[6]دليل الحسابـــــــــــــات'!C34</f>
        <v>أربـــاح وخسائر العام</v>
      </c>
      <c r="D34" s="96"/>
      <c r="E34" s="97"/>
      <c r="F34" s="96"/>
      <c r="G34" s="97"/>
      <c r="H34" s="96"/>
      <c r="I34" s="97"/>
      <c r="J34" s="96"/>
      <c r="K34" s="97"/>
      <c r="L34" s="96"/>
      <c r="M34" s="97"/>
      <c r="N34" s="96">
        <f>SUMPRODUCT('اليوميه العامه'!$F$9:$F$200,(('اليوميه العامه'!$D$9:$D$200=$B34))*(MONTH('اليوميه العامه'!$H$4)=N$1))</f>
        <v>0</v>
      </c>
      <c r="O34" s="141">
        <f>SUMPRODUCT('اليوميه العامه'!$G$9:$G$200,(('اليوميه العامه'!$D$9:$D$200=$B34))*(MONTH('اليوميه العامه'!$H$4)=N$1))</f>
        <v>0</v>
      </c>
      <c r="P34" s="96">
        <f>SUMPRODUCT('اليوميه العامه'!$F$9:$F$200,(('اليوميه العامه'!$D$9:$D$200=$B34))*(MONTH('اليوميه العامه'!$H$4)=P$1))</f>
        <v>0</v>
      </c>
      <c r="Q34" s="141">
        <f>SUMPRODUCT('اليوميه العامه'!$G$9:$G$200,(('اليوميه العامه'!$D$9:$D$200=$B34))*(MONTH('اليوميه العامه'!$H$4)=P$1))</f>
        <v>0</v>
      </c>
      <c r="R34" s="96">
        <f>SUMPRODUCT('اليوميه العامه'!$F$9:$F$200,(('اليوميه العامه'!$D$9:$D$200=$B34))*(MONTH('اليوميه العامه'!$H$4)=R$1))</f>
        <v>0</v>
      </c>
      <c r="S34" s="141">
        <f>SUMPRODUCT('اليوميه العامه'!$G$9:$G$200,(('اليوميه العامه'!$D$9:$D$200=$B34))*(MONTH('اليوميه العامه'!$H$4)=R$1))</f>
        <v>0</v>
      </c>
      <c r="T34" s="96">
        <f>SUMPRODUCT('اليوميه العامه'!$F$9:$F$200,(('اليوميه العامه'!$D$9:$D$200=$B34))*(MONTH('اليوميه العامه'!$H$4)=T$1))</f>
        <v>0</v>
      </c>
      <c r="U34" s="141">
        <f>SUMPRODUCT('اليوميه العامه'!$G$9:$G$200,(('اليوميه العامه'!$D$9:$D$200=$B34))*(MONTH('اليوميه العامه'!$H$4)=T$1))</f>
        <v>0</v>
      </c>
      <c r="V34" s="96">
        <f>SUMPRODUCT('اليوميه العامه'!$F$9:$F$200,(('اليوميه العامه'!$D$9:$D$200=$B34))*(MONTH('اليوميه العامه'!$H$4)=V$1))</f>
        <v>0</v>
      </c>
      <c r="W34" s="141">
        <f>SUMPRODUCT('اليوميه العامه'!$G$9:$G$200,(('اليوميه العامه'!$D$9:$D$200=$B34))*(MONTH('اليوميه العامه'!$H$4)=V$1))</f>
        <v>0</v>
      </c>
      <c r="X34" s="96">
        <f>SUMPRODUCT('اليوميه العامه'!$F$9:$F$200,(('اليوميه العامه'!$D$9:$D$200=$B34))*(MONTH('اليوميه العامه'!$H$4)=X$1))</f>
        <v>0</v>
      </c>
      <c r="Y34" s="141">
        <f>SUMPRODUCT('اليوميه العامه'!$G$9:$G$200,(('اليوميه العامه'!$D$9:$D$200=$B34))*(MONTH('اليوميه العامه'!$H$4)=X$1))</f>
        <v>0</v>
      </c>
      <c r="Z34" s="96">
        <f>SUMPRODUCT('اليوميه العامه'!$F$9:$F$200,(('اليوميه العامه'!$D$9:$D$200=$B34))*(MONTH('اليوميه العامه'!$H$4)=Z$1))</f>
        <v>0</v>
      </c>
      <c r="AA34" s="141">
        <f>SUMPRODUCT('اليوميه العامه'!$G$9:$G$200,(('اليوميه العامه'!$D$9:$D$200=$B34))*(MONTH('اليوميه العامه'!$H$4)=Z$1))</f>
        <v>0</v>
      </c>
      <c r="AB34" s="73">
        <f t="shared" si="0"/>
        <v>0</v>
      </c>
      <c r="AC34" s="74">
        <f t="shared" si="0"/>
        <v>0</v>
      </c>
      <c r="AD34" s="75">
        <f t="shared" si="1"/>
        <v>0</v>
      </c>
      <c r="AE34" s="76">
        <f t="shared" si="2"/>
        <v>0</v>
      </c>
    </row>
    <row r="35" spans="1:31" s="66" customFormat="1" ht="24.95" customHeight="1" thickBot="1">
      <c r="A35" s="123"/>
      <c r="B35" s="86">
        <f>'[6]دليل الحسابـــــــــــــات'!B35</f>
        <v>2122</v>
      </c>
      <c r="C35" s="91" t="str">
        <f>'[6]دليل الحسابـــــــــــــات'!C35</f>
        <v>أرباح وخسائر سنوات سابقه</v>
      </c>
      <c r="D35" s="96"/>
      <c r="E35" s="97"/>
      <c r="F35" s="96"/>
      <c r="G35" s="97"/>
      <c r="H35" s="96"/>
      <c r="I35" s="97"/>
      <c r="J35" s="96"/>
      <c r="K35" s="97"/>
      <c r="L35" s="96"/>
      <c r="M35" s="97"/>
      <c r="N35" s="96">
        <f>SUMPRODUCT('اليوميه العامه'!$F$9:$F$200,(('اليوميه العامه'!$D$9:$D$200=$B35))*(MONTH('اليوميه العامه'!$H$4)=N$1))</f>
        <v>0</v>
      </c>
      <c r="O35" s="141">
        <f>SUMPRODUCT('اليوميه العامه'!$G$9:$G$200,(('اليوميه العامه'!$D$9:$D$200=$B35))*(MONTH('اليوميه العامه'!$H$4)=N$1))</f>
        <v>0</v>
      </c>
      <c r="P35" s="96">
        <f>SUMPRODUCT('اليوميه العامه'!$F$9:$F$200,(('اليوميه العامه'!$D$9:$D$200=$B35))*(MONTH('اليوميه العامه'!$H$4)=P$1))</f>
        <v>0</v>
      </c>
      <c r="Q35" s="141">
        <f>SUMPRODUCT('اليوميه العامه'!$G$9:$G$200,(('اليوميه العامه'!$D$9:$D$200=$B35))*(MONTH('اليوميه العامه'!$H$4)=P$1))</f>
        <v>0</v>
      </c>
      <c r="R35" s="96">
        <f>SUMPRODUCT('اليوميه العامه'!$F$9:$F$200,(('اليوميه العامه'!$D$9:$D$200=$B35))*(MONTH('اليوميه العامه'!$H$4)=R$1))</f>
        <v>0</v>
      </c>
      <c r="S35" s="141">
        <f>SUMPRODUCT('اليوميه العامه'!$G$9:$G$200,(('اليوميه العامه'!$D$9:$D$200=$B35))*(MONTH('اليوميه العامه'!$H$4)=R$1))</f>
        <v>0</v>
      </c>
      <c r="T35" s="96">
        <f>SUMPRODUCT('اليوميه العامه'!$F$9:$F$200,(('اليوميه العامه'!$D$9:$D$200=$B35))*(MONTH('اليوميه العامه'!$H$4)=T$1))</f>
        <v>0</v>
      </c>
      <c r="U35" s="141">
        <f>SUMPRODUCT('اليوميه العامه'!$G$9:$G$200,(('اليوميه العامه'!$D$9:$D$200=$B35))*(MONTH('اليوميه العامه'!$H$4)=T$1))</f>
        <v>0</v>
      </c>
      <c r="V35" s="96">
        <f>SUMPRODUCT('اليوميه العامه'!$F$9:$F$200,(('اليوميه العامه'!$D$9:$D$200=$B35))*(MONTH('اليوميه العامه'!$H$4)=V$1))</f>
        <v>0</v>
      </c>
      <c r="W35" s="141">
        <f>SUMPRODUCT('اليوميه العامه'!$G$9:$G$200,(('اليوميه العامه'!$D$9:$D$200=$B35))*(MONTH('اليوميه العامه'!$H$4)=V$1))</f>
        <v>0</v>
      </c>
      <c r="X35" s="96">
        <f>SUMPRODUCT('اليوميه العامه'!$F$9:$F$200,(('اليوميه العامه'!$D$9:$D$200=$B35))*(MONTH('اليوميه العامه'!$H$4)=X$1))</f>
        <v>0</v>
      </c>
      <c r="Y35" s="141">
        <f>SUMPRODUCT('اليوميه العامه'!$G$9:$G$200,(('اليوميه العامه'!$D$9:$D$200=$B35))*(MONTH('اليوميه العامه'!$H$4)=X$1))</f>
        <v>0</v>
      </c>
      <c r="Z35" s="96">
        <f>SUMPRODUCT('اليوميه العامه'!$F$9:$F$200,(('اليوميه العامه'!$D$9:$D$200=$B35))*(MONTH('اليوميه العامه'!$H$4)=Z$1))</f>
        <v>0</v>
      </c>
      <c r="AA35" s="141">
        <f>SUMPRODUCT('اليوميه العامه'!$G$9:$G$200,(('اليوميه العامه'!$D$9:$D$200=$B35))*(MONTH('اليوميه العامه'!$H$4)=Z$1))</f>
        <v>0</v>
      </c>
      <c r="AB35" s="73">
        <f t="shared" si="0"/>
        <v>0</v>
      </c>
      <c r="AC35" s="74">
        <f t="shared" si="0"/>
        <v>0</v>
      </c>
      <c r="AD35" s="75">
        <f t="shared" si="1"/>
        <v>0</v>
      </c>
      <c r="AE35" s="76">
        <f t="shared" si="2"/>
        <v>0</v>
      </c>
    </row>
    <row r="36" spans="1:31" s="66" customFormat="1" ht="24.95" customHeight="1" thickBot="1">
      <c r="A36" s="123"/>
      <c r="B36" s="86">
        <f>'[6]دليل الحسابـــــــــــــات'!B36</f>
        <v>2211</v>
      </c>
      <c r="C36" s="91" t="str">
        <f>'[6]دليل الحسابـــــــــــــات'!C36</f>
        <v>إحتياطي عام 2.5%</v>
      </c>
      <c r="D36" s="96"/>
      <c r="E36" s="97"/>
      <c r="F36" s="96"/>
      <c r="G36" s="97"/>
      <c r="H36" s="96"/>
      <c r="I36" s="97"/>
      <c r="J36" s="96"/>
      <c r="K36" s="97"/>
      <c r="L36" s="96"/>
      <c r="M36" s="97"/>
      <c r="N36" s="96">
        <f>SUMPRODUCT('اليوميه العامه'!$F$9:$F$200,(('اليوميه العامه'!$D$9:$D$200=$B36))*(MONTH('اليوميه العامه'!$H$4)=N$1))</f>
        <v>0</v>
      </c>
      <c r="O36" s="141">
        <f>SUMPRODUCT('اليوميه العامه'!$G$9:$G$200,(('اليوميه العامه'!$D$9:$D$200=$B36))*(MONTH('اليوميه العامه'!$H$4)=N$1))</f>
        <v>0</v>
      </c>
      <c r="P36" s="96">
        <f>SUMPRODUCT('اليوميه العامه'!$F$9:$F$200,(('اليوميه العامه'!$D$9:$D$200=$B36))*(MONTH('اليوميه العامه'!$H$4)=P$1))</f>
        <v>0</v>
      </c>
      <c r="Q36" s="141">
        <f>SUMPRODUCT('اليوميه العامه'!$G$9:$G$200,(('اليوميه العامه'!$D$9:$D$200=$B36))*(MONTH('اليوميه العامه'!$H$4)=P$1))</f>
        <v>0</v>
      </c>
      <c r="R36" s="96">
        <f>SUMPRODUCT('اليوميه العامه'!$F$9:$F$200,(('اليوميه العامه'!$D$9:$D$200=$B36))*(MONTH('اليوميه العامه'!$H$4)=R$1))</f>
        <v>0</v>
      </c>
      <c r="S36" s="141">
        <f>SUMPRODUCT('اليوميه العامه'!$G$9:$G$200,(('اليوميه العامه'!$D$9:$D$200=$B36))*(MONTH('اليوميه العامه'!$H$4)=R$1))</f>
        <v>0</v>
      </c>
      <c r="T36" s="96">
        <f>SUMPRODUCT('اليوميه العامه'!$F$9:$F$200,(('اليوميه العامه'!$D$9:$D$200=$B36))*(MONTH('اليوميه العامه'!$H$4)=T$1))</f>
        <v>0</v>
      </c>
      <c r="U36" s="141">
        <f>SUMPRODUCT('اليوميه العامه'!$G$9:$G$200,(('اليوميه العامه'!$D$9:$D$200=$B36))*(MONTH('اليوميه العامه'!$H$4)=T$1))</f>
        <v>0</v>
      </c>
      <c r="V36" s="96">
        <f>SUMPRODUCT('اليوميه العامه'!$F$9:$F$200,(('اليوميه العامه'!$D$9:$D$200=$B36))*(MONTH('اليوميه العامه'!$H$4)=V$1))</f>
        <v>0</v>
      </c>
      <c r="W36" s="141">
        <f>SUMPRODUCT('اليوميه العامه'!$G$9:$G$200,(('اليوميه العامه'!$D$9:$D$200=$B36))*(MONTH('اليوميه العامه'!$H$4)=V$1))</f>
        <v>0</v>
      </c>
      <c r="X36" s="96">
        <f>SUMPRODUCT('اليوميه العامه'!$F$9:$F$200,(('اليوميه العامه'!$D$9:$D$200=$B36))*(MONTH('اليوميه العامه'!$H$4)=X$1))</f>
        <v>0</v>
      </c>
      <c r="Y36" s="141">
        <f>SUMPRODUCT('اليوميه العامه'!$G$9:$G$200,(('اليوميه العامه'!$D$9:$D$200=$B36))*(MONTH('اليوميه العامه'!$H$4)=X$1))</f>
        <v>0</v>
      </c>
      <c r="Z36" s="96">
        <f>SUMPRODUCT('اليوميه العامه'!$F$9:$F$200,(('اليوميه العامه'!$D$9:$D$200=$B36))*(MONTH('اليوميه العامه'!$H$4)=Z$1))</f>
        <v>0</v>
      </c>
      <c r="AA36" s="141">
        <f>SUMPRODUCT('اليوميه العامه'!$G$9:$G$200,(('اليوميه العامه'!$D$9:$D$200=$B36))*(MONTH('اليوميه العامه'!$H$4)=Z$1))</f>
        <v>0</v>
      </c>
      <c r="AB36" s="73">
        <f t="shared" si="0"/>
        <v>0</v>
      </c>
      <c r="AC36" s="74">
        <f t="shared" si="0"/>
        <v>0</v>
      </c>
      <c r="AD36" s="75">
        <f t="shared" si="1"/>
        <v>0</v>
      </c>
      <c r="AE36" s="76">
        <f t="shared" si="2"/>
        <v>0</v>
      </c>
    </row>
    <row r="37" spans="1:31" s="66" customFormat="1" ht="24.95" customHeight="1" thickBot="1">
      <c r="A37" s="123"/>
      <c r="B37" s="86">
        <f>'[6]دليل الحسابـــــــــــــات'!B37</f>
        <v>2212</v>
      </c>
      <c r="C37" s="91" t="str">
        <f>'[6]دليل الحسابـــــــــــــات'!C37</f>
        <v>احتياطى شراء اصول ثابتة</v>
      </c>
      <c r="D37" s="96"/>
      <c r="E37" s="97"/>
      <c r="F37" s="96"/>
      <c r="G37" s="97"/>
      <c r="H37" s="96"/>
      <c r="I37" s="97"/>
      <c r="J37" s="96"/>
      <c r="K37" s="97"/>
      <c r="L37" s="96"/>
      <c r="M37" s="97"/>
      <c r="N37" s="96">
        <f>SUMPRODUCT('اليوميه العامه'!$F$9:$F$200,(('اليوميه العامه'!$D$9:$D$200=$B37))*(MONTH('اليوميه العامه'!$H$4)=N$1))</f>
        <v>0</v>
      </c>
      <c r="O37" s="141">
        <f>SUMPRODUCT('اليوميه العامه'!$G$9:$G$200,(('اليوميه العامه'!$D$9:$D$200=$B37))*(MONTH('اليوميه العامه'!$H$4)=N$1))</f>
        <v>0</v>
      </c>
      <c r="P37" s="96">
        <f>SUMPRODUCT('اليوميه العامه'!$F$9:$F$200,(('اليوميه العامه'!$D$9:$D$200=$B37))*(MONTH('اليوميه العامه'!$H$4)=P$1))</f>
        <v>0</v>
      </c>
      <c r="Q37" s="141">
        <f>SUMPRODUCT('اليوميه العامه'!$G$9:$G$200,(('اليوميه العامه'!$D$9:$D$200=$B37))*(MONTH('اليوميه العامه'!$H$4)=P$1))</f>
        <v>0</v>
      </c>
      <c r="R37" s="96">
        <f>SUMPRODUCT('اليوميه العامه'!$F$9:$F$200,(('اليوميه العامه'!$D$9:$D$200=$B37))*(MONTH('اليوميه العامه'!$H$4)=R$1))</f>
        <v>0</v>
      </c>
      <c r="S37" s="141">
        <f>SUMPRODUCT('اليوميه العامه'!$G$9:$G$200,(('اليوميه العامه'!$D$9:$D$200=$B37))*(MONTH('اليوميه العامه'!$H$4)=R$1))</f>
        <v>0</v>
      </c>
      <c r="T37" s="96">
        <f>SUMPRODUCT('اليوميه العامه'!$F$9:$F$200,(('اليوميه العامه'!$D$9:$D$200=$B37))*(MONTH('اليوميه العامه'!$H$4)=T$1))</f>
        <v>0</v>
      </c>
      <c r="U37" s="141">
        <f>SUMPRODUCT('اليوميه العامه'!$G$9:$G$200,(('اليوميه العامه'!$D$9:$D$200=$B37))*(MONTH('اليوميه العامه'!$H$4)=T$1))</f>
        <v>0</v>
      </c>
      <c r="V37" s="96">
        <f>SUMPRODUCT('اليوميه العامه'!$F$9:$F$200,(('اليوميه العامه'!$D$9:$D$200=$B37))*(MONTH('اليوميه العامه'!$H$4)=V$1))</f>
        <v>0</v>
      </c>
      <c r="W37" s="141">
        <f>SUMPRODUCT('اليوميه العامه'!$G$9:$G$200,(('اليوميه العامه'!$D$9:$D$200=$B37))*(MONTH('اليوميه العامه'!$H$4)=V$1))</f>
        <v>0</v>
      </c>
      <c r="X37" s="96">
        <f>SUMPRODUCT('اليوميه العامه'!$F$9:$F$200,(('اليوميه العامه'!$D$9:$D$200=$B37))*(MONTH('اليوميه العامه'!$H$4)=X$1))</f>
        <v>0</v>
      </c>
      <c r="Y37" s="141">
        <f>SUMPRODUCT('اليوميه العامه'!$G$9:$G$200,(('اليوميه العامه'!$D$9:$D$200=$B37))*(MONTH('اليوميه العامه'!$H$4)=X$1))</f>
        <v>0</v>
      </c>
      <c r="Z37" s="96">
        <f>SUMPRODUCT('اليوميه العامه'!$F$9:$F$200,(('اليوميه العامه'!$D$9:$D$200=$B37))*(MONTH('اليوميه العامه'!$H$4)=Z$1))</f>
        <v>0</v>
      </c>
      <c r="AA37" s="141">
        <f>SUMPRODUCT('اليوميه العامه'!$G$9:$G$200,(('اليوميه العامه'!$D$9:$D$200=$B37))*(MONTH('اليوميه العامه'!$H$4)=Z$1))</f>
        <v>0</v>
      </c>
      <c r="AB37" s="73">
        <f t="shared" si="0"/>
        <v>0</v>
      </c>
      <c r="AC37" s="74">
        <f t="shared" si="0"/>
        <v>0</v>
      </c>
      <c r="AD37" s="75">
        <f t="shared" si="1"/>
        <v>0</v>
      </c>
      <c r="AE37" s="76">
        <f t="shared" si="2"/>
        <v>0</v>
      </c>
    </row>
    <row r="38" spans="1:31" s="66" customFormat="1" ht="24.95" customHeight="1" thickBot="1">
      <c r="A38" s="123"/>
      <c r="B38" s="86">
        <f>'[6]دليل الحسابـــــــــــــات'!B38</f>
        <v>2311</v>
      </c>
      <c r="C38" s="91" t="str">
        <f>'[6]دليل الحسابـــــــــــــات'!C38</f>
        <v>مخصص ضرائب مستحقه</v>
      </c>
      <c r="D38" s="96"/>
      <c r="E38" s="97"/>
      <c r="F38" s="96"/>
      <c r="G38" s="97"/>
      <c r="H38" s="96"/>
      <c r="I38" s="97"/>
      <c r="J38" s="96"/>
      <c r="K38" s="97"/>
      <c r="L38" s="96"/>
      <c r="M38" s="97"/>
      <c r="N38" s="96">
        <f>SUMPRODUCT('اليوميه العامه'!$F$9:$F$200,(('اليوميه العامه'!$D$9:$D$200=$B38))*(MONTH('اليوميه العامه'!$H$4)=N$1))</f>
        <v>0</v>
      </c>
      <c r="O38" s="141">
        <f>SUMPRODUCT('اليوميه العامه'!$G$9:$G$200,(('اليوميه العامه'!$D$9:$D$200=$B38))*(MONTH('اليوميه العامه'!$H$4)=N$1))</f>
        <v>0</v>
      </c>
      <c r="P38" s="96">
        <f>SUMPRODUCT('اليوميه العامه'!$F$9:$F$200,(('اليوميه العامه'!$D$9:$D$200=$B38))*(MONTH('اليوميه العامه'!$H$4)=P$1))</f>
        <v>0</v>
      </c>
      <c r="Q38" s="141">
        <f>SUMPRODUCT('اليوميه العامه'!$G$9:$G$200,(('اليوميه العامه'!$D$9:$D$200=$B38))*(MONTH('اليوميه العامه'!$H$4)=P$1))</f>
        <v>0</v>
      </c>
      <c r="R38" s="96">
        <f>SUMPRODUCT('اليوميه العامه'!$F$9:$F$200,(('اليوميه العامه'!$D$9:$D$200=$B38))*(MONTH('اليوميه العامه'!$H$4)=R$1))</f>
        <v>0</v>
      </c>
      <c r="S38" s="141">
        <f>SUMPRODUCT('اليوميه العامه'!$G$9:$G$200,(('اليوميه العامه'!$D$9:$D$200=$B38))*(MONTH('اليوميه العامه'!$H$4)=R$1))</f>
        <v>0</v>
      </c>
      <c r="T38" s="96">
        <f>SUMPRODUCT('اليوميه العامه'!$F$9:$F$200,(('اليوميه العامه'!$D$9:$D$200=$B38))*(MONTH('اليوميه العامه'!$H$4)=T$1))</f>
        <v>0</v>
      </c>
      <c r="U38" s="141">
        <f>SUMPRODUCT('اليوميه العامه'!$G$9:$G$200,(('اليوميه العامه'!$D$9:$D$200=$B38))*(MONTH('اليوميه العامه'!$H$4)=T$1))</f>
        <v>0</v>
      </c>
      <c r="V38" s="96">
        <f>SUMPRODUCT('اليوميه العامه'!$F$9:$F$200,(('اليوميه العامه'!$D$9:$D$200=$B38))*(MONTH('اليوميه العامه'!$H$4)=V$1))</f>
        <v>0</v>
      </c>
      <c r="W38" s="141">
        <f>SUMPRODUCT('اليوميه العامه'!$G$9:$G$200,(('اليوميه العامه'!$D$9:$D$200=$B38))*(MONTH('اليوميه العامه'!$H$4)=V$1))</f>
        <v>0</v>
      </c>
      <c r="X38" s="96">
        <f>SUMPRODUCT('اليوميه العامه'!$F$9:$F$200,(('اليوميه العامه'!$D$9:$D$200=$B38))*(MONTH('اليوميه العامه'!$H$4)=X$1))</f>
        <v>0</v>
      </c>
      <c r="Y38" s="141">
        <f>SUMPRODUCT('اليوميه العامه'!$G$9:$G$200,(('اليوميه العامه'!$D$9:$D$200=$B38))*(MONTH('اليوميه العامه'!$H$4)=X$1))</f>
        <v>0</v>
      </c>
      <c r="Z38" s="96">
        <f>SUMPRODUCT('اليوميه العامه'!$F$9:$F$200,(('اليوميه العامه'!$D$9:$D$200=$B38))*(MONTH('اليوميه العامه'!$H$4)=Z$1))</f>
        <v>0</v>
      </c>
      <c r="AA38" s="141">
        <f>SUMPRODUCT('اليوميه العامه'!$G$9:$G$200,(('اليوميه العامه'!$D$9:$D$200=$B38))*(MONTH('اليوميه العامه'!$H$4)=Z$1))</f>
        <v>0</v>
      </c>
      <c r="AB38" s="73">
        <f t="shared" si="0"/>
        <v>0</v>
      </c>
      <c r="AC38" s="74">
        <f t="shared" si="0"/>
        <v>0</v>
      </c>
      <c r="AD38" s="75">
        <f t="shared" si="1"/>
        <v>0</v>
      </c>
      <c r="AE38" s="76">
        <f t="shared" si="2"/>
        <v>0</v>
      </c>
    </row>
    <row r="39" spans="1:31" s="66" customFormat="1" ht="24.95" customHeight="1" thickBot="1">
      <c r="A39" s="123"/>
      <c r="B39" s="86">
        <f>'[6]دليل الحسابـــــــــــــات'!B39</f>
        <v>2321</v>
      </c>
      <c r="C39" s="91" t="str">
        <f>'[6]دليل الحسابـــــــــــــات'!C39</f>
        <v>مخصص اهلاك مبانى</v>
      </c>
      <c r="D39" s="96"/>
      <c r="E39" s="97"/>
      <c r="F39" s="96"/>
      <c r="G39" s="97"/>
      <c r="H39" s="96"/>
      <c r="I39" s="97"/>
      <c r="J39" s="96"/>
      <c r="K39" s="97"/>
      <c r="L39" s="96"/>
      <c r="M39" s="97"/>
      <c r="N39" s="96">
        <f>SUMPRODUCT('اليوميه العامه'!$F$9:$F$200,(('اليوميه العامه'!$D$9:$D$200=$B39))*(MONTH('اليوميه العامه'!$H$4)=N$1))</f>
        <v>0</v>
      </c>
      <c r="O39" s="141">
        <f>SUMPRODUCT('اليوميه العامه'!$G$9:$G$200,(('اليوميه العامه'!$D$9:$D$200=$B39))*(MONTH('اليوميه العامه'!$H$4)=N$1))</f>
        <v>0</v>
      </c>
      <c r="P39" s="96">
        <f>SUMPRODUCT('اليوميه العامه'!$F$9:$F$200,(('اليوميه العامه'!$D$9:$D$200=$B39))*(MONTH('اليوميه العامه'!$H$4)=P$1))</f>
        <v>0</v>
      </c>
      <c r="Q39" s="141">
        <f>SUMPRODUCT('اليوميه العامه'!$G$9:$G$200,(('اليوميه العامه'!$D$9:$D$200=$B39))*(MONTH('اليوميه العامه'!$H$4)=P$1))</f>
        <v>0</v>
      </c>
      <c r="R39" s="96">
        <f>SUMPRODUCT('اليوميه العامه'!$F$9:$F$200,(('اليوميه العامه'!$D$9:$D$200=$B39))*(MONTH('اليوميه العامه'!$H$4)=R$1))</f>
        <v>0</v>
      </c>
      <c r="S39" s="141">
        <f>SUMPRODUCT('اليوميه العامه'!$G$9:$G$200,(('اليوميه العامه'!$D$9:$D$200=$B39))*(MONTH('اليوميه العامه'!$H$4)=R$1))</f>
        <v>0</v>
      </c>
      <c r="T39" s="96">
        <f>SUMPRODUCT('اليوميه العامه'!$F$9:$F$200,(('اليوميه العامه'!$D$9:$D$200=$B39))*(MONTH('اليوميه العامه'!$H$4)=T$1))</f>
        <v>0</v>
      </c>
      <c r="U39" s="141">
        <f>SUMPRODUCT('اليوميه العامه'!$G$9:$G$200,(('اليوميه العامه'!$D$9:$D$200=$B39))*(MONTH('اليوميه العامه'!$H$4)=T$1))</f>
        <v>0</v>
      </c>
      <c r="V39" s="96">
        <f>SUMPRODUCT('اليوميه العامه'!$F$9:$F$200,(('اليوميه العامه'!$D$9:$D$200=$B39))*(MONTH('اليوميه العامه'!$H$4)=V$1))</f>
        <v>0</v>
      </c>
      <c r="W39" s="141">
        <f>SUMPRODUCT('اليوميه العامه'!$G$9:$G$200,(('اليوميه العامه'!$D$9:$D$200=$B39))*(MONTH('اليوميه العامه'!$H$4)=V$1))</f>
        <v>0</v>
      </c>
      <c r="X39" s="96">
        <f>SUMPRODUCT('اليوميه العامه'!$F$9:$F$200,(('اليوميه العامه'!$D$9:$D$200=$B39))*(MONTH('اليوميه العامه'!$H$4)=X$1))</f>
        <v>0</v>
      </c>
      <c r="Y39" s="141">
        <f>SUMPRODUCT('اليوميه العامه'!$G$9:$G$200,(('اليوميه العامه'!$D$9:$D$200=$B39))*(MONTH('اليوميه العامه'!$H$4)=X$1))</f>
        <v>0</v>
      </c>
      <c r="Z39" s="96">
        <f>SUMPRODUCT('اليوميه العامه'!$F$9:$F$200,(('اليوميه العامه'!$D$9:$D$200=$B39))*(MONTH('اليوميه العامه'!$H$4)=Z$1))</f>
        <v>0</v>
      </c>
      <c r="AA39" s="141">
        <f>SUMPRODUCT('اليوميه العامه'!$G$9:$G$200,(('اليوميه العامه'!$D$9:$D$200=$B39))*(MONTH('اليوميه العامه'!$H$4)=Z$1))</f>
        <v>0</v>
      </c>
      <c r="AB39" s="73">
        <f t="shared" si="0"/>
        <v>0</v>
      </c>
      <c r="AC39" s="74">
        <f t="shared" si="0"/>
        <v>0</v>
      </c>
      <c r="AD39" s="75">
        <f t="shared" si="1"/>
        <v>0</v>
      </c>
      <c r="AE39" s="76">
        <f t="shared" si="2"/>
        <v>0</v>
      </c>
    </row>
    <row r="40" spans="1:31" s="66" customFormat="1" ht="24.95" customHeight="1" thickBot="1">
      <c r="A40" s="123"/>
      <c r="B40" s="86">
        <f>'[6]دليل الحسابـــــــــــــات'!B40</f>
        <v>2322</v>
      </c>
      <c r="C40" s="91" t="str">
        <f>'[6]دليل الحسابـــــــــــــات'!C40</f>
        <v>مخصص اهلاك الات ومعدات</v>
      </c>
      <c r="D40" s="96"/>
      <c r="E40" s="97"/>
      <c r="F40" s="96"/>
      <c r="G40" s="97"/>
      <c r="H40" s="96"/>
      <c r="I40" s="97"/>
      <c r="J40" s="96"/>
      <c r="K40" s="97"/>
      <c r="L40" s="96"/>
      <c r="M40" s="97"/>
      <c r="N40" s="96">
        <f>SUMPRODUCT('اليوميه العامه'!$F$9:$F$200,(('اليوميه العامه'!$D$9:$D$200=$B40))*(MONTH('اليوميه العامه'!$H$4)=N$1))</f>
        <v>0</v>
      </c>
      <c r="O40" s="141">
        <f>SUMPRODUCT('اليوميه العامه'!$G$9:$G$200,(('اليوميه العامه'!$D$9:$D$200=$B40))*(MONTH('اليوميه العامه'!$H$4)=N$1))</f>
        <v>0</v>
      </c>
      <c r="P40" s="96">
        <f>SUMPRODUCT('اليوميه العامه'!$F$9:$F$200,(('اليوميه العامه'!$D$9:$D$200=$B40))*(MONTH('اليوميه العامه'!$H$4)=P$1))</f>
        <v>0</v>
      </c>
      <c r="Q40" s="141">
        <f>SUMPRODUCT('اليوميه العامه'!$G$9:$G$200,(('اليوميه العامه'!$D$9:$D$200=$B40))*(MONTH('اليوميه العامه'!$H$4)=P$1))</f>
        <v>0</v>
      </c>
      <c r="R40" s="96">
        <f>SUMPRODUCT('اليوميه العامه'!$F$9:$F$200,(('اليوميه العامه'!$D$9:$D$200=$B40))*(MONTH('اليوميه العامه'!$H$4)=R$1))</f>
        <v>0</v>
      </c>
      <c r="S40" s="141">
        <f>SUMPRODUCT('اليوميه العامه'!$G$9:$G$200,(('اليوميه العامه'!$D$9:$D$200=$B40))*(MONTH('اليوميه العامه'!$H$4)=R$1))</f>
        <v>0</v>
      </c>
      <c r="T40" s="96">
        <f>SUMPRODUCT('اليوميه العامه'!$F$9:$F$200,(('اليوميه العامه'!$D$9:$D$200=$B40))*(MONTH('اليوميه العامه'!$H$4)=T$1))</f>
        <v>0</v>
      </c>
      <c r="U40" s="141">
        <f>SUMPRODUCT('اليوميه العامه'!$G$9:$G$200,(('اليوميه العامه'!$D$9:$D$200=$B40))*(MONTH('اليوميه العامه'!$H$4)=T$1))</f>
        <v>0</v>
      </c>
      <c r="V40" s="96">
        <f>SUMPRODUCT('اليوميه العامه'!$F$9:$F$200,(('اليوميه العامه'!$D$9:$D$200=$B40))*(MONTH('اليوميه العامه'!$H$4)=V$1))</f>
        <v>0</v>
      </c>
      <c r="W40" s="141">
        <f>SUMPRODUCT('اليوميه العامه'!$G$9:$G$200,(('اليوميه العامه'!$D$9:$D$200=$B40))*(MONTH('اليوميه العامه'!$H$4)=V$1))</f>
        <v>0</v>
      </c>
      <c r="X40" s="96">
        <f>SUMPRODUCT('اليوميه العامه'!$F$9:$F$200,(('اليوميه العامه'!$D$9:$D$200=$B40))*(MONTH('اليوميه العامه'!$H$4)=X$1))</f>
        <v>0</v>
      </c>
      <c r="Y40" s="141">
        <f>SUMPRODUCT('اليوميه العامه'!$G$9:$G$200,(('اليوميه العامه'!$D$9:$D$200=$B40))*(MONTH('اليوميه العامه'!$H$4)=X$1))</f>
        <v>0</v>
      </c>
      <c r="Z40" s="96">
        <f>SUMPRODUCT('اليوميه العامه'!$F$9:$F$200,(('اليوميه العامه'!$D$9:$D$200=$B40))*(MONTH('اليوميه العامه'!$H$4)=Z$1))</f>
        <v>0</v>
      </c>
      <c r="AA40" s="141">
        <f>SUMPRODUCT('اليوميه العامه'!$G$9:$G$200,(('اليوميه العامه'!$D$9:$D$200=$B40))*(MONTH('اليوميه العامه'!$H$4)=Z$1))</f>
        <v>0</v>
      </c>
      <c r="AB40" s="73">
        <f t="shared" si="0"/>
        <v>0</v>
      </c>
      <c r="AC40" s="74">
        <f t="shared" si="0"/>
        <v>0</v>
      </c>
      <c r="AD40" s="75">
        <f t="shared" si="1"/>
        <v>0</v>
      </c>
      <c r="AE40" s="76">
        <f t="shared" si="2"/>
        <v>0</v>
      </c>
    </row>
    <row r="41" spans="1:31" s="66" customFormat="1" ht="24.95" customHeight="1" thickBot="1">
      <c r="A41" s="123"/>
      <c r="B41" s="86">
        <f>'[6]دليل الحسابـــــــــــــات'!B41</f>
        <v>2323</v>
      </c>
      <c r="C41" s="91" t="str">
        <f>'[6]دليل الحسابـــــــــــــات'!C41</f>
        <v>مخصص اهلاك اثاث</v>
      </c>
      <c r="D41" s="96"/>
      <c r="E41" s="97"/>
      <c r="F41" s="96"/>
      <c r="G41" s="97"/>
      <c r="H41" s="96"/>
      <c r="I41" s="97"/>
      <c r="J41" s="96"/>
      <c r="K41" s="97"/>
      <c r="L41" s="96"/>
      <c r="M41" s="97"/>
      <c r="N41" s="96">
        <f>SUMPRODUCT('اليوميه العامه'!$F$9:$F$200,(('اليوميه العامه'!$D$9:$D$200=$B41))*(MONTH('اليوميه العامه'!$H$4)=N$1))</f>
        <v>0</v>
      </c>
      <c r="O41" s="141">
        <f>SUMPRODUCT('اليوميه العامه'!$G$9:$G$200,(('اليوميه العامه'!$D$9:$D$200=$B41))*(MONTH('اليوميه العامه'!$H$4)=N$1))</f>
        <v>0</v>
      </c>
      <c r="P41" s="96">
        <f>SUMPRODUCT('اليوميه العامه'!$F$9:$F$200,(('اليوميه العامه'!$D$9:$D$200=$B41))*(MONTH('اليوميه العامه'!$H$4)=P$1))</f>
        <v>0</v>
      </c>
      <c r="Q41" s="141">
        <f>SUMPRODUCT('اليوميه العامه'!$G$9:$G$200,(('اليوميه العامه'!$D$9:$D$200=$B41))*(MONTH('اليوميه العامه'!$H$4)=P$1))</f>
        <v>0</v>
      </c>
      <c r="R41" s="96">
        <f>SUMPRODUCT('اليوميه العامه'!$F$9:$F$200,(('اليوميه العامه'!$D$9:$D$200=$B41))*(MONTH('اليوميه العامه'!$H$4)=R$1))</f>
        <v>0</v>
      </c>
      <c r="S41" s="141">
        <f>SUMPRODUCT('اليوميه العامه'!$G$9:$G$200,(('اليوميه العامه'!$D$9:$D$200=$B41))*(MONTH('اليوميه العامه'!$H$4)=R$1))</f>
        <v>0</v>
      </c>
      <c r="T41" s="96">
        <f>SUMPRODUCT('اليوميه العامه'!$F$9:$F$200,(('اليوميه العامه'!$D$9:$D$200=$B41))*(MONTH('اليوميه العامه'!$H$4)=T$1))</f>
        <v>0</v>
      </c>
      <c r="U41" s="141">
        <f>SUMPRODUCT('اليوميه العامه'!$G$9:$G$200,(('اليوميه العامه'!$D$9:$D$200=$B41))*(MONTH('اليوميه العامه'!$H$4)=T$1))</f>
        <v>0</v>
      </c>
      <c r="V41" s="96">
        <f>SUMPRODUCT('اليوميه العامه'!$F$9:$F$200,(('اليوميه العامه'!$D$9:$D$200=$B41))*(MONTH('اليوميه العامه'!$H$4)=V$1))</f>
        <v>0</v>
      </c>
      <c r="W41" s="141">
        <f>SUMPRODUCT('اليوميه العامه'!$G$9:$G$200,(('اليوميه العامه'!$D$9:$D$200=$B41))*(MONTH('اليوميه العامه'!$H$4)=V$1))</f>
        <v>0</v>
      </c>
      <c r="X41" s="96">
        <f>SUMPRODUCT('اليوميه العامه'!$F$9:$F$200,(('اليوميه العامه'!$D$9:$D$200=$B41))*(MONTH('اليوميه العامه'!$H$4)=X$1))</f>
        <v>0</v>
      </c>
      <c r="Y41" s="141">
        <f>SUMPRODUCT('اليوميه العامه'!$G$9:$G$200,(('اليوميه العامه'!$D$9:$D$200=$B41))*(MONTH('اليوميه العامه'!$H$4)=X$1))</f>
        <v>0</v>
      </c>
      <c r="Z41" s="96">
        <f>SUMPRODUCT('اليوميه العامه'!$F$9:$F$200,(('اليوميه العامه'!$D$9:$D$200=$B41))*(MONTH('اليوميه العامه'!$H$4)=Z$1))</f>
        <v>0</v>
      </c>
      <c r="AA41" s="141">
        <f>SUMPRODUCT('اليوميه العامه'!$G$9:$G$200,(('اليوميه العامه'!$D$9:$D$200=$B41))*(MONTH('اليوميه العامه'!$H$4)=Z$1))</f>
        <v>0</v>
      </c>
      <c r="AB41" s="73">
        <f t="shared" si="0"/>
        <v>0</v>
      </c>
      <c r="AC41" s="74">
        <f t="shared" si="0"/>
        <v>0</v>
      </c>
      <c r="AD41" s="75">
        <f t="shared" si="1"/>
        <v>0</v>
      </c>
      <c r="AE41" s="76">
        <f t="shared" si="2"/>
        <v>0</v>
      </c>
    </row>
    <row r="42" spans="1:31" s="66" customFormat="1" ht="24.95" customHeight="1" thickBot="1">
      <c r="A42" s="123"/>
      <c r="B42" s="86">
        <f>'[6]دليل الحسابـــــــــــــات'!B42</f>
        <v>2324</v>
      </c>
      <c r="C42" s="91" t="str">
        <f>'[6]دليل الحسابـــــــــــــات'!C42</f>
        <v>مخصص اهلاك سيارات</v>
      </c>
      <c r="D42" s="96"/>
      <c r="E42" s="97"/>
      <c r="F42" s="96"/>
      <c r="G42" s="97"/>
      <c r="H42" s="96"/>
      <c r="I42" s="97"/>
      <c r="J42" s="96"/>
      <c r="K42" s="97"/>
      <c r="L42" s="96"/>
      <c r="M42" s="97"/>
      <c r="N42" s="96">
        <f>SUMPRODUCT('اليوميه العامه'!$F$9:$F$200,(('اليوميه العامه'!$D$9:$D$200=$B42))*(MONTH('اليوميه العامه'!$H$4)=N$1))</f>
        <v>0</v>
      </c>
      <c r="O42" s="141">
        <f>SUMPRODUCT('اليوميه العامه'!$G$9:$G$200,(('اليوميه العامه'!$D$9:$D$200=$B42))*(MONTH('اليوميه العامه'!$H$4)=N$1))</f>
        <v>0</v>
      </c>
      <c r="P42" s="96">
        <f>SUMPRODUCT('اليوميه العامه'!$F$9:$F$200,(('اليوميه العامه'!$D$9:$D$200=$B42))*(MONTH('اليوميه العامه'!$H$4)=P$1))</f>
        <v>0</v>
      </c>
      <c r="Q42" s="141">
        <f>SUMPRODUCT('اليوميه العامه'!$G$9:$G$200,(('اليوميه العامه'!$D$9:$D$200=$B42))*(MONTH('اليوميه العامه'!$H$4)=P$1))</f>
        <v>0</v>
      </c>
      <c r="R42" s="96">
        <f>SUMPRODUCT('اليوميه العامه'!$F$9:$F$200,(('اليوميه العامه'!$D$9:$D$200=$B42))*(MONTH('اليوميه العامه'!$H$4)=R$1))</f>
        <v>0</v>
      </c>
      <c r="S42" s="141">
        <f>SUMPRODUCT('اليوميه العامه'!$G$9:$G$200,(('اليوميه العامه'!$D$9:$D$200=$B42))*(MONTH('اليوميه العامه'!$H$4)=R$1))</f>
        <v>0</v>
      </c>
      <c r="T42" s="96">
        <f>SUMPRODUCT('اليوميه العامه'!$F$9:$F$200,(('اليوميه العامه'!$D$9:$D$200=$B42))*(MONTH('اليوميه العامه'!$H$4)=T$1))</f>
        <v>0</v>
      </c>
      <c r="U42" s="141">
        <f>SUMPRODUCT('اليوميه العامه'!$G$9:$G$200,(('اليوميه العامه'!$D$9:$D$200=$B42))*(MONTH('اليوميه العامه'!$H$4)=T$1))</f>
        <v>0</v>
      </c>
      <c r="V42" s="96">
        <f>SUMPRODUCT('اليوميه العامه'!$F$9:$F$200,(('اليوميه العامه'!$D$9:$D$200=$B42))*(MONTH('اليوميه العامه'!$H$4)=V$1))</f>
        <v>0</v>
      </c>
      <c r="W42" s="141">
        <f>SUMPRODUCT('اليوميه العامه'!$G$9:$G$200,(('اليوميه العامه'!$D$9:$D$200=$B42))*(MONTH('اليوميه العامه'!$H$4)=V$1))</f>
        <v>0</v>
      </c>
      <c r="X42" s="96">
        <f>SUMPRODUCT('اليوميه العامه'!$F$9:$F$200,(('اليوميه العامه'!$D$9:$D$200=$B42))*(MONTH('اليوميه العامه'!$H$4)=X$1))</f>
        <v>0</v>
      </c>
      <c r="Y42" s="141">
        <f>SUMPRODUCT('اليوميه العامه'!$G$9:$G$200,(('اليوميه العامه'!$D$9:$D$200=$B42))*(MONTH('اليوميه العامه'!$H$4)=X$1))</f>
        <v>0</v>
      </c>
      <c r="Z42" s="96">
        <f>SUMPRODUCT('اليوميه العامه'!$F$9:$F$200,(('اليوميه العامه'!$D$9:$D$200=$B42))*(MONTH('اليوميه العامه'!$H$4)=Z$1))</f>
        <v>0</v>
      </c>
      <c r="AA42" s="141">
        <f>SUMPRODUCT('اليوميه العامه'!$G$9:$G$200,(('اليوميه العامه'!$D$9:$D$200=$B42))*(MONTH('اليوميه العامه'!$H$4)=Z$1))</f>
        <v>0</v>
      </c>
      <c r="AB42" s="73">
        <f t="shared" si="0"/>
        <v>0</v>
      </c>
      <c r="AC42" s="74">
        <f t="shared" si="0"/>
        <v>0</v>
      </c>
      <c r="AD42" s="75">
        <f t="shared" si="1"/>
        <v>0</v>
      </c>
      <c r="AE42" s="76">
        <f t="shared" si="2"/>
        <v>0</v>
      </c>
    </row>
    <row r="43" spans="1:31" s="66" customFormat="1" ht="24.95" customHeight="1" thickBot="1">
      <c r="A43" s="135"/>
      <c r="B43" s="86">
        <f>'[6]دليل الحسابـــــــــــــات'!B43</f>
        <v>2331</v>
      </c>
      <c r="C43" s="91" t="str">
        <f>'[6]دليل الحسابـــــــــــــات'!C43</f>
        <v>مخصص ديون مشكوك فيها</v>
      </c>
      <c r="D43" s="96"/>
      <c r="E43" s="97"/>
      <c r="F43" s="96"/>
      <c r="G43" s="97"/>
      <c r="H43" s="96"/>
      <c r="I43" s="97"/>
      <c r="J43" s="96"/>
      <c r="K43" s="97"/>
      <c r="L43" s="96"/>
      <c r="M43" s="97"/>
      <c r="N43" s="96">
        <f>SUMPRODUCT('اليوميه العامه'!$F$9:$F$200,(('اليوميه العامه'!$D$9:$D$200=$B43))*(MONTH('اليوميه العامه'!$H$4)=N$1))</f>
        <v>0</v>
      </c>
      <c r="O43" s="141">
        <f>SUMPRODUCT('اليوميه العامه'!$G$9:$G$200,(('اليوميه العامه'!$D$9:$D$200=$B43))*(MONTH('اليوميه العامه'!$H$4)=N$1))</f>
        <v>0</v>
      </c>
      <c r="P43" s="96">
        <f>SUMPRODUCT('اليوميه العامه'!$F$9:$F$200,(('اليوميه العامه'!$D$9:$D$200=$B43))*(MONTH('اليوميه العامه'!$H$4)=P$1))</f>
        <v>0</v>
      </c>
      <c r="Q43" s="141">
        <f>SUMPRODUCT('اليوميه العامه'!$G$9:$G$200,(('اليوميه العامه'!$D$9:$D$200=$B43))*(MONTH('اليوميه العامه'!$H$4)=P$1))</f>
        <v>0</v>
      </c>
      <c r="R43" s="96">
        <f>SUMPRODUCT('اليوميه العامه'!$F$9:$F$200,(('اليوميه العامه'!$D$9:$D$200=$B43))*(MONTH('اليوميه العامه'!$H$4)=R$1))</f>
        <v>0</v>
      </c>
      <c r="S43" s="141">
        <f>SUMPRODUCT('اليوميه العامه'!$G$9:$G$200,(('اليوميه العامه'!$D$9:$D$200=$B43))*(MONTH('اليوميه العامه'!$H$4)=R$1))</f>
        <v>0</v>
      </c>
      <c r="T43" s="96">
        <f>SUMPRODUCT('اليوميه العامه'!$F$9:$F$200,(('اليوميه العامه'!$D$9:$D$200=$B43))*(MONTH('اليوميه العامه'!$H$4)=T$1))</f>
        <v>0</v>
      </c>
      <c r="U43" s="141">
        <f>SUMPRODUCT('اليوميه العامه'!$G$9:$G$200,(('اليوميه العامه'!$D$9:$D$200=$B43))*(MONTH('اليوميه العامه'!$H$4)=T$1))</f>
        <v>0</v>
      </c>
      <c r="V43" s="96">
        <f>SUMPRODUCT('اليوميه العامه'!$F$9:$F$200,(('اليوميه العامه'!$D$9:$D$200=$B43))*(MONTH('اليوميه العامه'!$H$4)=V$1))</f>
        <v>0</v>
      </c>
      <c r="W43" s="141">
        <f>SUMPRODUCT('اليوميه العامه'!$G$9:$G$200,(('اليوميه العامه'!$D$9:$D$200=$B43))*(MONTH('اليوميه العامه'!$H$4)=V$1))</f>
        <v>0</v>
      </c>
      <c r="X43" s="96">
        <f>SUMPRODUCT('اليوميه العامه'!$F$9:$F$200,(('اليوميه العامه'!$D$9:$D$200=$B43))*(MONTH('اليوميه العامه'!$H$4)=X$1))</f>
        <v>0</v>
      </c>
      <c r="Y43" s="141">
        <f>SUMPRODUCT('اليوميه العامه'!$G$9:$G$200,(('اليوميه العامه'!$D$9:$D$200=$B43))*(MONTH('اليوميه العامه'!$H$4)=X$1))</f>
        <v>0</v>
      </c>
      <c r="Z43" s="96">
        <f>SUMPRODUCT('اليوميه العامه'!$F$9:$F$200,(('اليوميه العامه'!$D$9:$D$200=$B43))*(MONTH('اليوميه العامه'!$H$4)=Z$1))</f>
        <v>0</v>
      </c>
      <c r="AA43" s="141">
        <f>SUMPRODUCT('اليوميه العامه'!$G$9:$G$200,(('اليوميه العامه'!$D$9:$D$200=$B43))*(MONTH('اليوميه العامه'!$H$4)=Z$1))</f>
        <v>0</v>
      </c>
      <c r="AB43" s="73">
        <f t="shared" si="0"/>
        <v>0</v>
      </c>
      <c r="AC43" s="74">
        <f t="shared" si="0"/>
        <v>0</v>
      </c>
      <c r="AD43" s="75">
        <f t="shared" si="1"/>
        <v>0</v>
      </c>
      <c r="AE43" s="76">
        <f t="shared" si="2"/>
        <v>0</v>
      </c>
    </row>
    <row r="44" spans="1:31" s="66" customFormat="1" ht="24.95" customHeight="1" thickBot="1">
      <c r="A44" s="135"/>
      <c r="B44" s="86">
        <f>'[6]دليل الحسابـــــــــــــات'!B44</f>
        <v>2332</v>
      </c>
      <c r="C44" s="91" t="str">
        <f>'[6]دليل الحسابـــــــــــــات'!C44</f>
        <v>مخصص هبوط استثمارات</v>
      </c>
      <c r="D44" s="96"/>
      <c r="E44" s="97"/>
      <c r="F44" s="96"/>
      <c r="G44" s="97"/>
      <c r="H44" s="96"/>
      <c r="I44" s="97"/>
      <c r="J44" s="96"/>
      <c r="K44" s="97"/>
      <c r="L44" s="96"/>
      <c r="M44" s="97"/>
      <c r="N44" s="96">
        <f>SUMPRODUCT('اليوميه العامه'!$F$9:$F$200,(('اليوميه العامه'!$D$9:$D$200=$B44))*(MONTH('اليوميه العامه'!$H$4)=N$1))</f>
        <v>0</v>
      </c>
      <c r="O44" s="141">
        <f>SUMPRODUCT('اليوميه العامه'!$G$9:$G$200,(('اليوميه العامه'!$D$9:$D$200=$B44))*(MONTH('اليوميه العامه'!$H$4)=N$1))</f>
        <v>0</v>
      </c>
      <c r="P44" s="96">
        <f>SUMPRODUCT('اليوميه العامه'!$F$9:$F$200,(('اليوميه العامه'!$D$9:$D$200=$B44))*(MONTH('اليوميه العامه'!$H$4)=P$1))</f>
        <v>0</v>
      </c>
      <c r="Q44" s="141">
        <f>SUMPRODUCT('اليوميه العامه'!$G$9:$G$200,(('اليوميه العامه'!$D$9:$D$200=$B44))*(MONTH('اليوميه العامه'!$H$4)=P$1))</f>
        <v>0</v>
      </c>
      <c r="R44" s="96">
        <f>SUMPRODUCT('اليوميه العامه'!$F$9:$F$200,(('اليوميه العامه'!$D$9:$D$200=$B44))*(MONTH('اليوميه العامه'!$H$4)=R$1))</f>
        <v>0</v>
      </c>
      <c r="S44" s="141">
        <f>SUMPRODUCT('اليوميه العامه'!$G$9:$G$200,(('اليوميه العامه'!$D$9:$D$200=$B44))*(MONTH('اليوميه العامه'!$H$4)=R$1))</f>
        <v>0</v>
      </c>
      <c r="T44" s="96">
        <f>SUMPRODUCT('اليوميه العامه'!$F$9:$F$200,(('اليوميه العامه'!$D$9:$D$200=$B44))*(MONTH('اليوميه العامه'!$H$4)=T$1))</f>
        <v>0</v>
      </c>
      <c r="U44" s="141">
        <f>SUMPRODUCT('اليوميه العامه'!$G$9:$G$200,(('اليوميه العامه'!$D$9:$D$200=$B44))*(MONTH('اليوميه العامه'!$H$4)=T$1))</f>
        <v>0</v>
      </c>
      <c r="V44" s="96">
        <f>SUMPRODUCT('اليوميه العامه'!$F$9:$F$200,(('اليوميه العامه'!$D$9:$D$200=$B44))*(MONTH('اليوميه العامه'!$H$4)=V$1))</f>
        <v>0</v>
      </c>
      <c r="W44" s="141">
        <f>SUMPRODUCT('اليوميه العامه'!$G$9:$G$200,(('اليوميه العامه'!$D$9:$D$200=$B44))*(MONTH('اليوميه العامه'!$H$4)=V$1))</f>
        <v>0</v>
      </c>
      <c r="X44" s="96">
        <f>SUMPRODUCT('اليوميه العامه'!$F$9:$F$200,(('اليوميه العامه'!$D$9:$D$200=$B44))*(MONTH('اليوميه العامه'!$H$4)=X$1))</f>
        <v>0</v>
      </c>
      <c r="Y44" s="141">
        <f>SUMPRODUCT('اليوميه العامه'!$G$9:$G$200,(('اليوميه العامه'!$D$9:$D$200=$B44))*(MONTH('اليوميه العامه'!$H$4)=X$1))</f>
        <v>0</v>
      </c>
      <c r="Z44" s="96">
        <f>SUMPRODUCT('اليوميه العامه'!$F$9:$F$200,(('اليوميه العامه'!$D$9:$D$200=$B44))*(MONTH('اليوميه العامه'!$H$4)=Z$1))</f>
        <v>0</v>
      </c>
      <c r="AA44" s="141">
        <f>SUMPRODUCT('اليوميه العامه'!$G$9:$G$200,(('اليوميه العامه'!$D$9:$D$200=$B44))*(MONTH('اليوميه العامه'!$H$4)=Z$1))</f>
        <v>0</v>
      </c>
      <c r="AB44" s="73">
        <f t="shared" si="0"/>
        <v>0</v>
      </c>
      <c r="AC44" s="74">
        <f t="shared" si="0"/>
        <v>0</v>
      </c>
      <c r="AD44" s="75">
        <f t="shared" si="1"/>
        <v>0</v>
      </c>
      <c r="AE44" s="76">
        <f t="shared" si="2"/>
        <v>0</v>
      </c>
    </row>
    <row r="45" spans="1:31" s="66" customFormat="1" ht="24.95" customHeight="1" thickBot="1">
      <c r="A45" s="135"/>
      <c r="B45" s="86">
        <f>'[6]دليل الحسابـــــــــــــات'!B45</f>
        <v>2411</v>
      </c>
      <c r="C45" s="91" t="str">
        <f>'[6]دليل الحسابـــــــــــــات'!C45</f>
        <v>قرض طويل الأجل 1</v>
      </c>
      <c r="D45" s="96"/>
      <c r="E45" s="97"/>
      <c r="F45" s="96"/>
      <c r="G45" s="97"/>
      <c r="H45" s="96"/>
      <c r="I45" s="97"/>
      <c r="J45" s="96"/>
      <c r="K45" s="97"/>
      <c r="L45" s="96"/>
      <c r="M45" s="97"/>
      <c r="N45" s="96">
        <f>SUMPRODUCT('اليوميه العامه'!$F$9:$F$200,(('اليوميه العامه'!$D$9:$D$200=$B45))*(MONTH('اليوميه العامه'!$H$4)=N$1))</f>
        <v>0</v>
      </c>
      <c r="O45" s="141">
        <f>SUMPRODUCT('اليوميه العامه'!$G$9:$G$200,(('اليوميه العامه'!$D$9:$D$200=$B45))*(MONTH('اليوميه العامه'!$H$4)=N$1))</f>
        <v>0</v>
      </c>
      <c r="P45" s="96">
        <f>SUMPRODUCT('اليوميه العامه'!$F$9:$F$200,(('اليوميه العامه'!$D$9:$D$200=$B45))*(MONTH('اليوميه العامه'!$H$4)=P$1))</f>
        <v>0</v>
      </c>
      <c r="Q45" s="141">
        <f>SUMPRODUCT('اليوميه العامه'!$G$9:$G$200,(('اليوميه العامه'!$D$9:$D$200=$B45))*(MONTH('اليوميه العامه'!$H$4)=P$1))</f>
        <v>0</v>
      </c>
      <c r="R45" s="96">
        <f>SUMPRODUCT('اليوميه العامه'!$F$9:$F$200,(('اليوميه العامه'!$D$9:$D$200=$B45))*(MONTH('اليوميه العامه'!$H$4)=R$1))</f>
        <v>0</v>
      </c>
      <c r="S45" s="141">
        <f>SUMPRODUCT('اليوميه العامه'!$G$9:$G$200,(('اليوميه العامه'!$D$9:$D$200=$B45))*(MONTH('اليوميه العامه'!$H$4)=R$1))</f>
        <v>0</v>
      </c>
      <c r="T45" s="96">
        <f>SUMPRODUCT('اليوميه العامه'!$F$9:$F$200,(('اليوميه العامه'!$D$9:$D$200=$B45))*(MONTH('اليوميه العامه'!$H$4)=T$1))</f>
        <v>0</v>
      </c>
      <c r="U45" s="141">
        <f>SUMPRODUCT('اليوميه العامه'!$G$9:$G$200,(('اليوميه العامه'!$D$9:$D$200=$B45))*(MONTH('اليوميه العامه'!$H$4)=T$1))</f>
        <v>0</v>
      </c>
      <c r="V45" s="96">
        <f>SUMPRODUCT('اليوميه العامه'!$F$9:$F$200,(('اليوميه العامه'!$D$9:$D$200=$B45))*(MONTH('اليوميه العامه'!$H$4)=V$1))</f>
        <v>0</v>
      </c>
      <c r="W45" s="141">
        <f>SUMPRODUCT('اليوميه العامه'!$G$9:$G$200,(('اليوميه العامه'!$D$9:$D$200=$B45))*(MONTH('اليوميه العامه'!$H$4)=V$1))</f>
        <v>0</v>
      </c>
      <c r="X45" s="96">
        <f>SUMPRODUCT('اليوميه العامه'!$F$9:$F$200,(('اليوميه العامه'!$D$9:$D$200=$B45))*(MONTH('اليوميه العامه'!$H$4)=X$1))</f>
        <v>0</v>
      </c>
      <c r="Y45" s="141">
        <f>SUMPRODUCT('اليوميه العامه'!$G$9:$G$200,(('اليوميه العامه'!$D$9:$D$200=$B45))*(MONTH('اليوميه العامه'!$H$4)=X$1))</f>
        <v>0</v>
      </c>
      <c r="Z45" s="96">
        <f>SUMPRODUCT('اليوميه العامه'!$F$9:$F$200,(('اليوميه العامه'!$D$9:$D$200=$B45))*(MONTH('اليوميه العامه'!$H$4)=Z$1))</f>
        <v>0</v>
      </c>
      <c r="AA45" s="141">
        <f>SUMPRODUCT('اليوميه العامه'!$G$9:$G$200,(('اليوميه العامه'!$D$9:$D$200=$B45))*(MONTH('اليوميه العامه'!$H$4)=Z$1))</f>
        <v>0</v>
      </c>
      <c r="AB45" s="73">
        <f t="shared" si="0"/>
        <v>0</v>
      </c>
      <c r="AC45" s="74">
        <f t="shared" si="0"/>
        <v>0</v>
      </c>
      <c r="AD45" s="75">
        <f t="shared" si="1"/>
        <v>0</v>
      </c>
      <c r="AE45" s="76">
        <f t="shared" si="2"/>
        <v>0</v>
      </c>
    </row>
    <row r="46" spans="1:31" s="66" customFormat="1" ht="24.95" customHeight="1" thickBot="1">
      <c r="A46" s="135"/>
      <c r="B46" s="86">
        <f>'[6]دليل الحسابـــــــــــــات'!B46</f>
        <v>2421</v>
      </c>
      <c r="C46" s="91" t="str">
        <f>'[6]دليل الحسابـــــــــــــات'!C46</f>
        <v>التزامات طويلة الأجل 1</v>
      </c>
      <c r="D46" s="96"/>
      <c r="E46" s="97"/>
      <c r="F46" s="96"/>
      <c r="G46" s="97"/>
      <c r="H46" s="96"/>
      <c r="I46" s="97"/>
      <c r="J46" s="96"/>
      <c r="K46" s="97"/>
      <c r="L46" s="96"/>
      <c r="M46" s="97"/>
      <c r="N46" s="96">
        <f>SUMPRODUCT('اليوميه العامه'!$F$9:$F$200,(('اليوميه العامه'!$D$9:$D$200=$B46))*(MONTH('اليوميه العامه'!$H$4)=N$1))</f>
        <v>0</v>
      </c>
      <c r="O46" s="141">
        <f>SUMPRODUCT('اليوميه العامه'!$G$9:$G$200,(('اليوميه العامه'!$D$9:$D$200=$B46))*(MONTH('اليوميه العامه'!$H$4)=N$1))</f>
        <v>0</v>
      </c>
      <c r="P46" s="96">
        <f>SUMPRODUCT('اليوميه العامه'!$F$9:$F$200,(('اليوميه العامه'!$D$9:$D$200=$B46))*(MONTH('اليوميه العامه'!$H$4)=P$1))</f>
        <v>0</v>
      </c>
      <c r="Q46" s="141">
        <f>SUMPRODUCT('اليوميه العامه'!$G$9:$G$200,(('اليوميه العامه'!$D$9:$D$200=$B46))*(MONTH('اليوميه العامه'!$H$4)=P$1))</f>
        <v>0</v>
      </c>
      <c r="R46" s="96">
        <f>SUMPRODUCT('اليوميه العامه'!$F$9:$F$200,(('اليوميه العامه'!$D$9:$D$200=$B46))*(MONTH('اليوميه العامه'!$H$4)=R$1))</f>
        <v>0</v>
      </c>
      <c r="S46" s="141">
        <f>SUMPRODUCT('اليوميه العامه'!$G$9:$G$200,(('اليوميه العامه'!$D$9:$D$200=$B46))*(MONTH('اليوميه العامه'!$H$4)=R$1))</f>
        <v>0</v>
      </c>
      <c r="T46" s="96">
        <f>SUMPRODUCT('اليوميه العامه'!$F$9:$F$200,(('اليوميه العامه'!$D$9:$D$200=$B46))*(MONTH('اليوميه العامه'!$H$4)=T$1))</f>
        <v>0</v>
      </c>
      <c r="U46" s="141">
        <f>SUMPRODUCT('اليوميه العامه'!$G$9:$G$200,(('اليوميه العامه'!$D$9:$D$200=$B46))*(MONTH('اليوميه العامه'!$H$4)=T$1))</f>
        <v>0</v>
      </c>
      <c r="V46" s="96">
        <f>SUMPRODUCT('اليوميه العامه'!$F$9:$F$200,(('اليوميه العامه'!$D$9:$D$200=$B46))*(MONTH('اليوميه العامه'!$H$4)=V$1))</f>
        <v>0</v>
      </c>
      <c r="W46" s="141">
        <f>SUMPRODUCT('اليوميه العامه'!$G$9:$G$200,(('اليوميه العامه'!$D$9:$D$200=$B46))*(MONTH('اليوميه العامه'!$H$4)=V$1))</f>
        <v>0</v>
      </c>
      <c r="X46" s="96">
        <f>SUMPRODUCT('اليوميه العامه'!$F$9:$F$200,(('اليوميه العامه'!$D$9:$D$200=$B46))*(MONTH('اليوميه العامه'!$H$4)=X$1))</f>
        <v>0</v>
      </c>
      <c r="Y46" s="141">
        <f>SUMPRODUCT('اليوميه العامه'!$G$9:$G$200,(('اليوميه العامه'!$D$9:$D$200=$B46))*(MONTH('اليوميه العامه'!$H$4)=X$1))</f>
        <v>0</v>
      </c>
      <c r="Z46" s="96">
        <f>SUMPRODUCT('اليوميه العامه'!$F$9:$F$200,(('اليوميه العامه'!$D$9:$D$200=$B46))*(MONTH('اليوميه العامه'!$H$4)=Z$1))</f>
        <v>0</v>
      </c>
      <c r="AA46" s="141">
        <f>SUMPRODUCT('اليوميه العامه'!$G$9:$G$200,(('اليوميه العامه'!$D$9:$D$200=$B46))*(MONTH('اليوميه العامه'!$H$4)=Z$1))</f>
        <v>0</v>
      </c>
      <c r="AB46" s="73">
        <f t="shared" si="0"/>
        <v>0</v>
      </c>
      <c r="AC46" s="74">
        <f t="shared" si="0"/>
        <v>0</v>
      </c>
      <c r="AD46" s="75">
        <f t="shared" si="1"/>
        <v>0</v>
      </c>
      <c r="AE46" s="76">
        <f t="shared" si="2"/>
        <v>0</v>
      </c>
    </row>
    <row r="47" spans="1:31" s="66" customFormat="1" ht="24.95" customHeight="1" thickBot="1">
      <c r="A47" s="135"/>
      <c r="B47" s="86">
        <f>'[6]دليل الحسابـــــــــــــات'!B47</f>
        <v>2511</v>
      </c>
      <c r="C47" s="91" t="str">
        <f>'[6]دليل الحسابـــــــــــــات'!C47</f>
        <v>موردين</v>
      </c>
      <c r="D47" s="96"/>
      <c r="E47" s="97"/>
      <c r="F47" s="96"/>
      <c r="G47" s="97"/>
      <c r="H47" s="96"/>
      <c r="I47" s="97"/>
      <c r="J47" s="96"/>
      <c r="K47" s="97"/>
      <c r="L47" s="96"/>
      <c r="M47" s="97"/>
      <c r="N47" s="96">
        <f>SUMPRODUCT('اليوميه العامه'!$F$9:$F$200,(('اليوميه العامه'!$D$9:$D$200=$B47))*(MONTH('اليوميه العامه'!$H$4)=N$1))</f>
        <v>0</v>
      </c>
      <c r="O47" s="141">
        <f>SUMPRODUCT('اليوميه العامه'!$G$9:$G$200,(('اليوميه العامه'!$D$9:$D$200=$B47))*(MONTH('اليوميه العامه'!$H$4)=N$1))</f>
        <v>0</v>
      </c>
      <c r="P47" s="96">
        <f>SUMPRODUCT('اليوميه العامه'!$F$9:$F$200,(('اليوميه العامه'!$D$9:$D$200=$B47))*(MONTH('اليوميه العامه'!$H$4)=P$1))</f>
        <v>0</v>
      </c>
      <c r="Q47" s="141">
        <f>SUMPRODUCT('اليوميه العامه'!$G$9:$G$200,(('اليوميه العامه'!$D$9:$D$200=$B47))*(MONTH('اليوميه العامه'!$H$4)=P$1))</f>
        <v>0</v>
      </c>
      <c r="R47" s="96">
        <f>SUMPRODUCT('اليوميه العامه'!$F$9:$F$200,(('اليوميه العامه'!$D$9:$D$200=$B47))*(MONTH('اليوميه العامه'!$H$4)=R$1))</f>
        <v>0</v>
      </c>
      <c r="S47" s="141">
        <f>SUMPRODUCT('اليوميه العامه'!$G$9:$G$200,(('اليوميه العامه'!$D$9:$D$200=$B47))*(MONTH('اليوميه العامه'!$H$4)=R$1))</f>
        <v>0</v>
      </c>
      <c r="T47" s="96">
        <f>SUMPRODUCT('اليوميه العامه'!$F$9:$F$200,(('اليوميه العامه'!$D$9:$D$200=$B47))*(MONTH('اليوميه العامه'!$H$4)=T$1))</f>
        <v>0</v>
      </c>
      <c r="U47" s="141">
        <f>SUMPRODUCT('اليوميه العامه'!$G$9:$G$200,(('اليوميه العامه'!$D$9:$D$200=$B47))*(MONTH('اليوميه العامه'!$H$4)=T$1))</f>
        <v>0</v>
      </c>
      <c r="V47" s="96">
        <f>SUMPRODUCT('اليوميه العامه'!$F$9:$F$200,(('اليوميه العامه'!$D$9:$D$200=$B47))*(MONTH('اليوميه العامه'!$H$4)=V$1))</f>
        <v>0</v>
      </c>
      <c r="W47" s="141">
        <f>SUMPRODUCT('اليوميه العامه'!$G$9:$G$200,(('اليوميه العامه'!$D$9:$D$200=$B47))*(MONTH('اليوميه العامه'!$H$4)=V$1))</f>
        <v>0</v>
      </c>
      <c r="X47" s="96">
        <f>SUMPRODUCT('اليوميه العامه'!$F$9:$F$200,(('اليوميه العامه'!$D$9:$D$200=$B47))*(MONTH('اليوميه العامه'!$H$4)=X$1))</f>
        <v>0</v>
      </c>
      <c r="Y47" s="141">
        <f>SUMPRODUCT('اليوميه العامه'!$G$9:$G$200,(('اليوميه العامه'!$D$9:$D$200=$B47))*(MONTH('اليوميه العامه'!$H$4)=X$1))</f>
        <v>0</v>
      </c>
      <c r="Z47" s="96">
        <f>SUMPRODUCT('اليوميه العامه'!$F$9:$F$200,(('اليوميه العامه'!$D$9:$D$200=$B47))*(MONTH('اليوميه العامه'!$H$4)=Z$1))</f>
        <v>0</v>
      </c>
      <c r="AA47" s="141">
        <f>SUMPRODUCT('اليوميه العامه'!$G$9:$G$200,(('اليوميه العامه'!$D$9:$D$200=$B47))*(MONTH('اليوميه العامه'!$H$4)=Z$1))</f>
        <v>0</v>
      </c>
      <c r="AB47" s="73">
        <f t="shared" si="0"/>
        <v>0</v>
      </c>
      <c r="AC47" s="74">
        <f t="shared" si="0"/>
        <v>0</v>
      </c>
      <c r="AD47" s="75">
        <f t="shared" si="1"/>
        <v>0</v>
      </c>
      <c r="AE47" s="76">
        <f t="shared" si="2"/>
        <v>0</v>
      </c>
    </row>
    <row r="48" spans="1:31" s="66" customFormat="1" ht="24.95" customHeight="1" thickBot="1">
      <c r="A48" s="135"/>
      <c r="B48" s="86">
        <f>'[6]دليل الحسابـــــــــــــات'!B48</f>
        <v>2521</v>
      </c>
      <c r="C48" s="91" t="str">
        <f>'[6]دليل الحسابـــــــــــــات'!C48</f>
        <v xml:space="preserve">شيكات (دفع ) تحت التحصيل </v>
      </c>
      <c r="D48" s="96"/>
      <c r="E48" s="97"/>
      <c r="F48" s="96"/>
      <c r="G48" s="97"/>
      <c r="H48" s="96"/>
      <c r="I48" s="97"/>
      <c r="J48" s="96"/>
      <c r="K48" s="97"/>
      <c r="L48" s="96"/>
      <c r="M48" s="97"/>
      <c r="N48" s="96">
        <f>SUMPRODUCT('اليوميه العامه'!$F$9:$F$200,(('اليوميه العامه'!$D$9:$D$200=$B48))*(MONTH('اليوميه العامه'!$H$4)=N$1))</f>
        <v>0</v>
      </c>
      <c r="O48" s="141">
        <f>SUMPRODUCT('اليوميه العامه'!$G$9:$G$200,(('اليوميه العامه'!$D$9:$D$200=$B48))*(MONTH('اليوميه العامه'!$H$4)=N$1))</f>
        <v>0</v>
      </c>
      <c r="P48" s="96">
        <f>SUMPRODUCT('اليوميه العامه'!$F$9:$F$200,(('اليوميه العامه'!$D$9:$D$200=$B48))*(MONTH('اليوميه العامه'!$H$4)=P$1))</f>
        <v>0</v>
      </c>
      <c r="Q48" s="141">
        <f>SUMPRODUCT('اليوميه العامه'!$G$9:$G$200,(('اليوميه العامه'!$D$9:$D$200=$B48))*(MONTH('اليوميه العامه'!$H$4)=P$1))</f>
        <v>0</v>
      </c>
      <c r="R48" s="96">
        <f>SUMPRODUCT('اليوميه العامه'!$F$9:$F$200,(('اليوميه العامه'!$D$9:$D$200=$B48))*(MONTH('اليوميه العامه'!$H$4)=R$1))</f>
        <v>0</v>
      </c>
      <c r="S48" s="141">
        <f>SUMPRODUCT('اليوميه العامه'!$G$9:$G$200,(('اليوميه العامه'!$D$9:$D$200=$B48))*(MONTH('اليوميه العامه'!$H$4)=R$1))</f>
        <v>0</v>
      </c>
      <c r="T48" s="96">
        <f>SUMPRODUCT('اليوميه العامه'!$F$9:$F$200,(('اليوميه العامه'!$D$9:$D$200=$B48))*(MONTH('اليوميه العامه'!$H$4)=T$1))</f>
        <v>0</v>
      </c>
      <c r="U48" s="141">
        <f>SUMPRODUCT('اليوميه العامه'!$G$9:$G$200,(('اليوميه العامه'!$D$9:$D$200=$B48))*(MONTH('اليوميه العامه'!$H$4)=T$1))</f>
        <v>0</v>
      </c>
      <c r="V48" s="96">
        <f>SUMPRODUCT('اليوميه العامه'!$F$9:$F$200,(('اليوميه العامه'!$D$9:$D$200=$B48))*(MONTH('اليوميه العامه'!$H$4)=V$1))</f>
        <v>0</v>
      </c>
      <c r="W48" s="141">
        <f>SUMPRODUCT('اليوميه العامه'!$G$9:$G$200,(('اليوميه العامه'!$D$9:$D$200=$B48))*(MONTH('اليوميه العامه'!$H$4)=V$1))</f>
        <v>0</v>
      </c>
      <c r="X48" s="96">
        <f>SUMPRODUCT('اليوميه العامه'!$F$9:$F$200,(('اليوميه العامه'!$D$9:$D$200=$B48))*(MONTH('اليوميه العامه'!$H$4)=X$1))</f>
        <v>0</v>
      </c>
      <c r="Y48" s="141">
        <f>SUMPRODUCT('اليوميه العامه'!$G$9:$G$200,(('اليوميه العامه'!$D$9:$D$200=$B48))*(MONTH('اليوميه العامه'!$H$4)=X$1))</f>
        <v>0</v>
      </c>
      <c r="Z48" s="96">
        <f>SUMPRODUCT('اليوميه العامه'!$F$9:$F$200,(('اليوميه العامه'!$D$9:$D$200=$B48))*(MONTH('اليوميه العامه'!$H$4)=Z$1))</f>
        <v>0</v>
      </c>
      <c r="AA48" s="141">
        <f>SUMPRODUCT('اليوميه العامه'!$G$9:$G$200,(('اليوميه العامه'!$D$9:$D$200=$B48))*(MONTH('اليوميه العامه'!$H$4)=Z$1))</f>
        <v>0</v>
      </c>
      <c r="AB48" s="73">
        <f t="shared" si="0"/>
        <v>0</v>
      </c>
      <c r="AC48" s="74">
        <f t="shared" si="0"/>
        <v>0</v>
      </c>
      <c r="AD48" s="75">
        <f t="shared" si="1"/>
        <v>0</v>
      </c>
      <c r="AE48" s="76">
        <f t="shared" si="2"/>
        <v>0</v>
      </c>
    </row>
    <row r="49" spans="1:31" s="66" customFormat="1" ht="24.95" customHeight="1" thickBot="1">
      <c r="A49" s="135"/>
      <c r="B49" s="86">
        <f>'[6]دليل الحسابـــــــــــــات'!B49</f>
        <v>2611</v>
      </c>
      <c r="C49" s="91" t="str">
        <f>'[6]دليل الحسابـــــــــــــات'!C49</f>
        <v>تأمينات مستحقه</v>
      </c>
      <c r="D49" s="96"/>
      <c r="E49" s="97"/>
      <c r="F49" s="96"/>
      <c r="G49" s="97"/>
      <c r="H49" s="96"/>
      <c r="I49" s="97"/>
      <c r="J49" s="96"/>
      <c r="K49" s="97"/>
      <c r="L49" s="96"/>
      <c r="M49" s="97"/>
      <c r="N49" s="96">
        <f>SUMPRODUCT('اليوميه العامه'!$F$9:$F$200,(('اليوميه العامه'!$D$9:$D$200=$B49))*(MONTH('اليوميه العامه'!$H$4)=N$1))</f>
        <v>0</v>
      </c>
      <c r="O49" s="141">
        <f>SUMPRODUCT('اليوميه العامه'!$G$9:$G$200,(('اليوميه العامه'!$D$9:$D$200=$B49))*(MONTH('اليوميه العامه'!$H$4)=N$1))</f>
        <v>0</v>
      </c>
      <c r="P49" s="96">
        <f>SUMPRODUCT('اليوميه العامه'!$F$9:$F$200,(('اليوميه العامه'!$D$9:$D$200=$B49))*(MONTH('اليوميه العامه'!$H$4)=P$1))</f>
        <v>0</v>
      </c>
      <c r="Q49" s="141">
        <f>SUMPRODUCT('اليوميه العامه'!$G$9:$G$200,(('اليوميه العامه'!$D$9:$D$200=$B49))*(MONTH('اليوميه العامه'!$H$4)=P$1))</f>
        <v>0</v>
      </c>
      <c r="R49" s="96">
        <f>SUMPRODUCT('اليوميه العامه'!$F$9:$F$200,(('اليوميه العامه'!$D$9:$D$200=$B49))*(MONTH('اليوميه العامه'!$H$4)=R$1))</f>
        <v>0</v>
      </c>
      <c r="S49" s="141">
        <f>SUMPRODUCT('اليوميه العامه'!$G$9:$G$200,(('اليوميه العامه'!$D$9:$D$200=$B49))*(MONTH('اليوميه العامه'!$H$4)=R$1))</f>
        <v>0</v>
      </c>
      <c r="T49" s="96">
        <f>SUMPRODUCT('اليوميه العامه'!$F$9:$F$200,(('اليوميه العامه'!$D$9:$D$200=$B49))*(MONTH('اليوميه العامه'!$H$4)=T$1))</f>
        <v>0</v>
      </c>
      <c r="U49" s="141">
        <f>SUMPRODUCT('اليوميه العامه'!$G$9:$G$200,(('اليوميه العامه'!$D$9:$D$200=$B49))*(MONTH('اليوميه العامه'!$H$4)=T$1))</f>
        <v>0</v>
      </c>
      <c r="V49" s="96">
        <f>SUMPRODUCT('اليوميه العامه'!$F$9:$F$200,(('اليوميه العامه'!$D$9:$D$200=$B49))*(MONTH('اليوميه العامه'!$H$4)=V$1))</f>
        <v>0</v>
      </c>
      <c r="W49" s="141">
        <f>SUMPRODUCT('اليوميه العامه'!$G$9:$G$200,(('اليوميه العامه'!$D$9:$D$200=$B49))*(MONTH('اليوميه العامه'!$H$4)=V$1))</f>
        <v>0</v>
      </c>
      <c r="X49" s="96">
        <f>SUMPRODUCT('اليوميه العامه'!$F$9:$F$200,(('اليوميه العامه'!$D$9:$D$200=$B49))*(MONTH('اليوميه العامه'!$H$4)=X$1))</f>
        <v>0</v>
      </c>
      <c r="Y49" s="141">
        <f>SUMPRODUCT('اليوميه العامه'!$G$9:$G$200,(('اليوميه العامه'!$D$9:$D$200=$B49))*(MONTH('اليوميه العامه'!$H$4)=X$1))</f>
        <v>0</v>
      </c>
      <c r="Z49" s="96">
        <f>SUMPRODUCT('اليوميه العامه'!$F$9:$F$200,(('اليوميه العامه'!$D$9:$D$200=$B49))*(MONTH('اليوميه العامه'!$H$4)=Z$1))</f>
        <v>0</v>
      </c>
      <c r="AA49" s="141">
        <f>SUMPRODUCT('اليوميه العامه'!$G$9:$G$200,(('اليوميه العامه'!$D$9:$D$200=$B49))*(MONTH('اليوميه العامه'!$H$4)=Z$1))</f>
        <v>0</v>
      </c>
      <c r="AB49" s="73">
        <f t="shared" si="0"/>
        <v>0</v>
      </c>
      <c r="AC49" s="74">
        <f t="shared" si="0"/>
        <v>0</v>
      </c>
      <c r="AD49" s="75">
        <f t="shared" si="1"/>
        <v>0</v>
      </c>
      <c r="AE49" s="76">
        <f t="shared" si="2"/>
        <v>0</v>
      </c>
    </row>
    <row r="50" spans="1:31" s="66" customFormat="1" ht="24.95" customHeight="1" thickBot="1">
      <c r="A50" s="135"/>
      <c r="B50" s="86">
        <f>'[6]دليل الحسابـــــــــــــات'!B50</f>
        <v>2612</v>
      </c>
      <c r="C50" s="91" t="str">
        <f>'[6]دليل الحسابـــــــــــــات'!C50</f>
        <v>ضــــــــرائب دائنه</v>
      </c>
      <c r="D50" s="96"/>
      <c r="E50" s="97"/>
      <c r="F50" s="96"/>
      <c r="G50" s="97"/>
      <c r="H50" s="96"/>
      <c r="I50" s="97"/>
      <c r="J50" s="96"/>
      <c r="K50" s="97"/>
      <c r="L50" s="96"/>
      <c r="M50" s="97"/>
      <c r="N50" s="96">
        <f>SUMPRODUCT('اليوميه العامه'!$F$9:$F$200,(('اليوميه العامه'!$D$9:$D$200=$B50))*(MONTH('اليوميه العامه'!$H$4)=N$1))</f>
        <v>0</v>
      </c>
      <c r="O50" s="141">
        <f>SUMPRODUCT('اليوميه العامه'!$G$9:$G$200,(('اليوميه العامه'!$D$9:$D$200=$B50))*(MONTH('اليوميه العامه'!$H$4)=N$1))</f>
        <v>0</v>
      </c>
      <c r="P50" s="96">
        <f>SUMPRODUCT('اليوميه العامه'!$F$9:$F$200,(('اليوميه العامه'!$D$9:$D$200=$B50))*(MONTH('اليوميه العامه'!$H$4)=P$1))</f>
        <v>0</v>
      </c>
      <c r="Q50" s="141">
        <f>SUMPRODUCT('اليوميه العامه'!$G$9:$G$200,(('اليوميه العامه'!$D$9:$D$200=$B50))*(MONTH('اليوميه العامه'!$H$4)=P$1))</f>
        <v>0</v>
      </c>
      <c r="R50" s="96">
        <f>SUMPRODUCT('اليوميه العامه'!$F$9:$F$200,(('اليوميه العامه'!$D$9:$D$200=$B50))*(MONTH('اليوميه العامه'!$H$4)=R$1))</f>
        <v>0</v>
      </c>
      <c r="S50" s="141">
        <f>SUMPRODUCT('اليوميه العامه'!$G$9:$G$200,(('اليوميه العامه'!$D$9:$D$200=$B50))*(MONTH('اليوميه العامه'!$H$4)=R$1))</f>
        <v>0</v>
      </c>
      <c r="T50" s="96">
        <f>SUMPRODUCT('اليوميه العامه'!$F$9:$F$200,(('اليوميه العامه'!$D$9:$D$200=$B50))*(MONTH('اليوميه العامه'!$H$4)=T$1))</f>
        <v>0</v>
      </c>
      <c r="U50" s="141">
        <f>SUMPRODUCT('اليوميه العامه'!$G$9:$G$200,(('اليوميه العامه'!$D$9:$D$200=$B50))*(MONTH('اليوميه العامه'!$H$4)=T$1))</f>
        <v>0</v>
      </c>
      <c r="V50" s="96">
        <f>SUMPRODUCT('اليوميه العامه'!$F$9:$F$200,(('اليوميه العامه'!$D$9:$D$200=$B50))*(MONTH('اليوميه العامه'!$H$4)=V$1))</f>
        <v>0</v>
      </c>
      <c r="W50" s="141">
        <f>SUMPRODUCT('اليوميه العامه'!$G$9:$G$200,(('اليوميه العامه'!$D$9:$D$200=$B50))*(MONTH('اليوميه العامه'!$H$4)=V$1))</f>
        <v>0</v>
      </c>
      <c r="X50" s="96">
        <f>SUMPRODUCT('اليوميه العامه'!$F$9:$F$200,(('اليوميه العامه'!$D$9:$D$200=$B50))*(MONTH('اليوميه العامه'!$H$4)=X$1))</f>
        <v>0</v>
      </c>
      <c r="Y50" s="141">
        <f>SUMPRODUCT('اليوميه العامه'!$G$9:$G$200,(('اليوميه العامه'!$D$9:$D$200=$B50))*(MONTH('اليوميه العامه'!$H$4)=X$1))</f>
        <v>0</v>
      </c>
      <c r="Z50" s="96">
        <f>SUMPRODUCT('اليوميه العامه'!$F$9:$F$200,(('اليوميه العامه'!$D$9:$D$200=$B50))*(MONTH('اليوميه العامه'!$H$4)=Z$1))</f>
        <v>0</v>
      </c>
      <c r="AA50" s="141">
        <f>SUMPRODUCT('اليوميه العامه'!$G$9:$G$200,(('اليوميه العامه'!$D$9:$D$200=$B50))*(MONTH('اليوميه العامه'!$H$4)=Z$1))</f>
        <v>0</v>
      </c>
      <c r="AB50" s="73">
        <f t="shared" si="0"/>
        <v>0</v>
      </c>
      <c r="AC50" s="74">
        <f t="shared" si="0"/>
        <v>0</v>
      </c>
      <c r="AD50" s="75">
        <f t="shared" si="1"/>
        <v>0</v>
      </c>
      <c r="AE50" s="76">
        <f t="shared" si="2"/>
        <v>0</v>
      </c>
    </row>
    <row r="51" spans="1:31" s="66" customFormat="1" ht="24.95" customHeight="1" thickBot="1">
      <c r="A51" s="135"/>
      <c r="B51" s="86">
        <f>'[6]دليل الحسابـــــــــــــات'!B51</f>
        <v>2621</v>
      </c>
      <c r="C51" s="91" t="str">
        <f>'[6]دليل الحسابـــــــــــــات'!C51</f>
        <v>ايرادات مستحقة دائنه</v>
      </c>
      <c r="D51" s="96"/>
      <c r="E51" s="97"/>
      <c r="F51" s="96"/>
      <c r="G51" s="97"/>
      <c r="H51" s="96"/>
      <c r="I51" s="97"/>
      <c r="J51" s="96"/>
      <c r="K51" s="97"/>
      <c r="L51" s="96"/>
      <c r="M51" s="97"/>
      <c r="N51" s="96">
        <f>SUMPRODUCT('اليوميه العامه'!$F$9:$F$200,(('اليوميه العامه'!$D$9:$D$200=$B51))*(MONTH('اليوميه العامه'!$H$4)=N$1))</f>
        <v>0</v>
      </c>
      <c r="O51" s="141">
        <f>SUMPRODUCT('اليوميه العامه'!$G$9:$G$200,(('اليوميه العامه'!$D$9:$D$200=$B51))*(MONTH('اليوميه العامه'!$H$4)=N$1))</f>
        <v>0</v>
      </c>
      <c r="P51" s="96">
        <f>SUMPRODUCT('اليوميه العامه'!$F$9:$F$200,(('اليوميه العامه'!$D$9:$D$200=$B51))*(MONTH('اليوميه العامه'!$H$4)=P$1))</f>
        <v>0</v>
      </c>
      <c r="Q51" s="141">
        <f>SUMPRODUCT('اليوميه العامه'!$G$9:$G$200,(('اليوميه العامه'!$D$9:$D$200=$B51))*(MONTH('اليوميه العامه'!$H$4)=P$1))</f>
        <v>0</v>
      </c>
      <c r="R51" s="96">
        <f>SUMPRODUCT('اليوميه العامه'!$F$9:$F$200,(('اليوميه العامه'!$D$9:$D$200=$B51))*(MONTH('اليوميه العامه'!$H$4)=R$1))</f>
        <v>0</v>
      </c>
      <c r="S51" s="141">
        <f>SUMPRODUCT('اليوميه العامه'!$G$9:$G$200,(('اليوميه العامه'!$D$9:$D$200=$B51))*(MONTH('اليوميه العامه'!$H$4)=R$1))</f>
        <v>0</v>
      </c>
      <c r="T51" s="96">
        <f>SUMPRODUCT('اليوميه العامه'!$F$9:$F$200,(('اليوميه العامه'!$D$9:$D$200=$B51))*(MONTH('اليوميه العامه'!$H$4)=T$1))</f>
        <v>0</v>
      </c>
      <c r="U51" s="141">
        <f>SUMPRODUCT('اليوميه العامه'!$G$9:$G$200,(('اليوميه العامه'!$D$9:$D$200=$B51))*(MONTH('اليوميه العامه'!$H$4)=T$1))</f>
        <v>0</v>
      </c>
      <c r="V51" s="96">
        <f>SUMPRODUCT('اليوميه العامه'!$F$9:$F$200,(('اليوميه العامه'!$D$9:$D$200=$B51))*(MONTH('اليوميه العامه'!$H$4)=V$1))</f>
        <v>0</v>
      </c>
      <c r="W51" s="141">
        <f>SUMPRODUCT('اليوميه العامه'!$G$9:$G$200,(('اليوميه العامه'!$D$9:$D$200=$B51))*(MONTH('اليوميه العامه'!$H$4)=V$1))</f>
        <v>0</v>
      </c>
      <c r="X51" s="96">
        <f>SUMPRODUCT('اليوميه العامه'!$F$9:$F$200,(('اليوميه العامه'!$D$9:$D$200=$B51))*(MONTH('اليوميه العامه'!$H$4)=X$1))</f>
        <v>0</v>
      </c>
      <c r="Y51" s="141">
        <f>SUMPRODUCT('اليوميه العامه'!$G$9:$G$200,(('اليوميه العامه'!$D$9:$D$200=$B51))*(MONTH('اليوميه العامه'!$H$4)=X$1))</f>
        <v>0</v>
      </c>
      <c r="Z51" s="96">
        <f>SUMPRODUCT('اليوميه العامه'!$F$9:$F$200,(('اليوميه العامه'!$D$9:$D$200=$B51))*(MONTH('اليوميه العامه'!$H$4)=Z$1))</f>
        <v>0</v>
      </c>
      <c r="AA51" s="141">
        <f>SUMPRODUCT('اليوميه العامه'!$G$9:$G$200,(('اليوميه العامه'!$D$9:$D$200=$B51))*(MONTH('اليوميه العامه'!$H$4)=Z$1))</f>
        <v>0</v>
      </c>
      <c r="AB51" s="73">
        <f t="shared" si="0"/>
        <v>0</v>
      </c>
      <c r="AC51" s="74">
        <f t="shared" si="0"/>
        <v>0</v>
      </c>
      <c r="AD51" s="75">
        <f t="shared" si="1"/>
        <v>0</v>
      </c>
      <c r="AE51" s="76">
        <f t="shared" si="2"/>
        <v>0</v>
      </c>
    </row>
    <row r="52" spans="1:31" s="66" customFormat="1" ht="24.95" customHeight="1" thickBot="1">
      <c r="A52" s="135"/>
      <c r="B52" s="86">
        <f>'[6]دليل الحسابـــــــــــــات'!B52</f>
        <v>2631</v>
      </c>
      <c r="C52" s="91" t="str">
        <f>'[6]دليل الحسابـــــــــــــات'!C52</f>
        <v>جاري شركــــــــاء دائن</v>
      </c>
      <c r="D52" s="96"/>
      <c r="E52" s="97"/>
      <c r="F52" s="96"/>
      <c r="G52" s="97"/>
      <c r="H52" s="96"/>
      <c r="I52" s="97"/>
      <c r="J52" s="96"/>
      <c r="K52" s="97"/>
      <c r="L52" s="96"/>
      <c r="M52" s="97"/>
      <c r="N52" s="96">
        <f>SUMPRODUCT('اليوميه العامه'!$F$9:$F$200,(('اليوميه العامه'!$D$9:$D$200=$B52))*(MONTH('اليوميه العامه'!$H$4)=N$1))</f>
        <v>0</v>
      </c>
      <c r="O52" s="141">
        <f>SUMPRODUCT('اليوميه العامه'!$G$9:$G$200,(('اليوميه العامه'!$D$9:$D$200=$B52))*(MONTH('اليوميه العامه'!$H$4)=N$1))</f>
        <v>0</v>
      </c>
      <c r="P52" s="96">
        <f>SUMPRODUCT('اليوميه العامه'!$F$9:$F$200,(('اليوميه العامه'!$D$9:$D$200=$B52))*(MONTH('اليوميه العامه'!$H$4)=P$1))</f>
        <v>0</v>
      </c>
      <c r="Q52" s="141">
        <f>SUMPRODUCT('اليوميه العامه'!$G$9:$G$200,(('اليوميه العامه'!$D$9:$D$200=$B52))*(MONTH('اليوميه العامه'!$H$4)=P$1))</f>
        <v>0</v>
      </c>
      <c r="R52" s="96">
        <f>SUMPRODUCT('اليوميه العامه'!$F$9:$F$200,(('اليوميه العامه'!$D$9:$D$200=$B52))*(MONTH('اليوميه العامه'!$H$4)=R$1))</f>
        <v>0</v>
      </c>
      <c r="S52" s="141">
        <f>SUMPRODUCT('اليوميه العامه'!$G$9:$G$200,(('اليوميه العامه'!$D$9:$D$200=$B52))*(MONTH('اليوميه العامه'!$H$4)=R$1))</f>
        <v>0</v>
      </c>
      <c r="T52" s="96">
        <f>SUMPRODUCT('اليوميه العامه'!$F$9:$F$200,(('اليوميه العامه'!$D$9:$D$200=$B52))*(MONTH('اليوميه العامه'!$H$4)=T$1))</f>
        <v>0</v>
      </c>
      <c r="U52" s="141">
        <f>SUMPRODUCT('اليوميه العامه'!$G$9:$G$200,(('اليوميه العامه'!$D$9:$D$200=$B52))*(MONTH('اليوميه العامه'!$H$4)=T$1))</f>
        <v>0</v>
      </c>
      <c r="V52" s="96">
        <f>SUMPRODUCT('اليوميه العامه'!$F$9:$F$200,(('اليوميه العامه'!$D$9:$D$200=$B52))*(MONTH('اليوميه العامه'!$H$4)=V$1))</f>
        <v>0</v>
      </c>
      <c r="W52" s="141">
        <f>SUMPRODUCT('اليوميه العامه'!$G$9:$G$200,(('اليوميه العامه'!$D$9:$D$200=$B52))*(MONTH('اليوميه العامه'!$H$4)=V$1))</f>
        <v>0</v>
      </c>
      <c r="X52" s="96">
        <f>SUMPRODUCT('اليوميه العامه'!$F$9:$F$200,(('اليوميه العامه'!$D$9:$D$200=$B52))*(MONTH('اليوميه العامه'!$H$4)=X$1))</f>
        <v>0</v>
      </c>
      <c r="Y52" s="141">
        <f>SUMPRODUCT('اليوميه العامه'!$G$9:$G$200,(('اليوميه العامه'!$D$9:$D$200=$B52))*(MONTH('اليوميه العامه'!$H$4)=X$1))</f>
        <v>0</v>
      </c>
      <c r="Z52" s="96">
        <f>SUMPRODUCT('اليوميه العامه'!$F$9:$F$200,(('اليوميه العامه'!$D$9:$D$200=$B52))*(MONTH('اليوميه العامه'!$H$4)=Z$1))</f>
        <v>0</v>
      </c>
      <c r="AA52" s="141">
        <f>SUMPRODUCT('اليوميه العامه'!$G$9:$G$200,(('اليوميه العامه'!$D$9:$D$200=$B52))*(MONTH('اليوميه العامه'!$H$4)=Z$1))</f>
        <v>0</v>
      </c>
      <c r="AB52" s="73">
        <f t="shared" si="0"/>
        <v>0</v>
      </c>
      <c r="AC52" s="74">
        <f t="shared" si="0"/>
        <v>0</v>
      </c>
      <c r="AD52" s="75">
        <f t="shared" si="1"/>
        <v>0</v>
      </c>
      <c r="AE52" s="76">
        <f t="shared" si="2"/>
        <v>0</v>
      </c>
    </row>
    <row r="53" spans="1:31" s="66" customFormat="1" ht="24.95" customHeight="1" thickBot="1">
      <c r="A53" s="135"/>
      <c r="B53" s="86">
        <f>'[6]دليل الحسابـــــــــــــات'!B53</f>
        <v>2641</v>
      </c>
      <c r="C53" s="91" t="str">
        <f>'[6]دليل الحسابـــــــــــــات'!C53</f>
        <v>مرتبات مستحقه</v>
      </c>
      <c r="D53" s="96"/>
      <c r="E53" s="97"/>
      <c r="F53" s="96"/>
      <c r="G53" s="97"/>
      <c r="H53" s="96"/>
      <c r="I53" s="97"/>
      <c r="J53" s="96"/>
      <c r="K53" s="97"/>
      <c r="L53" s="96"/>
      <c r="M53" s="97"/>
      <c r="N53" s="96">
        <f>SUMPRODUCT('اليوميه العامه'!$F$9:$F$200,(('اليوميه العامه'!$D$9:$D$200=$B53))*(MONTH('اليوميه العامه'!$H$4)=N$1))</f>
        <v>0</v>
      </c>
      <c r="O53" s="141">
        <f>SUMPRODUCT('اليوميه العامه'!$G$9:$G$200,(('اليوميه العامه'!$D$9:$D$200=$B53))*(MONTH('اليوميه العامه'!$H$4)=N$1))</f>
        <v>0</v>
      </c>
      <c r="P53" s="96">
        <f>SUMPRODUCT('اليوميه العامه'!$F$9:$F$200,(('اليوميه العامه'!$D$9:$D$200=$B53))*(MONTH('اليوميه العامه'!$H$4)=P$1))</f>
        <v>0</v>
      </c>
      <c r="Q53" s="141">
        <f>SUMPRODUCT('اليوميه العامه'!$G$9:$G$200,(('اليوميه العامه'!$D$9:$D$200=$B53))*(MONTH('اليوميه العامه'!$H$4)=P$1))</f>
        <v>0</v>
      </c>
      <c r="R53" s="96">
        <f>SUMPRODUCT('اليوميه العامه'!$F$9:$F$200,(('اليوميه العامه'!$D$9:$D$200=$B53))*(MONTH('اليوميه العامه'!$H$4)=R$1))</f>
        <v>0</v>
      </c>
      <c r="S53" s="141">
        <f>SUMPRODUCT('اليوميه العامه'!$G$9:$G$200,(('اليوميه العامه'!$D$9:$D$200=$B53))*(MONTH('اليوميه العامه'!$H$4)=R$1))</f>
        <v>0</v>
      </c>
      <c r="T53" s="96">
        <f>SUMPRODUCT('اليوميه العامه'!$F$9:$F$200,(('اليوميه العامه'!$D$9:$D$200=$B53))*(MONTH('اليوميه العامه'!$H$4)=T$1))</f>
        <v>0</v>
      </c>
      <c r="U53" s="141">
        <f>SUMPRODUCT('اليوميه العامه'!$G$9:$G$200,(('اليوميه العامه'!$D$9:$D$200=$B53))*(MONTH('اليوميه العامه'!$H$4)=T$1))</f>
        <v>0</v>
      </c>
      <c r="V53" s="96">
        <f>SUMPRODUCT('اليوميه العامه'!$F$9:$F$200,(('اليوميه العامه'!$D$9:$D$200=$B53))*(MONTH('اليوميه العامه'!$H$4)=V$1))</f>
        <v>0</v>
      </c>
      <c r="W53" s="141">
        <f>SUMPRODUCT('اليوميه العامه'!$G$9:$G$200,(('اليوميه العامه'!$D$9:$D$200=$B53))*(MONTH('اليوميه العامه'!$H$4)=V$1))</f>
        <v>59465</v>
      </c>
      <c r="X53" s="96">
        <f>SUMPRODUCT('اليوميه العامه'!$F$9:$F$200,(('اليوميه العامه'!$D$9:$D$200=$B53))*(MONTH('اليوميه العامه'!$H$4)=X$1))</f>
        <v>0</v>
      </c>
      <c r="Y53" s="141">
        <f>SUMPRODUCT('اليوميه العامه'!$G$9:$G$200,(('اليوميه العامه'!$D$9:$D$200=$B53))*(MONTH('اليوميه العامه'!$H$4)=X$1))</f>
        <v>0</v>
      </c>
      <c r="Z53" s="96">
        <f>SUMPRODUCT('اليوميه العامه'!$F$9:$F$200,(('اليوميه العامه'!$D$9:$D$200=$B53))*(MONTH('اليوميه العامه'!$H$4)=Z$1))</f>
        <v>0</v>
      </c>
      <c r="AA53" s="141">
        <f>SUMPRODUCT('اليوميه العامه'!$G$9:$G$200,(('اليوميه العامه'!$D$9:$D$200=$B53))*(MONTH('اليوميه العامه'!$H$4)=Z$1))</f>
        <v>0</v>
      </c>
      <c r="AB53" s="73">
        <f t="shared" si="0"/>
        <v>0</v>
      </c>
      <c r="AC53" s="74">
        <f t="shared" si="0"/>
        <v>59465</v>
      </c>
      <c r="AD53" s="75">
        <f t="shared" si="1"/>
        <v>0</v>
      </c>
      <c r="AE53" s="76">
        <f t="shared" si="2"/>
        <v>59465</v>
      </c>
    </row>
    <row r="54" spans="1:31" s="66" customFormat="1" ht="24.95" customHeight="1" thickBot="1">
      <c r="A54" s="135"/>
      <c r="B54" s="86">
        <f>'[6]دليل الحسابـــــــــــــات'!B54</f>
        <v>2642</v>
      </c>
      <c r="C54" s="91" t="str">
        <f>'[6]دليل الحسابـــــــــــــات'!C54</f>
        <v>إيجـــــــــــارات مستحقه</v>
      </c>
      <c r="D54" s="96"/>
      <c r="E54" s="97"/>
      <c r="F54" s="96"/>
      <c r="G54" s="97"/>
      <c r="H54" s="96"/>
      <c r="I54" s="97"/>
      <c r="J54" s="96"/>
      <c r="K54" s="97"/>
      <c r="L54" s="96"/>
      <c r="M54" s="97"/>
      <c r="N54" s="96">
        <f>SUMPRODUCT('اليوميه العامه'!$F$9:$F$200,(('اليوميه العامه'!$D$9:$D$200=$B54))*(MONTH('اليوميه العامه'!$H$4)=N$1))</f>
        <v>0</v>
      </c>
      <c r="O54" s="141">
        <f>SUMPRODUCT('اليوميه العامه'!$G$9:$G$200,(('اليوميه العامه'!$D$9:$D$200=$B54))*(MONTH('اليوميه العامه'!$H$4)=N$1))</f>
        <v>0</v>
      </c>
      <c r="P54" s="96">
        <f>SUMPRODUCT('اليوميه العامه'!$F$9:$F$200,(('اليوميه العامه'!$D$9:$D$200=$B54))*(MONTH('اليوميه العامه'!$H$4)=P$1))</f>
        <v>0</v>
      </c>
      <c r="Q54" s="141">
        <f>SUMPRODUCT('اليوميه العامه'!$G$9:$G$200,(('اليوميه العامه'!$D$9:$D$200=$B54))*(MONTH('اليوميه العامه'!$H$4)=P$1))</f>
        <v>0</v>
      </c>
      <c r="R54" s="96">
        <f>SUMPRODUCT('اليوميه العامه'!$F$9:$F$200,(('اليوميه العامه'!$D$9:$D$200=$B54))*(MONTH('اليوميه العامه'!$H$4)=R$1))</f>
        <v>0</v>
      </c>
      <c r="S54" s="141">
        <f>SUMPRODUCT('اليوميه العامه'!$G$9:$G$200,(('اليوميه العامه'!$D$9:$D$200=$B54))*(MONTH('اليوميه العامه'!$H$4)=R$1))</f>
        <v>0</v>
      </c>
      <c r="T54" s="96">
        <f>SUMPRODUCT('اليوميه العامه'!$F$9:$F$200,(('اليوميه العامه'!$D$9:$D$200=$B54))*(MONTH('اليوميه العامه'!$H$4)=T$1))</f>
        <v>0</v>
      </c>
      <c r="U54" s="141">
        <f>SUMPRODUCT('اليوميه العامه'!$G$9:$G$200,(('اليوميه العامه'!$D$9:$D$200=$B54))*(MONTH('اليوميه العامه'!$H$4)=T$1))</f>
        <v>0</v>
      </c>
      <c r="V54" s="96">
        <f>SUMPRODUCT('اليوميه العامه'!$F$9:$F$200,(('اليوميه العامه'!$D$9:$D$200=$B54))*(MONTH('اليوميه العامه'!$H$4)=V$1))</f>
        <v>0</v>
      </c>
      <c r="W54" s="141">
        <f>SUMPRODUCT('اليوميه العامه'!$G$9:$G$200,(('اليوميه العامه'!$D$9:$D$200=$B54))*(MONTH('اليوميه العامه'!$H$4)=V$1))</f>
        <v>0</v>
      </c>
      <c r="X54" s="96">
        <f>SUMPRODUCT('اليوميه العامه'!$F$9:$F$200,(('اليوميه العامه'!$D$9:$D$200=$B54))*(MONTH('اليوميه العامه'!$H$4)=X$1))</f>
        <v>0</v>
      </c>
      <c r="Y54" s="141">
        <f>SUMPRODUCT('اليوميه العامه'!$G$9:$G$200,(('اليوميه العامه'!$D$9:$D$200=$B54))*(MONTH('اليوميه العامه'!$H$4)=X$1))</f>
        <v>0</v>
      </c>
      <c r="Z54" s="96">
        <f>SUMPRODUCT('اليوميه العامه'!$F$9:$F$200,(('اليوميه العامه'!$D$9:$D$200=$B54))*(MONTH('اليوميه العامه'!$H$4)=Z$1))</f>
        <v>0</v>
      </c>
      <c r="AA54" s="141">
        <f>SUMPRODUCT('اليوميه العامه'!$G$9:$G$200,(('اليوميه العامه'!$D$9:$D$200=$B54))*(MONTH('اليوميه العامه'!$H$4)=Z$1))</f>
        <v>0</v>
      </c>
      <c r="AB54" s="73">
        <f t="shared" si="0"/>
        <v>0</v>
      </c>
      <c r="AC54" s="74">
        <f t="shared" si="0"/>
        <v>0</v>
      </c>
      <c r="AD54" s="75">
        <f t="shared" si="1"/>
        <v>0</v>
      </c>
      <c r="AE54" s="76">
        <f t="shared" si="2"/>
        <v>0</v>
      </c>
    </row>
    <row r="55" spans="1:31" s="66" customFormat="1" ht="24.95" customHeight="1" thickBot="1">
      <c r="A55" s="135"/>
      <c r="B55" s="86">
        <f>'[6]دليل الحسابـــــــــــــات'!B55</f>
        <v>2643</v>
      </c>
      <c r="C55" s="91" t="str">
        <f>'[6]دليل الحسابـــــــــــــات'!C55</f>
        <v>مصاريف مراجعه مستحقه</v>
      </c>
      <c r="D55" s="96"/>
      <c r="E55" s="97"/>
      <c r="F55" s="96"/>
      <c r="G55" s="97"/>
      <c r="H55" s="96"/>
      <c r="I55" s="97"/>
      <c r="J55" s="96"/>
      <c r="K55" s="97"/>
      <c r="L55" s="96"/>
      <c r="M55" s="97"/>
      <c r="N55" s="96">
        <f>SUMPRODUCT('اليوميه العامه'!$F$9:$F$200,(('اليوميه العامه'!$D$9:$D$200=$B55))*(MONTH('اليوميه العامه'!$H$4)=N$1))</f>
        <v>0</v>
      </c>
      <c r="O55" s="141">
        <f>SUMPRODUCT('اليوميه العامه'!$G$9:$G$200,(('اليوميه العامه'!$D$9:$D$200=$B55))*(MONTH('اليوميه العامه'!$H$4)=N$1))</f>
        <v>0</v>
      </c>
      <c r="P55" s="96">
        <f>SUMPRODUCT('اليوميه العامه'!$F$9:$F$200,(('اليوميه العامه'!$D$9:$D$200=$B55))*(MONTH('اليوميه العامه'!$H$4)=P$1))</f>
        <v>0</v>
      </c>
      <c r="Q55" s="141">
        <f>SUMPRODUCT('اليوميه العامه'!$G$9:$G$200,(('اليوميه العامه'!$D$9:$D$200=$B55))*(MONTH('اليوميه العامه'!$H$4)=P$1))</f>
        <v>0</v>
      </c>
      <c r="R55" s="96">
        <f>SUMPRODUCT('اليوميه العامه'!$F$9:$F$200,(('اليوميه العامه'!$D$9:$D$200=$B55))*(MONTH('اليوميه العامه'!$H$4)=R$1))</f>
        <v>0</v>
      </c>
      <c r="S55" s="141">
        <f>SUMPRODUCT('اليوميه العامه'!$G$9:$G$200,(('اليوميه العامه'!$D$9:$D$200=$B55))*(MONTH('اليوميه العامه'!$H$4)=R$1))</f>
        <v>0</v>
      </c>
      <c r="T55" s="96">
        <f>SUMPRODUCT('اليوميه العامه'!$F$9:$F$200,(('اليوميه العامه'!$D$9:$D$200=$B55))*(MONTH('اليوميه العامه'!$H$4)=T$1))</f>
        <v>0</v>
      </c>
      <c r="U55" s="141">
        <f>SUMPRODUCT('اليوميه العامه'!$G$9:$G$200,(('اليوميه العامه'!$D$9:$D$200=$B55))*(MONTH('اليوميه العامه'!$H$4)=T$1))</f>
        <v>0</v>
      </c>
      <c r="V55" s="96">
        <f>SUMPRODUCT('اليوميه العامه'!$F$9:$F$200,(('اليوميه العامه'!$D$9:$D$200=$B55))*(MONTH('اليوميه العامه'!$H$4)=V$1))</f>
        <v>0</v>
      </c>
      <c r="W55" s="141">
        <f>SUMPRODUCT('اليوميه العامه'!$G$9:$G$200,(('اليوميه العامه'!$D$9:$D$200=$B55))*(MONTH('اليوميه العامه'!$H$4)=V$1))</f>
        <v>0</v>
      </c>
      <c r="X55" s="96">
        <f>SUMPRODUCT('اليوميه العامه'!$F$9:$F$200,(('اليوميه العامه'!$D$9:$D$200=$B55))*(MONTH('اليوميه العامه'!$H$4)=X$1))</f>
        <v>0</v>
      </c>
      <c r="Y55" s="141">
        <f>SUMPRODUCT('اليوميه العامه'!$G$9:$G$200,(('اليوميه العامه'!$D$9:$D$200=$B55))*(MONTH('اليوميه العامه'!$H$4)=X$1))</f>
        <v>0</v>
      </c>
      <c r="Z55" s="96">
        <f>SUMPRODUCT('اليوميه العامه'!$F$9:$F$200,(('اليوميه العامه'!$D$9:$D$200=$B55))*(MONTH('اليوميه العامه'!$H$4)=Z$1))</f>
        <v>0</v>
      </c>
      <c r="AA55" s="141">
        <f>SUMPRODUCT('اليوميه العامه'!$G$9:$G$200,(('اليوميه العامه'!$D$9:$D$200=$B55))*(MONTH('اليوميه العامه'!$H$4)=Z$1))</f>
        <v>0</v>
      </c>
      <c r="AB55" s="73">
        <f t="shared" si="0"/>
        <v>0</v>
      </c>
      <c r="AC55" s="74">
        <f t="shared" si="0"/>
        <v>0</v>
      </c>
      <c r="AD55" s="75">
        <f t="shared" si="1"/>
        <v>0</v>
      </c>
      <c r="AE55" s="76">
        <f t="shared" si="2"/>
        <v>0</v>
      </c>
    </row>
    <row r="56" spans="1:31" s="66" customFormat="1" ht="24.95" customHeight="1" thickBot="1">
      <c r="A56" s="135"/>
      <c r="B56" s="86">
        <f>'[6]دليل الحسابـــــــــــــات'!B56</f>
        <v>2644</v>
      </c>
      <c r="C56" s="91" t="str">
        <f>'[6]دليل الحسابـــــــــــــات'!C56</f>
        <v>مصــــــاريف إدارية مستحقه</v>
      </c>
      <c r="D56" s="96"/>
      <c r="E56" s="97"/>
      <c r="F56" s="96"/>
      <c r="G56" s="97"/>
      <c r="H56" s="96"/>
      <c r="I56" s="97"/>
      <c r="J56" s="96"/>
      <c r="K56" s="97"/>
      <c r="L56" s="96"/>
      <c r="M56" s="97"/>
      <c r="N56" s="96">
        <f>SUMPRODUCT('اليوميه العامه'!$F$9:$F$200,(('اليوميه العامه'!$D$9:$D$200=$B56))*(MONTH('اليوميه العامه'!$H$4)=N$1))</f>
        <v>0</v>
      </c>
      <c r="O56" s="141">
        <f>SUMPRODUCT('اليوميه العامه'!$G$9:$G$200,(('اليوميه العامه'!$D$9:$D$200=$B56))*(MONTH('اليوميه العامه'!$H$4)=N$1))</f>
        <v>0</v>
      </c>
      <c r="P56" s="96">
        <f>SUMPRODUCT('اليوميه العامه'!$F$9:$F$200,(('اليوميه العامه'!$D$9:$D$200=$B56))*(MONTH('اليوميه العامه'!$H$4)=P$1))</f>
        <v>0</v>
      </c>
      <c r="Q56" s="141">
        <f>SUMPRODUCT('اليوميه العامه'!$G$9:$G$200,(('اليوميه العامه'!$D$9:$D$200=$B56))*(MONTH('اليوميه العامه'!$H$4)=P$1))</f>
        <v>0</v>
      </c>
      <c r="R56" s="96">
        <f>SUMPRODUCT('اليوميه العامه'!$F$9:$F$200,(('اليوميه العامه'!$D$9:$D$200=$B56))*(MONTH('اليوميه العامه'!$H$4)=R$1))</f>
        <v>0</v>
      </c>
      <c r="S56" s="141">
        <f>SUMPRODUCT('اليوميه العامه'!$G$9:$G$200,(('اليوميه العامه'!$D$9:$D$200=$B56))*(MONTH('اليوميه العامه'!$H$4)=R$1))</f>
        <v>0</v>
      </c>
      <c r="T56" s="96">
        <f>SUMPRODUCT('اليوميه العامه'!$F$9:$F$200,(('اليوميه العامه'!$D$9:$D$200=$B56))*(MONTH('اليوميه العامه'!$H$4)=T$1))</f>
        <v>0</v>
      </c>
      <c r="U56" s="141">
        <f>SUMPRODUCT('اليوميه العامه'!$G$9:$G$200,(('اليوميه العامه'!$D$9:$D$200=$B56))*(MONTH('اليوميه العامه'!$H$4)=T$1))</f>
        <v>0</v>
      </c>
      <c r="V56" s="96">
        <f>SUMPRODUCT('اليوميه العامه'!$F$9:$F$200,(('اليوميه العامه'!$D$9:$D$200=$B56))*(MONTH('اليوميه العامه'!$H$4)=V$1))</f>
        <v>0</v>
      </c>
      <c r="W56" s="141">
        <f>SUMPRODUCT('اليوميه العامه'!$G$9:$G$200,(('اليوميه العامه'!$D$9:$D$200=$B56))*(MONTH('اليوميه العامه'!$H$4)=V$1))</f>
        <v>0</v>
      </c>
      <c r="X56" s="96">
        <f>SUMPRODUCT('اليوميه العامه'!$F$9:$F$200,(('اليوميه العامه'!$D$9:$D$200=$B56))*(MONTH('اليوميه العامه'!$H$4)=X$1))</f>
        <v>0</v>
      </c>
      <c r="Y56" s="141">
        <f>SUMPRODUCT('اليوميه العامه'!$G$9:$G$200,(('اليوميه العامه'!$D$9:$D$200=$B56))*(MONTH('اليوميه العامه'!$H$4)=X$1))</f>
        <v>0</v>
      </c>
      <c r="Z56" s="96">
        <f>SUMPRODUCT('اليوميه العامه'!$F$9:$F$200,(('اليوميه العامه'!$D$9:$D$200=$B56))*(MONTH('اليوميه العامه'!$H$4)=Z$1))</f>
        <v>0</v>
      </c>
      <c r="AA56" s="141">
        <f>SUMPRODUCT('اليوميه العامه'!$G$9:$G$200,(('اليوميه العامه'!$D$9:$D$200=$B56))*(MONTH('اليوميه العامه'!$H$4)=Z$1))</f>
        <v>0</v>
      </c>
      <c r="AB56" s="73">
        <f t="shared" si="0"/>
        <v>0</v>
      </c>
      <c r="AC56" s="74">
        <f t="shared" si="0"/>
        <v>0</v>
      </c>
      <c r="AD56" s="75">
        <f t="shared" si="1"/>
        <v>0</v>
      </c>
      <c r="AE56" s="76">
        <f t="shared" si="2"/>
        <v>0</v>
      </c>
    </row>
    <row r="57" spans="1:31" s="66" customFormat="1" ht="24.95" customHeight="1" thickBot="1">
      <c r="A57" s="135"/>
      <c r="B57" s="86">
        <f>'[6]دليل الحسابـــــــــــــات'!B57</f>
        <v>2645</v>
      </c>
      <c r="C57" s="91" t="str">
        <f>'[6]دليل الحسابـــــــــــــات'!C57</f>
        <v>فواتير تليفونات مستحقه</v>
      </c>
      <c r="D57" s="96"/>
      <c r="E57" s="97"/>
      <c r="F57" s="96"/>
      <c r="G57" s="97"/>
      <c r="H57" s="96"/>
      <c r="I57" s="97"/>
      <c r="J57" s="96"/>
      <c r="K57" s="97"/>
      <c r="L57" s="96"/>
      <c r="M57" s="97"/>
      <c r="N57" s="96">
        <f>SUMPRODUCT('اليوميه العامه'!$F$9:$F$200,(('اليوميه العامه'!$D$9:$D$200=$B57))*(MONTH('اليوميه العامه'!$H$4)=N$1))</f>
        <v>0</v>
      </c>
      <c r="O57" s="141">
        <f>SUMPRODUCT('اليوميه العامه'!$G$9:$G$200,(('اليوميه العامه'!$D$9:$D$200=$B57))*(MONTH('اليوميه العامه'!$H$4)=N$1))</f>
        <v>0</v>
      </c>
      <c r="P57" s="96">
        <f>SUMPRODUCT('اليوميه العامه'!$F$9:$F$200,(('اليوميه العامه'!$D$9:$D$200=$B57))*(MONTH('اليوميه العامه'!$H$4)=P$1))</f>
        <v>0</v>
      </c>
      <c r="Q57" s="141">
        <f>SUMPRODUCT('اليوميه العامه'!$G$9:$G$200,(('اليوميه العامه'!$D$9:$D$200=$B57))*(MONTH('اليوميه العامه'!$H$4)=P$1))</f>
        <v>0</v>
      </c>
      <c r="R57" s="96">
        <f>SUMPRODUCT('اليوميه العامه'!$F$9:$F$200,(('اليوميه العامه'!$D$9:$D$200=$B57))*(MONTH('اليوميه العامه'!$H$4)=R$1))</f>
        <v>0</v>
      </c>
      <c r="S57" s="141">
        <f>SUMPRODUCT('اليوميه العامه'!$G$9:$G$200,(('اليوميه العامه'!$D$9:$D$200=$B57))*(MONTH('اليوميه العامه'!$H$4)=R$1))</f>
        <v>0</v>
      </c>
      <c r="T57" s="96">
        <f>SUMPRODUCT('اليوميه العامه'!$F$9:$F$200,(('اليوميه العامه'!$D$9:$D$200=$B57))*(MONTH('اليوميه العامه'!$H$4)=T$1))</f>
        <v>0</v>
      </c>
      <c r="U57" s="141">
        <f>SUMPRODUCT('اليوميه العامه'!$G$9:$G$200,(('اليوميه العامه'!$D$9:$D$200=$B57))*(MONTH('اليوميه العامه'!$H$4)=T$1))</f>
        <v>0</v>
      </c>
      <c r="V57" s="96">
        <f>SUMPRODUCT('اليوميه العامه'!$F$9:$F$200,(('اليوميه العامه'!$D$9:$D$200=$B57))*(MONTH('اليوميه العامه'!$H$4)=V$1))</f>
        <v>0</v>
      </c>
      <c r="W57" s="141">
        <f>SUMPRODUCT('اليوميه العامه'!$G$9:$G$200,(('اليوميه العامه'!$D$9:$D$200=$B57))*(MONTH('اليوميه العامه'!$H$4)=V$1))</f>
        <v>0</v>
      </c>
      <c r="X57" s="96">
        <f>SUMPRODUCT('اليوميه العامه'!$F$9:$F$200,(('اليوميه العامه'!$D$9:$D$200=$B57))*(MONTH('اليوميه العامه'!$H$4)=X$1))</f>
        <v>0</v>
      </c>
      <c r="Y57" s="141">
        <f>SUMPRODUCT('اليوميه العامه'!$G$9:$G$200,(('اليوميه العامه'!$D$9:$D$200=$B57))*(MONTH('اليوميه العامه'!$H$4)=X$1))</f>
        <v>0</v>
      </c>
      <c r="Z57" s="96">
        <f>SUMPRODUCT('اليوميه العامه'!$F$9:$F$200,(('اليوميه العامه'!$D$9:$D$200=$B57))*(MONTH('اليوميه العامه'!$H$4)=Z$1))</f>
        <v>0</v>
      </c>
      <c r="AA57" s="141">
        <f>SUMPRODUCT('اليوميه العامه'!$G$9:$G$200,(('اليوميه العامه'!$D$9:$D$200=$B57))*(MONTH('اليوميه العامه'!$H$4)=Z$1))</f>
        <v>0</v>
      </c>
      <c r="AB57" s="73">
        <f t="shared" si="0"/>
        <v>0</v>
      </c>
      <c r="AC57" s="74">
        <f t="shared" si="0"/>
        <v>0</v>
      </c>
      <c r="AD57" s="75">
        <f t="shared" si="1"/>
        <v>0</v>
      </c>
      <c r="AE57" s="76">
        <f t="shared" si="2"/>
        <v>0</v>
      </c>
    </row>
    <row r="58" spans="1:31" s="66" customFormat="1" ht="24.95" customHeight="1" thickBot="1">
      <c r="A58" s="135"/>
      <c r="B58" s="86">
        <f>'[6]دليل الحسابـــــــــــــات'!B58</f>
        <v>2646</v>
      </c>
      <c r="C58" s="91" t="str">
        <f>'[6]دليل الحسابـــــــــــــات'!C58</f>
        <v>فواتير موبايلات مستحقه</v>
      </c>
      <c r="D58" s="96"/>
      <c r="E58" s="97"/>
      <c r="F58" s="96"/>
      <c r="G58" s="97"/>
      <c r="H58" s="96"/>
      <c r="I58" s="97"/>
      <c r="J58" s="96"/>
      <c r="K58" s="97"/>
      <c r="L58" s="96"/>
      <c r="M58" s="97"/>
      <c r="N58" s="96">
        <f>SUMPRODUCT('اليوميه العامه'!$F$9:$F$200,(('اليوميه العامه'!$D$9:$D$200=$B58))*(MONTH('اليوميه العامه'!$H$4)=N$1))</f>
        <v>0</v>
      </c>
      <c r="O58" s="141">
        <f>SUMPRODUCT('اليوميه العامه'!$G$9:$G$200,(('اليوميه العامه'!$D$9:$D$200=$B58))*(MONTH('اليوميه العامه'!$H$4)=N$1))</f>
        <v>0</v>
      </c>
      <c r="P58" s="96">
        <f>SUMPRODUCT('اليوميه العامه'!$F$9:$F$200,(('اليوميه العامه'!$D$9:$D$200=$B58))*(MONTH('اليوميه العامه'!$H$4)=P$1))</f>
        <v>0</v>
      </c>
      <c r="Q58" s="141">
        <f>SUMPRODUCT('اليوميه العامه'!$G$9:$G$200,(('اليوميه العامه'!$D$9:$D$200=$B58))*(MONTH('اليوميه العامه'!$H$4)=P$1))</f>
        <v>0</v>
      </c>
      <c r="R58" s="96">
        <f>SUMPRODUCT('اليوميه العامه'!$F$9:$F$200,(('اليوميه العامه'!$D$9:$D$200=$B58))*(MONTH('اليوميه العامه'!$H$4)=R$1))</f>
        <v>0</v>
      </c>
      <c r="S58" s="141">
        <f>SUMPRODUCT('اليوميه العامه'!$G$9:$G$200,(('اليوميه العامه'!$D$9:$D$200=$B58))*(MONTH('اليوميه العامه'!$H$4)=R$1))</f>
        <v>0</v>
      </c>
      <c r="T58" s="96">
        <f>SUMPRODUCT('اليوميه العامه'!$F$9:$F$200,(('اليوميه العامه'!$D$9:$D$200=$B58))*(MONTH('اليوميه العامه'!$H$4)=T$1))</f>
        <v>0</v>
      </c>
      <c r="U58" s="141">
        <f>SUMPRODUCT('اليوميه العامه'!$G$9:$G$200,(('اليوميه العامه'!$D$9:$D$200=$B58))*(MONTH('اليوميه العامه'!$H$4)=T$1))</f>
        <v>0</v>
      </c>
      <c r="V58" s="96">
        <f>SUMPRODUCT('اليوميه العامه'!$F$9:$F$200,(('اليوميه العامه'!$D$9:$D$200=$B58))*(MONTH('اليوميه العامه'!$H$4)=V$1))</f>
        <v>0</v>
      </c>
      <c r="W58" s="141">
        <f>SUMPRODUCT('اليوميه العامه'!$G$9:$G$200,(('اليوميه العامه'!$D$9:$D$200=$B58))*(MONTH('اليوميه العامه'!$H$4)=V$1))</f>
        <v>0</v>
      </c>
      <c r="X58" s="96">
        <f>SUMPRODUCT('اليوميه العامه'!$F$9:$F$200,(('اليوميه العامه'!$D$9:$D$200=$B58))*(MONTH('اليوميه العامه'!$H$4)=X$1))</f>
        <v>0</v>
      </c>
      <c r="Y58" s="141">
        <f>SUMPRODUCT('اليوميه العامه'!$G$9:$G$200,(('اليوميه العامه'!$D$9:$D$200=$B58))*(MONTH('اليوميه العامه'!$H$4)=X$1))</f>
        <v>0</v>
      </c>
      <c r="Z58" s="96">
        <f>SUMPRODUCT('اليوميه العامه'!$F$9:$F$200,(('اليوميه العامه'!$D$9:$D$200=$B58))*(MONTH('اليوميه العامه'!$H$4)=Z$1))</f>
        <v>0</v>
      </c>
      <c r="AA58" s="141">
        <f>SUMPRODUCT('اليوميه العامه'!$G$9:$G$200,(('اليوميه العامه'!$D$9:$D$200=$B58))*(MONTH('اليوميه العامه'!$H$4)=Z$1))</f>
        <v>0</v>
      </c>
      <c r="AB58" s="73">
        <f t="shared" si="0"/>
        <v>0</v>
      </c>
      <c r="AC58" s="74">
        <f t="shared" si="0"/>
        <v>0</v>
      </c>
      <c r="AD58" s="75">
        <f t="shared" si="1"/>
        <v>0</v>
      </c>
      <c r="AE58" s="76">
        <f t="shared" si="2"/>
        <v>0</v>
      </c>
    </row>
    <row r="59" spans="1:31" s="66" customFormat="1" ht="24.95" customHeight="1" thickBot="1">
      <c r="A59" s="135"/>
      <c r="B59" s="86">
        <f>'[6]دليل الحسابـــــــــــــات'!B59</f>
        <v>3111</v>
      </c>
      <c r="C59" s="91" t="str">
        <f>'[6]دليل الحسابـــــــــــــات'!C59</f>
        <v xml:space="preserve">مصاريف مرتبات ومكافآت  </v>
      </c>
      <c r="D59" s="96"/>
      <c r="E59" s="97"/>
      <c r="F59" s="96"/>
      <c r="G59" s="97"/>
      <c r="H59" s="96"/>
      <c r="I59" s="97"/>
      <c r="J59" s="96"/>
      <c r="K59" s="97"/>
      <c r="L59" s="96"/>
      <c r="M59" s="97"/>
      <c r="N59" s="96">
        <f>SUMPRODUCT('اليوميه العامه'!$F$9:$F$200,(('اليوميه العامه'!$D$9:$D$200=$B59))*(MONTH('اليوميه العامه'!$H$4)=N$1))</f>
        <v>0</v>
      </c>
      <c r="O59" s="141">
        <f>SUMPRODUCT('اليوميه العامه'!$G$9:$G$200,(('اليوميه العامه'!$D$9:$D$200=$B59))*(MONTH('اليوميه العامه'!$H$4)=N$1))</f>
        <v>0</v>
      </c>
      <c r="P59" s="96">
        <f>SUMPRODUCT('اليوميه العامه'!$F$9:$F$200,(('اليوميه العامه'!$D$9:$D$200=$B59))*(MONTH('اليوميه العامه'!$H$4)=P$1))</f>
        <v>0</v>
      </c>
      <c r="Q59" s="141">
        <f>SUMPRODUCT('اليوميه العامه'!$G$9:$G$200,(('اليوميه العامه'!$D$9:$D$200=$B59))*(MONTH('اليوميه العامه'!$H$4)=P$1))</f>
        <v>0</v>
      </c>
      <c r="R59" s="96">
        <f>SUMPRODUCT('اليوميه العامه'!$F$9:$F$200,(('اليوميه العامه'!$D$9:$D$200=$B59))*(MONTH('اليوميه العامه'!$H$4)=R$1))</f>
        <v>0</v>
      </c>
      <c r="S59" s="141">
        <f>SUMPRODUCT('اليوميه العامه'!$G$9:$G$200,(('اليوميه العامه'!$D$9:$D$200=$B59))*(MONTH('اليوميه العامه'!$H$4)=R$1))</f>
        <v>0</v>
      </c>
      <c r="T59" s="96">
        <f>SUMPRODUCT('اليوميه العامه'!$F$9:$F$200,(('اليوميه العامه'!$D$9:$D$200=$B59))*(MONTH('اليوميه العامه'!$H$4)=T$1))</f>
        <v>0</v>
      </c>
      <c r="U59" s="141">
        <f>SUMPRODUCT('اليوميه العامه'!$G$9:$G$200,(('اليوميه العامه'!$D$9:$D$200=$B59))*(MONTH('اليوميه العامه'!$H$4)=T$1))</f>
        <v>0</v>
      </c>
      <c r="V59" s="96">
        <f>SUMPRODUCT('اليوميه العامه'!$F$9:$F$200,(('اليوميه العامه'!$D$9:$D$200=$B59))*(MONTH('اليوميه العامه'!$H$4)=V$1))</f>
        <v>61365</v>
      </c>
      <c r="W59" s="141">
        <f>SUMPRODUCT('اليوميه العامه'!$G$9:$G$200,(('اليوميه العامه'!$D$9:$D$200=$B59))*(MONTH('اليوميه العامه'!$H$4)=V$1))</f>
        <v>800</v>
      </c>
      <c r="X59" s="96">
        <f>SUMPRODUCT('اليوميه العامه'!$F$9:$F$200,(('اليوميه العامه'!$D$9:$D$200=$B59))*(MONTH('اليوميه العامه'!$H$4)=X$1))</f>
        <v>0</v>
      </c>
      <c r="Y59" s="141">
        <f>SUMPRODUCT('اليوميه العامه'!$G$9:$G$200,(('اليوميه العامه'!$D$9:$D$200=$B59))*(MONTH('اليوميه العامه'!$H$4)=X$1))</f>
        <v>0</v>
      </c>
      <c r="Z59" s="96">
        <f>SUMPRODUCT('اليوميه العامه'!$F$9:$F$200,(('اليوميه العامه'!$D$9:$D$200=$B59))*(MONTH('اليوميه العامه'!$H$4)=Z$1))</f>
        <v>0</v>
      </c>
      <c r="AA59" s="141">
        <f>SUMPRODUCT('اليوميه العامه'!$G$9:$G$200,(('اليوميه العامه'!$D$9:$D$200=$B59))*(MONTH('اليوميه العامه'!$H$4)=Z$1))</f>
        <v>0</v>
      </c>
      <c r="AB59" s="73">
        <f t="shared" si="0"/>
        <v>61365</v>
      </c>
      <c r="AC59" s="74">
        <f t="shared" si="0"/>
        <v>800</v>
      </c>
      <c r="AD59" s="75">
        <f t="shared" si="1"/>
        <v>60565</v>
      </c>
      <c r="AE59" s="76">
        <f t="shared" si="2"/>
        <v>0</v>
      </c>
    </row>
    <row r="60" spans="1:31" s="66" customFormat="1" ht="24.95" customHeight="1" thickBot="1">
      <c r="A60" s="135"/>
      <c r="B60" s="86">
        <f>'[6]دليل الحسابـــــــــــــات'!B60</f>
        <v>3121</v>
      </c>
      <c r="C60" s="91" t="str">
        <f>'[6]دليل الحسابـــــــــــــات'!C60</f>
        <v>مصاريف تليفونات أرضي</v>
      </c>
      <c r="D60" s="96"/>
      <c r="E60" s="97"/>
      <c r="F60" s="96"/>
      <c r="G60" s="97"/>
      <c r="H60" s="96"/>
      <c r="I60" s="97"/>
      <c r="J60" s="96"/>
      <c r="K60" s="97"/>
      <c r="L60" s="96"/>
      <c r="M60" s="97"/>
      <c r="N60" s="96">
        <f>SUMPRODUCT('اليوميه العامه'!$F$9:$F$200,(('اليوميه العامه'!$D$9:$D$200=$B60))*(MONTH('اليوميه العامه'!$H$4)=N$1))</f>
        <v>0</v>
      </c>
      <c r="O60" s="141">
        <f>SUMPRODUCT('اليوميه العامه'!$G$9:$G$200,(('اليوميه العامه'!$D$9:$D$200=$B60))*(MONTH('اليوميه العامه'!$H$4)=N$1))</f>
        <v>0</v>
      </c>
      <c r="P60" s="96">
        <f>SUMPRODUCT('اليوميه العامه'!$F$9:$F$200,(('اليوميه العامه'!$D$9:$D$200=$B60))*(MONTH('اليوميه العامه'!$H$4)=P$1))</f>
        <v>0</v>
      </c>
      <c r="Q60" s="141">
        <f>SUMPRODUCT('اليوميه العامه'!$G$9:$G$200,(('اليوميه العامه'!$D$9:$D$200=$B60))*(MONTH('اليوميه العامه'!$H$4)=P$1))</f>
        <v>0</v>
      </c>
      <c r="R60" s="96">
        <f>SUMPRODUCT('اليوميه العامه'!$F$9:$F$200,(('اليوميه العامه'!$D$9:$D$200=$B60))*(MONTH('اليوميه العامه'!$H$4)=R$1))</f>
        <v>0</v>
      </c>
      <c r="S60" s="141">
        <f>SUMPRODUCT('اليوميه العامه'!$G$9:$G$200,(('اليوميه العامه'!$D$9:$D$200=$B60))*(MONTH('اليوميه العامه'!$H$4)=R$1))</f>
        <v>0</v>
      </c>
      <c r="T60" s="96">
        <f>SUMPRODUCT('اليوميه العامه'!$F$9:$F$200,(('اليوميه العامه'!$D$9:$D$200=$B60))*(MONTH('اليوميه العامه'!$H$4)=T$1))</f>
        <v>0</v>
      </c>
      <c r="U60" s="141">
        <f>SUMPRODUCT('اليوميه العامه'!$G$9:$G$200,(('اليوميه العامه'!$D$9:$D$200=$B60))*(MONTH('اليوميه العامه'!$H$4)=T$1))</f>
        <v>0</v>
      </c>
      <c r="V60" s="96">
        <f>SUMPRODUCT('اليوميه العامه'!$F$9:$F$200,(('اليوميه العامه'!$D$9:$D$200=$B60))*(MONTH('اليوميه العامه'!$H$4)=V$1))</f>
        <v>0</v>
      </c>
      <c r="W60" s="141">
        <f>SUMPRODUCT('اليوميه العامه'!$G$9:$G$200,(('اليوميه العامه'!$D$9:$D$200=$B60))*(MONTH('اليوميه العامه'!$H$4)=V$1))</f>
        <v>0</v>
      </c>
      <c r="X60" s="96">
        <f>SUMPRODUCT('اليوميه العامه'!$F$9:$F$200,(('اليوميه العامه'!$D$9:$D$200=$B60))*(MONTH('اليوميه العامه'!$H$4)=X$1))</f>
        <v>0</v>
      </c>
      <c r="Y60" s="141">
        <f>SUMPRODUCT('اليوميه العامه'!$G$9:$G$200,(('اليوميه العامه'!$D$9:$D$200=$B60))*(MONTH('اليوميه العامه'!$H$4)=X$1))</f>
        <v>0</v>
      </c>
      <c r="Z60" s="96">
        <f>SUMPRODUCT('اليوميه العامه'!$F$9:$F$200,(('اليوميه العامه'!$D$9:$D$200=$B60))*(MONTH('اليوميه العامه'!$H$4)=Z$1))</f>
        <v>0</v>
      </c>
      <c r="AA60" s="141">
        <f>SUMPRODUCT('اليوميه العامه'!$G$9:$G$200,(('اليوميه العامه'!$D$9:$D$200=$B60))*(MONTH('اليوميه العامه'!$H$4)=Z$1))</f>
        <v>0</v>
      </c>
      <c r="AB60" s="73">
        <f t="shared" si="0"/>
        <v>0</v>
      </c>
      <c r="AC60" s="74">
        <f t="shared" si="0"/>
        <v>0</v>
      </c>
      <c r="AD60" s="75">
        <f t="shared" si="1"/>
        <v>0</v>
      </c>
      <c r="AE60" s="76">
        <f t="shared" si="2"/>
        <v>0</v>
      </c>
    </row>
    <row r="61" spans="1:31" s="66" customFormat="1" ht="24.95" customHeight="1" thickBot="1">
      <c r="A61" s="135"/>
      <c r="B61" s="86">
        <f>'[6]دليل الحسابـــــــــــــات'!B61</f>
        <v>3122</v>
      </c>
      <c r="C61" s="91" t="str">
        <f>'[6]دليل الحسابـــــــــــــات'!C61</f>
        <v>مصاريف مكالمات موبايلات</v>
      </c>
      <c r="D61" s="96"/>
      <c r="E61" s="97"/>
      <c r="F61" s="96"/>
      <c r="G61" s="97"/>
      <c r="H61" s="96"/>
      <c r="I61" s="97"/>
      <c r="J61" s="96"/>
      <c r="K61" s="97"/>
      <c r="L61" s="96"/>
      <c r="M61" s="97"/>
      <c r="N61" s="96">
        <f>SUMPRODUCT('اليوميه العامه'!$F$9:$F$200,(('اليوميه العامه'!$D$9:$D$200=$B61))*(MONTH('اليوميه العامه'!$H$4)=N$1))</f>
        <v>0</v>
      </c>
      <c r="O61" s="141">
        <f>SUMPRODUCT('اليوميه العامه'!$G$9:$G$200,(('اليوميه العامه'!$D$9:$D$200=$B61))*(MONTH('اليوميه العامه'!$H$4)=N$1))</f>
        <v>0</v>
      </c>
      <c r="P61" s="96">
        <f>SUMPRODUCT('اليوميه العامه'!$F$9:$F$200,(('اليوميه العامه'!$D$9:$D$200=$B61))*(MONTH('اليوميه العامه'!$H$4)=P$1))</f>
        <v>0</v>
      </c>
      <c r="Q61" s="141">
        <f>SUMPRODUCT('اليوميه العامه'!$G$9:$G$200,(('اليوميه العامه'!$D$9:$D$200=$B61))*(MONTH('اليوميه العامه'!$H$4)=P$1))</f>
        <v>0</v>
      </c>
      <c r="R61" s="96">
        <f>SUMPRODUCT('اليوميه العامه'!$F$9:$F$200,(('اليوميه العامه'!$D$9:$D$200=$B61))*(MONTH('اليوميه العامه'!$H$4)=R$1))</f>
        <v>0</v>
      </c>
      <c r="S61" s="141">
        <f>SUMPRODUCT('اليوميه العامه'!$G$9:$G$200,(('اليوميه العامه'!$D$9:$D$200=$B61))*(MONTH('اليوميه العامه'!$H$4)=R$1))</f>
        <v>0</v>
      </c>
      <c r="T61" s="96">
        <f>SUMPRODUCT('اليوميه العامه'!$F$9:$F$200,(('اليوميه العامه'!$D$9:$D$200=$B61))*(MONTH('اليوميه العامه'!$H$4)=T$1))</f>
        <v>0</v>
      </c>
      <c r="U61" s="141">
        <f>SUMPRODUCT('اليوميه العامه'!$G$9:$G$200,(('اليوميه العامه'!$D$9:$D$200=$B61))*(MONTH('اليوميه العامه'!$H$4)=T$1))</f>
        <v>0</v>
      </c>
      <c r="V61" s="96">
        <f>SUMPRODUCT('اليوميه العامه'!$F$9:$F$200,(('اليوميه العامه'!$D$9:$D$200=$B61))*(MONTH('اليوميه العامه'!$H$4)=V$1))</f>
        <v>6850</v>
      </c>
      <c r="W61" s="141">
        <f>SUMPRODUCT('اليوميه العامه'!$G$9:$G$200,(('اليوميه العامه'!$D$9:$D$200=$B61))*(MONTH('اليوميه العامه'!$H$4)=V$1))</f>
        <v>0</v>
      </c>
      <c r="X61" s="96">
        <f>SUMPRODUCT('اليوميه العامه'!$F$9:$F$200,(('اليوميه العامه'!$D$9:$D$200=$B61))*(MONTH('اليوميه العامه'!$H$4)=X$1))</f>
        <v>0</v>
      </c>
      <c r="Y61" s="141">
        <f>SUMPRODUCT('اليوميه العامه'!$G$9:$G$200,(('اليوميه العامه'!$D$9:$D$200=$B61))*(MONTH('اليوميه العامه'!$H$4)=X$1))</f>
        <v>0</v>
      </c>
      <c r="Z61" s="96">
        <f>SUMPRODUCT('اليوميه العامه'!$F$9:$F$200,(('اليوميه العامه'!$D$9:$D$200=$B61))*(MONTH('اليوميه العامه'!$H$4)=Z$1))</f>
        <v>0</v>
      </c>
      <c r="AA61" s="141">
        <f>SUMPRODUCT('اليوميه العامه'!$G$9:$G$200,(('اليوميه العامه'!$D$9:$D$200=$B61))*(MONTH('اليوميه العامه'!$H$4)=Z$1))</f>
        <v>0</v>
      </c>
      <c r="AB61" s="73">
        <f t="shared" si="0"/>
        <v>6850</v>
      </c>
      <c r="AC61" s="74">
        <f t="shared" si="0"/>
        <v>0</v>
      </c>
      <c r="AD61" s="75">
        <f t="shared" si="1"/>
        <v>6850</v>
      </c>
      <c r="AE61" s="76">
        <f t="shared" si="2"/>
        <v>0</v>
      </c>
    </row>
    <row r="62" spans="1:31" s="66" customFormat="1" ht="24.95" customHeight="1" thickBot="1">
      <c r="A62" s="135"/>
      <c r="B62" s="86">
        <f>'[6]دليل الحسابـــــــــــــات'!B62</f>
        <v>3128</v>
      </c>
      <c r="C62" s="91" t="str">
        <f>'[6]دليل الحسابـــــــــــــات'!C62</f>
        <v xml:space="preserve">مصاريف كمبيوتر وشبكات </v>
      </c>
      <c r="D62" s="96"/>
      <c r="E62" s="97"/>
      <c r="F62" s="96"/>
      <c r="G62" s="97"/>
      <c r="H62" s="96"/>
      <c r="I62" s="97"/>
      <c r="J62" s="96"/>
      <c r="K62" s="97"/>
      <c r="L62" s="96"/>
      <c r="M62" s="97"/>
      <c r="N62" s="96">
        <f>SUMPRODUCT('اليوميه العامه'!$F$9:$F$200,(('اليوميه العامه'!$D$9:$D$200=$B62))*(MONTH('اليوميه العامه'!$H$4)=N$1))</f>
        <v>0</v>
      </c>
      <c r="O62" s="141">
        <f>SUMPRODUCT('اليوميه العامه'!$G$9:$G$200,(('اليوميه العامه'!$D$9:$D$200=$B62))*(MONTH('اليوميه العامه'!$H$4)=N$1))</f>
        <v>0</v>
      </c>
      <c r="P62" s="96">
        <f>SUMPRODUCT('اليوميه العامه'!$F$9:$F$200,(('اليوميه العامه'!$D$9:$D$200=$B62))*(MONTH('اليوميه العامه'!$H$4)=P$1))</f>
        <v>0</v>
      </c>
      <c r="Q62" s="141">
        <f>SUMPRODUCT('اليوميه العامه'!$G$9:$G$200,(('اليوميه العامه'!$D$9:$D$200=$B62))*(MONTH('اليوميه العامه'!$H$4)=P$1))</f>
        <v>0</v>
      </c>
      <c r="R62" s="96">
        <f>SUMPRODUCT('اليوميه العامه'!$F$9:$F$200,(('اليوميه العامه'!$D$9:$D$200=$B62))*(MONTH('اليوميه العامه'!$H$4)=R$1))</f>
        <v>0</v>
      </c>
      <c r="S62" s="141">
        <f>SUMPRODUCT('اليوميه العامه'!$G$9:$G$200,(('اليوميه العامه'!$D$9:$D$200=$B62))*(MONTH('اليوميه العامه'!$H$4)=R$1))</f>
        <v>0</v>
      </c>
      <c r="T62" s="96">
        <f>SUMPRODUCT('اليوميه العامه'!$F$9:$F$200,(('اليوميه العامه'!$D$9:$D$200=$B62))*(MONTH('اليوميه العامه'!$H$4)=T$1))</f>
        <v>0</v>
      </c>
      <c r="U62" s="141">
        <f>SUMPRODUCT('اليوميه العامه'!$G$9:$G$200,(('اليوميه العامه'!$D$9:$D$200=$B62))*(MONTH('اليوميه العامه'!$H$4)=T$1))</f>
        <v>0</v>
      </c>
      <c r="V62" s="96">
        <f>SUMPRODUCT('اليوميه العامه'!$F$9:$F$200,(('اليوميه العامه'!$D$9:$D$200=$B62))*(MONTH('اليوميه العامه'!$H$4)=V$1))</f>
        <v>3482.48</v>
      </c>
      <c r="W62" s="141">
        <f>SUMPRODUCT('اليوميه العامه'!$G$9:$G$200,(('اليوميه العامه'!$D$9:$D$200=$B62))*(MONTH('اليوميه العامه'!$H$4)=V$1))</f>
        <v>0</v>
      </c>
      <c r="X62" s="96">
        <f>SUMPRODUCT('اليوميه العامه'!$F$9:$F$200,(('اليوميه العامه'!$D$9:$D$200=$B62))*(MONTH('اليوميه العامه'!$H$4)=X$1))</f>
        <v>0</v>
      </c>
      <c r="Y62" s="141">
        <f>SUMPRODUCT('اليوميه العامه'!$G$9:$G$200,(('اليوميه العامه'!$D$9:$D$200=$B62))*(MONTH('اليوميه العامه'!$H$4)=X$1))</f>
        <v>0</v>
      </c>
      <c r="Z62" s="96">
        <f>SUMPRODUCT('اليوميه العامه'!$F$9:$F$200,(('اليوميه العامه'!$D$9:$D$200=$B62))*(MONTH('اليوميه العامه'!$H$4)=Z$1))</f>
        <v>0</v>
      </c>
      <c r="AA62" s="141">
        <f>SUMPRODUCT('اليوميه العامه'!$G$9:$G$200,(('اليوميه العامه'!$D$9:$D$200=$B62))*(MONTH('اليوميه العامه'!$H$4)=Z$1))</f>
        <v>0</v>
      </c>
      <c r="AB62" s="73">
        <f t="shared" si="0"/>
        <v>3482.48</v>
      </c>
      <c r="AC62" s="74">
        <f t="shared" si="0"/>
        <v>0</v>
      </c>
      <c r="AD62" s="75">
        <f t="shared" si="1"/>
        <v>3482.48</v>
      </c>
      <c r="AE62" s="76">
        <f t="shared" si="2"/>
        <v>0</v>
      </c>
    </row>
    <row r="63" spans="1:31" s="66" customFormat="1" ht="24.95" customHeight="1" thickBot="1">
      <c r="A63" s="135"/>
      <c r="B63" s="86">
        <f>'[6]دليل الحسابـــــــــــــات'!B63</f>
        <v>3161</v>
      </c>
      <c r="C63" s="91" t="str">
        <f>'[6]دليل الحسابـــــــــــــات'!C63</f>
        <v>مصاريف بنكيه</v>
      </c>
      <c r="D63" s="96"/>
      <c r="E63" s="97"/>
      <c r="F63" s="96"/>
      <c r="G63" s="97"/>
      <c r="H63" s="96"/>
      <c r="I63" s="97"/>
      <c r="J63" s="96"/>
      <c r="K63" s="97"/>
      <c r="L63" s="96"/>
      <c r="M63" s="97"/>
      <c r="N63" s="96">
        <f>SUMPRODUCT('اليوميه العامه'!$F$9:$F$200,(('اليوميه العامه'!$D$9:$D$200=$B63))*(MONTH('اليوميه العامه'!$H$4)=N$1))</f>
        <v>0</v>
      </c>
      <c r="O63" s="141">
        <f>SUMPRODUCT('اليوميه العامه'!$G$9:$G$200,(('اليوميه العامه'!$D$9:$D$200=$B63))*(MONTH('اليوميه العامه'!$H$4)=N$1))</f>
        <v>0</v>
      </c>
      <c r="P63" s="96">
        <f>SUMPRODUCT('اليوميه العامه'!$F$9:$F$200,(('اليوميه العامه'!$D$9:$D$200=$B63))*(MONTH('اليوميه العامه'!$H$4)=P$1))</f>
        <v>0</v>
      </c>
      <c r="Q63" s="141">
        <f>SUMPRODUCT('اليوميه العامه'!$G$9:$G$200,(('اليوميه العامه'!$D$9:$D$200=$B63))*(MONTH('اليوميه العامه'!$H$4)=P$1))</f>
        <v>0</v>
      </c>
      <c r="R63" s="96">
        <f>SUMPRODUCT('اليوميه العامه'!$F$9:$F$200,(('اليوميه العامه'!$D$9:$D$200=$B63))*(MONTH('اليوميه العامه'!$H$4)=R$1))</f>
        <v>0</v>
      </c>
      <c r="S63" s="141">
        <f>SUMPRODUCT('اليوميه العامه'!$G$9:$G$200,(('اليوميه العامه'!$D$9:$D$200=$B63))*(MONTH('اليوميه العامه'!$H$4)=R$1))</f>
        <v>0</v>
      </c>
      <c r="T63" s="96">
        <f>SUMPRODUCT('اليوميه العامه'!$F$9:$F$200,(('اليوميه العامه'!$D$9:$D$200=$B63))*(MONTH('اليوميه العامه'!$H$4)=T$1))</f>
        <v>0</v>
      </c>
      <c r="U63" s="141">
        <f>SUMPRODUCT('اليوميه العامه'!$G$9:$G$200,(('اليوميه العامه'!$D$9:$D$200=$B63))*(MONTH('اليوميه العامه'!$H$4)=T$1))</f>
        <v>0</v>
      </c>
      <c r="V63" s="96">
        <f>SUMPRODUCT('اليوميه العامه'!$F$9:$F$200,(('اليوميه العامه'!$D$9:$D$200=$B63))*(MONTH('اليوميه العامه'!$H$4)=V$1))</f>
        <v>0</v>
      </c>
      <c r="W63" s="141">
        <f>SUMPRODUCT('اليوميه العامه'!$G$9:$G$200,(('اليوميه العامه'!$D$9:$D$200=$B63))*(MONTH('اليوميه العامه'!$H$4)=V$1))</f>
        <v>0</v>
      </c>
      <c r="X63" s="96">
        <f>SUMPRODUCT('اليوميه العامه'!$F$9:$F$200,(('اليوميه العامه'!$D$9:$D$200=$B63))*(MONTH('اليوميه العامه'!$H$4)=X$1))</f>
        <v>0</v>
      </c>
      <c r="Y63" s="141">
        <f>SUMPRODUCT('اليوميه العامه'!$G$9:$G$200,(('اليوميه العامه'!$D$9:$D$200=$B63))*(MONTH('اليوميه العامه'!$H$4)=X$1))</f>
        <v>0</v>
      </c>
      <c r="Z63" s="96">
        <f>SUMPRODUCT('اليوميه العامه'!$F$9:$F$200,(('اليوميه العامه'!$D$9:$D$200=$B63))*(MONTH('اليوميه العامه'!$H$4)=Z$1))</f>
        <v>0</v>
      </c>
      <c r="AA63" s="141">
        <f>SUMPRODUCT('اليوميه العامه'!$G$9:$G$200,(('اليوميه العامه'!$D$9:$D$200=$B63))*(MONTH('اليوميه العامه'!$H$4)=Z$1))</f>
        <v>0</v>
      </c>
      <c r="AB63" s="73">
        <f t="shared" si="0"/>
        <v>0</v>
      </c>
      <c r="AC63" s="74">
        <f t="shared" si="0"/>
        <v>0</v>
      </c>
      <c r="AD63" s="75">
        <f t="shared" si="1"/>
        <v>0</v>
      </c>
      <c r="AE63" s="76">
        <f t="shared" si="2"/>
        <v>0</v>
      </c>
    </row>
    <row r="64" spans="1:31" s="66" customFormat="1" ht="24.95" customHeight="1" thickBot="1">
      <c r="A64" s="123"/>
      <c r="B64" s="86">
        <f>'[6]دليل الحسابـــــــــــــات'!B64</f>
        <v>3162</v>
      </c>
      <c r="C64" s="91" t="str">
        <f>'[6]دليل الحسابـــــــــــــات'!C64</f>
        <v>مصاريف عمولات بنكيه</v>
      </c>
      <c r="D64" s="96"/>
      <c r="E64" s="97"/>
      <c r="F64" s="96"/>
      <c r="G64" s="97"/>
      <c r="H64" s="96"/>
      <c r="I64" s="97"/>
      <c r="J64" s="96"/>
      <c r="K64" s="97"/>
      <c r="L64" s="96"/>
      <c r="M64" s="97"/>
      <c r="N64" s="96">
        <f>SUMPRODUCT('اليوميه العامه'!$F$9:$F$200,(('اليوميه العامه'!$D$9:$D$200=$B64))*(MONTH('اليوميه العامه'!$H$4)=N$1))</f>
        <v>0</v>
      </c>
      <c r="O64" s="141">
        <f>SUMPRODUCT('اليوميه العامه'!$G$9:$G$200,(('اليوميه العامه'!$D$9:$D$200=$B64))*(MONTH('اليوميه العامه'!$H$4)=N$1))</f>
        <v>0</v>
      </c>
      <c r="P64" s="96">
        <f>SUMPRODUCT('اليوميه العامه'!$F$9:$F$200,(('اليوميه العامه'!$D$9:$D$200=$B64))*(MONTH('اليوميه العامه'!$H$4)=P$1))</f>
        <v>0</v>
      </c>
      <c r="Q64" s="141">
        <f>SUMPRODUCT('اليوميه العامه'!$G$9:$G$200,(('اليوميه العامه'!$D$9:$D$200=$B64))*(MONTH('اليوميه العامه'!$H$4)=P$1))</f>
        <v>0</v>
      </c>
      <c r="R64" s="96">
        <f>SUMPRODUCT('اليوميه العامه'!$F$9:$F$200,(('اليوميه العامه'!$D$9:$D$200=$B64))*(MONTH('اليوميه العامه'!$H$4)=R$1))</f>
        <v>0</v>
      </c>
      <c r="S64" s="141">
        <f>SUMPRODUCT('اليوميه العامه'!$G$9:$G$200,(('اليوميه العامه'!$D$9:$D$200=$B64))*(MONTH('اليوميه العامه'!$H$4)=R$1))</f>
        <v>0</v>
      </c>
      <c r="T64" s="96">
        <f>SUMPRODUCT('اليوميه العامه'!$F$9:$F$200,(('اليوميه العامه'!$D$9:$D$200=$B64))*(MONTH('اليوميه العامه'!$H$4)=T$1))</f>
        <v>0</v>
      </c>
      <c r="U64" s="141">
        <f>SUMPRODUCT('اليوميه العامه'!$G$9:$G$200,(('اليوميه العامه'!$D$9:$D$200=$B64))*(MONTH('اليوميه العامه'!$H$4)=T$1))</f>
        <v>0</v>
      </c>
      <c r="V64" s="96">
        <f>SUMPRODUCT('اليوميه العامه'!$F$9:$F$200,(('اليوميه العامه'!$D$9:$D$200=$B64))*(MONTH('اليوميه العامه'!$H$4)=V$1))</f>
        <v>0</v>
      </c>
      <c r="W64" s="141">
        <f>SUMPRODUCT('اليوميه العامه'!$G$9:$G$200,(('اليوميه العامه'!$D$9:$D$200=$B64))*(MONTH('اليوميه العامه'!$H$4)=V$1))</f>
        <v>0</v>
      </c>
      <c r="X64" s="96">
        <f>SUMPRODUCT('اليوميه العامه'!$F$9:$F$200,(('اليوميه العامه'!$D$9:$D$200=$B64))*(MONTH('اليوميه العامه'!$H$4)=X$1))</f>
        <v>0</v>
      </c>
      <c r="Y64" s="141">
        <f>SUMPRODUCT('اليوميه العامه'!$G$9:$G$200,(('اليوميه العامه'!$D$9:$D$200=$B64))*(MONTH('اليوميه العامه'!$H$4)=X$1))</f>
        <v>0</v>
      </c>
      <c r="Z64" s="96">
        <f>SUMPRODUCT('اليوميه العامه'!$F$9:$F$200,(('اليوميه العامه'!$D$9:$D$200=$B64))*(MONTH('اليوميه العامه'!$H$4)=Z$1))</f>
        <v>0</v>
      </c>
      <c r="AA64" s="141">
        <f>SUMPRODUCT('اليوميه العامه'!$G$9:$G$200,(('اليوميه العامه'!$D$9:$D$200=$B64))*(MONTH('اليوميه العامه'!$H$4)=Z$1))</f>
        <v>0</v>
      </c>
      <c r="AB64" s="73">
        <f t="shared" si="0"/>
        <v>0</v>
      </c>
      <c r="AC64" s="74">
        <f t="shared" si="0"/>
        <v>0</v>
      </c>
      <c r="AD64" s="75">
        <f t="shared" si="1"/>
        <v>0</v>
      </c>
      <c r="AE64" s="76">
        <f t="shared" si="2"/>
        <v>0</v>
      </c>
    </row>
    <row r="65" spans="1:31" s="66" customFormat="1" ht="24.95" customHeight="1" thickBot="1">
      <c r="A65" s="123"/>
      <c r="B65" s="86">
        <f>'[6]دليل الحسابـــــــــــــات'!B65</f>
        <v>3181</v>
      </c>
      <c r="C65" s="91" t="str">
        <f>'[6]دليل الحسابـــــــــــــات'!C65</f>
        <v>مصاريف بريد</v>
      </c>
      <c r="D65" s="96"/>
      <c r="E65" s="97"/>
      <c r="F65" s="96"/>
      <c r="G65" s="97"/>
      <c r="H65" s="96"/>
      <c r="I65" s="97"/>
      <c r="J65" s="96"/>
      <c r="K65" s="97"/>
      <c r="L65" s="96"/>
      <c r="M65" s="97"/>
      <c r="N65" s="96">
        <f>SUMPRODUCT('اليوميه العامه'!$F$9:$F$200,(('اليوميه العامه'!$D$9:$D$200=$B65))*(MONTH('اليوميه العامه'!$H$4)=N$1))</f>
        <v>0</v>
      </c>
      <c r="O65" s="141">
        <f>SUMPRODUCT('اليوميه العامه'!$G$9:$G$200,(('اليوميه العامه'!$D$9:$D$200=$B65))*(MONTH('اليوميه العامه'!$H$4)=N$1))</f>
        <v>0</v>
      </c>
      <c r="P65" s="96">
        <f>SUMPRODUCT('اليوميه العامه'!$F$9:$F$200,(('اليوميه العامه'!$D$9:$D$200=$B65))*(MONTH('اليوميه العامه'!$H$4)=P$1))</f>
        <v>0</v>
      </c>
      <c r="Q65" s="141">
        <f>SUMPRODUCT('اليوميه العامه'!$G$9:$G$200,(('اليوميه العامه'!$D$9:$D$200=$B65))*(MONTH('اليوميه العامه'!$H$4)=P$1))</f>
        <v>0</v>
      </c>
      <c r="R65" s="96">
        <f>SUMPRODUCT('اليوميه العامه'!$F$9:$F$200,(('اليوميه العامه'!$D$9:$D$200=$B65))*(MONTH('اليوميه العامه'!$H$4)=R$1))</f>
        <v>0</v>
      </c>
      <c r="S65" s="141">
        <f>SUMPRODUCT('اليوميه العامه'!$G$9:$G$200,(('اليوميه العامه'!$D$9:$D$200=$B65))*(MONTH('اليوميه العامه'!$H$4)=R$1))</f>
        <v>0</v>
      </c>
      <c r="T65" s="96">
        <f>SUMPRODUCT('اليوميه العامه'!$F$9:$F$200,(('اليوميه العامه'!$D$9:$D$200=$B65))*(MONTH('اليوميه العامه'!$H$4)=T$1))</f>
        <v>0</v>
      </c>
      <c r="U65" s="141">
        <f>SUMPRODUCT('اليوميه العامه'!$G$9:$G$200,(('اليوميه العامه'!$D$9:$D$200=$B65))*(MONTH('اليوميه العامه'!$H$4)=T$1))</f>
        <v>0</v>
      </c>
      <c r="V65" s="96">
        <f>SUMPRODUCT('اليوميه العامه'!$F$9:$F$200,(('اليوميه العامه'!$D$9:$D$200=$B65))*(MONTH('اليوميه العامه'!$H$4)=V$1))</f>
        <v>0</v>
      </c>
      <c r="W65" s="141">
        <f>SUMPRODUCT('اليوميه العامه'!$G$9:$G$200,(('اليوميه العامه'!$D$9:$D$200=$B65))*(MONTH('اليوميه العامه'!$H$4)=V$1))</f>
        <v>0</v>
      </c>
      <c r="X65" s="96">
        <f>SUMPRODUCT('اليوميه العامه'!$F$9:$F$200,(('اليوميه العامه'!$D$9:$D$200=$B65))*(MONTH('اليوميه العامه'!$H$4)=X$1))</f>
        <v>0</v>
      </c>
      <c r="Y65" s="141">
        <f>SUMPRODUCT('اليوميه العامه'!$G$9:$G$200,(('اليوميه العامه'!$D$9:$D$200=$B65))*(MONTH('اليوميه العامه'!$H$4)=X$1))</f>
        <v>0</v>
      </c>
      <c r="Z65" s="96">
        <f>SUMPRODUCT('اليوميه العامه'!$F$9:$F$200,(('اليوميه العامه'!$D$9:$D$200=$B65))*(MONTH('اليوميه العامه'!$H$4)=Z$1))</f>
        <v>0</v>
      </c>
      <c r="AA65" s="141">
        <f>SUMPRODUCT('اليوميه العامه'!$G$9:$G$200,(('اليوميه العامه'!$D$9:$D$200=$B65))*(MONTH('اليوميه العامه'!$H$4)=Z$1))</f>
        <v>0</v>
      </c>
      <c r="AB65" s="73">
        <f t="shared" si="0"/>
        <v>0</v>
      </c>
      <c r="AC65" s="74">
        <f t="shared" si="0"/>
        <v>0</v>
      </c>
      <c r="AD65" s="75">
        <f t="shared" si="1"/>
        <v>0</v>
      </c>
      <c r="AE65" s="76">
        <f t="shared" si="2"/>
        <v>0</v>
      </c>
    </row>
    <row r="66" spans="1:31" s="66" customFormat="1" ht="24.95" customHeight="1" thickBot="1">
      <c r="A66" s="123"/>
      <c r="B66" s="86">
        <f>'[6]دليل الحسابـــــــــــــات'!B66</f>
        <v>3182</v>
      </c>
      <c r="C66" s="91" t="str">
        <f>'[6]دليل الحسابـــــــــــــات'!C66</f>
        <v xml:space="preserve">مصاريف مطبوعات </v>
      </c>
      <c r="D66" s="96"/>
      <c r="E66" s="97"/>
      <c r="F66" s="96"/>
      <c r="G66" s="97"/>
      <c r="H66" s="96"/>
      <c r="I66" s="97"/>
      <c r="J66" s="96"/>
      <c r="K66" s="97"/>
      <c r="L66" s="96"/>
      <c r="M66" s="97"/>
      <c r="N66" s="96">
        <f>SUMPRODUCT('اليوميه العامه'!$F$9:$F$200,(('اليوميه العامه'!$D$9:$D$200=$B66))*(MONTH('اليوميه العامه'!$H$4)=N$1))</f>
        <v>0</v>
      </c>
      <c r="O66" s="141">
        <f>SUMPRODUCT('اليوميه العامه'!$G$9:$G$200,(('اليوميه العامه'!$D$9:$D$200=$B66))*(MONTH('اليوميه العامه'!$H$4)=N$1))</f>
        <v>0</v>
      </c>
      <c r="P66" s="96">
        <f>SUMPRODUCT('اليوميه العامه'!$F$9:$F$200,(('اليوميه العامه'!$D$9:$D$200=$B66))*(MONTH('اليوميه العامه'!$H$4)=P$1))</f>
        <v>0</v>
      </c>
      <c r="Q66" s="141">
        <f>SUMPRODUCT('اليوميه العامه'!$G$9:$G$200,(('اليوميه العامه'!$D$9:$D$200=$B66))*(MONTH('اليوميه العامه'!$H$4)=P$1))</f>
        <v>0</v>
      </c>
      <c r="R66" s="96">
        <f>SUMPRODUCT('اليوميه العامه'!$F$9:$F$200,(('اليوميه العامه'!$D$9:$D$200=$B66))*(MONTH('اليوميه العامه'!$H$4)=R$1))</f>
        <v>0</v>
      </c>
      <c r="S66" s="141">
        <f>SUMPRODUCT('اليوميه العامه'!$G$9:$G$200,(('اليوميه العامه'!$D$9:$D$200=$B66))*(MONTH('اليوميه العامه'!$H$4)=R$1))</f>
        <v>0</v>
      </c>
      <c r="T66" s="96">
        <f>SUMPRODUCT('اليوميه العامه'!$F$9:$F$200,(('اليوميه العامه'!$D$9:$D$200=$B66))*(MONTH('اليوميه العامه'!$H$4)=T$1))</f>
        <v>0</v>
      </c>
      <c r="U66" s="141">
        <f>SUMPRODUCT('اليوميه العامه'!$G$9:$G$200,(('اليوميه العامه'!$D$9:$D$200=$B66))*(MONTH('اليوميه العامه'!$H$4)=T$1))</f>
        <v>0</v>
      </c>
      <c r="V66" s="96">
        <f>SUMPRODUCT('اليوميه العامه'!$F$9:$F$200,(('اليوميه العامه'!$D$9:$D$200=$B66))*(MONTH('اليوميه العامه'!$H$4)=V$1))</f>
        <v>0</v>
      </c>
      <c r="W66" s="141">
        <f>SUMPRODUCT('اليوميه العامه'!$G$9:$G$200,(('اليوميه العامه'!$D$9:$D$200=$B66))*(MONTH('اليوميه العامه'!$H$4)=V$1))</f>
        <v>0</v>
      </c>
      <c r="X66" s="96">
        <f>SUMPRODUCT('اليوميه العامه'!$F$9:$F$200,(('اليوميه العامه'!$D$9:$D$200=$B66))*(MONTH('اليوميه العامه'!$H$4)=X$1))</f>
        <v>0</v>
      </c>
      <c r="Y66" s="141">
        <f>SUMPRODUCT('اليوميه العامه'!$G$9:$G$200,(('اليوميه العامه'!$D$9:$D$200=$B66))*(MONTH('اليوميه العامه'!$H$4)=X$1))</f>
        <v>0</v>
      </c>
      <c r="Z66" s="96">
        <f>SUMPRODUCT('اليوميه العامه'!$F$9:$F$200,(('اليوميه العامه'!$D$9:$D$200=$B66))*(MONTH('اليوميه العامه'!$H$4)=Z$1))</f>
        <v>0</v>
      </c>
      <c r="AA66" s="141">
        <f>SUMPRODUCT('اليوميه العامه'!$G$9:$G$200,(('اليوميه العامه'!$D$9:$D$200=$B66))*(MONTH('اليوميه العامه'!$H$4)=Z$1))</f>
        <v>0</v>
      </c>
      <c r="AB66" s="73">
        <f t="shared" si="0"/>
        <v>0</v>
      </c>
      <c r="AC66" s="74">
        <f t="shared" si="0"/>
        <v>0</v>
      </c>
      <c r="AD66" s="75">
        <f t="shared" si="1"/>
        <v>0</v>
      </c>
      <c r="AE66" s="76">
        <f t="shared" si="2"/>
        <v>0</v>
      </c>
    </row>
    <row r="67" spans="1:31" s="66" customFormat="1" ht="24.95" customHeight="1" thickBot="1">
      <c r="A67" s="123"/>
      <c r="B67" s="86">
        <f>'[6]دليل الحسابـــــــــــــات'!B67</f>
        <v>3183</v>
      </c>
      <c r="C67" s="91" t="str">
        <f>'[6]دليل الحسابـــــــــــــات'!C67</f>
        <v>مصاريف داتا</v>
      </c>
      <c r="D67" s="96"/>
      <c r="E67" s="97"/>
      <c r="F67" s="96"/>
      <c r="G67" s="97"/>
      <c r="H67" s="96"/>
      <c r="I67" s="97"/>
      <c r="J67" s="96"/>
      <c r="K67" s="97"/>
      <c r="L67" s="96"/>
      <c r="M67" s="97"/>
      <c r="N67" s="96">
        <f>SUMPRODUCT('اليوميه العامه'!$F$9:$F$200,(('اليوميه العامه'!$D$9:$D$200=$B67))*(MONTH('اليوميه العامه'!$H$4)=N$1))</f>
        <v>0</v>
      </c>
      <c r="O67" s="141">
        <f>SUMPRODUCT('اليوميه العامه'!$G$9:$G$200,(('اليوميه العامه'!$D$9:$D$200=$B67))*(MONTH('اليوميه العامه'!$H$4)=N$1))</f>
        <v>0</v>
      </c>
      <c r="P67" s="96">
        <f>SUMPRODUCT('اليوميه العامه'!$F$9:$F$200,(('اليوميه العامه'!$D$9:$D$200=$B67))*(MONTH('اليوميه العامه'!$H$4)=P$1))</f>
        <v>0</v>
      </c>
      <c r="Q67" s="141">
        <f>SUMPRODUCT('اليوميه العامه'!$G$9:$G$200,(('اليوميه العامه'!$D$9:$D$200=$B67))*(MONTH('اليوميه العامه'!$H$4)=P$1))</f>
        <v>0</v>
      </c>
      <c r="R67" s="96">
        <f>SUMPRODUCT('اليوميه العامه'!$F$9:$F$200,(('اليوميه العامه'!$D$9:$D$200=$B67))*(MONTH('اليوميه العامه'!$H$4)=R$1))</f>
        <v>0</v>
      </c>
      <c r="S67" s="141">
        <f>SUMPRODUCT('اليوميه العامه'!$G$9:$G$200,(('اليوميه العامه'!$D$9:$D$200=$B67))*(MONTH('اليوميه العامه'!$H$4)=R$1))</f>
        <v>0</v>
      </c>
      <c r="T67" s="96">
        <f>SUMPRODUCT('اليوميه العامه'!$F$9:$F$200,(('اليوميه العامه'!$D$9:$D$200=$B67))*(MONTH('اليوميه العامه'!$H$4)=T$1))</f>
        <v>0</v>
      </c>
      <c r="U67" s="141">
        <f>SUMPRODUCT('اليوميه العامه'!$G$9:$G$200,(('اليوميه العامه'!$D$9:$D$200=$B67))*(MONTH('اليوميه العامه'!$H$4)=T$1))</f>
        <v>0</v>
      </c>
      <c r="V67" s="96">
        <f>SUMPRODUCT('اليوميه العامه'!$F$9:$F$200,(('اليوميه العامه'!$D$9:$D$200=$B67))*(MONTH('اليوميه العامه'!$H$4)=V$1))</f>
        <v>0</v>
      </c>
      <c r="W67" s="141">
        <f>SUMPRODUCT('اليوميه العامه'!$G$9:$G$200,(('اليوميه العامه'!$D$9:$D$200=$B67))*(MONTH('اليوميه العامه'!$H$4)=V$1))</f>
        <v>0</v>
      </c>
      <c r="X67" s="96">
        <f>SUMPRODUCT('اليوميه العامه'!$F$9:$F$200,(('اليوميه العامه'!$D$9:$D$200=$B67))*(MONTH('اليوميه العامه'!$H$4)=X$1))</f>
        <v>0</v>
      </c>
      <c r="Y67" s="141">
        <f>SUMPRODUCT('اليوميه العامه'!$G$9:$G$200,(('اليوميه العامه'!$D$9:$D$200=$B67))*(MONTH('اليوميه العامه'!$H$4)=X$1))</f>
        <v>0</v>
      </c>
      <c r="Z67" s="96">
        <f>SUMPRODUCT('اليوميه العامه'!$F$9:$F$200,(('اليوميه العامه'!$D$9:$D$200=$B67))*(MONTH('اليوميه العامه'!$H$4)=Z$1))</f>
        <v>0</v>
      </c>
      <c r="AA67" s="141">
        <f>SUMPRODUCT('اليوميه العامه'!$G$9:$G$200,(('اليوميه العامه'!$D$9:$D$200=$B67))*(MONTH('اليوميه العامه'!$H$4)=Z$1))</f>
        <v>0</v>
      </c>
      <c r="AB67" s="73">
        <f t="shared" si="0"/>
        <v>0</v>
      </c>
      <c r="AC67" s="74">
        <f t="shared" si="0"/>
        <v>0</v>
      </c>
      <c r="AD67" s="75">
        <f t="shared" si="1"/>
        <v>0</v>
      </c>
      <c r="AE67" s="76">
        <f t="shared" si="2"/>
        <v>0</v>
      </c>
    </row>
    <row r="68" spans="1:31" s="66" customFormat="1" ht="24.95" customHeight="1" thickBot="1">
      <c r="A68" s="123"/>
      <c r="B68" s="86">
        <f>'[6]دليل الحسابـــــــــــــات'!B68</f>
        <v>3184</v>
      </c>
      <c r="C68" s="91" t="str">
        <f>'[6]دليل الحسابـــــــــــــات'!C68</f>
        <v>مصاريف رحلات عمل</v>
      </c>
      <c r="D68" s="96"/>
      <c r="E68" s="97"/>
      <c r="F68" s="96"/>
      <c r="G68" s="97"/>
      <c r="H68" s="96"/>
      <c r="I68" s="97"/>
      <c r="J68" s="96"/>
      <c r="K68" s="97"/>
      <c r="L68" s="96"/>
      <c r="M68" s="97"/>
      <c r="N68" s="96">
        <f>SUMPRODUCT('اليوميه العامه'!$F$9:$F$200,(('اليوميه العامه'!$D$9:$D$200=$B68))*(MONTH('اليوميه العامه'!$H$4)=N$1))</f>
        <v>0</v>
      </c>
      <c r="O68" s="141">
        <f>SUMPRODUCT('اليوميه العامه'!$G$9:$G$200,(('اليوميه العامه'!$D$9:$D$200=$B68))*(MONTH('اليوميه العامه'!$H$4)=N$1))</f>
        <v>0</v>
      </c>
      <c r="P68" s="96">
        <f>SUMPRODUCT('اليوميه العامه'!$F$9:$F$200,(('اليوميه العامه'!$D$9:$D$200=$B68))*(MONTH('اليوميه العامه'!$H$4)=P$1))</f>
        <v>0</v>
      </c>
      <c r="Q68" s="141">
        <f>SUMPRODUCT('اليوميه العامه'!$G$9:$G$200,(('اليوميه العامه'!$D$9:$D$200=$B68))*(MONTH('اليوميه العامه'!$H$4)=P$1))</f>
        <v>0</v>
      </c>
      <c r="R68" s="96">
        <f>SUMPRODUCT('اليوميه العامه'!$F$9:$F$200,(('اليوميه العامه'!$D$9:$D$200=$B68))*(MONTH('اليوميه العامه'!$H$4)=R$1))</f>
        <v>0</v>
      </c>
      <c r="S68" s="141">
        <f>SUMPRODUCT('اليوميه العامه'!$G$9:$G$200,(('اليوميه العامه'!$D$9:$D$200=$B68))*(MONTH('اليوميه العامه'!$H$4)=R$1))</f>
        <v>0</v>
      </c>
      <c r="T68" s="96">
        <f>SUMPRODUCT('اليوميه العامه'!$F$9:$F$200,(('اليوميه العامه'!$D$9:$D$200=$B68))*(MONTH('اليوميه العامه'!$H$4)=T$1))</f>
        <v>0</v>
      </c>
      <c r="U68" s="141">
        <f>SUMPRODUCT('اليوميه العامه'!$G$9:$G$200,(('اليوميه العامه'!$D$9:$D$200=$B68))*(MONTH('اليوميه العامه'!$H$4)=T$1))</f>
        <v>0</v>
      </c>
      <c r="V68" s="96">
        <f>SUMPRODUCT('اليوميه العامه'!$F$9:$F$200,(('اليوميه العامه'!$D$9:$D$200=$B68))*(MONTH('اليوميه العامه'!$H$4)=V$1))</f>
        <v>0</v>
      </c>
      <c r="W68" s="141">
        <f>SUMPRODUCT('اليوميه العامه'!$G$9:$G$200,(('اليوميه العامه'!$D$9:$D$200=$B68))*(MONTH('اليوميه العامه'!$H$4)=V$1))</f>
        <v>0</v>
      </c>
      <c r="X68" s="96">
        <f>SUMPRODUCT('اليوميه العامه'!$F$9:$F$200,(('اليوميه العامه'!$D$9:$D$200=$B68))*(MONTH('اليوميه العامه'!$H$4)=X$1))</f>
        <v>0</v>
      </c>
      <c r="Y68" s="141">
        <f>SUMPRODUCT('اليوميه العامه'!$G$9:$G$200,(('اليوميه العامه'!$D$9:$D$200=$B68))*(MONTH('اليوميه العامه'!$H$4)=X$1))</f>
        <v>0</v>
      </c>
      <c r="Z68" s="96">
        <f>SUMPRODUCT('اليوميه العامه'!$F$9:$F$200,(('اليوميه العامه'!$D$9:$D$200=$B68))*(MONTH('اليوميه العامه'!$H$4)=Z$1))</f>
        <v>0</v>
      </c>
      <c r="AA68" s="141">
        <f>SUMPRODUCT('اليوميه العامه'!$G$9:$G$200,(('اليوميه العامه'!$D$9:$D$200=$B68))*(MONTH('اليوميه العامه'!$H$4)=Z$1))</f>
        <v>0</v>
      </c>
      <c r="AB68" s="73">
        <f t="shared" si="0"/>
        <v>0</v>
      </c>
      <c r="AC68" s="74">
        <f t="shared" si="0"/>
        <v>0</v>
      </c>
      <c r="AD68" s="75">
        <f t="shared" si="1"/>
        <v>0</v>
      </c>
      <c r="AE68" s="76">
        <f t="shared" si="2"/>
        <v>0</v>
      </c>
    </row>
    <row r="69" spans="1:31" s="66" customFormat="1" ht="24.95" customHeight="1" thickBot="1">
      <c r="A69" s="123"/>
      <c r="B69" s="86">
        <f>'[6]دليل الحسابـــــــــــــات'!B69</f>
        <v>3185</v>
      </c>
      <c r="C69" s="91" t="str">
        <f>'[6]دليل الحسابـــــــــــــات'!C69</f>
        <v>مصاريف خصم كروت</v>
      </c>
      <c r="D69" s="96"/>
      <c r="E69" s="97"/>
      <c r="F69" s="96"/>
      <c r="G69" s="97"/>
      <c r="H69" s="96"/>
      <c r="I69" s="97"/>
      <c r="J69" s="96"/>
      <c r="K69" s="97"/>
      <c r="L69" s="96"/>
      <c r="M69" s="97"/>
      <c r="N69" s="96">
        <f>SUMPRODUCT('اليوميه العامه'!$F$9:$F$200,(('اليوميه العامه'!$D$9:$D$200=$B69))*(MONTH('اليوميه العامه'!$H$4)=N$1))</f>
        <v>0</v>
      </c>
      <c r="O69" s="141">
        <f>SUMPRODUCT('اليوميه العامه'!$G$9:$G$200,(('اليوميه العامه'!$D$9:$D$200=$B69))*(MONTH('اليوميه العامه'!$H$4)=N$1))</f>
        <v>0</v>
      </c>
      <c r="P69" s="96">
        <f>SUMPRODUCT('اليوميه العامه'!$F$9:$F$200,(('اليوميه العامه'!$D$9:$D$200=$B69))*(MONTH('اليوميه العامه'!$H$4)=P$1))</f>
        <v>0</v>
      </c>
      <c r="Q69" s="141">
        <f>SUMPRODUCT('اليوميه العامه'!$G$9:$G$200,(('اليوميه العامه'!$D$9:$D$200=$B69))*(MONTH('اليوميه العامه'!$H$4)=P$1))</f>
        <v>0</v>
      </c>
      <c r="R69" s="96">
        <f>SUMPRODUCT('اليوميه العامه'!$F$9:$F$200,(('اليوميه العامه'!$D$9:$D$200=$B69))*(MONTH('اليوميه العامه'!$H$4)=R$1))</f>
        <v>0</v>
      </c>
      <c r="S69" s="141">
        <f>SUMPRODUCT('اليوميه العامه'!$G$9:$G$200,(('اليوميه العامه'!$D$9:$D$200=$B69))*(MONTH('اليوميه العامه'!$H$4)=R$1))</f>
        <v>0</v>
      </c>
      <c r="T69" s="96">
        <f>SUMPRODUCT('اليوميه العامه'!$F$9:$F$200,(('اليوميه العامه'!$D$9:$D$200=$B69))*(MONTH('اليوميه العامه'!$H$4)=T$1))</f>
        <v>0</v>
      </c>
      <c r="U69" s="141">
        <f>SUMPRODUCT('اليوميه العامه'!$G$9:$G$200,(('اليوميه العامه'!$D$9:$D$200=$B69))*(MONTH('اليوميه العامه'!$H$4)=T$1))</f>
        <v>0</v>
      </c>
      <c r="V69" s="96">
        <f>SUMPRODUCT('اليوميه العامه'!$F$9:$F$200,(('اليوميه العامه'!$D$9:$D$200=$B69))*(MONTH('اليوميه العامه'!$H$4)=V$1))</f>
        <v>0</v>
      </c>
      <c r="W69" s="141">
        <f>SUMPRODUCT('اليوميه العامه'!$G$9:$G$200,(('اليوميه العامه'!$D$9:$D$200=$B69))*(MONTH('اليوميه العامه'!$H$4)=V$1))</f>
        <v>0</v>
      </c>
      <c r="X69" s="96">
        <f>SUMPRODUCT('اليوميه العامه'!$F$9:$F$200,(('اليوميه العامه'!$D$9:$D$200=$B69))*(MONTH('اليوميه العامه'!$H$4)=X$1))</f>
        <v>0</v>
      </c>
      <c r="Y69" s="141">
        <f>SUMPRODUCT('اليوميه العامه'!$G$9:$G$200,(('اليوميه العامه'!$D$9:$D$200=$B69))*(MONTH('اليوميه العامه'!$H$4)=X$1))</f>
        <v>0</v>
      </c>
      <c r="Z69" s="96">
        <f>SUMPRODUCT('اليوميه العامه'!$F$9:$F$200,(('اليوميه العامه'!$D$9:$D$200=$B69))*(MONTH('اليوميه العامه'!$H$4)=Z$1))</f>
        <v>0</v>
      </c>
      <c r="AA69" s="141">
        <f>SUMPRODUCT('اليوميه العامه'!$G$9:$G$200,(('اليوميه العامه'!$D$9:$D$200=$B69))*(MONTH('اليوميه العامه'!$H$4)=Z$1))</f>
        <v>0</v>
      </c>
      <c r="AB69" s="73">
        <f t="shared" ref="AB69:AC103" si="3">D69+F69+H69+J69+L69+N69+P69+R69+T69+V69+X69+Z69</f>
        <v>0</v>
      </c>
      <c r="AC69" s="74">
        <f t="shared" si="3"/>
        <v>0</v>
      </c>
      <c r="AD69" s="75">
        <f t="shared" ref="AD69:AD103" si="4">IF(AB69&gt;AC69,AB69-AC69,0)</f>
        <v>0</v>
      </c>
      <c r="AE69" s="76">
        <f t="shared" ref="AE69:AE103" si="5">IF(AC69&gt;AB69,AC69-AB69,0)</f>
        <v>0</v>
      </c>
    </row>
    <row r="70" spans="1:31" s="66" customFormat="1" ht="24.95" customHeight="1" thickBot="1">
      <c r="A70" s="123"/>
      <c r="B70" s="86">
        <f>'[6]دليل الحسابـــــــــــــات'!B70</f>
        <v>3191</v>
      </c>
      <c r="C70" s="91" t="str">
        <f>'[6]دليل الحسابـــــــــــــات'!C70</f>
        <v>مصاريف دعايه وإعلان وترويج</v>
      </c>
      <c r="D70" s="96"/>
      <c r="E70" s="97"/>
      <c r="F70" s="96"/>
      <c r="G70" s="97"/>
      <c r="H70" s="96"/>
      <c r="I70" s="97"/>
      <c r="J70" s="96"/>
      <c r="K70" s="97"/>
      <c r="L70" s="96"/>
      <c r="M70" s="97"/>
      <c r="N70" s="96">
        <f>SUMPRODUCT('اليوميه العامه'!$F$9:$F$200,(('اليوميه العامه'!$D$9:$D$200=$B70))*(MONTH('اليوميه العامه'!$H$4)=N$1))</f>
        <v>0</v>
      </c>
      <c r="O70" s="141">
        <f>SUMPRODUCT('اليوميه العامه'!$G$9:$G$200,(('اليوميه العامه'!$D$9:$D$200=$B70))*(MONTH('اليوميه العامه'!$H$4)=N$1))</f>
        <v>0</v>
      </c>
      <c r="P70" s="96">
        <f>SUMPRODUCT('اليوميه العامه'!$F$9:$F$200,(('اليوميه العامه'!$D$9:$D$200=$B70))*(MONTH('اليوميه العامه'!$H$4)=P$1))</f>
        <v>0</v>
      </c>
      <c r="Q70" s="141">
        <f>SUMPRODUCT('اليوميه العامه'!$G$9:$G$200,(('اليوميه العامه'!$D$9:$D$200=$B70))*(MONTH('اليوميه العامه'!$H$4)=P$1))</f>
        <v>0</v>
      </c>
      <c r="R70" s="96">
        <f>SUMPRODUCT('اليوميه العامه'!$F$9:$F$200,(('اليوميه العامه'!$D$9:$D$200=$B70))*(MONTH('اليوميه العامه'!$H$4)=R$1))</f>
        <v>0</v>
      </c>
      <c r="S70" s="141">
        <f>SUMPRODUCT('اليوميه العامه'!$G$9:$G$200,(('اليوميه العامه'!$D$9:$D$200=$B70))*(MONTH('اليوميه العامه'!$H$4)=R$1))</f>
        <v>0</v>
      </c>
      <c r="T70" s="96">
        <f>SUMPRODUCT('اليوميه العامه'!$F$9:$F$200,(('اليوميه العامه'!$D$9:$D$200=$B70))*(MONTH('اليوميه العامه'!$H$4)=T$1))</f>
        <v>0</v>
      </c>
      <c r="U70" s="141">
        <f>SUMPRODUCT('اليوميه العامه'!$G$9:$G$200,(('اليوميه العامه'!$D$9:$D$200=$B70))*(MONTH('اليوميه العامه'!$H$4)=T$1))</f>
        <v>0</v>
      </c>
      <c r="V70" s="96">
        <f>SUMPRODUCT('اليوميه العامه'!$F$9:$F$200,(('اليوميه العامه'!$D$9:$D$200=$B70))*(MONTH('اليوميه العامه'!$H$4)=V$1))</f>
        <v>0</v>
      </c>
      <c r="W70" s="141">
        <f>SUMPRODUCT('اليوميه العامه'!$G$9:$G$200,(('اليوميه العامه'!$D$9:$D$200=$B70))*(MONTH('اليوميه العامه'!$H$4)=V$1))</f>
        <v>0</v>
      </c>
      <c r="X70" s="96">
        <f>SUMPRODUCT('اليوميه العامه'!$F$9:$F$200,(('اليوميه العامه'!$D$9:$D$200=$B70))*(MONTH('اليوميه العامه'!$H$4)=X$1))</f>
        <v>0</v>
      </c>
      <c r="Y70" s="141">
        <f>SUMPRODUCT('اليوميه العامه'!$G$9:$G$200,(('اليوميه العامه'!$D$9:$D$200=$B70))*(MONTH('اليوميه العامه'!$H$4)=X$1))</f>
        <v>0</v>
      </c>
      <c r="Z70" s="96">
        <f>SUMPRODUCT('اليوميه العامه'!$F$9:$F$200,(('اليوميه العامه'!$D$9:$D$200=$B70))*(MONTH('اليوميه العامه'!$H$4)=Z$1))</f>
        <v>0</v>
      </c>
      <c r="AA70" s="141">
        <f>SUMPRODUCT('اليوميه العامه'!$G$9:$G$200,(('اليوميه العامه'!$D$9:$D$200=$B70))*(MONTH('اليوميه العامه'!$H$4)=Z$1))</f>
        <v>0</v>
      </c>
      <c r="AB70" s="73">
        <f t="shared" si="3"/>
        <v>0</v>
      </c>
      <c r="AC70" s="74">
        <f t="shared" si="3"/>
        <v>0</v>
      </c>
      <c r="AD70" s="75">
        <f t="shared" si="4"/>
        <v>0</v>
      </c>
      <c r="AE70" s="76">
        <f t="shared" si="5"/>
        <v>0</v>
      </c>
    </row>
    <row r="71" spans="1:31" s="66" customFormat="1" ht="24.95" customHeight="1" thickBot="1">
      <c r="B71" s="86">
        <f>'[6]دليل الحسابـــــــــــــات'!B71</f>
        <v>3192</v>
      </c>
      <c r="C71" s="91" t="str">
        <f>'[6]دليل الحسابـــــــــــــات'!C71</f>
        <v>مصاريف علاقات عامه وإستقبال</v>
      </c>
      <c r="D71" s="96"/>
      <c r="E71" s="97"/>
      <c r="F71" s="96"/>
      <c r="G71" s="97"/>
      <c r="H71" s="96"/>
      <c r="I71" s="97"/>
      <c r="J71" s="96"/>
      <c r="K71" s="97"/>
      <c r="L71" s="96"/>
      <c r="M71" s="97"/>
      <c r="N71" s="96">
        <f>SUMPRODUCT('اليوميه العامه'!$F$9:$F$200,(('اليوميه العامه'!$D$9:$D$200=$B71))*(MONTH('اليوميه العامه'!$H$4)=N$1))</f>
        <v>0</v>
      </c>
      <c r="O71" s="141">
        <f>SUMPRODUCT('اليوميه العامه'!$G$9:$G$200,(('اليوميه العامه'!$D$9:$D$200=$B71))*(MONTH('اليوميه العامه'!$H$4)=N$1))</f>
        <v>0</v>
      </c>
      <c r="P71" s="96">
        <f>SUMPRODUCT('اليوميه العامه'!$F$9:$F$200,(('اليوميه العامه'!$D$9:$D$200=$B71))*(MONTH('اليوميه العامه'!$H$4)=P$1))</f>
        <v>0</v>
      </c>
      <c r="Q71" s="141">
        <f>SUMPRODUCT('اليوميه العامه'!$G$9:$G$200,(('اليوميه العامه'!$D$9:$D$200=$B71))*(MONTH('اليوميه العامه'!$H$4)=P$1))</f>
        <v>0</v>
      </c>
      <c r="R71" s="96">
        <f>SUMPRODUCT('اليوميه العامه'!$F$9:$F$200,(('اليوميه العامه'!$D$9:$D$200=$B71))*(MONTH('اليوميه العامه'!$H$4)=R$1))</f>
        <v>0</v>
      </c>
      <c r="S71" s="141">
        <f>SUMPRODUCT('اليوميه العامه'!$G$9:$G$200,(('اليوميه العامه'!$D$9:$D$200=$B71))*(MONTH('اليوميه العامه'!$H$4)=R$1))</f>
        <v>0</v>
      </c>
      <c r="T71" s="96">
        <f>SUMPRODUCT('اليوميه العامه'!$F$9:$F$200,(('اليوميه العامه'!$D$9:$D$200=$B71))*(MONTH('اليوميه العامه'!$H$4)=T$1))</f>
        <v>0</v>
      </c>
      <c r="U71" s="141">
        <f>SUMPRODUCT('اليوميه العامه'!$G$9:$G$200,(('اليوميه العامه'!$D$9:$D$200=$B71))*(MONTH('اليوميه العامه'!$H$4)=T$1))</f>
        <v>0</v>
      </c>
      <c r="V71" s="96">
        <f>SUMPRODUCT('اليوميه العامه'!$F$9:$F$200,(('اليوميه العامه'!$D$9:$D$200=$B71))*(MONTH('اليوميه العامه'!$H$4)=V$1))</f>
        <v>0</v>
      </c>
      <c r="W71" s="141">
        <f>SUMPRODUCT('اليوميه العامه'!$G$9:$G$200,(('اليوميه العامه'!$D$9:$D$200=$B71))*(MONTH('اليوميه العامه'!$H$4)=V$1))</f>
        <v>0</v>
      </c>
      <c r="X71" s="96">
        <f>SUMPRODUCT('اليوميه العامه'!$F$9:$F$200,(('اليوميه العامه'!$D$9:$D$200=$B71))*(MONTH('اليوميه العامه'!$H$4)=X$1))</f>
        <v>0</v>
      </c>
      <c r="Y71" s="141">
        <f>SUMPRODUCT('اليوميه العامه'!$G$9:$G$200,(('اليوميه العامه'!$D$9:$D$200=$B71))*(MONTH('اليوميه العامه'!$H$4)=X$1))</f>
        <v>0</v>
      </c>
      <c r="Z71" s="96">
        <f>SUMPRODUCT('اليوميه العامه'!$F$9:$F$200,(('اليوميه العامه'!$D$9:$D$200=$B71))*(MONTH('اليوميه العامه'!$H$4)=Z$1))</f>
        <v>0</v>
      </c>
      <c r="AA71" s="141">
        <f>SUMPRODUCT('اليوميه العامه'!$G$9:$G$200,(('اليوميه العامه'!$D$9:$D$200=$B71))*(MONTH('اليوميه العامه'!$H$4)=Z$1))</f>
        <v>0</v>
      </c>
      <c r="AB71" s="73">
        <f t="shared" si="3"/>
        <v>0</v>
      </c>
      <c r="AC71" s="74">
        <f t="shared" si="3"/>
        <v>0</v>
      </c>
      <c r="AD71" s="75">
        <f t="shared" si="4"/>
        <v>0</v>
      </c>
      <c r="AE71" s="76">
        <f t="shared" si="5"/>
        <v>0</v>
      </c>
    </row>
    <row r="72" spans="1:31" s="66" customFormat="1" ht="24.95" customHeight="1" thickBot="1">
      <c r="B72" s="86">
        <f>'[6]دليل الحسابـــــــــــــات'!B72</f>
        <v>3211</v>
      </c>
      <c r="C72" s="91" t="str">
        <f>'[6]دليل الحسابـــــــــــــات'!C72</f>
        <v>مرتبات ومكافأت عموميه</v>
      </c>
      <c r="D72" s="96"/>
      <c r="E72" s="97"/>
      <c r="F72" s="96"/>
      <c r="G72" s="97"/>
      <c r="H72" s="96"/>
      <c r="I72" s="97"/>
      <c r="J72" s="96"/>
      <c r="K72" s="97"/>
      <c r="L72" s="96"/>
      <c r="M72" s="97"/>
      <c r="N72" s="96">
        <f>SUMPRODUCT('اليوميه العامه'!$F$9:$F$200,(('اليوميه العامه'!$D$9:$D$200=$B72))*(MONTH('اليوميه العامه'!$H$4)=N$1))</f>
        <v>0</v>
      </c>
      <c r="O72" s="141">
        <f>SUMPRODUCT('اليوميه العامه'!$G$9:$G$200,(('اليوميه العامه'!$D$9:$D$200=$B72))*(MONTH('اليوميه العامه'!$H$4)=N$1))</f>
        <v>0</v>
      </c>
      <c r="P72" s="96">
        <f>SUMPRODUCT('اليوميه العامه'!$F$9:$F$200,(('اليوميه العامه'!$D$9:$D$200=$B72))*(MONTH('اليوميه العامه'!$H$4)=P$1))</f>
        <v>0</v>
      </c>
      <c r="Q72" s="141">
        <f>SUMPRODUCT('اليوميه العامه'!$G$9:$G$200,(('اليوميه العامه'!$D$9:$D$200=$B72))*(MONTH('اليوميه العامه'!$H$4)=P$1))</f>
        <v>0</v>
      </c>
      <c r="R72" s="96">
        <f>SUMPRODUCT('اليوميه العامه'!$F$9:$F$200,(('اليوميه العامه'!$D$9:$D$200=$B72))*(MONTH('اليوميه العامه'!$H$4)=R$1))</f>
        <v>0</v>
      </c>
      <c r="S72" s="141">
        <f>SUMPRODUCT('اليوميه العامه'!$G$9:$G$200,(('اليوميه العامه'!$D$9:$D$200=$B72))*(MONTH('اليوميه العامه'!$H$4)=R$1))</f>
        <v>0</v>
      </c>
      <c r="T72" s="96">
        <f>SUMPRODUCT('اليوميه العامه'!$F$9:$F$200,(('اليوميه العامه'!$D$9:$D$200=$B72))*(MONTH('اليوميه العامه'!$H$4)=T$1))</f>
        <v>0</v>
      </c>
      <c r="U72" s="141">
        <f>SUMPRODUCT('اليوميه العامه'!$G$9:$G$200,(('اليوميه العامه'!$D$9:$D$200=$B72))*(MONTH('اليوميه العامه'!$H$4)=T$1))</f>
        <v>0</v>
      </c>
      <c r="V72" s="96">
        <f>SUMPRODUCT('اليوميه العامه'!$F$9:$F$200,(('اليوميه العامه'!$D$9:$D$200=$B72))*(MONTH('اليوميه العامه'!$H$4)=V$1))</f>
        <v>0</v>
      </c>
      <c r="W72" s="141">
        <f>SUMPRODUCT('اليوميه العامه'!$G$9:$G$200,(('اليوميه العامه'!$D$9:$D$200=$B72))*(MONTH('اليوميه العامه'!$H$4)=V$1))</f>
        <v>0</v>
      </c>
      <c r="X72" s="96">
        <f>SUMPRODUCT('اليوميه العامه'!$F$9:$F$200,(('اليوميه العامه'!$D$9:$D$200=$B72))*(MONTH('اليوميه العامه'!$H$4)=X$1))</f>
        <v>0</v>
      </c>
      <c r="Y72" s="141">
        <f>SUMPRODUCT('اليوميه العامه'!$G$9:$G$200,(('اليوميه العامه'!$D$9:$D$200=$B72))*(MONTH('اليوميه العامه'!$H$4)=X$1))</f>
        <v>0</v>
      </c>
      <c r="Z72" s="96">
        <f>SUMPRODUCT('اليوميه العامه'!$F$9:$F$200,(('اليوميه العامه'!$D$9:$D$200=$B72))*(MONTH('اليوميه العامه'!$H$4)=Z$1))</f>
        <v>0</v>
      </c>
      <c r="AA72" s="141">
        <f>SUMPRODUCT('اليوميه العامه'!$G$9:$G$200,(('اليوميه العامه'!$D$9:$D$200=$B72))*(MONTH('اليوميه العامه'!$H$4)=Z$1))</f>
        <v>0</v>
      </c>
      <c r="AB72" s="73">
        <f t="shared" si="3"/>
        <v>0</v>
      </c>
      <c r="AC72" s="74">
        <f t="shared" si="3"/>
        <v>0</v>
      </c>
      <c r="AD72" s="75">
        <f t="shared" si="4"/>
        <v>0</v>
      </c>
      <c r="AE72" s="76">
        <f t="shared" si="5"/>
        <v>0</v>
      </c>
    </row>
    <row r="73" spans="1:31" s="66" customFormat="1" ht="24.95" customHeight="1" thickBot="1">
      <c r="B73" s="86">
        <f>'[6]دليل الحسابـــــــــــــات'!B73</f>
        <v>3221</v>
      </c>
      <c r="C73" s="91" t="str">
        <f>'[6]دليل الحسابـــــــــــــات'!C73</f>
        <v>حصة الشركه في التأمينات عموميه</v>
      </c>
      <c r="D73" s="96"/>
      <c r="E73" s="97"/>
      <c r="F73" s="96"/>
      <c r="G73" s="97"/>
      <c r="H73" s="96"/>
      <c r="I73" s="97"/>
      <c r="J73" s="96"/>
      <c r="K73" s="97"/>
      <c r="L73" s="96"/>
      <c r="M73" s="97"/>
      <c r="N73" s="96">
        <f>SUMPRODUCT('اليوميه العامه'!$F$9:$F$200,(('اليوميه العامه'!$D$9:$D$200=$B73))*(MONTH('اليوميه العامه'!$H$4)=N$1))</f>
        <v>0</v>
      </c>
      <c r="O73" s="141">
        <f>SUMPRODUCT('اليوميه العامه'!$G$9:$G$200,(('اليوميه العامه'!$D$9:$D$200=$B73))*(MONTH('اليوميه العامه'!$H$4)=N$1))</f>
        <v>0</v>
      </c>
      <c r="P73" s="96">
        <f>SUMPRODUCT('اليوميه العامه'!$F$9:$F$200,(('اليوميه العامه'!$D$9:$D$200=$B73))*(MONTH('اليوميه العامه'!$H$4)=P$1))</f>
        <v>0</v>
      </c>
      <c r="Q73" s="141">
        <f>SUMPRODUCT('اليوميه العامه'!$G$9:$G$200,(('اليوميه العامه'!$D$9:$D$200=$B73))*(MONTH('اليوميه العامه'!$H$4)=P$1))</f>
        <v>0</v>
      </c>
      <c r="R73" s="96">
        <f>SUMPRODUCT('اليوميه العامه'!$F$9:$F$200,(('اليوميه العامه'!$D$9:$D$200=$B73))*(MONTH('اليوميه العامه'!$H$4)=R$1))</f>
        <v>0</v>
      </c>
      <c r="S73" s="141">
        <f>SUMPRODUCT('اليوميه العامه'!$G$9:$G$200,(('اليوميه العامه'!$D$9:$D$200=$B73))*(MONTH('اليوميه العامه'!$H$4)=R$1))</f>
        <v>0</v>
      </c>
      <c r="T73" s="96">
        <f>SUMPRODUCT('اليوميه العامه'!$F$9:$F$200,(('اليوميه العامه'!$D$9:$D$200=$B73))*(MONTH('اليوميه العامه'!$H$4)=T$1))</f>
        <v>0</v>
      </c>
      <c r="U73" s="141">
        <f>SUMPRODUCT('اليوميه العامه'!$G$9:$G$200,(('اليوميه العامه'!$D$9:$D$200=$B73))*(MONTH('اليوميه العامه'!$H$4)=T$1))</f>
        <v>0</v>
      </c>
      <c r="V73" s="96">
        <f>SUMPRODUCT('اليوميه العامه'!$F$9:$F$200,(('اليوميه العامه'!$D$9:$D$200=$B73))*(MONTH('اليوميه العامه'!$H$4)=V$1))</f>
        <v>0</v>
      </c>
      <c r="W73" s="141">
        <f>SUMPRODUCT('اليوميه العامه'!$G$9:$G$200,(('اليوميه العامه'!$D$9:$D$200=$B73))*(MONTH('اليوميه العامه'!$H$4)=V$1))</f>
        <v>0</v>
      </c>
      <c r="X73" s="96">
        <f>SUMPRODUCT('اليوميه العامه'!$F$9:$F$200,(('اليوميه العامه'!$D$9:$D$200=$B73))*(MONTH('اليوميه العامه'!$H$4)=X$1))</f>
        <v>0</v>
      </c>
      <c r="Y73" s="141">
        <f>SUMPRODUCT('اليوميه العامه'!$G$9:$G$200,(('اليوميه العامه'!$D$9:$D$200=$B73))*(MONTH('اليوميه العامه'!$H$4)=X$1))</f>
        <v>0</v>
      </c>
      <c r="Z73" s="96">
        <f>SUMPRODUCT('اليوميه العامه'!$F$9:$F$200,(('اليوميه العامه'!$D$9:$D$200=$B73))*(MONTH('اليوميه العامه'!$H$4)=Z$1))</f>
        <v>0</v>
      </c>
      <c r="AA73" s="141">
        <f>SUMPRODUCT('اليوميه العامه'!$G$9:$G$200,(('اليوميه العامه'!$D$9:$D$200=$B73))*(MONTH('اليوميه العامه'!$H$4)=Z$1))</f>
        <v>0</v>
      </c>
      <c r="AB73" s="73">
        <f t="shared" si="3"/>
        <v>0</v>
      </c>
      <c r="AC73" s="74">
        <f t="shared" si="3"/>
        <v>0</v>
      </c>
      <c r="AD73" s="75">
        <f t="shared" si="4"/>
        <v>0</v>
      </c>
      <c r="AE73" s="76">
        <f t="shared" si="5"/>
        <v>0</v>
      </c>
    </row>
    <row r="74" spans="1:31" s="66" customFormat="1" ht="24.95" customHeight="1" thickBot="1">
      <c r="B74" s="86">
        <f>'[6]دليل الحسابـــــــــــــات'!B74</f>
        <v>3231</v>
      </c>
      <c r="C74" s="91" t="str">
        <f>'[6]دليل الحسابـــــــــــــات'!C74</f>
        <v>مصاريف مياه عموميه</v>
      </c>
      <c r="D74" s="96"/>
      <c r="E74" s="97"/>
      <c r="F74" s="96"/>
      <c r="G74" s="97"/>
      <c r="H74" s="96"/>
      <c r="I74" s="97"/>
      <c r="J74" s="96"/>
      <c r="K74" s="97"/>
      <c r="L74" s="96"/>
      <c r="M74" s="97"/>
      <c r="N74" s="96">
        <f>SUMPRODUCT('اليوميه العامه'!$F$9:$F$200,(('اليوميه العامه'!$D$9:$D$200=$B74))*(MONTH('اليوميه العامه'!$H$4)=N$1))</f>
        <v>0</v>
      </c>
      <c r="O74" s="141">
        <f>SUMPRODUCT('اليوميه العامه'!$G$9:$G$200,(('اليوميه العامه'!$D$9:$D$200=$B74))*(MONTH('اليوميه العامه'!$H$4)=N$1))</f>
        <v>0</v>
      </c>
      <c r="P74" s="96">
        <f>SUMPRODUCT('اليوميه العامه'!$F$9:$F$200,(('اليوميه العامه'!$D$9:$D$200=$B74))*(MONTH('اليوميه العامه'!$H$4)=P$1))</f>
        <v>0</v>
      </c>
      <c r="Q74" s="141">
        <f>SUMPRODUCT('اليوميه العامه'!$G$9:$G$200,(('اليوميه العامه'!$D$9:$D$200=$B74))*(MONTH('اليوميه العامه'!$H$4)=P$1))</f>
        <v>0</v>
      </c>
      <c r="R74" s="96">
        <f>SUMPRODUCT('اليوميه العامه'!$F$9:$F$200,(('اليوميه العامه'!$D$9:$D$200=$B74))*(MONTH('اليوميه العامه'!$H$4)=R$1))</f>
        <v>0</v>
      </c>
      <c r="S74" s="141">
        <f>SUMPRODUCT('اليوميه العامه'!$G$9:$G$200,(('اليوميه العامه'!$D$9:$D$200=$B74))*(MONTH('اليوميه العامه'!$H$4)=R$1))</f>
        <v>0</v>
      </c>
      <c r="T74" s="96">
        <f>SUMPRODUCT('اليوميه العامه'!$F$9:$F$200,(('اليوميه العامه'!$D$9:$D$200=$B74))*(MONTH('اليوميه العامه'!$H$4)=T$1))</f>
        <v>0</v>
      </c>
      <c r="U74" s="141">
        <f>SUMPRODUCT('اليوميه العامه'!$G$9:$G$200,(('اليوميه العامه'!$D$9:$D$200=$B74))*(MONTH('اليوميه العامه'!$H$4)=T$1))</f>
        <v>0</v>
      </c>
      <c r="V74" s="96">
        <f>SUMPRODUCT('اليوميه العامه'!$F$9:$F$200,(('اليوميه العامه'!$D$9:$D$200=$B74))*(MONTH('اليوميه العامه'!$H$4)=V$1))</f>
        <v>0</v>
      </c>
      <c r="W74" s="141">
        <f>SUMPRODUCT('اليوميه العامه'!$G$9:$G$200,(('اليوميه العامه'!$D$9:$D$200=$B74))*(MONTH('اليوميه العامه'!$H$4)=V$1))</f>
        <v>0</v>
      </c>
      <c r="X74" s="96">
        <f>SUMPRODUCT('اليوميه العامه'!$F$9:$F$200,(('اليوميه العامه'!$D$9:$D$200=$B74))*(MONTH('اليوميه العامه'!$H$4)=X$1))</f>
        <v>0</v>
      </c>
      <c r="Y74" s="141">
        <f>SUMPRODUCT('اليوميه العامه'!$G$9:$G$200,(('اليوميه العامه'!$D$9:$D$200=$B74))*(MONTH('اليوميه العامه'!$H$4)=X$1))</f>
        <v>0</v>
      </c>
      <c r="Z74" s="96">
        <f>SUMPRODUCT('اليوميه العامه'!$F$9:$F$200,(('اليوميه العامه'!$D$9:$D$200=$B74))*(MONTH('اليوميه العامه'!$H$4)=Z$1))</f>
        <v>0</v>
      </c>
      <c r="AA74" s="141">
        <f>SUMPRODUCT('اليوميه العامه'!$G$9:$G$200,(('اليوميه العامه'!$D$9:$D$200=$B74))*(MONTH('اليوميه العامه'!$H$4)=Z$1))</f>
        <v>0</v>
      </c>
      <c r="AB74" s="73">
        <f t="shared" si="3"/>
        <v>0</v>
      </c>
      <c r="AC74" s="74">
        <f t="shared" si="3"/>
        <v>0</v>
      </c>
      <c r="AD74" s="75">
        <f t="shared" si="4"/>
        <v>0</v>
      </c>
      <c r="AE74" s="76">
        <f t="shared" si="5"/>
        <v>0</v>
      </c>
    </row>
    <row r="75" spans="1:31" s="66" customFormat="1" ht="24.95" customHeight="1" thickBot="1">
      <c r="B75" s="86">
        <f>'[6]دليل الحسابـــــــــــــات'!B75</f>
        <v>3232</v>
      </c>
      <c r="C75" s="91" t="str">
        <f>'[6]دليل الحسابـــــــــــــات'!C75</f>
        <v>مصاريف كهرباء عموميه</v>
      </c>
      <c r="D75" s="96"/>
      <c r="E75" s="97"/>
      <c r="F75" s="96"/>
      <c r="G75" s="97"/>
      <c r="H75" s="96"/>
      <c r="I75" s="97"/>
      <c r="J75" s="96"/>
      <c r="K75" s="97"/>
      <c r="L75" s="96"/>
      <c r="M75" s="97"/>
      <c r="N75" s="96">
        <f>SUMPRODUCT('اليوميه العامه'!$F$9:$F$200,(('اليوميه العامه'!$D$9:$D$200=$B75))*(MONTH('اليوميه العامه'!$H$4)=N$1))</f>
        <v>0</v>
      </c>
      <c r="O75" s="141">
        <f>SUMPRODUCT('اليوميه العامه'!$G$9:$G$200,(('اليوميه العامه'!$D$9:$D$200=$B75))*(MONTH('اليوميه العامه'!$H$4)=N$1))</f>
        <v>0</v>
      </c>
      <c r="P75" s="96">
        <f>SUMPRODUCT('اليوميه العامه'!$F$9:$F$200,(('اليوميه العامه'!$D$9:$D$200=$B75))*(MONTH('اليوميه العامه'!$H$4)=P$1))</f>
        <v>0</v>
      </c>
      <c r="Q75" s="141">
        <f>SUMPRODUCT('اليوميه العامه'!$G$9:$G$200,(('اليوميه العامه'!$D$9:$D$200=$B75))*(MONTH('اليوميه العامه'!$H$4)=P$1))</f>
        <v>0</v>
      </c>
      <c r="R75" s="96">
        <f>SUMPRODUCT('اليوميه العامه'!$F$9:$F$200,(('اليوميه العامه'!$D$9:$D$200=$B75))*(MONTH('اليوميه العامه'!$H$4)=R$1))</f>
        <v>0</v>
      </c>
      <c r="S75" s="141">
        <f>SUMPRODUCT('اليوميه العامه'!$G$9:$G$200,(('اليوميه العامه'!$D$9:$D$200=$B75))*(MONTH('اليوميه العامه'!$H$4)=R$1))</f>
        <v>0</v>
      </c>
      <c r="T75" s="96">
        <f>SUMPRODUCT('اليوميه العامه'!$F$9:$F$200,(('اليوميه العامه'!$D$9:$D$200=$B75))*(MONTH('اليوميه العامه'!$H$4)=T$1))</f>
        <v>0</v>
      </c>
      <c r="U75" s="141">
        <f>SUMPRODUCT('اليوميه العامه'!$G$9:$G$200,(('اليوميه العامه'!$D$9:$D$200=$B75))*(MONTH('اليوميه العامه'!$H$4)=T$1))</f>
        <v>0</v>
      </c>
      <c r="V75" s="96">
        <f>SUMPRODUCT('اليوميه العامه'!$F$9:$F$200,(('اليوميه العامه'!$D$9:$D$200=$B75))*(MONTH('اليوميه العامه'!$H$4)=V$1))</f>
        <v>212</v>
      </c>
      <c r="W75" s="141">
        <f>SUMPRODUCT('اليوميه العامه'!$G$9:$G$200,(('اليوميه العامه'!$D$9:$D$200=$B75))*(MONTH('اليوميه العامه'!$H$4)=V$1))</f>
        <v>0</v>
      </c>
      <c r="X75" s="96">
        <f>SUMPRODUCT('اليوميه العامه'!$F$9:$F$200,(('اليوميه العامه'!$D$9:$D$200=$B75))*(MONTH('اليوميه العامه'!$H$4)=X$1))</f>
        <v>0</v>
      </c>
      <c r="Y75" s="141">
        <f>SUMPRODUCT('اليوميه العامه'!$G$9:$G$200,(('اليوميه العامه'!$D$9:$D$200=$B75))*(MONTH('اليوميه العامه'!$H$4)=X$1))</f>
        <v>0</v>
      </c>
      <c r="Z75" s="96">
        <f>SUMPRODUCT('اليوميه العامه'!$F$9:$F$200,(('اليوميه العامه'!$D$9:$D$200=$B75))*(MONTH('اليوميه العامه'!$H$4)=Z$1))</f>
        <v>0</v>
      </c>
      <c r="AA75" s="141">
        <f>SUMPRODUCT('اليوميه العامه'!$G$9:$G$200,(('اليوميه العامه'!$D$9:$D$200=$B75))*(MONTH('اليوميه العامه'!$H$4)=Z$1))</f>
        <v>0</v>
      </c>
      <c r="AB75" s="73">
        <f t="shared" si="3"/>
        <v>212</v>
      </c>
      <c r="AC75" s="74">
        <f t="shared" si="3"/>
        <v>0</v>
      </c>
      <c r="AD75" s="75">
        <f t="shared" si="4"/>
        <v>212</v>
      </c>
      <c r="AE75" s="76">
        <f t="shared" si="5"/>
        <v>0</v>
      </c>
    </row>
    <row r="76" spans="1:31" s="66" customFormat="1" ht="24.95" customHeight="1" thickBot="1">
      <c r="B76" s="86">
        <f>'[6]دليل الحسابـــــــــــــات'!B76</f>
        <v>3233</v>
      </c>
      <c r="C76" s="91" t="str">
        <f>'[6]دليل الحسابـــــــــــــات'!C76</f>
        <v>مصاريف غاز عموميه</v>
      </c>
      <c r="D76" s="96"/>
      <c r="E76" s="97"/>
      <c r="F76" s="96"/>
      <c r="G76" s="97"/>
      <c r="H76" s="96"/>
      <c r="I76" s="97"/>
      <c r="J76" s="96"/>
      <c r="K76" s="97"/>
      <c r="L76" s="96"/>
      <c r="M76" s="97"/>
      <c r="N76" s="96">
        <f>SUMPRODUCT('اليوميه العامه'!$F$9:$F$200,(('اليوميه العامه'!$D$9:$D$200=$B76))*(MONTH('اليوميه العامه'!$H$4)=N$1))</f>
        <v>0</v>
      </c>
      <c r="O76" s="141">
        <f>SUMPRODUCT('اليوميه العامه'!$G$9:$G$200,(('اليوميه العامه'!$D$9:$D$200=$B76))*(MONTH('اليوميه العامه'!$H$4)=N$1))</f>
        <v>0</v>
      </c>
      <c r="P76" s="96">
        <f>SUMPRODUCT('اليوميه العامه'!$F$9:$F$200,(('اليوميه العامه'!$D$9:$D$200=$B76))*(MONTH('اليوميه العامه'!$H$4)=P$1))</f>
        <v>0</v>
      </c>
      <c r="Q76" s="141">
        <f>SUMPRODUCT('اليوميه العامه'!$G$9:$G$200,(('اليوميه العامه'!$D$9:$D$200=$B76))*(MONTH('اليوميه العامه'!$H$4)=P$1))</f>
        <v>0</v>
      </c>
      <c r="R76" s="96">
        <f>SUMPRODUCT('اليوميه العامه'!$F$9:$F$200,(('اليوميه العامه'!$D$9:$D$200=$B76))*(MONTH('اليوميه العامه'!$H$4)=R$1))</f>
        <v>0</v>
      </c>
      <c r="S76" s="141">
        <f>SUMPRODUCT('اليوميه العامه'!$G$9:$G$200,(('اليوميه العامه'!$D$9:$D$200=$B76))*(MONTH('اليوميه العامه'!$H$4)=R$1))</f>
        <v>0</v>
      </c>
      <c r="T76" s="96">
        <f>SUMPRODUCT('اليوميه العامه'!$F$9:$F$200,(('اليوميه العامه'!$D$9:$D$200=$B76))*(MONTH('اليوميه العامه'!$H$4)=T$1))</f>
        <v>0</v>
      </c>
      <c r="U76" s="141">
        <f>SUMPRODUCT('اليوميه العامه'!$G$9:$G$200,(('اليوميه العامه'!$D$9:$D$200=$B76))*(MONTH('اليوميه العامه'!$H$4)=T$1))</f>
        <v>0</v>
      </c>
      <c r="V76" s="96">
        <f>SUMPRODUCT('اليوميه العامه'!$F$9:$F$200,(('اليوميه العامه'!$D$9:$D$200=$B76))*(MONTH('اليوميه العامه'!$H$4)=V$1))</f>
        <v>0</v>
      </c>
      <c r="W76" s="141">
        <f>SUMPRODUCT('اليوميه العامه'!$G$9:$G$200,(('اليوميه العامه'!$D$9:$D$200=$B76))*(MONTH('اليوميه العامه'!$H$4)=V$1))</f>
        <v>0</v>
      </c>
      <c r="X76" s="96">
        <f>SUMPRODUCT('اليوميه العامه'!$F$9:$F$200,(('اليوميه العامه'!$D$9:$D$200=$B76))*(MONTH('اليوميه العامه'!$H$4)=X$1))</f>
        <v>0</v>
      </c>
      <c r="Y76" s="141">
        <f>SUMPRODUCT('اليوميه العامه'!$G$9:$G$200,(('اليوميه العامه'!$D$9:$D$200=$B76))*(MONTH('اليوميه العامه'!$H$4)=X$1))</f>
        <v>0</v>
      </c>
      <c r="Z76" s="96">
        <f>SUMPRODUCT('اليوميه العامه'!$F$9:$F$200,(('اليوميه العامه'!$D$9:$D$200=$B76))*(MONTH('اليوميه العامه'!$H$4)=Z$1))</f>
        <v>0</v>
      </c>
      <c r="AA76" s="141">
        <f>SUMPRODUCT('اليوميه العامه'!$G$9:$G$200,(('اليوميه العامه'!$D$9:$D$200=$B76))*(MONTH('اليوميه العامه'!$H$4)=Z$1))</f>
        <v>0</v>
      </c>
      <c r="AB76" s="73">
        <f t="shared" si="3"/>
        <v>0</v>
      </c>
      <c r="AC76" s="74">
        <f t="shared" si="3"/>
        <v>0</v>
      </c>
      <c r="AD76" s="75">
        <f t="shared" si="4"/>
        <v>0</v>
      </c>
      <c r="AE76" s="76">
        <f t="shared" si="5"/>
        <v>0</v>
      </c>
    </row>
    <row r="77" spans="1:31" s="66" customFormat="1" ht="24.95" customHeight="1" thickBot="1">
      <c r="B77" s="86">
        <f>'[6]دليل الحسابـــــــــــــات'!B77</f>
        <v>3241</v>
      </c>
      <c r="C77" s="91" t="str">
        <f>'[6]دليل الحسابـــــــــــــات'!C77</f>
        <v>مصاريف إيجار</v>
      </c>
      <c r="D77" s="96"/>
      <c r="E77" s="97"/>
      <c r="F77" s="96"/>
      <c r="G77" s="97"/>
      <c r="H77" s="96"/>
      <c r="I77" s="97"/>
      <c r="J77" s="96"/>
      <c r="K77" s="97"/>
      <c r="L77" s="96"/>
      <c r="M77" s="97"/>
      <c r="N77" s="96">
        <f>SUMPRODUCT('اليوميه العامه'!$F$9:$F$200,(('اليوميه العامه'!$D$9:$D$200=$B77))*(MONTH('اليوميه العامه'!$H$4)=N$1))</f>
        <v>0</v>
      </c>
      <c r="O77" s="141">
        <f>SUMPRODUCT('اليوميه العامه'!$G$9:$G$200,(('اليوميه العامه'!$D$9:$D$200=$B77))*(MONTH('اليوميه العامه'!$H$4)=N$1))</f>
        <v>0</v>
      </c>
      <c r="P77" s="96">
        <f>SUMPRODUCT('اليوميه العامه'!$F$9:$F$200,(('اليوميه العامه'!$D$9:$D$200=$B77))*(MONTH('اليوميه العامه'!$H$4)=P$1))</f>
        <v>0</v>
      </c>
      <c r="Q77" s="141">
        <f>SUMPRODUCT('اليوميه العامه'!$G$9:$G$200,(('اليوميه العامه'!$D$9:$D$200=$B77))*(MONTH('اليوميه العامه'!$H$4)=P$1))</f>
        <v>0</v>
      </c>
      <c r="R77" s="96">
        <f>SUMPRODUCT('اليوميه العامه'!$F$9:$F$200,(('اليوميه العامه'!$D$9:$D$200=$B77))*(MONTH('اليوميه العامه'!$H$4)=R$1))</f>
        <v>0</v>
      </c>
      <c r="S77" s="141">
        <f>SUMPRODUCT('اليوميه العامه'!$G$9:$G$200,(('اليوميه العامه'!$D$9:$D$200=$B77))*(MONTH('اليوميه العامه'!$H$4)=R$1))</f>
        <v>0</v>
      </c>
      <c r="T77" s="96">
        <f>SUMPRODUCT('اليوميه العامه'!$F$9:$F$200,(('اليوميه العامه'!$D$9:$D$200=$B77))*(MONTH('اليوميه العامه'!$H$4)=T$1))</f>
        <v>0</v>
      </c>
      <c r="U77" s="141">
        <f>SUMPRODUCT('اليوميه العامه'!$G$9:$G$200,(('اليوميه العامه'!$D$9:$D$200=$B77))*(MONTH('اليوميه العامه'!$H$4)=T$1))</f>
        <v>0</v>
      </c>
      <c r="V77" s="96">
        <f>SUMPRODUCT('اليوميه العامه'!$F$9:$F$200,(('اليوميه العامه'!$D$9:$D$200=$B77))*(MONTH('اليوميه العامه'!$H$4)=V$1))</f>
        <v>5000</v>
      </c>
      <c r="W77" s="141">
        <f>SUMPRODUCT('اليوميه العامه'!$G$9:$G$200,(('اليوميه العامه'!$D$9:$D$200=$B77))*(MONTH('اليوميه العامه'!$H$4)=V$1))</f>
        <v>0</v>
      </c>
      <c r="X77" s="96">
        <f>SUMPRODUCT('اليوميه العامه'!$F$9:$F$200,(('اليوميه العامه'!$D$9:$D$200=$B77))*(MONTH('اليوميه العامه'!$H$4)=X$1))</f>
        <v>0</v>
      </c>
      <c r="Y77" s="141">
        <f>SUMPRODUCT('اليوميه العامه'!$G$9:$G$200,(('اليوميه العامه'!$D$9:$D$200=$B77))*(MONTH('اليوميه العامه'!$H$4)=X$1))</f>
        <v>0</v>
      </c>
      <c r="Z77" s="96">
        <f>SUMPRODUCT('اليوميه العامه'!$F$9:$F$200,(('اليوميه العامه'!$D$9:$D$200=$B77))*(MONTH('اليوميه العامه'!$H$4)=Z$1))</f>
        <v>0</v>
      </c>
      <c r="AA77" s="141">
        <f>SUMPRODUCT('اليوميه العامه'!$G$9:$G$200,(('اليوميه العامه'!$D$9:$D$200=$B77))*(MONTH('اليوميه العامه'!$H$4)=Z$1))</f>
        <v>0</v>
      </c>
      <c r="AB77" s="73">
        <f t="shared" si="3"/>
        <v>5000</v>
      </c>
      <c r="AC77" s="74">
        <f t="shared" si="3"/>
        <v>0</v>
      </c>
      <c r="AD77" s="75">
        <f t="shared" si="4"/>
        <v>5000</v>
      </c>
      <c r="AE77" s="76">
        <f t="shared" si="5"/>
        <v>0</v>
      </c>
    </row>
    <row r="78" spans="1:31" s="66" customFormat="1" ht="24.95" customHeight="1" thickBot="1">
      <c r="B78" s="86">
        <f>'[6]دليل الحسابـــــــــــــات'!B78</f>
        <v>3251</v>
      </c>
      <c r="C78" s="91" t="str">
        <f>'[6]دليل الحسابـــــــــــــات'!C78</f>
        <v>مصاريف بوفيه</v>
      </c>
      <c r="D78" s="96"/>
      <c r="E78" s="97"/>
      <c r="F78" s="96"/>
      <c r="G78" s="97"/>
      <c r="H78" s="96"/>
      <c r="I78" s="97"/>
      <c r="J78" s="96"/>
      <c r="K78" s="97"/>
      <c r="L78" s="96"/>
      <c r="M78" s="97"/>
      <c r="N78" s="96">
        <f>SUMPRODUCT('اليوميه العامه'!$F$9:$F$200,(('اليوميه العامه'!$D$9:$D$200=$B78))*(MONTH('اليوميه العامه'!$H$4)=N$1))</f>
        <v>0</v>
      </c>
      <c r="O78" s="141">
        <f>SUMPRODUCT('اليوميه العامه'!$G$9:$G$200,(('اليوميه العامه'!$D$9:$D$200=$B78))*(MONTH('اليوميه العامه'!$H$4)=N$1))</f>
        <v>0</v>
      </c>
      <c r="P78" s="96">
        <f>SUMPRODUCT('اليوميه العامه'!$F$9:$F$200,(('اليوميه العامه'!$D$9:$D$200=$B78))*(MONTH('اليوميه العامه'!$H$4)=P$1))</f>
        <v>0</v>
      </c>
      <c r="Q78" s="141">
        <f>SUMPRODUCT('اليوميه العامه'!$G$9:$G$200,(('اليوميه العامه'!$D$9:$D$200=$B78))*(MONTH('اليوميه العامه'!$H$4)=P$1))</f>
        <v>0</v>
      </c>
      <c r="R78" s="96">
        <f>SUMPRODUCT('اليوميه العامه'!$F$9:$F$200,(('اليوميه العامه'!$D$9:$D$200=$B78))*(MONTH('اليوميه العامه'!$H$4)=R$1))</f>
        <v>0</v>
      </c>
      <c r="S78" s="141">
        <f>SUMPRODUCT('اليوميه العامه'!$G$9:$G$200,(('اليوميه العامه'!$D$9:$D$200=$B78))*(MONTH('اليوميه العامه'!$H$4)=R$1))</f>
        <v>0</v>
      </c>
      <c r="T78" s="96">
        <f>SUMPRODUCT('اليوميه العامه'!$F$9:$F$200,(('اليوميه العامه'!$D$9:$D$200=$B78))*(MONTH('اليوميه العامه'!$H$4)=T$1))</f>
        <v>0</v>
      </c>
      <c r="U78" s="141">
        <f>SUMPRODUCT('اليوميه العامه'!$G$9:$G$200,(('اليوميه العامه'!$D$9:$D$200=$B78))*(MONTH('اليوميه العامه'!$H$4)=T$1))</f>
        <v>0</v>
      </c>
      <c r="V78" s="96">
        <f>SUMPRODUCT('اليوميه العامه'!$F$9:$F$200,(('اليوميه العامه'!$D$9:$D$200=$B78))*(MONTH('اليوميه العامه'!$H$4)=V$1))</f>
        <v>442.25</v>
      </c>
      <c r="W78" s="141">
        <f>SUMPRODUCT('اليوميه العامه'!$G$9:$G$200,(('اليوميه العامه'!$D$9:$D$200=$B78))*(MONTH('اليوميه العامه'!$H$4)=V$1))</f>
        <v>0</v>
      </c>
      <c r="X78" s="96">
        <f>SUMPRODUCT('اليوميه العامه'!$F$9:$F$200,(('اليوميه العامه'!$D$9:$D$200=$B78))*(MONTH('اليوميه العامه'!$H$4)=X$1))</f>
        <v>0</v>
      </c>
      <c r="Y78" s="141">
        <f>SUMPRODUCT('اليوميه العامه'!$G$9:$G$200,(('اليوميه العامه'!$D$9:$D$200=$B78))*(MONTH('اليوميه العامه'!$H$4)=X$1))</f>
        <v>0</v>
      </c>
      <c r="Z78" s="96">
        <f>SUMPRODUCT('اليوميه العامه'!$F$9:$F$200,(('اليوميه العامه'!$D$9:$D$200=$B78))*(MONTH('اليوميه العامه'!$H$4)=Z$1))</f>
        <v>0</v>
      </c>
      <c r="AA78" s="141">
        <f>SUMPRODUCT('اليوميه العامه'!$G$9:$G$200,(('اليوميه العامه'!$D$9:$D$200=$B78))*(MONTH('اليوميه العامه'!$H$4)=Z$1))</f>
        <v>0</v>
      </c>
      <c r="AB78" s="73">
        <f t="shared" si="3"/>
        <v>442.25</v>
      </c>
      <c r="AC78" s="74">
        <f t="shared" si="3"/>
        <v>0</v>
      </c>
      <c r="AD78" s="75">
        <f t="shared" si="4"/>
        <v>442.25</v>
      </c>
      <c r="AE78" s="76">
        <f t="shared" si="5"/>
        <v>0</v>
      </c>
    </row>
    <row r="79" spans="1:31" s="66" customFormat="1" ht="24.95" customHeight="1" thickBot="1">
      <c r="B79" s="86">
        <f>'[6]دليل الحسابـــــــــــــات'!B79</f>
        <v>3252</v>
      </c>
      <c r="C79" s="91" t="str">
        <f>'[6]دليل الحسابـــــــــــــات'!C79</f>
        <v xml:space="preserve">مصاريف ترفيه </v>
      </c>
      <c r="D79" s="96"/>
      <c r="E79" s="97"/>
      <c r="F79" s="96"/>
      <c r="G79" s="97"/>
      <c r="H79" s="96"/>
      <c r="I79" s="97"/>
      <c r="J79" s="96"/>
      <c r="K79" s="97"/>
      <c r="L79" s="96"/>
      <c r="M79" s="97"/>
      <c r="N79" s="96">
        <f>SUMPRODUCT('اليوميه العامه'!$F$9:$F$200,(('اليوميه العامه'!$D$9:$D$200=$B79))*(MONTH('اليوميه العامه'!$H$4)=N$1))</f>
        <v>0</v>
      </c>
      <c r="O79" s="141">
        <f>SUMPRODUCT('اليوميه العامه'!$G$9:$G$200,(('اليوميه العامه'!$D$9:$D$200=$B79))*(MONTH('اليوميه العامه'!$H$4)=N$1))</f>
        <v>0</v>
      </c>
      <c r="P79" s="96">
        <f>SUMPRODUCT('اليوميه العامه'!$F$9:$F$200,(('اليوميه العامه'!$D$9:$D$200=$B79))*(MONTH('اليوميه العامه'!$H$4)=P$1))</f>
        <v>0</v>
      </c>
      <c r="Q79" s="141">
        <f>SUMPRODUCT('اليوميه العامه'!$G$9:$G$200,(('اليوميه العامه'!$D$9:$D$200=$B79))*(MONTH('اليوميه العامه'!$H$4)=P$1))</f>
        <v>0</v>
      </c>
      <c r="R79" s="96">
        <f>SUMPRODUCT('اليوميه العامه'!$F$9:$F$200,(('اليوميه العامه'!$D$9:$D$200=$B79))*(MONTH('اليوميه العامه'!$H$4)=R$1))</f>
        <v>0</v>
      </c>
      <c r="S79" s="141">
        <f>SUMPRODUCT('اليوميه العامه'!$G$9:$G$200,(('اليوميه العامه'!$D$9:$D$200=$B79))*(MONTH('اليوميه العامه'!$H$4)=R$1))</f>
        <v>0</v>
      </c>
      <c r="T79" s="96">
        <f>SUMPRODUCT('اليوميه العامه'!$F$9:$F$200,(('اليوميه العامه'!$D$9:$D$200=$B79))*(MONTH('اليوميه العامه'!$H$4)=T$1))</f>
        <v>0</v>
      </c>
      <c r="U79" s="141">
        <f>SUMPRODUCT('اليوميه العامه'!$G$9:$G$200,(('اليوميه العامه'!$D$9:$D$200=$B79))*(MONTH('اليوميه العامه'!$H$4)=T$1))</f>
        <v>0</v>
      </c>
      <c r="V79" s="96">
        <f>SUMPRODUCT('اليوميه العامه'!$F$9:$F$200,(('اليوميه العامه'!$D$9:$D$200=$B79))*(MONTH('اليوميه العامه'!$H$4)=V$1))</f>
        <v>1000</v>
      </c>
      <c r="W79" s="141">
        <f>SUMPRODUCT('اليوميه العامه'!$G$9:$G$200,(('اليوميه العامه'!$D$9:$D$200=$B79))*(MONTH('اليوميه العامه'!$H$4)=V$1))</f>
        <v>0</v>
      </c>
      <c r="X79" s="96">
        <f>SUMPRODUCT('اليوميه العامه'!$F$9:$F$200,(('اليوميه العامه'!$D$9:$D$200=$B79))*(MONTH('اليوميه العامه'!$H$4)=X$1))</f>
        <v>0</v>
      </c>
      <c r="Y79" s="141">
        <f>SUMPRODUCT('اليوميه العامه'!$G$9:$G$200,(('اليوميه العامه'!$D$9:$D$200=$B79))*(MONTH('اليوميه العامه'!$H$4)=X$1))</f>
        <v>0</v>
      </c>
      <c r="Z79" s="96">
        <f>SUMPRODUCT('اليوميه العامه'!$F$9:$F$200,(('اليوميه العامه'!$D$9:$D$200=$B79))*(MONTH('اليوميه العامه'!$H$4)=Z$1))</f>
        <v>0</v>
      </c>
      <c r="AA79" s="141">
        <f>SUMPRODUCT('اليوميه العامه'!$G$9:$G$200,(('اليوميه العامه'!$D$9:$D$200=$B79))*(MONTH('اليوميه العامه'!$H$4)=Z$1))</f>
        <v>0</v>
      </c>
      <c r="AB79" s="73">
        <f t="shared" si="3"/>
        <v>1000</v>
      </c>
      <c r="AC79" s="74">
        <f t="shared" si="3"/>
        <v>0</v>
      </c>
      <c r="AD79" s="75">
        <f t="shared" si="4"/>
        <v>1000</v>
      </c>
      <c r="AE79" s="76">
        <f t="shared" si="5"/>
        <v>0</v>
      </c>
    </row>
    <row r="80" spans="1:31" s="66" customFormat="1" ht="24.95" customHeight="1" thickBot="1">
      <c r="B80" s="86">
        <f>'[6]دليل الحسابـــــــــــــات'!B80</f>
        <v>3261</v>
      </c>
      <c r="C80" s="91" t="str">
        <f>'[6]دليل الحسابـــــــــــــات'!C80</f>
        <v>مصاريف نقل مستلزمات الشركه</v>
      </c>
      <c r="D80" s="96"/>
      <c r="E80" s="97"/>
      <c r="F80" s="96"/>
      <c r="G80" s="97"/>
      <c r="H80" s="96"/>
      <c r="I80" s="97"/>
      <c r="J80" s="96"/>
      <c r="K80" s="97"/>
      <c r="L80" s="96"/>
      <c r="M80" s="97"/>
      <c r="N80" s="96">
        <f>SUMPRODUCT('اليوميه العامه'!$F$9:$F$200,(('اليوميه العامه'!$D$9:$D$200=$B80))*(MONTH('اليوميه العامه'!$H$4)=N$1))</f>
        <v>0</v>
      </c>
      <c r="O80" s="141">
        <f>SUMPRODUCT('اليوميه العامه'!$G$9:$G$200,(('اليوميه العامه'!$D$9:$D$200=$B80))*(MONTH('اليوميه العامه'!$H$4)=N$1))</f>
        <v>0</v>
      </c>
      <c r="P80" s="96">
        <f>SUMPRODUCT('اليوميه العامه'!$F$9:$F$200,(('اليوميه العامه'!$D$9:$D$200=$B80))*(MONTH('اليوميه العامه'!$H$4)=P$1))</f>
        <v>0</v>
      </c>
      <c r="Q80" s="141">
        <f>SUMPRODUCT('اليوميه العامه'!$G$9:$G$200,(('اليوميه العامه'!$D$9:$D$200=$B80))*(MONTH('اليوميه العامه'!$H$4)=P$1))</f>
        <v>0</v>
      </c>
      <c r="R80" s="96">
        <f>SUMPRODUCT('اليوميه العامه'!$F$9:$F$200,(('اليوميه العامه'!$D$9:$D$200=$B80))*(MONTH('اليوميه العامه'!$H$4)=R$1))</f>
        <v>0</v>
      </c>
      <c r="S80" s="141">
        <f>SUMPRODUCT('اليوميه العامه'!$G$9:$G$200,(('اليوميه العامه'!$D$9:$D$200=$B80))*(MONTH('اليوميه العامه'!$H$4)=R$1))</f>
        <v>0</v>
      </c>
      <c r="T80" s="96">
        <f>SUMPRODUCT('اليوميه العامه'!$F$9:$F$200,(('اليوميه العامه'!$D$9:$D$200=$B80))*(MONTH('اليوميه العامه'!$H$4)=T$1))</f>
        <v>0</v>
      </c>
      <c r="U80" s="141">
        <f>SUMPRODUCT('اليوميه العامه'!$G$9:$G$200,(('اليوميه العامه'!$D$9:$D$200=$B80))*(MONTH('اليوميه العامه'!$H$4)=T$1))</f>
        <v>0</v>
      </c>
      <c r="V80" s="96">
        <f>SUMPRODUCT('اليوميه العامه'!$F$9:$F$200,(('اليوميه العامه'!$D$9:$D$200=$B80))*(MONTH('اليوميه العامه'!$H$4)=V$1))</f>
        <v>800</v>
      </c>
      <c r="W80" s="141">
        <f>SUMPRODUCT('اليوميه العامه'!$G$9:$G$200,(('اليوميه العامه'!$D$9:$D$200=$B80))*(MONTH('اليوميه العامه'!$H$4)=V$1))</f>
        <v>0</v>
      </c>
      <c r="X80" s="96">
        <f>SUMPRODUCT('اليوميه العامه'!$F$9:$F$200,(('اليوميه العامه'!$D$9:$D$200=$B80))*(MONTH('اليوميه العامه'!$H$4)=X$1))</f>
        <v>0</v>
      </c>
      <c r="Y80" s="141">
        <f>SUMPRODUCT('اليوميه العامه'!$G$9:$G$200,(('اليوميه العامه'!$D$9:$D$200=$B80))*(MONTH('اليوميه العامه'!$H$4)=X$1))</f>
        <v>0</v>
      </c>
      <c r="Z80" s="96">
        <f>SUMPRODUCT('اليوميه العامه'!$F$9:$F$200,(('اليوميه العامه'!$D$9:$D$200=$B80))*(MONTH('اليوميه العامه'!$H$4)=Z$1))</f>
        <v>0</v>
      </c>
      <c r="AA80" s="141">
        <f>SUMPRODUCT('اليوميه العامه'!$G$9:$G$200,(('اليوميه العامه'!$D$9:$D$200=$B80))*(MONTH('اليوميه العامه'!$H$4)=Z$1))</f>
        <v>0</v>
      </c>
      <c r="AB80" s="73">
        <f t="shared" si="3"/>
        <v>800</v>
      </c>
      <c r="AC80" s="74">
        <f t="shared" si="3"/>
        <v>0</v>
      </c>
      <c r="AD80" s="75">
        <f t="shared" si="4"/>
        <v>800</v>
      </c>
      <c r="AE80" s="76">
        <f t="shared" si="5"/>
        <v>0</v>
      </c>
    </row>
    <row r="81" spans="2:31" s="66" customFormat="1" ht="24.95" customHeight="1" thickBot="1">
      <c r="B81" s="86">
        <f>'[6]دليل الحسابـــــــــــــات'!B81</f>
        <v>3262</v>
      </c>
      <c r="C81" s="91" t="str">
        <f>'[6]دليل الحسابـــــــــــــات'!C81</f>
        <v>مصاريف إنتقالات موظفين عموميه</v>
      </c>
      <c r="D81" s="96"/>
      <c r="E81" s="97"/>
      <c r="F81" s="96"/>
      <c r="G81" s="97"/>
      <c r="H81" s="96"/>
      <c r="I81" s="97"/>
      <c r="J81" s="96"/>
      <c r="K81" s="97"/>
      <c r="L81" s="96"/>
      <c r="M81" s="97"/>
      <c r="N81" s="96">
        <f>SUMPRODUCT('اليوميه العامه'!$F$9:$F$200,(('اليوميه العامه'!$D$9:$D$200=$B81))*(MONTH('اليوميه العامه'!$H$4)=N$1))</f>
        <v>0</v>
      </c>
      <c r="O81" s="141">
        <f>SUMPRODUCT('اليوميه العامه'!$G$9:$G$200,(('اليوميه العامه'!$D$9:$D$200=$B81))*(MONTH('اليوميه العامه'!$H$4)=N$1))</f>
        <v>0</v>
      </c>
      <c r="P81" s="96">
        <f>SUMPRODUCT('اليوميه العامه'!$F$9:$F$200,(('اليوميه العامه'!$D$9:$D$200=$B81))*(MONTH('اليوميه العامه'!$H$4)=P$1))</f>
        <v>0</v>
      </c>
      <c r="Q81" s="141">
        <f>SUMPRODUCT('اليوميه العامه'!$G$9:$G$200,(('اليوميه العامه'!$D$9:$D$200=$B81))*(MONTH('اليوميه العامه'!$H$4)=P$1))</f>
        <v>0</v>
      </c>
      <c r="R81" s="96">
        <f>SUMPRODUCT('اليوميه العامه'!$F$9:$F$200,(('اليوميه العامه'!$D$9:$D$200=$B81))*(MONTH('اليوميه العامه'!$H$4)=R$1))</f>
        <v>0</v>
      </c>
      <c r="S81" s="141">
        <f>SUMPRODUCT('اليوميه العامه'!$G$9:$G$200,(('اليوميه العامه'!$D$9:$D$200=$B81))*(MONTH('اليوميه العامه'!$H$4)=R$1))</f>
        <v>0</v>
      </c>
      <c r="T81" s="96">
        <f>SUMPRODUCT('اليوميه العامه'!$F$9:$F$200,(('اليوميه العامه'!$D$9:$D$200=$B81))*(MONTH('اليوميه العامه'!$H$4)=T$1))</f>
        <v>0</v>
      </c>
      <c r="U81" s="141">
        <f>SUMPRODUCT('اليوميه العامه'!$G$9:$G$200,(('اليوميه العامه'!$D$9:$D$200=$B81))*(MONTH('اليوميه العامه'!$H$4)=T$1))</f>
        <v>0</v>
      </c>
      <c r="V81" s="96">
        <f>SUMPRODUCT('اليوميه العامه'!$F$9:$F$200,(('اليوميه العامه'!$D$9:$D$200=$B81))*(MONTH('اليوميه العامه'!$H$4)=V$1))</f>
        <v>25</v>
      </c>
      <c r="W81" s="141">
        <f>SUMPRODUCT('اليوميه العامه'!$G$9:$G$200,(('اليوميه العامه'!$D$9:$D$200=$B81))*(MONTH('اليوميه العامه'!$H$4)=V$1))</f>
        <v>0</v>
      </c>
      <c r="X81" s="96">
        <f>SUMPRODUCT('اليوميه العامه'!$F$9:$F$200,(('اليوميه العامه'!$D$9:$D$200=$B81))*(MONTH('اليوميه العامه'!$H$4)=X$1))</f>
        <v>0</v>
      </c>
      <c r="Y81" s="141">
        <f>SUMPRODUCT('اليوميه العامه'!$G$9:$G$200,(('اليوميه العامه'!$D$9:$D$200=$B81))*(MONTH('اليوميه العامه'!$H$4)=X$1))</f>
        <v>0</v>
      </c>
      <c r="Z81" s="96">
        <f>SUMPRODUCT('اليوميه العامه'!$F$9:$F$200,(('اليوميه العامه'!$D$9:$D$200=$B81))*(MONTH('اليوميه العامه'!$H$4)=Z$1))</f>
        <v>0</v>
      </c>
      <c r="AA81" s="141">
        <f>SUMPRODUCT('اليوميه العامه'!$G$9:$G$200,(('اليوميه العامه'!$D$9:$D$200=$B81))*(MONTH('اليوميه العامه'!$H$4)=Z$1))</f>
        <v>0</v>
      </c>
      <c r="AB81" s="73">
        <f t="shared" si="3"/>
        <v>25</v>
      </c>
      <c r="AC81" s="74">
        <f t="shared" si="3"/>
        <v>0</v>
      </c>
      <c r="AD81" s="75">
        <f t="shared" si="4"/>
        <v>25</v>
      </c>
      <c r="AE81" s="76">
        <f t="shared" si="5"/>
        <v>0</v>
      </c>
    </row>
    <row r="82" spans="2:31" s="66" customFormat="1" ht="24.95" customHeight="1" thickBot="1">
      <c r="B82" s="86">
        <f>'[6]دليل الحسابـــــــــــــات'!B82</f>
        <v>32701</v>
      </c>
      <c r="C82" s="91" t="str">
        <f>'[6]دليل الحسابـــــــــــــات'!C82</f>
        <v>مواد تعبئة وتغليف</v>
      </c>
      <c r="D82" s="96"/>
      <c r="E82" s="97"/>
      <c r="F82" s="96"/>
      <c r="G82" s="97"/>
      <c r="H82" s="96"/>
      <c r="I82" s="97"/>
      <c r="J82" s="96"/>
      <c r="K82" s="97"/>
      <c r="L82" s="96"/>
      <c r="M82" s="97"/>
      <c r="N82" s="96">
        <f>SUMPRODUCT('اليوميه العامه'!$F$9:$F$200,(('اليوميه العامه'!$D$9:$D$200=$B82))*(MONTH('اليوميه العامه'!$H$4)=N$1))</f>
        <v>0</v>
      </c>
      <c r="O82" s="141">
        <f>SUMPRODUCT('اليوميه العامه'!$G$9:$G$200,(('اليوميه العامه'!$D$9:$D$200=$B82))*(MONTH('اليوميه العامه'!$H$4)=N$1))</f>
        <v>0</v>
      </c>
      <c r="P82" s="96">
        <f>SUMPRODUCT('اليوميه العامه'!$F$9:$F$200,(('اليوميه العامه'!$D$9:$D$200=$B82))*(MONTH('اليوميه العامه'!$H$4)=P$1))</f>
        <v>0</v>
      </c>
      <c r="Q82" s="141">
        <f>SUMPRODUCT('اليوميه العامه'!$G$9:$G$200,(('اليوميه العامه'!$D$9:$D$200=$B82))*(MONTH('اليوميه العامه'!$H$4)=P$1))</f>
        <v>0</v>
      </c>
      <c r="R82" s="96">
        <f>SUMPRODUCT('اليوميه العامه'!$F$9:$F$200,(('اليوميه العامه'!$D$9:$D$200=$B82))*(MONTH('اليوميه العامه'!$H$4)=R$1))</f>
        <v>0</v>
      </c>
      <c r="S82" s="141">
        <f>SUMPRODUCT('اليوميه العامه'!$G$9:$G$200,(('اليوميه العامه'!$D$9:$D$200=$B82))*(MONTH('اليوميه العامه'!$H$4)=R$1))</f>
        <v>0</v>
      </c>
      <c r="T82" s="96">
        <f>SUMPRODUCT('اليوميه العامه'!$F$9:$F$200,(('اليوميه العامه'!$D$9:$D$200=$B82))*(MONTH('اليوميه العامه'!$H$4)=T$1))</f>
        <v>0</v>
      </c>
      <c r="U82" s="141">
        <f>SUMPRODUCT('اليوميه العامه'!$G$9:$G$200,(('اليوميه العامه'!$D$9:$D$200=$B82))*(MONTH('اليوميه العامه'!$H$4)=T$1))</f>
        <v>0</v>
      </c>
      <c r="V82" s="96">
        <f>SUMPRODUCT('اليوميه العامه'!$F$9:$F$200,(('اليوميه العامه'!$D$9:$D$200=$B82))*(MONTH('اليوميه العامه'!$H$4)=V$1))</f>
        <v>0</v>
      </c>
      <c r="W82" s="141">
        <f>SUMPRODUCT('اليوميه العامه'!$G$9:$G$200,(('اليوميه العامه'!$D$9:$D$200=$B82))*(MONTH('اليوميه العامه'!$H$4)=V$1))</f>
        <v>0</v>
      </c>
      <c r="X82" s="96">
        <f>SUMPRODUCT('اليوميه العامه'!$F$9:$F$200,(('اليوميه العامه'!$D$9:$D$200=$B82))*(MONTH('اليوميه العامه'!$H$4)=X$1))</f>
        <v>0</v>
      </c>
      <c r="Y82" s="141">
        <f>SUMPRODUCT('اليوميه العامه'!$G$9:$G$200,(('اليوميه العامه'!$D$9:$D$200=$B82))*(MONTH('اليوميه العامه'!$H$4)=X$1))</f>
        <v>0</v>
      </c>
      <c r="Z82" s="96">
        <f>SUMPRODUCT('اليوميه العامه'!$F$9:$F$200,(('اليوميه العامه'!$D$9:$D$200=$B82))*(MONTH('اليوميه العامه'!$H$4)=Z$1))</f>
        <v>0</v>
      </c>
      <c r="AA82" s="141">
        <f>SUMPRODUCT('اليوميه العامه'!$G$9:$G$200,(('اليوميه العامه'!$D$9:$D$200=$B82))*(MONTH('اليوميه العامه'!$H$4)=Z$1))</f>
        <v>0</v>
      </c>
      <c r="AB82" s="73">
        <f t="shared" si="3"/>
        <v>0</v>
      </c>
      <c r="AC82" s="74">
        <f t="shared" si="3"/>
        <v>0</v>
      </c>
      <c r="AD82" s="75">
        <f t="shared" si="4"/>
        <v>0</v>
      </c>
      <c r="AE82" s="76">
        <f t="shared" si="5"/>
        <v>0</v>
      </c>
    </row>
    <row r="83" spans="2:31" s="66" customFormat="1" ht="24.95" customHeight="1" thickBot="1">
      <c r="B83" s="86">
        <f>'[6]دليل الحسابـــــــــــــات'!B83</f>
        <v>32702</v>
      </c>
      <c r="C83" s="91" t="str">
        <f>'[6]دليل الحسابـــــــــــــات'!C83</f>
        <v>خصم مسموح به</v>
      </c>
      <c r="D83" s="96"/>
      <c r="E83" s="97"/>
      <c r="F83" s="96"/>
      <c r="G83" s="97"/>
      <c r="H83" s="96"/>
      <c r="I83" s="97"/>
      <c r="J83" s="96"/>
      <c r="K83" s="97"/>
      <c r="L83" s="96"/>
      <c r="M83" s="97"/>
      <c r="N83" s="96">
        <f>SUMPRODUCT('اليوميه العامه'!$F$9:$F$200,(('اليوميه العامه'!$D$9:$D$200=$B83))*(MONTH('اليوميه العامه'!$H$4)=N$1))</f>
        <v>0</v>
      </c>
      <c r="O83" s="141">
        <f>SUMPRODUCT('اليوميه العامه'!$G$9:$G$200,(('اليوميه العامه'!$D$9:$D$200=$B83))*(MONTH('اليوميه العامه'!$H$4)=N$1))</f>
        <v>0</v>
      </c>
      <c r="P83" s="96">
        <f>SUMPRODUCT('اليوميه العامه'!$F$9:$F$200,(('اليوميه العامه'!$D$9:$D$200=$B83))*(MONTH('اليوميه العامه'!$H$4)=P$1))</f>
        <v>0</v>
      </c>
      <c r="Q83" s="141">
        <f>SUMPRODUCT('اليوميه العامه'!$G$9:$G$200,(('اليوميه العامه'!$D$9:$D$200=$B83))*(MONTH('اليوميه العامه'!$H$4)=P$1))</f>
        <v>0</v>
      </c>
      <c r="R83" s="96">
        <f>SUMPRODUCT('اليوميه العامه'!$F$9:$F$200,(('اليوميه العامه'!$D$9:$D$200=$B83))*(MONTH('اليوميه العامه'!$H$4)=R$1))</f>
        <v>0</v>
      </c>
      <c r="S83" s="141">
        <f>SUMPRODUCT('اليوميه العامه'!$G$9:$G$200,(('اليوميه العامه'!$D$9:$D$200=$B83))*(MONTH('اليوميه العامه'!$H$4)=R$1))</f>
        <v>0</v>
      </c>
      <c r="T83" s="96">
        <f>SUMPRODUCT('اليوميه العامه'!$F$9:$F$200,(('اليوميه العامه'!$D$9:$D$200=$B83))*(MONTH('اليوميه العامه'!$H$4)=T$1))</f>
        <v>0</v>
      </c>
      <c r="U83" s="141">
        <f>SUMPRODUCT('اليوميه العامه'!$G$9:$G$200,(('اليوميه العامه'!$D$9:$D$200=$B83))*(MONTH('اليوميه العامه'!$H$4)=T$1))</f>
        <v>0</v>
      </c>
      <c r="V83" s="96">
        <f>SUMPRODUCT('اليوميه العامه'!$F$9:$F$200,(('اليوميه العامه'!$D$9:$D$200=$B83))*(MONTH('اليوميه العامه'!$H$4)=V$1))</f>
        <v>0</v>
      </c>
      <c r="W83" s="141">
        <f>SUMPRODUCT('اليوميه العامه'!$G$9:$G$200,(('اليوميه العامه'!$D$9:$D$200=$B83))*(MONTH('اليوميه العامه'!$H$4)=V$1))</f>
        <v>0</v>
      </c>
      <c r="X83" s="96">
        <f>SUMPRODUCT('اليوميه العامه'!$F$9:$F$200,(('اليوميه العامه'!$D$9:$D$200=$B83))*(MONTH('اليوميه العامه'!$H$4)=X$1))</f>
        <v>0</v>
      </c>
      <c r="Y83" s="141">
        <f>SUMPRODUCT('اليوميه العامه'!$G$9:$G$200,(('اليوميه العامه'!$D$9:$D$200=$B83))*(MONTH('اليوميه العامه'!$H$4)=X$1))</f>
        <v>0</v>
      </c>
      <c r="Z83" s="96">
        <f>SUMPRODUCT('اليوميه العامه'!$F$9:$F$200,(('اليوميه العامه'!$D$9:$D$200=$B83))*(MONTH('اليوميه العامه'!$H$4)=Z$1))</f>
        <v>0</v>
      </c>
      <c r="AA83" s="141">
        <f>SUMPRODUCT('اليوميه العامه'!$G$9:$G$200,(('اليوميه العامه'!$D$9:$D$200=$B83))*(MONTH('اليوميه العامه'!$H$4)=Z$1))</f>
        <v>0</v>
      </c>
      <c r="AB83" s="73">
        <f t="shared" si="3"/>
        <v>0</v>
      </c>
      <c r="AC83" s="74">
        <f t="shared" si="3"/>
        <v>0</v>
      </c>
      <c r="AD83" s="75">
        <f t="shared" si="4"/>
        <v>0</v>
      </c>
      <c r="AE83" s="76">
        <f t="shared" si="5"/>
        <v>0</v>
      </c>
    </row>
    <row r="84" spans="2:31" s="66" customFormat="1" ht="24.95" customHeight="1" thickBot="1">
      <c r="B84" s="86">
        <f>'[6]دليل الحسابـــــــــــــات'!B84</f>
        <v>32703</v>
      </c>
      <c r="C84" s="91" t="str">
        <f>'[6]دليل الحسابـــــــــــــات'!C84</f>
        <v>مصاريف مكتب أخرى عموميه</v>
      </c>
      <c r="D84" s="96"/>
      <c r="E84" s="97"/>
      <c r="F84" s="96"/>
      <c r="G84" s="97"/>
      <c r="H84" s="96"/>
      <c r="I84" s="97"/>
      <c r="J84" s="96"/>
      <c r="K84" s="97"/>
      <c r="L84" s="96"/>
      <c r="M84" s="97"/>
      <c r="N84" s="96">
        <f>SUMPRODUCT('اليوميه العامه'!$F$9:$F$200,(('اليوميه العامه'!$D$9:$D$200=$B84))*(MONTH('اليوميه العامه'!$H$4)=N$1))</f>
        <v>0</v>
      </c>
      <c r="O84" s="141">
        <f>SUMPRODUCT('اليوميه العامه'!$G$9:$G$200,(('اليوميه العامه'!$D$9:$D$200=$B84))*(MONTH('اليوميه العامه'!$H$4)=N$1))</f>
        <v>0</v>
      </c>
      <c r="P84" s="96">
        <f>SUMPRODUCT('اليوميه العامه'!$F$9:$F$200,(('اليوميه العامه'!$D$9:$D$200=$B84))*(MONTH('اليوميه العامه'!$H$4)=P$1))</f>
        <v>0</v>
      </c>
      <c r="Q84" s="141">
        <f>SUMPRODUCT('اليوميه العامه'!$G$9:$G$200,(('اليوميه العامه'!$D$9:$D$200=$B84))*(MONTH('اليوميه العامه'!$H$4)=P$1))</f>
        <v>0</v>
      </c>
      <c r="R84" s="96">
        <f>SUMPRODUCT('اليوميه العامه'!$F$9:$F$200,(('اليوميه العامه'!$D$9:$D$200=$B84))*(MONTH('اليوميه العامه'!$H$4)=R$1))</f>
        <v>0</v>
      </c>
      <c r="S84" s="141">
        <f>SUMPRODUCT('اليوميه العامه'!$G$9:$G$200,(('اليوميه العامه'!$D$9:$D$200=$B84))*(MONTH('اليوميه العامه'!$H$4)=R$1))</f>
        <v>0</v>
      </c>
      <c r="T84" s="96">
        <f>SUMPRODUCT('اليوميه العامه'!$F$9:$F$200,(('اليوميه العامه'!$D$9:$D$200=$B84))*(MONTH('اليوميه العامه'!$H$4)=T$1))</f>
        <v>0</v>
      </c>
      <c r="U84" s="141">
        <f>SUMPRODUCT('اليوميه العامه'!$G$9:$G$200,(('اليوميه العامه'!$D$9:$D$200=$B84))*(MONTH('اليوميه العامه'!$H$4)=T$1))</f>
        <v>0</v>
      </c>
      <c r="V84" s="96">
        <f>SUMPRODUCT('اليوميه العامه'!$F$9:$F$200,(('اليوميه العامه'!$D$9:$D$200=$B84))*(MONTH('اليوميه العامه'!$H$4)=V$1))</f>
        <v>4343</v>
      </c>
      <c r="W84" s="141">
        <f>SUMPRODUCT('اليوميه العامه'!$G$9:$G$200,(('اليوميه العامه'!$D$9:$D$200=$B84))*(MONTH('اليوميه العامه'!$H$4)=V$1))</f>
        <v>0</v>
      </c>
      <c r="X84" s="96">
        <f>SUMPRODUCT('اليوميه العامه'!$F$9:$F$200,(('اليوميه العامه'!$D$9:$D$200=$B84))*(MONTH('اليوميه العامه'!$H$4)=X$1))</f>
        <v>0</v>
      </c>
      <c r="Y84" s="141">
        <f>SUMPRODUCT('اليوميه العامه'!$G$9:$G$200,(('اليوميه العامه'!$D$9:$D$200=$B84))*(MONTH('اليوميه العامه'!$H$4)=X$1))</f>
        <v>0</v>
      </c>
      <c r="Z84" s="96">
        <f>SUMPRODUCT('اليوميه العامه'!$F$9:$F$200,(('اليوميه العامه'!$D$9:$D$200=$B84))*(MONTH('اليوميه العامه'!$H$4)=Z$1))</f>
        <v>0</v>
      </c>
      <c r="AA84" s="141">
        <f>SUMPRODUCT('اليوميه العامه'!$G$9:$G$200,(('اليوميه العامه'!$D$9:$D$200=$B84))*(MONTH('اليوميه العامه'!$H$4)=Z$1))</f>
        <v>0</v>
      </c>
      <c r="AB84" s="73">
        <f t="shared" si="3"/>
        <v>4343</v>
      </c>
      <c r="AC84" s="74">
        <f t="shared" si="3"/>
        <v>0</v>
      </c>
      <c r="AD84" s="75">
        <f t="shared" si="4"/>
        <v>4343</v>
      </c>
      <c r="AE84" s="76">
        <f t="shared" si="5"/>
        <v>0</v>
      </c>
    </row>
    <row r="85" spans="2:31" s="66" customFormat="1" ht="24.95" customHeight="1" thickBot="1">
      <c r="B85" s="86">
        <f>'[6]دليل الحسابـــــــــــــات'!B85</f>
        <v>32704</v>
      </c>
      <c r="C85" s="91" t="str">
        <f>'[6]دليل الحسابـــــــــــــات'!C85</f>
        <v>مصاريف أدوات كتابيه عموميه</v>
      </c>
      <c r="D85" s="96"/>
      <c r="E85" s="97"/>
      <c r="F85" s="96"/>
      <c r="G85" s="97"/>
      <c r="H85" s="96"/>
      <c r="I85" s="97"/>
      <c r="J85" s="96"/>
      <c r="K85" s="97"/>
      <c r="L85" s="96"/>
      <c r="M85" s="97"/>
      <c r="N85" s="96">
        <f>SUMPRODUCT('اليوميه العامه'!$F$9:$F$200,(('اليوميه العامه'!$D$9:$D$200=$B85))*(MONTH('اليوميه العامه'!$H$4)=N$1))</f>
        <v>0</v>
      </c>
      <c r="O85" s="141">
        <f>SUMPRODUCT('اليوميه العامه'!$G$9:$G$200,(('اليوميه العامه'!$D$9:$D$200=$B85))*(MONTH('اليوميه العامه'!$H$4)=N$1))</f>
        <v>0</v>
      </c>
      <c r="P85" s="96">
        <f>SUMPRODUCT('اليوميه العامه'!$F$9:$F$200,(('اليوميه العامه'!$D$9:$D$200=$B85))*(MONTH('اليوميه العامه'!$H$4)=P$1))</f>
        <v>0</v>
      </c>
      <c r="Q85" s="141">
        <f>SUMPRODUCT('اليوميه العامه'!$G$9:$G$200,(('اليوميه العامه'!$D$9:$D$200=$B85))*(MONTH('اليوميه العامه'!$H$4)=P$1))</f>
        <v>0</v>
      </c>
      <c r="R85" s="96">
        <f>SUMPRODUCT('اليوميه العامه'!$F$9:$F$200,(('اليوميه العامه'!$D$9:$D$200=$B85))*(MONTH('اليوميه العامه'!$H$4)=R$1))</f>
        <v>0</v>
      </c>
      <c r="S85" s="141">
        <f>SUMPRODUCT('اليوميه العامه'!$G$9:$G$200,(('اليوميه العامه'!$D$9:$D$200=$B85))*(MONTH('اليوميه العامه'!$H$4)=R$1))</f>
        <v>0</v>
      </c>
      <c r="T85" s="96">
        <f>SUMPRODUCT('اليوميه العامه'!$F$9:$F$200,(('اليوميه العامه'!$D$9:$D$200=$B85))*(MONTH('اليوميه العامه'!$H$4)=T$1))</f>
        <v>0</v>
      </c>
      <c r="U85" s="141">
        <f>SUMPRODUCT('اليوميه العامه'!$G$9:$G$200,(('اليوميه العامه'!$D$9:$D$200=$B85))*(MONTH('اليوميه العامه'!$H$4)=T$1))</f>
        <v>0</v>
      </c>
      <c r="V85" s="96">
        <f>SUMPRODUCT('اليوميه العامه'!$F$9:$F$200,(('اليوميه العامه'!$D$9:$D$200=$B85))*(MONTH('اليوميه العامه'!$H$4)=V$1))</f>
        <v>200</v>
      </c>
      <c r="W85" s="141">
        <f>SUMPRODUCT('اليوميه العامه'!$G$9:$G$200,(('اليوميه العامه'!$D$9:$D$200=$B85))*(MONTH('اليوميه العامه'!$H$4)=V$1))</f>
        <v>0</v>
      </c>
      <c r="X85" s="96">
        <f>SUMPRODUCT('اليوميه العامه'!$F$9:$F$200,(('اليوميه العامه'!$D$9:$D$200=$B85))*(MONTH('اليوميه العامه'!$H$4)=X$1))</f>
        <v>0</v>
      </c>
      <c r="Y85" s="141">
        <f>SUMPRODUCT('اليوميه العامه'!$G$9:$G$200,(('اليوميه العامه'!$D$9:$D$200=$B85))*(MONTH('اليوميه العامه'!$H$4)=X$1))</f>
        <v>0</v>
      </c>
      <c r="Z85" s="96">
        <f>SUMPRODUCT('اليوميه العامه'!$F$9:$F$200,(('اليوميه العامه'!$D$9:$D$200=$B85))*(MONTH('اليوميه العامه'!$H$4)=Z$1))</f>
        <v>0</v>
      </c>
      <c r="AA85" s="141">
        <f>SUMPRODUCT('اليوميه العامه'!$G$9:$G$200,(('اليوميه العامه'!$D$9:$D$200=$B85))*(MONTH('اليوميه العامه'!$H$4)=Z$1))</f>
        <v>0</v>
      </c>
      <c r="AB85" s="73">
        <f t="shared" si="3"/>
        <v>200</v>
      </c>
      <c r="AC85" s="74">
        <f t="shared" si="3"/>
        <v>0</v>
      </c>
      <c r="AD85" s="75">
        <f t="shared" si="4"/>
        <v>200</v>
      </c>
      <c r="AE85" s="76">
        <f t="shared" si="5"/>
        <v>0</v>
      </c>
    </row>
    <row r="86" spans="2:31" s="66" customFormat="1" ht="24.95" customHeight="1" thickBot="1">
      <c r="B86" s="86">
        <f>'[6]دليل الحسابـــــــــــــات'!B86</f>
        <v>32705</v>
      </c>
      <c r="C86" s="91" t="str">
        <f>'[6]دليل الحسابـــــــــــــات'!C86</f>
        <v>مصاريف صيانه عموميه</v>
      </c>
      <c r="D86" s="96"/>
      <c r="E86" s="97"/>
      <c r="F86" s="96"/>
      <c r="G86" s="97"/>
      <c r="H86" s="96"/>
      <c r="I86" s="97"/>
      <c r="J86" s="96"/>
      <c r="K86" s="97"/>
      <c r="L86" s="96"/>
      <c r="M86" s="97"/>
      <c r="N86" s="96">
        <f>SUMPRODUCT('اليوميه العامه'!$F$9:$F$200,(('اليوميه العامه'!$D$9:$D$200=$B86))*(MONTH('اليوميه العامه'!$H$4)=N$1))</f>
        <v>0</v>
      </c>
      <c r="O86" s="141">
        <f>SUMPRODUCT('اليوميه العامه'!$G$9:$G$200,(('اليوميه العامه'!$D$9:$D$200=$B86))*(MONTH('اليوميه العامه'!$H$4)=N$1))</f>
        <v>0</v>
      </c>
      <c r="P86" s="96">
        <f>SUMPRODUCT('اليوميه العامه'!$F$9:$F$200,(('اليوميه العامه'!$D$9:$D$200=$B86))*(MONTH('اليوميه العامه'!$H$4)=P$1))</f>
        <v>0</v>
      </c>
      <c r="Q86" s="141">
        <f>SUMPRODUCT('اليوميه العامه'!$G$9:$G$200,(('اليوميه العامه'!$D$9:$D$200=$B86))*(MONTH('اليوميه العامه'!$H$4)=P$1))</f>
        <v>0</v>
      </c>
      <c r="R86" s="96">
        <f>SUMPRODUCT('اليوميه العامه'!$F$9:$F$200,(('اليوميه العامه'!$D$9:$D$200=$B86))*(MONTH('اليوميه العامه'!$H$4)=R$1))</f>
        <v>0</v>
      </c>
      <c r="S86" s="141">
        <f>SUMPRODUCT('اليوميه العامه'!$G$9:$G$200,(('اليوميه العامه'!$D$9:$D$200=$B86))*(MONTH('اليوميه العامه'!$H$4)=R$1))</f>
        <v>0</v>
      </c>
      <c r="T86" s="96">
        <f>SUMPRODUCT('اليوميه العامه'!$F$9:$F$200,(('اليوميه العامه'!$D$9:$D$200=$B86))*(MONTH('اليوميه العامه'!$H$4)=T$1))</f>
        <v>0</v>
      </c>
      <c r="U86" s="141">
        <f>SUMPRODUCT('اليوميه العامه'!$G$9:$G$200,(('اليوميه العامه'!$D$9:$D$200=$B86))*(MONTH('اليوميه العامه'!$H$4)=T$1))</f>
        <v>0</v>
      </c>
      <c r="V86" s="96">
        <f>SUMPRODUCT('اليوميه العامه'!$F$9:$F$200,(('اليوميه العامه'!$D$9:$D$200=$B86))*(MONTH('اليوميه العامه'!$H$4)=V$1))</f>
        <v>1442.5</v>
      </c>
      <c r="W86" s="141">
        <f>SUMPRODUCT('اليوميه العامه'!$G$9:$G$200,(('اليوميه العامه'!$D$9:$D$200=$B86))*(MONTH('اليوميه العامه'!$H$4)=V$1))</f>
        <v>0</v>
      </c>
      <c r="X86" s="96">
        <f>SUMPRODUCT('اليوميه العامه'!$F$9:$F$200,(('اليوميه العامه'!$D$9:$D$200=$B86))*(MONTH('اليوميه العامه'!$H$4)=X$1))</f>
        <v>0</v>
      </c>
      <c r="Y86" s="141">
        <f>SUMPRODUCT('اليوميه العامه'!$G$9:$G$200,(('اليوميه العامه'!$D$9:$D$200=$B86))*(MONTH('اليوميه العامه'!$H$4)=X$1))</f>
        <v>0</v>
      </c>
      <c r="Z86" s="96">
        <f>SUMPRODUCT('اليوميه العامه'!$F$9:$F$200,(('اليوميه العامه'!$D$9:$D$200=$B86))*(MONTH('اليوميه العامه'!$H$4)=Z$1))</f>
        <v>0</v>
      </c>
      <c r="AA86" s="141">
        <f>SUMPRODUCT('اليوميه العامه'!$G$9:$G$200,(('اليوميه العامه'!$D$9:$D$200=$B86))*(MONTH('اليوميه العامه'!$H$4)=Z$1))</f>
        <v>0</v>
      </c>
      <c r="AB86" s="73">
        <f t="shared" si="3"/>
        <v>1442.5</v>
      </c>
      <c r="AC86" s="74">
        <f t="shared" si="3"/>
        <v>0</v>
      </c>
      <c r="AD86" s="75">
        <f t="shared" si="4"/>
        <v>1442.5</v>
      </c>
      <c r="AE86" s="76">
        <f t="shared" si="5"/>
        <v>0</v>
      </c>
    </row>
    <row r="87" spans="2:31" s="66" customFormat="1" ht="24.95" customHeight="1" thickBot="1">
      <c r="B87" s="86">
        <f>'[6]دليل الحسابـــــــــــــات'!B87</f>
        <v>32706</v>
      </c>
      <c r="C87" s="91" t="str">
        <f>'[6]دليل الحسابـــــــــــــات'!C87</f>
        <v>إكراميات عموميه</v>
      </c>
      <c r="D87" s="96"/>
      <c r="E87" s="97"/>
      <c r="F87" s="96"/>
      <c r="G87" s="97"/>
      <c r="H87" s="96"/>
      <c r="I87" s="97"/>
      <c r="J87" s="96"/>
      <c r="K87" s="97"/>
      <c r="L87" s="96"/>
      <c r="M87" s="97"/>
      <c r="N87" s="96">
        <f>SUMPRODUCT('اليوميه العامه'!$F$9:$F$200,(('اليوميه العامه'!$D$9:$D$200=$B87))*(MONTH('اليوميه العامه'!$H$4)=N$1))</f>
        <v>0</v>
      </c>
      <c r="O87" s="141">
        <f>SUMPRODUCT('اليوميه العامه'!$G$9:$G$200,(('اليوميه العامه'!$D$9:$D$200=$B87))*(MONTH('اليوميه العامه'!$H$4)=N$1))</f>
        <v>0</v>
      </c>
      <c r="P87" s="96">
        <f>SUMPRODUCT('اليوميه العامه'!$F$9:$F$200,(('اليوميه العامه'!$D$9:$D$200=$B87))*(MONTH('اليوميه العامه'!$H$4)=P$1))</f>
        <v>0</v>
      </c>
      <c r="Q87" s="141">
        <f>SUMPRODUCT('اليوميه العامه'!$G$9:$G$200,(('اليوميه العامه'!$D$9:$D$200=$B87))*(MONTH('اليوميه العامه'!$H$4)=P$1))</f>
        <v>0</v>
      </c>
      <c r="R87" s="96">
        <f>SUMPRODUCT('اليوميه العامه'!$F$9:$F$200,(('اليوميه العامه'!$D$9:$D$200=$B87))*(MONTH('اليوميه العامه'!$H$4)=R$1))</f>
        <v>0</v>
      </c>
      <c r="S87" s="141">
        <f>SUMPRODUCT('اليوميه العامه'!$G$9:$G$200,(('اليوميه العامه'!$D$9:$D$200=$B87))*(MONTH('اليوميه العامه'!$H$4)=R$1))</f>
        <v>0</v>
      </c>
      <c r="T87" s="96">
        <f>SUMPRODUCT('اليوميه العامه'!$F$9:$F$200,(('اليوميه العامه'!$D$9:$D$200=$B87))*(MONTH('اليوميه العامه'!$H$4)=T$1))</f>
        <v>0</v>
      </c>
      <c r="U87" s="141">
        <f>SUMPRODUCT('اليوميه العامه'!$G$9:$G$200,(('اليوميه العامه'!$D$9:$D$200=$B87))*(MONTH('اليوميه العامه'!$H$4)=T$1))</f>
        <v>0</v>
      </c>
      <c r="V87" s="96">
        <f>SUMPRODUCT('اليوميه العامه'!$F$9:$F$200,(('اليوميه العامه'!$D$9:$D$200=$B87))*(MONTH('اليوميه العامه'!$H$4)=V$1))</f>
        <v>358.52</v>
      </c>
      <c r="W87" s="141">
        <f>SUMPRODUCT('اليوميه العامه'!$G$9:$G$200,(('اليوميه العامه'!$D$9:$D$200=$B87))*(MONTH('اليوميه العامه'!$H$4)=V$1))</f>
        <v>0</v>
      </c>
      <c r="X87" s="96">
        <f>SUMPRODUCT('اليوميه العامه'!$F$9:$F$200,(('اليوميه العامه'!$D$9:$D$200=$B87))*(MONTH('اليوميه العامه'!$H$4)=X$1))</f>
        <v>0</v>
      </c>
      <c r="Y87" s="141">
        <f>SUMPRODUCT('اليوميه العامه'!$G$9:$G$200,(('اليوميه العامه'!$D$9:$D$200=$B87))*(MONTH('اليوميه العامه'!$H$4)=X$1))</f>
        <v>0</v>
      </c>
      <c r="Z87" s="96">
        <f>SUMPRODUCT('اليوميه العامه'!$F$9:$F$200,(('اليوميه العامه'!$D$9:$D$200=$B87))*(MONTH('اليوميه العامه'!$H$4)=Z$1))</f>
        <v>0</v>
      </c>
      <c r="AA87" s="141">
        <f>SUMPRODUCT('اليوميه العامه'!$G$9:$G$200,(('اليوميه العامه'!$D$9:$D$200=$B87))*(MONTH('اليوميه العامه'!$H$4)=Z$1))</f>
        <v>0</v>
      </c>
      <c r="AB87" s="73">
        <f t="shared" si="3"/>
        <v>358.52</v>
      </c>
      <c r="AC87" s="74">
        <f t="shared" si="3"/>
        <v>0</v>
      </c>
      <c r="AD87" s="75">
        <f t="shared" si="4"/>
        <v>358.52</v>
      </c>
      <c r="AE87" s="76">
        <f t="shared" si="5"/>
        <v>0</v>
      </c>
    </row>
    <row r="88" spans="2:31" s="66" customFormat="1" ht="24.95" customHeight="1" thickBot="1">
      <c r="B88" s="86">
        <f>'[6]دليل الحسابـــــــــــــات'!B88</f>
        <v>32707</v>
      </c>
      <c r="C88" s="91" t="str">
        <f>'[6]دليل الحسابـــــــــــــات'!C88</f>
        <v>مصاريف مراجعه عموميه</v>
      </c>
      <c r="D88" s="96"/>
      <c r="E88" s="97"/>
      <c r="F88" s="96"/>
      <c r="G88" s="97"/>
      <c r="H88" s="96"/>
      <c r="I88" s="97"/>
      <c r="J88" s="96"/>
      <c r="K88" s="97"/>
      <c r="L88" s="96"/>
      <c r="M88" s="97"/>
      <c r="N88" s="96">
        <f>SUMPRODUCT('اليوميه العامه'!$F$9:$F$200,(('اليوميه العامه'!$D$9:$D$200=$B88))*(MONTH('اليوميه العامه'!$H$4)=N$1))</f>
        <v>0</v>
      </c>
      <c r="O88" s="141">
        <f>SUMPRODUCT('اليوميه العامه'!$G$9:$G$200,(('اليوميه العامه'!$D$9:$D$200=$B88))*(MONTH('اليوميه العامه'!$H$4)=N$1))</f>
        <v>0</v>
      </c>
      <c r="P88" s="96">
        <f>SUMPRODUCT('اليوميه العامه'!$F$9:$F$200,(('اليوميه العامه'!$D$9:$D$200=$B88))*(MONTH('اليوميه العامه'!$H$4)=P$1))</f>
        <v>0</v>
      </c>
      <c r="Q88" s="141">
        <f>SUMPRODUCT('اليوميه العامه'!$G$9:$G$200,(('اليوميه العامه'!$D$9:$D$200=$B88))*(MONTH('اليوميه العامه'!$H$4)=P$1))</f>
        <v>0</v>
      </c>
      <c r="R88" s="96">
        <f>SUMPRODUCT('اليوميه العامه'!$F$9:$F$200,(('اليوميه العامه'!$D$9:$D$200=$B88))*(MONTH('اليوميه العامه'!$H$4)=R$1))</f>
        <v>0</v>
      </c>
      <c r="S88" s="141">
        <f>SUMPRODUCT('اليوميه العامه'!$G$9:$G$200,(('اليوميه العامه'!$D$9:$D$200=$B88))*(MONTH('اليوميه العامه'!$H$4)=R$1))</f>
        <v>0</v>
      </c>
      <c r="T88" s="96">
        <f>SUMPRODUCT('اليوميه العامه'!$F$9:$F$200,(('اليوميه العامه'!$D$9:$D$200=$B88))*(MONTH('اليوميه العامه'!$H$4)=T$1))</f>
        <v>0</v>
      </c>
      <c r="U88" s="141">
        <f>SUMPRODUCT('اليوميه العامه'!$G$9:$G$200,(('اليوميه العامه'!$D$9:$D$200=$B88))*(MONTH('اليوميه العامه'!$H$4)=T$1))</f>
        <v>0</v>
      </c>
      <c r="V88" s="96">
        <f>SUMPRODUCT('اليوميه العامه'!$F$9:$F$200,(('اليوميه العامه'!$D$9:$D$200=$B88))*(MONTH('اليوميه العامه'!$H$4)=V$1))</f>
        <v>0</v>
      </c>
      <c r="W88" s="141">
        <f>SUMPRODUCT('اليوميه العامه'!$G$9:$G$200,(('اليوميه العامه'!$D$9:$D$200=$B88))*(MONTH('اليوميه العامه'!$H$4)=V$1))</f>
        <v>0</v>
      </c>
      <c r="X88" s="96">
        <f>SUMPRODUCT('اليوميه العامه'!$F$9:$F$200,(('اليوميه العامه'!$D$9:$D$200=$B88))*(MONTH('اليوميه العامه'!$H$4)=X$1))</f>
        <v>0</v>
      </c>
      <c r="Y88" s="141">
        <f>SUMPRODUCT('اليوميه العامه'!$G$9:$G$200,(('اليوميه العامه'!$D$9:$D$200=$B88))*(MONTH('اليوميه العامه'!$H$4)=X$1))</f>
        <v>0</v>
      </c>
      <c r="Z88" s="96">
        <f>SUMPRODUCT('اليوميه العامه'!$F$9:$F$200,(('اليوميه العامه'!$D$9:$D$200=$B88))*(MONTH('اليوميه العامه'!$H$4)=Z$1))</f>
        <v>0</v>
      </c>
      <c r="AA88" s="141">
        <f>SUMPRODUCT('اليوميه العامه'!$G$9:$G$200,(('اليوميه العامه'!$D$9:$D$200=$B88))*(MONTH('اليوميه العامه'!$H$4)=Z$1))</f>
        <v>0</v>
      </c>
      <c r="AB88" s="73">
        <f t="shared" si="3"/>
        <v>0</v>
      </c>
      <c r="AC88" s="74">
        <f t="shared" si="3"/>
        <v>0</v>
      </c>
      <c r="AD88" s="75">
        <f t="shared" si="4"/>
        <v>0</v>
      </c>
      <c r="AE88" s="76">
        <f t="shared" si="5"/>
        <v>0</v>
      </c>
    </row>
    <row r="89" spans="2:31" s="66" customFormat="1" ht="24.95" customHeight="1" thickBot="1">
      <c r="B89" s="86">
        <f>'[6]دليل الحسابـــــــــــــات'!B89</f>
        <v>32708</v>
      </c>
      <c r="C89" s="91" t="str">
        <f>'[6]دليل الحسابـــــــــــــات'!C89</f>
        <v>مصاريف فرق تقويم عمله</v>
      </c>
      <c r="D89" s="96"/>
      <c r="E89" s="97"/>
      <c r="F89" s="96"/>
      <c r="G89" s="97"/>
      <c r="H89" s="96"/>
      <c r="I89" s="97"/>
      <c r="J89" s="96"/>
      <c r="K89" s="97"/>
      <c r="L89" s="96"/>
      <c r="M89" s="97"/>
      <c r="N89" s="96">
        <f>SUMPRODUCT('اليوميه العامه'!$F$9:$F$200,(('اليوميه العامه'!$D$9:$D$200=$B89))*(MONTH('اليوميه العامه'!$H$4)=N$1))</f>
        <v>0</v>
      </c>
      <c r="O89" s="141">
        <f>SUMPRODUCT('اليوميه العامه'!$G$9:$G$200,(('اليوميه العامه'!$D$9:$D$200=$B89))*(MONTH('اليوميه العامه'!$H$4)=N$1))</f>
        <v>0</v>
      </c>
      <c r="P89" s="96">
        <f>SUMPRODUCT('اليوميه العامه'!$F$9:$F$200,(('اليوميه العامه'!$D$9:$D$200=$B89))*(MONTH('اليوميه العامه'!$H$4)=P$1))</f>
        <v>0</v>
      </c>
      <c r="Q89" s="141">
        <f>SUMPRODUCT('اليوميه العامه'!$G$9:$G$200,(('اليوميه العامه'!$D$9:$D$200=$B89))*(MONTH('اليوميه العامه'!$H$4)=P$1))</f>
        <v>0</v>
      </c>
      <c r="R89" s="96">
        <f>SUMPRODUCT('اليوميه العامه'!$F$9:$F$200,(('اليوميه العامه'!$D$9:$D$200=$B89))*(MONTH('اليوميه العامه'!$H$4)=R$1))</f>
        <v>0</v>
      </c>
      <c r="S89" s="141">
        <f>SUMPRODUCT('اليوميه العامه'!$G$9:$G$200,(('اليوميه العامه'!$D$9:$D$200=$B89))*(MONTH('اليوميه العامه'!$H$4)=R$1))</f>
        <v>0</v>
      </c>
      <c r="T89" s="96">
        <f>SUMPRODUCT('اليوميه العامه'!$F$9:$F$200,(('اليوميه العامه'!$D$9:$D$200=$B89))*(MONTH('اليوميه العامه'!$H$4)=T$1))</f>
        <v>0</v>
      </c>
      <c r="U89" s="141">
        <f>SUMPRODUCT('اليوميه العامه'!$G$9:$G$200,(('اليوميه العامه'!$D$9:$D$200=$B89))*(MONTH('اليوميه العامه'!$H$4)=T$1))</f>
        <v>0</v>
      </c>
      <c r="V89" s="96">
        <f>SUMPRODUCT('اليوميه العامه'!$F$9:$F$200,(('اليوميه العامه'!$D$9:$D$200=$B89))*(MONTH('اليوميه العامه'!$H$4)=V$1))</f>
        <v>0</v>
      </c>
      <c r="W89" s="141">
        <f>SUMPRODUCT('اليوميه العامه'!$G$9:$G$200,(('اليوميه العامه'!$D$9:$D$200=$B89))*(MONTH('اليوميه العامه'!$H$4)=V$1))</f>
        <v>0</v>
      </c>
      <c r="X89" s="96">
        <f>SUMPRODUCT('اليوميه العامه'!$F$9:$F$200,(('اليوميه العامه'!$D$9:$D$200=$B89))*(MONTH('اليوميه العامه'!$H$4)=X$1))</f>
        <v>0</v>
      </c>
      <c r="Y89" s="141">
        <f>SUMPRODUCT('اليوميه العامه'!$G$9:$G$200,(('اليوميه العامه'!$D$9:$D$200=$B89))*(MONTH('اليوميه العامه'!$H$4)=X$1))</f>
        <v>0</v>
      </c>
      <c r="Z89" s="96">
        <f>SUMPRODUCT('اليوميه العامه'!$F$9:$F$200,(('اليوميه العامه'!$D$9:$D$200=$B89))*(MONTH('اليوميه العامه'!$H$4)=Z$1))</f>
        <v>0</v>
      </c>
      <c r="AA89" s="141">
        <f>SUMPRODUCT('اليوميه العامه'!$G$9:$G$200,(('اليوميه العامه'!$D$9:$D$200=$B89))*(MONTH('اليوميه العامه'!$H$4)=Z$1))</f>
        <v>0</v>
      </c>
      <c r="AB89" s="73">
        <f t="shared" si="3"/>
        <v>0</v>
      </c>
      <c r="AC89" s="74">
        <f t="shared" si="3"/>
        <v>0</v>
      </c>
      <c r="AD89" s="75">
        <f t="shared" si="4"/>
        <v>0</v>
      </c>
      <c r="AE89" s="76">
        <f t="shared" si="5"/>
        <v>0</v>
      </c>
    </row>
    <row r="90" spans="2:31" s="66" customFormat="1" ht="24.95" customHeight="1" thickBot="1">
      <c r="B90" s="86">
        <f>'[6]دليل الحسابـــــــــــــات'!B90</f>
        <v>32709</v>
      </c>
      <c r="C90" s="91" t="str">
        <f>'[6]دليل الحسابـــــــــــــات'!C90</f>
        <v>مصاريف نظافه</v>
      </c>
      <c r="D90" s="96"/>
      <c r="E90" s="97"/>
      <c r="F90" s="96"/>
      <c r="G90" s="97"/>
      <c r="H90" s="96"/>
      <c r="I90" s="97"/>
      <c r="J90" s="96"/>
      <c r="K90" s="97"/>
      <c r="L90" s="96"/>
      <c r="M90" s="97"/>
      <c r="N90" s="96">
        <f>SUMPRODUCT('اليوميه العامه'!$F$9:$F$200,(('اليوميه العامه'!$D$9:$D$200=$B90))*(MONTH('اليوميه العامه'!$H$4)=N$1))</f>
        <v>0</v>
      </c>
      <c r="O90" s="141">
        <f>SUMPRODUCT('اليوميه العامه'!$G$9:$G$200,(('اليوميه العامه'!$D$9:$D$200=$B90))*(MONTH('اليوميه العامه'!$H$4)=N$1))</f>
        <v>0</v>
      </c>
      <c r="P90" s="96">
        <f>SUMPRODUCT('اليوميه العامه'!$F$9:$F$200,(('اليوميه العامه'!$D$9:$D$200=$B90))*(MONTH('اليوميه العامه'!$H$4)=P$1))</f>
        <v>0</v>
      </c>
      <c r="Q90" s="141">
        <f>SUMPRODUCT('اليوميه العامه'!$G$9:$G$200,(('اليوميه العامه'!$D$9:$D$200=$B90))*(MONTH('اليوميه العامه'!$H$4)=P$1))</f>
        <v>0</v>
      </c>
      <c r="R90" s="96">
        <f>SUMPRODUCT('اليوميه العامه'!$F$9:$F$200,(('اليوميه العامه'!$D$9:$D$200=$B90))*(MONTH('اليوميه العامه'!$H$4)=R$1))</f>
        <v>0</v>
      </c>
      <c r="S90" s="141">
        <f>SUMPRODUCT('اليوميه العامه'!$G$9:$G$200,(('اليوميه العامه'!$D$9:$D$200=$B90))*(MONTH('اليوميه العامه'!$H$4)=R$1))</f>
        <v>0</v>
      </c>
      <c r="T90" s="96">
        <f>SUMPRODUCT('اليوميه العامه'!$F$9:$F$200,(('اليوميه العامه'!$D$9:$D$200=$B90))*(MONTH('اليوميه العامه'!$H$4)=T$1))</f>
        <v>0</v>
      </c>
      <c r="U90" s="141">
        <f>SUMPRODUCT('اليوميه العامه'!$G$9:$G$200,(('اليوميه العامه'!$D$9:$D$200=$B90))*(MONTH('اليوميه العامه'!$H$4)=T$1))</f>
        <v>0</v>
      </c>
      <c r="V90" s="96">
        <f>SUMPRODUCT('اليوميه العامه'!$F$9:$F$200,(('اليوميه العامه'!$D$9:$D$200=$B90))*(MONTH('اليوميه العامه'!$H$4)=V$1))</f>
        <v>1204.5</v>
      </c>
      <c r="W90" s="141">
        <f>SUMPRODUCT('اليوميه العامه'!$G$9:$G$200,(('اليوميه العامه'!$D$9:$D$200=$B90))*(MONTH('اليوميه العامه'!$H$4)=V$1))</f>
        <v>0</v>
      </c>
      <c r="X90" s="96">
        <f>SUMPRODUCT('اليوميه العامه'!$F$9:$F$200,(('اليوميه العامه'!$D$9:$D$200=$B90))*(MONTH('اليوميه العامه'!$H$4)=X$1))</f>
        <v>0</v>
      </c>
      <c r="Y90" s="141">
        <f>SUMPRODUCT('اليوميه العامه'!$G$9:$G$200,(('اليوميه العامه'!$D$9:$D$200=$B90))*(MONTH('اليوميه العامه'!$H$4)=X$1))</f>
        <v>0</v>
      </c>
      <c r="Z90" s="96">
        <f>SUMPRODUCT('اليوميه العامه'!$F$9:$F$200,(('اليوميه العامه'!$D$9:$D$200=$B90))*(MONTH('اليوميه العامه'!$H$4)=Z$1))</f>
        <v>0</v>
      </c>
      <c r="AA90" s="141">
        <f>SUMPRODUCT('اليوميه العامه'!$G$9:$G$200,(('اليوميه العامه'!$D$9:$D$200=$B90))*(MONTH('اليوميه العامه'!$H$4)=Z$1))</f>
        <v>0</v>
      </c>
      <c r="AB90" s="73">
        <f t="shared" si="3"/>
        <v>1204.5</v>
      </c>
      <c r="AC90" s="74">
        <f t="shared" si="3"/>
        <v>0</v>
      </c>
      <c r="AD90" s="75">
        <f t="shared" si="4"/>
        <v>1204.5</v>
      </c>
      <c r="AE90" s="76">
        <f t="shared" si="5"/>
        <v>0</v>
      </c>
    </row>
    <row r="91" spans="2:31" s="66" customFormat="1" ht="24.95" customHeight="1" thickBot="1">
      <c r="B91" s="86">
        <f>'[6]دليل الحسابـــــــــــــات'!B91</f>
        <v>32710</v>
      </c>
      <c r="C91" s="91" t="str">
        <f>'[6]دليل الحسابـــــــــــــات'!C91</f>
        <v>مصاريف غرامات عموميه</v>
      </c>
      <c r="D91" s="96"/>
      <c r="E91" s="97"/>
      <c r="F91" s="96"/>
      <c r="G91" s="97"/>
      <c r="H91" s="96"/>
      <c r="I91" s="97"/>
      <c r="J91" s="96"/>
      <c r="K91" s="97"/>
      <c r="L91" s="96"/>
      <c r="M91" s="97"/>
      <c r="N91" s="96">
        <f>SUMPRODUCT('اليوميه العامه'!$F$9:$F$200,(('اليوميه العامه'!$D$9:$D$200=$B91))*(MONTH('اليوميه العامه'!$H$4)=N$1))</f>
        <v>0</v>
      </c>
      <c r="O91" s="141">
        <f>SUMPRODUCT('اليوميه العامه'!$G$9:$G$200,(('اليوميه العامه'!$D$9:$D$200=$B91))*(MONTH('اليوميه العامه'!$H$4)=N$1))</f>
        <v>0</v>
      </c>
      <c r="P91" s="96">
        <f>SUMPRODUCT('اليوميه العامه'!$F$9:$F$200,(('اليوميه العامه'!$D$9:$D$200=$B91))*(MONTH('اليوميه العامه'!$H$4)=P$1))</f>
        <v>0</v>
      </c>
      <c r="Q91" s="141">
        <f>SUMPRODUCT('اليوميه العامه'!$G$9:$G$200,(('اليوميه العامه'!$D$9:$D$200=$B91))*(MONTH('اليوميه العامه'!$H$4)=P$1))</f>
        <v>0</v>
      </c>
      <c r="R91" s="96">
        <f>SUMPRODUCT('اليوميه العامه'!$F$9:$F$200,(('اليوميه العامه'!$D$9:$D$200=$B91))*(MONTH('اليوميه العامه'!$H$4)=R$1))</f>
        <v>0</v>
      </c>
      <c r="S91" s="141">
        <f>SUMPRODUCT('اليوميه العامه'!$G$9:$G$200,(('اليوميه العامه'!$D$9:$D$200=$B91))*(MONTH('اليوميه العامه'!$H$4)=R$1))</f>
        <v>0</v>
      </c>
      <c r="T91" s="96">
        <f>SUMPRODUCT('اليوميه العامه'!$F$9:$F$200,(('اليوميه العامه'!$D$9:$D$200=$B91))*(MONTH('اليوميه العامه'!$H$4)=T$1))</f>
        <v>0</v>
      </c>
      <c r="U91" s="141">
        <f>SUMPRODUCT('اليوميه العامه'!$G$9:$G$200,(('اليوميه العامه'!$D$9:$D$200=$B91))*(MONTH('اليوميه العامه'!$H$4)=T$1))</f>
        <v>0</v>
      </c>
      <c r="V91" s="96">
        <f>SUMPRODUCT('اليوميه العامه'!$F$9:$F$200,(('اليوميه العامه'!$D$9:$D$200=$B91))*(MONTH('اليوميه العامه'!$H$4)=V$1))</f>
        <v>0</v>
      </c>
      <c r="W91" s="141">
        <f>SUMPRODUCT('اليوميه العامه'!$G$9:$G$200,(('اليوميه العامه'!$D$9:$D$200=$B91))*(MONTH('اليوميه العامه'!$H$4)=V$1))</f>
        <v>0</v>
      </c>
      <c r="X91" s="96">
        <f>SUMPRODUCT('اليوميه العامه'!$F$9:$F$200,(('اليوميه العامه'!$D$9:$D$200=$B91))*(MONTH('اليوميه العامه'!$H$4)=X$1))</f>
        <v>0</v>
      </c>
      <c r="Y91" s="141">
        <f>SUMPRODUCT('اليوميه العامه'!$G$9:$G$200,(('اليوميه العامه'!$D$9:$D$200=$B91))*(MONTH('اليوميه العامه'!$H$4)=X$1))</f>
        <v>0</v>
      </c>
      <c r="Z91" s="96">
        <f>SUMPRODUCT('اليوميه العامه'!$F$9:$F$200,(('اليوميه العامه'!$D$9:$D$200=$B91))*(MONTH('اليوميه العامه'!$H$4)=Z$1))</f>
        <v>0</v>
      </c>
      <c r="AA91" s="141">
        <f>SUMPRODUCT('اليوميه العامه'!$G$9:$G$200,(('اليوميه العامه'!$D$9:$D$200=$B91))*(MONTH('اليوميه العامه'!$H$4)=Z$1))</f>
        <v>0</v>
      </c>
      <c r="AB91" s="73">
        <f t="shared" si="3"/>
        <v>0</v>
      </c>
      <c r="AC91" s="74">
        <f t="shared" si="3"/>
        <v>0</v>
      </c>
      <c r="AD91" s="75">
        <f t="shared" si="4"/>
        <v>0</v>
      </c>
      <c r="AE91" s="76">
        <f t="shared" si="5"/>
        <v>0</v>
      </c>
    </row>
    <row r="92" spans="2:31" s="66" customFormat="1" ht="24.95" customHeight="1" thickBot="1">
      <c r="B92" s="86">
        <f>'[6]دليل الحسابـــــــــــــات'!B92</f>
        <v>32711</v>
      </c>
      <c r="C92" s="91" t="str">
        <f>'[6]دليل الحسابـــــــــــــات'!C92</f>
        <v>مصاريف مكافآت لغير العاملين عن خدمات مؤداه</v>
      </c>
      <c r="D92" s="96"/>
      <c r="E92" s="97"/>
      <c r="F92" s="96"/>
      <c r="G92" s="97"/>
      <c r="H92" s="96"/>
      <c r="I92" s="97"/>
      <c r="J92" s="96"/>
      <c r="K92" s="97"/>
      <c r="L92" s="96"/>
      <c r="M92" s="97"/>
      <c r="N92" s="96">
        <f>SUMPRODUCT('اليوميه العامه'!$F$9:$F$200,(('اليوميه العامه'!$D$9:$D$200=$B92))*(MONTH('اليوميه العامه'!$H$4)=N$1))</f>
        <v>0</v>
      </c>
      <c r="O92" s="141">
        <f>SUMPRODUCT('اليوميه العامه'!$G$9:$G$200,(('اليوميه العامه'!$D$9:$D$200=$B92))*(MONTH('اليوميه العامه'!$H$4)=N$1))</f>
        <v>0</v>
      </c>
      <c r="P92" s="96">
        <f>SUMPRODUCT('اليوميه العامه'!$F$9:$F$200,(('اليوميه العامه'!$D$9:$D$200=$B92))*(MONTH('اليوميه العامه'!$H$4)=P$1))</f>
        <v>0</v>
      </c>
      <c r="Q92" s="141">
        <f>SUMPRODUCT('اليوميه العامه'!$G$9:$G$200,(('اليوميه العامه'!$D$9:$D$200=$B92))*(MONTH('اليوميه العامه'!$H$4)=P$1))</f>
        <v>0</v>
      </c>
      <c r="R92" s="96">
        <f>SUMPRODUCT('اليوميه العامه'!$F$9:$F$200,(('اليوميه العامه'!$D$9:$D$200=$B92))*(MONTH('اليوميه العامه'!$H$4)=R$1))</f>
        <v>0</v>
      </c>
      <c r="S92" s="141">
        <f>SUMPRODUCT('اليوميه العامه'!$G$9:$G$200,(('اليوميه العامه'!$D$9:$D$200=$B92))*(MONTH('اليوميه العامه'!$H$4)=R$1))</f>
        <v>0</v>
      </c>
      <c r="T92" s="96">
        <f>SUMPRODUCT('اليوميه العامه'!$F$9:$F$200,(('اليوميه العامه'!$D$9:$D$200=$B92))*(MONTH('اليوميه العامه'!$H$4)=T$1))</f>
        <v>0</v>
      </c>
      <c r="U92" s="141">
        <f>SUMPRODUCT('اليوميه العامه'!$G$9:$G$200,(('اليوميه العامه'!$D$9:$D$200=$B92))*(MONTH('اليوميه العامه'!$H$4)=T$1))</f>
        <v>0</v>
      </c>
      <c r="V92" s="96">
        <f>SUMPRODUCT('اليوميه العامه'!$F$9:$F$200,(('اليوميه العامه'!$D$9:$D$200=$B92))*(MONTH('اليوميه العامه'!$H$4)=V$1))</f>
        <v>2000</v>
      </c>
      <c r="W92" s="141">
        <f>SUMPRODUCT('اليوميه العامه'!$G$9:$G$200,(('اليوميه العامه'!$D$9:$D$200=$B92))*(MONTH('اليوميه العامه'!$H$4)=V$1))</f>
        <v>0</v>
      </c>
      <c r="X92" s="96">
        <f>SUMPRODUCT('اليوميه العامه'!$F$9:$F$200,(('اليوميه العامه'!$D$9:$D$200=$B92))*(MONTH('اليوميه العامه'!$H$4)=X$1))</f>
        <v>0</v>
      </c>
      <c r="Y92" s="141">
        <f>SUMPRODUCT('اليوميه العامه'!$G$9:$G$200,(('اليوميه العامه'!$D$9:$D$200=$B92))*(MONTH('اليوميه العامه'!$H$4)=X$1))</f>
        <v>0</v>
      </c>
      <c r="Z92" s="96">
        <f>SUMPRODUCT('اليوميه العامه'!$F$9:$F$200,(('اليوميه العامه'!$D$9:$D$200=$B92))*(MONTH('اليوميه العامه'!$H$4)=Z$1))</f>
        <v>0</v>
      </c>
      <c r="AA92" s="141">
        <f>SUMPRODUCT('اليوميه العامه'!$G$9:$G$200,(('اليوميه العامه'!$D$9:$D$200=$B92))*(MONTH('اليوميه العامه'!$H$4)=Z$1))</f>
        <v>0</v>
      </c>
      <c r="AB92" s="73">
        <f t="shared" si="3"/>
        <v>2000</v>
      </c>
      <c r="AC92" s="74">
        <f t="shared" si="3"/>
        <v>0</v>
      </c>
      <c r="AD92" s="75">
        <f t="shared" si="4"/>
        <v>2000</v>
      </c>
      <c r="AE92" s="76">
        <f t="shared" si="5"/>
        <v>0</v>
      </c>
    </row>
    <row r="93" spans="2:31" s="66" customFormat="1" ht="24.95" customHeight="1" thickBot="1">
      <c r="B93" s="86">
        <f>'[6]دليل الحسابـــــــــــــات'!B93</f>
        <v>32712</v>
      </c>
      <c r="C93" s="91" t="str">
        <f>'[6]دليل الحسابـــــــــــــات'!C93</f>
        <v>مصاريف سنوات سابقه</v>
      </c>
      <c r="D93" s="96"/>
      <c r="E93" s="97"/>
      <c r="F93" s="96"/>
      <c r="G93" s="97"/>
      <c r="H93" s="96"/>
      <c r="I93" s="97"/>
      <c r="J93" s="96"/>
      <c r="K93" s="97"/>
      <c r="L93" s="96"/>
      <c r="M93" s="97"/>
      <c r="N93" s="96">
        <f>SUMPRODUCT('اليوميه العامه'!$F$9:$F$200,(('اليوميه العامه'!$D$9:$D$200=$B93))*(MONTH('اليوميه العامه'!$H$4)=N$1))</f>
        <v>0</v>
      </c>
      <c r="O93" s="141">
        <f>SUMPRODUCT('اليوميه العامه'!$G$9:$G$200,(('اليوميه العامه'!$D$9:$D$200=$B93))*(MONTH('اليوميه العامه'!$H$4)=N$1))</f>
        <v>0</v>
      </c>
      <c r="P93" s="96">
        <f>SUMPRODUCT('اليوميه العامه'!$F$9:$F$200,(('اليوميه العامه'!$D$9:$D$200=$B93))*(MONTH('اليوميه العامه'!$H$4)=P$1))</f>
        <v>0</v>
      </c>
      <c r="Q93" s="141">
        <f>SUMPRODUCT('اليوميه العامه'!$G$9:$G$200,(('اليوميه العامه'!$D$9:$D$200=$B93))*(MONTH('اليوميه العامه'!$H$4)=P$1))</f>
        <v>0</v>
      </c>
      <c r="R93" s="96">
        <f>SUMPRODUCT('اليوميه العامه'!$F$9:$F$200,(('اليوميه العامه'!$D$9:$D$200=$B93))*(MONTH('اليوميه العامه'!$H$4)=R$1))</f>
        <v>0</v>
      </c>
      <c r="S93" s="141">
        <f>SUMPRODUCT('اليوميه العامه'!$G$9:$G$200,(('اليوميه العامه'!$D$9:$D$200=$B93))*(MONTH('اليوميه العامه'!$H$4)=R$1))</f>
        <v>0</v>
      </c>
      <c r="T93" s="96">
        <f>SUMPRODUCT('اليوميه العامه'!$F$9:$F$200,(('اليوميه العامه'!$D$9:$D$200=$B93))*(MONTH('اليوميه العامه'!$H$4)=T$1))</f>
        <v>0</v>
      </c>
      <c r="U93" s="141">
        <f>SUMPRODUCT('اليوميه العامه'!$G$9:$G$200,(('اليوميه العامه'!$D$9:$D$200=$B93))*(MONTH('اليوميه العامه'!$H$4)=T$1))</f>
        <v>0</v>
      </c>
      <c r="V93" s="96">
        <f>SUMPRODUCT('اليوميه العامه'!$F$9:$F$200,(('اليوميه العامه'!$D$9:$D$200=$B93))*(MONTH('اليوميه العامه'!$H$4)=V$1))</f>
        <v>0</v>
      </c>
      <c r="W93" s="141">
        <f>SUMPRODUCT('اليوميه العامه'!$G$9:$G$200,(('اليوميه العامه'!$D$9:$D$200=$B93))*(MONTH('اليوميه العامه'!$H$4)=V$1))</f>
        <v>0</v>
      </c>
      <c r="X93" s="96">
        <f>SUMPRODUCT('اليوميه العامه'!$F$9:$F$200,(('اليوميه العامه'!$D$9:$D$200=$B93))*(MONTH('اليوميه العامه'!$H$4)=X$1))</f>
        <v>0</v>
      </c>
      <c r="Y93" s="141">
        <f>SUMPRODUCT('اليوميه العامه'!$G$9:$G$200,(('اليوميه العامه'!$D$9:$D$200=$B93))*(MONTH('اليوميه العامه'!$H$4)=X$1))</f>
        <v>0</v>
      </c>
      <c r="Z93" s="96">
        <f>SUMPRODUCT('اليوميه العامه'!$F$9:$F$200,(('اليوميه العامه'!$D$9:$D$200=$B93))*(MONTH('اليوميه العامه'!$H$4)=Z$1))</f>
        <v>0</v>
      </c>
      <c r="AA93" s="141">
        <f>SUMPRODUCT('اليوميه العامه'!$G$9:$G$200,(('اليوميه العامه'!$D$9:$D$200=$B93))*(MONTH('اليوميه العامه'!$H$4)=Z$1))</f>
        <v>0</v>
      </c>
      <c r="AB93" s="73">
        <f t="shared" si="3"/>
        <v>0</v>
      </c>
      <c r="AC93" s="74">
        <f t="shared" si="3"/>
        <v>0</v>
      </c>
      <c r="AD93" s="75">
        <f t="shared" si="4"/>
        <v>0</v>
      </c>
      <c r="AE93" s="76">
        <f t="shared" si="5"/>
        <v>0</v>
      </c>
    </row>
    <row r="94" spans="2:31" s="66" customFormat="1" ht="24.95" customHeight="1" thickBot="1">
      <c r="B94" s="86">
        <f>'[6]دليل الحسابـــــــــــــات'!B94</f>
        <v>32713</v>
      </c>
      <c r="C94" s="91" t="str">
        <f>'[6]دليل الحسابـــــــــــــات'!C94</f>
        <v>مصاريف رسوم إداريه</v>
      </c>
      <c r="D94" s="96"/>
      <c r="E94" s="97"/>
      <c r="F94" s="96"/>
      <c r="G94" s="97"/>
      <c r="H94" s="96"/>
      <c r="I94" s="97"/>
      <c r="J94" s="96"/>
      <c r="K94" s="97"/>
      <c r="L94" s="96"/>
      <c r="M94" s="97"/>
      <c r="N94" s="96">
        <f>SUMPRODUCT('اليوميه العامه'!$F$9:$F$200,(('اليوميه العامه'!$D$9:$D$200=$B94))*(MONTH('اليوميه العامه'!$H$4)=N$1))</f>
        <v>0</v>
      </c>
      <c r="O94" s="141">
        <f>SUMPRODUCT('اليوميه العامه'!$G$9:$G$200,(('اليوميه العامه'!$D$9:$D$200=$B94))*(MONTH('اليوميه العامه'!$H$4)=N$1))</f>
        <v>0</v>
      </c>
      <c r="P94" s="96">
        <f>SUMPRODUCT('اليوميه العامه'!$F$9:$F$200,(('اليوميه العامه'!$D$9:$D$200=$B94))*(MONTH('اليوميه العامه'!$H$4)=P$1))</f>
        <v>0</v>
      </c>
      <c r="Q94" s="141">
        <f>SUMPRODUCT('اليوميه العامه'!$G$9:$G$200,(('اليوميه العامه'!$D$9:$D$200=$B94))*(MONTH('اليوميه العامه'!$H$4)=P$1))</f>
        <v>0</v>
      </c>
      <c r="R94" s="96">
        <f>SUMPRODUCT('اليوميه العامه'!$F$9:$F$200,(('اليوميه العامه'!$D$9:$D$200=$B94))*(MONTH('اليوميه العامه'!$H$4)=R$1))</f>
        <v>0</v>
      </c>
      <c r="S94" s="141">
        <f>SUMPRODUCT('اليوميه العامه'!$G$9:$G$200,(('اليوميه العامه'!$D$9:$D$200=$B94))*(MONTH('اليوميه العامه'!$H$4)=R$1))</f>
        <v>0</v>
      </c>
      <c r="T94" s="96">
        <f>SUMPRODUCT('اليوميه العامه'!$F$9:$F$200,(('اليوميه العامه'!$D$9:$D$200=$B94))*(MONTH('اليوميه العامه'!$H$4)=T$1))</f>
        <v>0</v>
      </c>
      <c r="U94" s="141">
        <f>SUMPRODUCT('اليوميه العامه'!$G$9:$G$200,(('اليوميه العامه'!$D$9:$D$200=$B94))*(MONTH('اليوميه العامه'!$H$4)=T$1))</f>
        <v>0</v>
      </c>
      <c r="V94" s="96">
        <f>SUMPRODUCT('اليوميه العامه'!$F$9:$F$200,(('اليوميه العامه'!$D$9:$D$200=$B94))*(MONTH('اليوميه العامه'!$H$4)=V$1))</f>
        <v>2500</v>
      </c>
      <c r="W94" s="141">
        <f>SUMPRODUCT('اليوميه العامه'!$G$9:$G$200,(('اليوميه العامه'!$D$9:$D$200=$B94))*(MONTH('اليوميه العامه'!$H$4)=V$1))</f>
        <v>0</v>
      </c>
      <c r="X94" s="96">
        <f>SUMPRODUCT('اليوميه العامه'!$F$9:$F$200,(('اليوميه العامه'!$D$9:$D$200=$B94))*(MONTH('اليوميه العامه'!$H$4)=X$1))</f>
        <v>0</v>
      </c>
      <c r="Y94" s="141">
        <f>SUMPRODUCT('اليوميه العامه'!$G$9:$G$200,(('اليوميه العامه'!$D$9:$D$200=$B94))*(MONTH('اليوميه العامه'!$H$4)=X$1))</f>
        <v>0</v>
      </c>
      <c r="Z94" s="96">
        <f>SUMPRODUCT('اليوميه العامه'!$F$9:$F$200,(('اليوميه العامه'!$D$9:$D$200=$B94))*(MONTH('اليوميه العامه'!$H$4)=Z$1))</f>
        <v>0</v>
      </c>
      <c r="AA94" s="141">
        <f>SUMPRODUCT('اليوميه العامه'!$G$9:$G$200,(('اليوميه العامه'!$D$9:$D$200=$B94))*(MONTH('اليوميه العامه'!$H$4)=Z$1))</f>
        <v>0</v>
      </c>
      <c r="AB94" s="73">
        <f t="shared" si="3"/>
        <v>2500</v>
      </c>
      <c r="AC94" s="74">
        <f t="shared" si="3"/>
        <v>0</v>
      </c>
      <c r="AD94" s="75">
        <f t="shared" si="4"/>
        <v>2500</v>
      </c>
      <c r="AE94" s="76">
        <f t="shared" si="5"/>
        <v>0</v>
      </c>
    </row>
    <row r="95" spans="2:31" s="66" customFormat="1" ht="24.95" customHeight="1" thickBot="1">
      <c r="B95" s="86">
        <f>'[6]دليل الحسابـــــــــــــات'!B95</f>
        <v>32714</v>
      </c>
      <c r="C95" s="91" t="str">
        <f>'[6]دليل الحسابـــــــــــــات'!C95</f>
        <v>رسوم وضرائب</v>
      </c>
      <c r="D95" s="96"/>
      <c r="E95" s="97"/>
      <c r="F95" s="96"/>
      <c r="G95" s="97"/>
      <c r="H95" s="96"/>
      <c r="I95" s="97"/>
      <c r="J95" s="96"/>
      <c r="K95" s="97"/>
      <c r="L95" s="96"/>
      <c r="M95" s="97"/>
      <c r="N95" s="96">
        <f>SUMPRODUCT('اليوميه العامه'!$F$9:$F$200,(('اليوميه العامه'!$D$9:$D$200=$B95))*(MONTH('اليوميه العامه'!$H$4)=N$1))</f>
        <v>0</v>
      </c>
      <c r="O95" s="141">
        <f>SUMPRODUCT('اليوميه العامه'!$G$9:$G$200,(('اليوميه العامه'!$D$9:$D$200=$B95))*(MONTH('اليوميه العامه'!$H$4)=N$1))</f>
        <v>0</v>
      </c>
      <c r="P95" s="96">
        <f>SUMPRODUCT('اليوميه العامه'!$F$9:$F$200,(('اليوميه العامه'!$D$9:$D$200=$B95))*(MONTH('اليوميه العامه'!$H$4)=P$1))</f>
        <v>0</v>
      </c>
      <c r="Q95" s="141">
        <f>SUMPRODUCT('اليوميه العامه'!$G$9:$G$200,(('اليوميه العامه'!$D$9:$D$200=$B95))*(MONTH('اليوميه العامه'!$H$4)=P$1))</f>
        <v>0</v>
      </c>
      <c r="R95" s="96">
        <f>SUMPRODUCT('اليوميه العامه'!$F$9:$F$200,(('اليوميه العامه'!$D$9:$D$200=$B95))*(MONTH('اليوميه العامه'!$H$4)=R$1))</f>
        <v>0</v>
      </c>
      <c r="S95" s="141">
        <f>SUMPRODUCT('اليوميه العامه'!$G$9:$G$200,(('اليوميه العامه'!$D$9:$D$200=$B95))*(MONTH('اليوميه العامه'!$H$4)=R$1))</f>
        <v>0</v>
      </c>
      <c r="T95" s="96">
        <f>SUMPRODUCT('اليوميه العامه'!$F$9:$F$200,(('اليوميه العامه'!$D$9:$D$200=$B95))*(MONTH('اليوميه العامه'!$H$4)=T$1))</f>
        <v>0</v>
      </c>
      <c r="U95" s="141">
        <f>SUMPRODUCT('اليوميه العامه'!$G$9:$G$200,(('اليوميه العامه'!$D$9:$D$200=$B95))*(MONTH('اليوميه العامه'!$H$4)=T$1))</f>
        <v>0</v>
      </c>
      <c r="V95" s="96">
        <f>SUMPRODUCT('اليوميه العامه'!$F$9:$F$200,(('اليوميه العامه'!$D$9:$D$200=$B95))*(MONTH('اليوميه العامه'!$H$4)=V$1))</f>
        <v>0</v>
      </c>
      <c r="W95" s="141">
        <f>SUMPRODUCT('اليوميه العامه'!$G$9:$G$200,(('اليوميه العامه'!$D$9:$D$200=$B95))*(MONTH('اليوميه العامه'!$H$4)=V$1))</f>
        <v>0</v>
      </c>
      <c r="X95" s="96">
        <f>SUMPRODUCT('اليوميه العامه'!$F$9:$F$200,(('اليوميه العامه'!$D$9:$D$200=$B95))*(MONTH('اليوميه العامه'!$H$4)=X$1))</f>
        <v>0</v>
      </c>
      <c r="Y95" s="141">
        <f>SUMPRODUCT('اليوميه العامه'!$G$9:$G$200,(('اليوميه العامه'!$D$9:$D$200=$B95))*(MONTH('اليوميه العامه'!$H$4)=X$1))</f>
        <v>0</v>
      </c>
      <c r="Z95" s="96">
        <f>SUMPRODUCT('اليوميه العامه'!$F$9:$F$200,(('اليوميه العامه'!$D$9:$D$200=$B95))*(MONTH('اليوميه العامه'!$H$4)=Z$1))</f>
        <v>0</v>
      </c>
      <c r="AA95" s="141">
        <f>SUMPRODUCT('اليوميه العامه'!$G$9:$G$200,(('اليوميه العامه'!$D$9:$D$200=$B95))*(MONTH('اليوميه العامه'!$H$4)=Z$1))</f>
        <v>0</v>
      </c>
      <c r="AB95" s="73">
        <f t="shared" si="3"/>
        <v>0</v>
      </c>
      <c r="AC95" s="74">
        <f t="shared" si="3"/>
        <v>0</v>
      </c>
      <c r="AD95" s="75">
        <f t="shared" si="4"/>
        <v>0</v>
      </c>
      <c r="AE95" s="76">
        <f t="shared" si="5"/>
        <v>0</v>
      </c>
    </row>
    <row r="96" spans="2:31" s="66" customFormat="1" ht="24.95" customHeight="1" thickBot="1">
      <c r="B96" s="86">
        <f>'[6]دليل الحسابـــــــــــــات'!B96</f>
        <v>4111</v>
      </c>
      <c r="C96" s="91" t="str">
        <f>'[6]دليل الحسابـــــــــــــات'!C96</f>
        <v>إيرادات الشركه</v>
      </c>
      <c r="D96" s="96"/>
      <c r="E96" s="97"/>
      <c r="F96" s="96"/>
      <c r="G96" s="97"/>
      <c r="H96" s="96"/>
      <c r="I96" s="97"/>
      <c r="J96" s="96"/>
      <c r="K96" s="97"/>
      <c r="L96" s="96"/>
      <c r="M96" s="97"/>
      <c r="N96" s="96">
        <f>SUMPRODUCT('اليوميه العامه'!$F$9:$F$200,(('اليوميه العامه'!$D$9:$D$200=$B96))*(MONTH('اليوميه العامه'!$H$4)=N$1))</f>
        <v>0</v>
      </c>
      <c r="O96" s="141">
        <f>SUMPRODUCT('اليوميه العامه'!$G$9:$G$200,(('اليوميه العامه'!$D$9:$D$200=$B96))*(MONTH('اليوميه العامه'!$H$4)=N$1))</f>
        <v>0</v>
      </c>
      <c r="P96" s="96">
        <f>SUMPRODUCT('اليوميه العامه'!$F$9:$F$200,(('اليوميه العامه'!$D$9:$D$200=$B96))*(MONTH('اليوميه العامه'!$H$4)=P$1))</f>
        <v>0</v>
      </c>
      <c r="Q96" s="141">
        <f>SUMPRODUCT('اليوميه العامه'!$G$9:$G$200,(('اليوميه العامه'!$D$9:$D$200=$B96))*(MONTH('اليوميه العامه'!$H$4)=P$1))</f>
        <v>0</v>
      </c>
      <c r="R96" s="96">
        <f>SUMPRODUCT('اليوميه العامه'!$F$9:$F$200,(('اليوميه العامه'!$D$9:$D$200=$B96))*(MONTH('اليوميه العامه'!$H$4)=R$1))</f>
        <v>0</v>
      </c>
      <c r="S96" s="141">
        <f>SUMPRODUCT('اليوميه العامه'!$G$9:$G$200,(('اليوميه العامه'!$D$9:$D$200=$B96))*(MONTH('اليوميه العامه'!$H$4)=R$1))</f>
        <v>0</v>
      </c>
      <c r="T96" s="96">
        <f>SUMPRODUCT('اليوميه العامه'!$F$9:$F$200,(('اليوميه العامه'!$D$9:$D$200=$B96))*(MONTH('اليوميه العامه'!$H$4)=T$1))</f>
        <v>0</v>
      </c>
      <c r="U96" s="141">
        <f>SUMPRODUCT('اليوميه العامه'!$G$9:$G$200,(('اليوميه العامه'!$D$9:$D$200=$B96))*(MONTH('اليوميه العامه'!$H$4)=T$1))</f>
        <v>0</v>
      </c>
      <c r="V96" s="96">
        <f>SUMPRODUCT('اليوميه العامه'!$F$9:$F$200,(('اليوميه العامه'!$D$9:$D$200=$B96))*(MONTH('اليوميه العامه'!$H$4)=V$1))</f>
        <v>0</v>
      </c>
      <c r="W96" s="141">
        <f>SUMPRODUCT('اليوميه العامه'!$G$9:$G$200,(('اليوميه العامه'!$D$9:$D$200=$B96))*(MONTH('اليوميه العامه'!$H$4)=V$1))</f>
        <v>4813.6000000000004</v>
      </c>
      <c r="X96" s="96">
        <f>SUMPRODUCT('اليوميه العامه'!$F$9:$F$200,(('اليوميه العامه'!$D$9:$D$200=$B96))*(MONTH('اليوميه العامه'!$H$4)=X$1))</f>
        <v>0</v>
      </c>
      <c r="Y96" s="141">
        <f>SUMPRODUCT('اليوميه العامه'!$G$9:$G$200,(('اليوميه العامه'!$D$9:$D$200=$B96))*(MONTH('اليوميه العامه'!$H$4)=X$1))</f>
        <v>0</v>
      </c>
      <c r="Z96" s="96">
        <f>SUMPRODUCT('اليوميه العامه'!$F$9:$F$200,(('اليوميه العامه'!$D$9:$D$200=$B96))*(MONTH('اليوميه العامه'!$H$4)=Z$1))</f>
        <v>0</v>
      </c>
      <c r="AA96" s="141">
        <f>SUMPRODUCT('اليوميه العامه'!$G$9:$G$200,(('اليوميه العامه'!$D$9:$D$200=$B96))*(MONTH('اليوميه العامه'!$H$4)=Z$1))</f>
        <v>0</v>
      </c>
      <c r="AB96" s="73">
        <f t="shared" si="3"/>
        <v>0</v>
      </c>
      <c r="AC96" s="74">
        <f t="shared" si="3"/>
        <v>4813.6000000000004</v>
      </c>
      <c r="AD96" s="75">
        <f t="shared" si="4"/>
        <v>0</v>
      </c>
      <c r="AE96" s="76">
        <f t="shared" si="5"/>
        <v>4813.6000000000004</v>
      </c>
    </row>
    <row r="97" spans="2:31" s="66" customFormat="1" ht="24.95" customHeight="1" thickBot="1">
      <c r="B97" s="86">
        <f>'[6]دليل الحسابـــــــــــــات'!B97</f>
        <v>4331</v>
      </c>
      <c r="C97" s="91" t="str">
        <f>'[6]دليل الحسابـــــــــــــات'!C97</f>
        <v>إيرادات أخرى فرق تقويم عمله</v>
      </c>
      <c r="D97" s="96"/>
      <c r="E97" s="97"/>
      <c r="F97" s="96"/>
      <c r="G97" s="97"/>
      <c r="H97" s="96"/>
      <c r="I97" s="97"/>
      <c r="J97" s="96"/>
      <c r="K97" s="97"/>
      <c r="L97" s="96"/>
      <c r="M97" s="97"/>
      <c r="N97" s="96">
        <f>SUMPRODUCT('اليوميه العامه'!$F$9:$F$200,(('اليوميه العامه'!$D$9:$D$200=$B97))*(MONTH('اليوميه العامه'!$H$4)=N$1))</f>
        <v>0</v>
      </c>
      <c r="O97" s="141">
        <f>SUMPRODUCT('اليوميه العامه'!$G$9:$G$200,(('اليوميه العامه'!$D$9:$D$200=$B97))*(MONTH('اليوميه العامه'!$H$4)=N$1))</f>
        <v>0</v>
      </c>
      <c r="P97" s="96">
        <f>SUMPRODUCT('اليوميه العامه'!$F$9:$F$200,(('اليوميه العامه'!$D$9:$D$200=$B97))*(MONTH('اليوميه العامه'!$H$4)=P$1))</f>
        <v>0</v>
      </c>
      <c r="Q97" s="141">
        <f>SUMPRODUCT('اليوميه العامه'!$G$9:$G$200,(('اليوميه العامه'!$D$9:$D$200=$B97))*(MONTH('اليوميه العامه'!$H$4)=P$1))</f>
        <v>0</v>
      </c>
      <c r="R97" s="96">
        <f>SUMPRODUCT('اليوميه العامه'!$F$9:$F$200,(('اليوميه العامه'!$D$9:$D$200=$B97))*(MONTH('اليوميه العامه'!$H$4)=R$1))</f>
        <v>0</v>
      </c>
      <c r="S97" s="141">
        <f>SUMPRODUCT('اليوميه العامه'!$G$9:$G$200,(('اليوميه العامه'!$D$9:$D$200=$B97))*(MONTH('اليوميه العامه'!$H$4)=R$1))</f>
        <v>0</v>
      </c>
      <c r="T97" s="96">
        <f>SUMPRODUCT('اليوميه العامه'!$F$9:$F$200,(('اليوميه العامه'!$D$9:$D$200=$B97))*(MONTH('اليوميه العامه'!$H$4)=T$1))</f>
        <v>0</v>
      </c>
      <c r="U97" s="141">
        <f>SUMPRODUCT('اليوميه العامه'!$G$9:$G$200,(('اليوميه العامه'!$D$9:$D$200=$B97))*(MONTH('اليوميه العامه'!$H$4)=T$1))</f>
        <v>0</v>
      </c>
      <c r="V97" s="96">
        <f>SUMPRODUCT('اليوميه العامه'!$F$9:$F$200,(('اليوميه العامه'!$D$9:$D$200=$B97))*(MONTH('اليوميه العامه'!$H$4)=V$1))</f>
        <v>0</v>
      </c>
      <c r="W97" s="141">
        <f>SUMPRODUCT('اليوميه العامه'!$G$9:$G$200,(('اليوميه العامه'!$D$9:$D$200=$B97))*(MONTH('اليوميه العامه'!$H$4)=V$1))</f>
        <v>0</v>
      </c>
      <c r="X97" s="96">
        <f>SUMPRODUCT('اليوميه العامه'!$F$9:$F$200,(('اليوميه العامه'!$D$9:$D$200=$B97))*(MONTH('اليوميه العامه'!$H$4)=X$1))</f>
        <v>0</v>
      </c>
      <c r="Y97" s="141">
        <f>SUMPRODUCT('اليوميه العامه'!$G$9:$G$200,(('اليوميه العامه'!$D$9:$D$200=$B97))*(MONTH('اليوميه العامه'!$H$4)=X$1))</f>
        <v>0</v>
      </c>
      <c r="Z97" s="96">
        <f>SUMPRODUCT('اليوميه العامه'!$F$9:$F$200,(('اليوميه العامه'!$D$9:$D$200=$B97))*(MONTH('اليوميه العامه'!$H$4)=Z$1))</f>
        <v>0</v>
      </c>
      <c r="AA97" s="141">
        <f>SUMPRODUCT('اليوميه العامه'!$G$9:$G$200,(('اليوميه العامه'!$D$9:$D$200=$B97))*(MONTH('اليوميه العامه'!$H$4)=Z$1))</f>
        <v>0</v>
      </c>
      <c r="AB97" s="73">
        <f t="shared" si="3"/>
        <v>0</v>
      </c>
      <c r="AC97" s="74">
        <f t="shared" si="3"/>
        <v>0</v>
      </c>
      <c r="AD97" s="75">
        <f t="shared" si="4"/>
        <v>0</v>
      </c>
      <c r="AE97" s="76">
        <f t="shared" si="5"/>
        <v>0</v>
      </c>
    </row>
    <row r="98" spans="2:31" s="66" customFormat="1" ht="24.95" customHeight="1" thickBot="1">
      <c r="B98" s="86">
        <f>'[6]دليل الحسابـــــــــــــات'!B98</f>
        <v>4332</v>
      </c>
      <c r="C98" s="91" t="str">
        <f>'[6]دليل الحسابـــــــــــــات'!C98</f>
        <v>ايرادت الاستثمار</v>
      </c>
      <c r="D98" s="96"/>
      <c r="E98" s="97"/>
      <c r="F98" s="96"/>
      <c r="G98" s="97"/>
      <c r="H98" s="96"/>
      <c r="I98" s="97"/>
      <c r="J98" s="96"/>
      <c r="K98" s="97"/>
      <c r="L98" s="96"/>
      <c r="M98" s="97"/>
      <c r="N98" s="96">
        <f>SUMPRODUCT('اليوميه العامه'!$F$9:$F$200,(('اليوميه العامه'!$D$9:$D$200=$B98))*(MONTH('اليوميه العامه'!$H$4)=N$1))</f>
        <v>0</v>
      </c>
      <c r="O98" s="141">
        <f>SUMPRODUCT('اليوميه العامه'!$G$9:$G$200,(('اليوميه العامه'!$D$9:$D$200=$B98))*(MONTH('اليوميه العامه'!$H$4)=N$1))</f>
        <v>0</v>
      </c>
      <c r="P98" s="96">
        <f>SUMPRODUCT('اليوميه العامه'!$F$9:$F$200,(('اليوميه العامه'!$D$9:$D$200=$B98))*(MONTH('اليوميه العامه'!$H$4)=P$1))</f>
        <v>0</v>
      </c>
      <c r="Q98" s="141">
        <f>SUMPRODUCT('اليوميه العامه'!$G$9:$G$200,(('اليوميه العامه'!$D$9:$D$200=$B98))*(MONTH('اليوميه العامه'!$H$4)=P$1))</f>
        <v>0</v>
      </c>
      <c r="R98" s="96">
        <f>SUMPRODUCT('اليوميه العامه'!$F$9:$F$200,(('اليوميه العامه'!$D$9:$D$200=$B98))*(MONTH('اليوميه العامه'!$H$4)=R$1))</f>
        <v>0</v>
      </c>
      <c r="S98" s="141">
        <f>SUMPRODUCT('اليوميه العامه'!$G$9:$G$200,(('اليوميه العامه'!$D$9:$D$200=$B98))*(MONTH('اليوميه العامه'!$H$4)=R$1))</f>
        <v>0</v>
      </c>
      <c r="T98" s="96">
        <f>SUMPRODUCT('اليوميه العامه'!$F$9:$F$200,(('اليوميه العامه'!$D$9:$D$200=$B98))*(MONTH('اليوميه العامه'!$H$4)=T$1))</f>
        <v>0</v>
      </c>
      <c r="U98" s="141">
        <f>SUMPRODUCT('اليوميه العامه'!$G$9:$G$200,(('اليوميه العامه'!$D$9:$D$200=$B98))*(MONTH('اليوميه العامه'!$H$4)=T$1))</f>
        <v>0</v>
      </c>
      <c r="V98" s="96">
        <f>SUMPRODUCT('اليوميه العامه'!$F$9:$F$200,(('اليوميه العامه'!$D$9:$D$200=$B98))*(MONTH('اليوميه العامه'!$H$4)=V$1))</f>
        <v>0</v>
      </c>
      <c r="W98" s="141">
        <f>SUMPRODUCT('اليوميه العامه'!$G$9:$G$200,(('اليوميه العامه'!$D$9:$D$200=$B98))*(MONTH('اليوميه العامه'!$H$4)=V$1))</f>
        <v>0</v>
      </c>
      <c r="X98" s="96">
        <f>SUMPRODUCT('اليوميه العامه'!$F$9:$F$200,(('اليوميه العامه'!$D$9:$D$200=$B98))*(MONTH('اليوميه العامه'!$H$4)=X$1))</f>
        <v>0</v>
      </c>
      <c r="Y98" s="141">
        <f>SUMPRODUCT('اليوميه العامه'!$G$9:$G$200,(('اليوميه العامه'!$D$9:$D$200=$B98))*(MONTH('اليوميه العامه'!$H$4)=X$1))</f>
        <v>0</v>
      </c>
      <c r="Z98" s="96">
        <f>SUMPRODUCT('اليوميه العامه'!$F$9:$F$200,(('اليوميه العامه'!$D$9:$D$200=$B98))*(MONTH('اليوميه العامه'!$H$4)=Z$1))</f>
        <v>0</v>
      </c>
      <c r="AA98" s="141">
        <f>SUMPRODUCT('اليوميه العامه'!$G$9:$G$200,(('اليوميه العامه'!$D$9:$D$200=$B98))*(MONTH('اليوميه العامه'!$H$4)=Z$1))</f>
        <v>0</v>
      </c>
      <c r="AB98" s="73">
        <f t="shared" si="3"/>
        <v>0</v>
      </c>
      <c r="AC98" s="74">
        <f t="shared" si="3"/>
        <v>0</v>
      </c>
      <c r="AD98" s="75">
        <f t="shared" si="4"/>
        <v>0</v>
      </c>
      <c r="AE98" s="76">
        <f t="shared" si="5"/>
        <v>0</v>
      </c>
    </row>
    <row r="99" spans="2:31" s="66" customFormat="1" ht="24.95" customHeight="1" thickBot="1">
      <c r="B99" s="86">
        <f>'[6]دليل الحسابـــــــــــــات'!B99</f>
        <v>4333</v>
      </c>
      <c r="C99" s="91" t="str">
        <f>'[6]دليل الحسابـــــــــــــات'!C99</f>
        <v>خصم مكتسب</v>
      </c>
      <c r="D99" s="96"/>
      <c r="E99" s="97"/>
      <c r="F99" s="96"/>
      <c r="G99" s="97"/>
      <c r="H99" s="96"/>
      <c r="I99" s="97"/>
      <c r="J99" s="96"/>
      <c r="K99" s="97"/>
      <c r="L99" s="96"/>
      <c r="M99" s="97"/>
      <c r="N99" s="96">
        <f>SUMPRODUCT('اليوميه العامه'!$F$9:$F$200,(('اليوميه العامه'!$D$9:$D$200=$B99))*(MONTH('اليوميه العامه'!$H$4)=N$1))</f>
        <v>0</v>
      </c>
      <c r="O99" s="141">
        <f>SUMPRODUCT('اليوميه العامه'!$G$9:$G$200,(('اليوميه العامه'!$D$9:$D$200=$B99))*(MONTH('اليوميه العامه'!$H$4)=N$1))</f>
        <v>0</v>
      </c>
      <c r="P99" s="96">
        <f>SUMPRODUCT('اليوميه العامه'!$F$9:$F$200,(('اليوميه العامه'!$D$9:$D$200=$B99))*(MONTH('اليوميه العامه'!$H$4)=P$1))</f>
        <v>0</v>
      </c>
      <c r="Q99" s="141">
        <f>SUMPRODUCT('اليوميه العامه'!$G$9:$G$200,(('اليوميه العامه'!$D$9:$D$200=$B99))*(MONTH('اليوميه العامه'!$H$4)=P$1))</f>
        <v>0</v>
      </c>
      <c r="R99" s="96">
        <f>SUMPRODUCT('اليوميه العامه'!$F$9:$F$200,(('اليوميه العامه'!$D$9:$D$200=$B99))*(MONTH('اليوميه العامه'!$H$4)=R$1))</f>
        <v>0</v>
      </c>
      <c r="S99" s="141">
        <f>SUMPRODUCT('اليوميه العامه'!$G$9:$G$200,(('اليوميه العامه'!$D$9:$D$200=$B99))*(MONTH('اليوميه العامه'!$H$4)=R$1))</f>
        <v>0</v>
      </c>
      <c r="T99" s="96">
        <f>SUMPRODUCT('اليوميه العامه'!$F$9:$F$200,(('اليوميه العامه'!$D$9:$D$200=$B99))*(MONTH('اليوميه العامه'!$H$4)=T$1))</f>
        <v>0</v>
      </c>
      <c r="U99" s="141">
        <f>SUMPRODUCT('اليوميه العامه'!$G$9:$G$200,(('اليوميه العامه'!$D$9:$D$200=$B99))*(MONTH('اليوميه العامه'!$H$4)=T$1))</f>
        <v>0</v>
      </c>
      <c r="V99" s="96">
        <f>SUMPRODUCT('اليوميه العامه'!$F$9:$F$200,(('اليوميه العامه'!$D$9:$D$200=$B99))*(MONTH('اليوميه العامه'!$H$4)=V$1))</f>
        <v>0</v>
      </c>
      <c r="W99" s="141">
        <f>SUMPRODUCT('اليوميه العامه'!$G$9:$G$200,(('اليوميه العامه'!$D$9:$D$200=$B99))*(MONTH('اليوميه العامه'!$H$4)=V$1))</f>
        <v>0</v>
      </c>
      <c r="X99" s="96">
        <f>SUMPRODUCT('اليوميه العامه'!$F$9:$F$200,(('اليوميه العامه'!$D$9:$D$200=$B99))*(MONTH('اليوميه العامه'!$H$4)=X$1))</f>
        <v>0</v>
      </c>
      <c r="Y99" s="141">
        <f>SUMPRODUCT('اليوميه العامه'!$G$9:$G$200,(('اليوميه العامه'!$D$9:$D$200=$B99))*(MONTH('اليوميه العامه'!$H$4)=X$1))</f>
        <v>0</v>
      </c>
      <c r="Z99" s="96">
        <f>SUMPRODUCT('اليوميه العامه'!$F$9:$F$200,(('اليوميه العامه'!$D$9:$D$200=$B99))*(MONTH('اليوميه العامه'!$H$4)=Z$1))</f>
        <v>0</v>
      </c>
      <c r="AA99" s="141">
        <f>SUMPRODUCT('اليوميه العامه'!$G$9:$G$200,(('اليوميه العامه'!$D$9:$D$200=$B99))*(MONTH('اليوميه العامه'!$H$4)=Z$1))</f>
        <v>0</v>
      </c>
      <c r="AB99" s="73">
        <f t="shared" si="3"/>
        <v>0</v>
      </c>
      <c r="AC99" s="74">
        <f t="shared" si="3"/>
        <v>0</v>
      </c>
      <c r="AD99" s="75">
        <f t="shared" si="4"/>
        <v>0</v>
      </c>
      <c r="AE99" s="76">
        <f t="shared" si="5"/>
        <v>0</v>
      </c>
    </row>
    <row r="100" spans="2:31" s="66" customFormat="1" ht="24.95" customHeight="1" thickBot="1">
      <c r="B100" s="86">
        <f>'[6]دليل الحسابـــــــــــــات'!B100</f>
        <v>4334</v>
      </c>
      <c r="C100" s="91" t="str">
        <f>'[6]دليل الحسابـــــــــــــات'!C100</f>
        <v>ارباح راسمالية</v>
      </c>
      <c r="D100" s="96"/>
      <c r="E100" s="97"/>
      <c r="F100" s="96"/>
      <c r="G100" s="97"/>
      <c r="H100" s="96"/>
      <c r="I100" s="97"/>
      <c r="J100" s="96"/>
      <c r="K100" s="97"/>
      <c r="L100" s="96"/>
      <c r="M100" s="97"/>
      <c r="N100" s="96">
        <f>SUMPRODUCT('اليوميه العامه'!$F$9:$F$200,(('اليوميه العامه'!$D$9:$D$200=$B100))*(MONTH('اليوميه العامه'!$H$4)=N$1))</f>
        <v>0</v>
      </c>
      <c r="O100" s="141">
        <f>SUMPRODUCT('اليوميه العامه'!$G$9:$G$200,(('اليوميه العامه'!$D$9:$D$200=$B100))*(MONTH('اليوميه العامه'!$H$4)=N$1))</f>
        <v>0</v>
      </c>
      <c r="P100" s="96">
        <f>SUMPRODUCT('اليوميه العامه'!$F$9:$F$200,(('اليوميه العامه'!$D$9:$D$200=$B100))*(MONTH('اليوميه العامه'!$H$4)=P$1))</f>
        <v>0</v>
      </c>
      <c r="Q100" s="141">
        <f>SUMPRODUCT('اليوميه العامه'!$G$9:$G$200,(('اليوميه العامه'!$D$9:$D$200=$B100))*(MONTH('اليوميه العامه'!$H$4)=P$1))</f>
        <v>0</v>
      </c>
      <c r="R100" s="96">
        <f>SUMPRODUCT('اليوميه العامه'!$F$9:$F$200,(('اليوميه العامه'!$D$9:$D$200=$B100))*(MONTH('اليوميه العامه'!$H$4)=R$1))</f>
        <v>0</v>
      </c>
      <c r="S100" s="141">
        <f>SUMPRODUCT('اليوميه العامه'!$G$9:$G$200,(('اليوميه العامه'!$D$9:$D$200=$B100))*(MONTH('اليوميه العامه'!$H$4)=R$1))</f>
        <v>0</v>
      </c>
      <c r="T100" s="96">
        <f>SUMPRODUCT('اليوميه العامه'!$F$9:$F$200,(('اليوميه العامه'!$D$9:$D$200=$B100))*(MONTH('اليوميه العامه'!$H$4)=T$1))</f>
        <v>0</v>
      </c>
      <c r="U100" s="141">
        <f>SUMPRODUCT('اليوميه العامه'!$G$9:$G$200,(('اليوميه العامه'!$D$9:$D$200=$B100))*(MONTH('اليوميه العامه'!$H$4)=T$1))</f>
        <v>0</v>
      </c>
      <c r="V100" s="96">
        <f>SUMPRODUCT('اليوميه العامه'!$F$9:$F$200,(('اليوميه العامه'!$D$9:$D$200=$B100))*(MONTH('اليوميه العامه'!$H$4)=V$1))</f>
        <v>0</v>
      </c>
      <c r="W100" s="141">
        <f>SUMPRODUCT('اليوميه العامه'!$G$9:$G$200,(('اليوميه العامه'!$D$9:$D$200=$B100))*(MONTH('اليوميه العامه'!$H$4)=V$1))</f>
        <v>0</v>
      </c>
      <c r="X100" s="96">
        <f>SUMPRODUCT('اليوميه العامه'!$F$9:$F$200,(('اليوميه العامه'!$D$9:$D$200=$B100))*(MONTH('اليوميه العامه'!$H$4)=X$1))</f>
        <v>0</v>
      </c>
      <c r="Y100" s="141">
        <f>SUMPRODUCT('اليوميه العامه'!$G$9:$G$200,(('اليوميه العامه'!$D$9:$D$200=$B100))*(MONTH('اليوميه العامه'!$H$4)=X$1))</f>
        <v>0</v>
      </c>
      <c r="Z100" s="96">
        <f>SUMPRODUCT('اليوميه العامه'!$F$9:$F$200,(('اليوميه العامه'!$D$9:$D$200=$B100))*(MONTH('اليوميه العامه'!$H$4)=Z$1))</f>
        <v>0</v>
      </c>
      <c r="AA100" s="141">
        <f>SUMPRODUCT('اليوميه العامه'!$G$9:$G$200,(('اليوميه العامه'!$D$9:$D$200=$B100))*(MONTH('اليوميه العامه'!$H$4)=Z$1))</f>
        <v>0</v>
      </c>
      <c r="AB100" s="73">
        <f t="shared" si="3"/>
        <v>0</v>
      </c>
      <c r="AC100" s="74">
        <f t="shared" si="3"/>
        <v>0</v>
      </c>
      <c r="AD100" s="75">
        <f t="shared" si="4"/>
        <v>0</v>
      </c>
      <c r="AE100" s="76">
        <f t="shared" si="5"/>
        <v>0</v>
      </c>
    </row>
    <row r="101" spans="2:31" s="66" customFormat="1" ht="24.95" customHeight="1" thickBot="1">
      <c r="B101" s="86">
        <f>'[6]دليل الحسابـــــــــــــات'!B101</f>
        <v>4335</v>
      </c>
      <c r="C101" s="91" t="str">
        <f>'[6]دليل الحسابـــــــــــــات'!C101</f>
        <v xml:space="preserve">ايجارات دائنة </v>
      </c>
      <c r="D101" s="96"/>
      <c r="E101" s="97"/>
      <c r="F101" s="96"/>
      <c r="G101" s="97"/>
      <c r="H101" s="96"/>
      <c r="I101" s="97"/>
      <c r="J101" s="96"/>
      <c r="K101" s="97"/>
      <c r="L101" s="96"/>
      <c r="M101" s="97"/>
      <c r="N101" s="96">
        <f>SUMPRODUCT('اليوميه العامه'!$F$9:$F$200,(('اليوميه العامه'!$D$9:$D$200=$B101))*(MONTH('اليوميه العامه'!$H$4)=N$1))</f>
        <v>0</v>
      </c>
      <c r="O101" s="141">
        <f>SUMPRODUCT('اليوميه العامه'!$G$9:$G$200,(('اليوميه العامه'!$D$9:$D$200=$B101))*(MONTH('اليوميه العامه'!$H$4)=N$1))</f>
        <v>0</v>
      </c>
      <c r="P101" s="96">
        <f>SUMPRODUCT('اليوميه العامه'!$F$9:$F$200,(('اليوميه العامه'!$D$9:$D$200=$B101))*(MONTH('اليوميه العامه'!$H$4)=P$1))</f>
        <v>0</v>
      </c>
      <c r="Q101" s="141">
        <f>SUMPRODUCT('اليوميه العامه'!$G$9:$G$200,(('اليوميه العامه'!$D$9:$D$200=$B101))*(MONTH('اليوميه العامه'!$H$4)=P$1))</f>
        <v>0</v>
      </c>
      <c r="R101" s="96">
        <f>SUMPRODUCT('اليوميه العامه'!$F$9:$F$200,(('اليوميه العامه'!$D$9:$D$200=$B101))*(MONTH('اليوميه العامه'!$H$4)=R$1))</f>
        <v>0</v>
      </c>
      <c r="S101" s="141">
        <f>SUMPRODUCT('اليوميه العامه'!$G$9:$G$200,(('اليوميه العامه'!$D$9:$D$200=$B101))*(MONTH('اليوميه العامه'!$H$4)=R$1))</f>
        <v>0</v>
      </c>
      <c r="T101" s="96">
        <f>SUMPRODUCT('اليوميه العامه'!$F$9:$F$200,(('اليوميه العامه'!$D$9:$D$200=$B101))*(MONTH('اليوميه العامه'!$H$4)=T$1))</f>
        <v>0</v>
      </c>
      <c r="U101" s="141">
        <f>SUMPRODUCT('اليوميه العامه'!$G$9:$G$200,(('اليوميه العامه'!$D$9:$D$200=$B101))*(MONTH('اليوميه العامه'!$H$4)=T$1))</f>
        <v>0</v>
      </c>
      <c r="V101" s="96">
        <f>SUMPRODUCT('اليوميه العامه'!$F$9:$F$200,(('اليوميه العامه'!$D$9:$D$200=$B101))*(MONTH('اليوميه العامه'!$H$4)=V$1))</f>
        <v>0</v>
      </c>
      <c r="W101" s="141">
        <f>SUMPRODUCT('اليوميه العامه'!$G$9:$G$200,(('اليوميه العامه'!$D$9:$D$200=$B101))*(MONTH('اليوميه العامه'!$H$4)=V$1))</f>
        <v>0</v>
      </c>
      <c r="X101" s="96">
        <f>SUMPRODUCT('اليوميه العامه'!$F$9:$F$200,(('اليوميه العامه'!$D$9:$D$200=$B101))*(MONTH('اليوميه العامه'!$H$4)=X$1))</f>
        <v>0</v>
      </c>
      <c r="Y101" s="141">
        <f>SUMPRODUCT('اليوميه العامه'!$G$9:$G$200,(('اليوميه العامه'!$D$9:$D$200=$B101))*(MONTH('اليوميه العامه'!$H$4)=X$1))</f>
        <v>0</v>
      </c>
      <c r="Z101" s="96">
        <f>SUMPRODUCT('اليوميه العامه'!$F$9:$F$200,(('اليوميه العامه'!$D$9:$D$200=$B101))*(MONTH('اليوميه العامه'!$H$4)=Z$1))</f>
        <v>0</v>
      </c>
      <c r="AA101" s="141">
        <f>SUMPRODUCT('اليوميه العامه'!$G$9:$G$200,(('اليوميه العامه'!$D$9:$D$200=$B101))*(MONTH('اليوميه العامه'!$H$4)=Z$1))</f>
        <v>0</v>
      </c>
      <c r="AB101" s="73">
        <f t="shared" si="3"/>
        <v>0</v>
      </c>
      <c r="AC101" s="74">
        <f t="shared" si="3"/>
        <v>0</v>
      </c>
      <c r="AD101" s="75">
        <f t="shared" si="4"/>
        <v>0</v>
      </c>
      <c r="AE101" s="76">
        <f t="shared" si="5"/>
        <v>0</v>
      </c>
    </row>
    <row r="102" spans="2:31" s="66" customFormat="1" ht="24.95" customHeight="1" thickBot="1">
      <c r="B102" s="86">
        <f>'[6]دليل الحسابـــــــــــــات'!B102</f>
        <v>4336</v>
      </c>
      <c r="C102" s="91" t="str">
        <f>'[6]دليل الحسابـــــــــــــات'!C102</f>
        <v>ايرادات اخرى متنوعة</v>
      </c>
      <c r="D102" s="96"/>
      <c r="E102" s="97"/>
      <c r="F102" s="96"/>
      <c r="G102" s="97"/>
      <c r="H102" s="96"/>
      <c r="I102" s="97"/>
      <c r="J102" s="96"/>
      <c r="K102" s="97"/>
      <c r="L102" s="96"/>
      <c r="M102" s="97"/>
      <c r="N102" s="98">
        <f>SUMPRODUCT('اليوميه العامه'!$F$9:$F$200,(('اليوميه العامه'!$D$9:$D$200=$B102))*(MONTH('اليوميه العامه'!$H$4)=N$1))</f>
        <v>0</v>
      </c>
      <c r="O102" s="142">
        <f>SUMPRODUCT('اليوميه العامه'!$G$9:$G$200,(('اليوميه العامه'!$D$9:$D$200=$B102))*(MONTH('اليوميه العامه'!$H$4)=N$1))</f>
        <v>0</v>
      </c>
      <c r="P102" s="96">
        <f>SUMPRODUCT('اليوميه العامه'!$F$9:$F$200,(('اليوميه العامه'!$D$9:$D$200=$B102))*(MONTH('اليوميه العامه'!$H$4)=P$1))</f>
        <v>0</v>
      </c>
      <c r="Q102" s="141">
        <f>SUMPRODUCT('اليوميه العامه'!$G$9:$G$200,(('اليوميه العامه'!$D$9:$D$200=$B102))*(MONTH('اليوميه العامه'!$H$4)=P$1))</f>
        <v>0</v>
      </c>
      <c r="R102" s="96">
        <f>SUMPRODUCT('اليوميه العامه'!$F$9:$F$200,(('اليوميه العامه'!$D$9:$D$200=$B102))*(MONTH('اليوميه العامه'!$H$4)=R$1))</f>
        <v>0</v>
      </c>
      <c r="S102" s="141">
        <f>SUMPRODUCT('اليوميه العامه'!$G$9:$G$200,(('اليوميه العامه'!$D$9:$D$200=$B102))*(MONTH('اليوميه العامه'!$H$4)=R$1))</f>
        <v>0</v>
      </c>
      <c r="T102" s="96">
        <f>SUMPRODUCT('اليوميه العامه'!$F$9:$F$200,(('اليوميه العامه'!$D$9:$D$200=$B102))*(MONTH('اليوميه العامه'!$H$4)=T$1))</f>
        <v>0</v>
      </c>
      <c r="U102" s="141">
        <f>SUMPRODUCT('اليوميه العامه'!$G$9:$G$200,(('اليوميه العامه'!$D$9:$D$200=$B102))*(MONTH('اليوميه العامه'!$H$4)=T$1))</f>
        <v>0</v>
      </c>
      <c r="V102" s="96">
        <f>SUMPRODUCT('اليوميه العامه'!$F$9:$F$200,(('اليوميه العامه'!$D$9:$D$200=$B102))*(MONTH('اليوميه العامه'!$H$4)=V$1))</f>
        <v>0</v>
      </c>
      <c r="W102" s="141">
        <f>SUMPRODUCT('اليوميه العامه'!$G$9:$G$200,(('اليوميه العامه'!$D$9:$D$200=$B102))*(MONTH('اليوميه العامه'!$H$4)=V$1))</f>
        <v>0</v>
      </c>
      <c r="X102" s="96">
        <f>SUMPRODUCT('اليوميه العامه'!$F$9:$F$200,(('اليوميه العامه'!$D$9:$D$200=$B102))*(MONTH('اليوميه العامه'!$H$4)=X$1))</f>
        <v>0</v>
      </c>
      <c r="Y102" s="141">
        <f>SUMPRODUCT('اليوميه العامه'!$G$9:$G$200,(('اليوميه العامه'!$D$9:$D$200=$B102))*(MONTH('اليوميه العامه'!$H$4)=X$1))</f>
        <v>0</v>
      </c>
      <c r="Z102" s="96">
        <f>SUMPRODUCT('اليوميه العامه'!$F$9:$F$200,(('اليوميه العامه'!$D$9:$D$200=$B102))*(MONTH('اليوميه العامه'!$H$4)=Z$1))</f>
        <v>0</v>
      </c>
      <c r="AA102" s="141">
        <f>SUMPRODUCT('اليوميه العامه'!$G$9:$G$200,(('اليوميه العامه'!$D$9:$D$200=$B102))*(MONTH('اليوميه العامه'!$H$4)=Z$1))</f>
        <v>0</v>
      </c>
      <c r="AB102" s="73">
        <f t="shared" si="3"/>
        <v>0</v>
      </c>
      <c r="AC102" s="74">
        <f t="shared" si="3"/>
        <v>0</v>
      </c>
      <c r="AD102" s="75">
        <f t="shared" si="4"/>
        <v>0</v>
      </c>
      <c r="AE102" s="76">
        <f t="shared" si="5"/>
        <v>0</v>
      </c>
    </row>
    <row r="103" spans="2:31" s="66" customFormat="1" ht="24.95" customHeight="1" thickBot="1">
      <c r="B103" s="86">
        <f>'[6]دليل الحسابـــــــــــــات'!B103</f>
        <v>4337</v>
      </c>
      <c r="C103" s="91" t="str">
        <f>'[6]دليل الحسابـــــــــــــات'!C103</f>
        <v>إيرادات سنوات سابقه</v>
      </c>
      <c r="D103" s="98"/>
      <c r="E103" s="99"/>
      <c r="F103" s="98"/>
      <c r="G103" s="99"/>
      <c r="H103" s="98"/>
      <c r="I103" s="99"/>
      <c r="J103" s="98"/>
      <c r="K103" s="99"/>
      <c r="L103" s="98"/>
      <c r="M103" s="99"/>
      <c r="N103" s="143">
        <f>SUMPRODUCT('اليوميه العامه'!$F$9:$F$200,(('اليوميه العامه'!$D$9:$D$200=$B103))*(MONTH('اليوميه العامه'!$H$4)=N$1))</f>
        <v>0</v>
      </c>
      <c r="O103" s="144">
        <f>SUMPRODUCT('اليوميه العامه'!$G$9:$G$200,(('اليوميه العامه'!$D$9:$D$200=$B103))*(MONTH('اليوميه العامه'!$H$4)=N$1))</f>
        <v>0</v>
      </c>
      <c r="P103" s="98">
        <f>SUMPRODUCT('اليوميه العامه'!$F$9:$F$200,(('اليوميه العامه'!$D$9:$D$200=$B103))*(MONTH('اليوميه العامه'!$H$4)=P$1))</f>
        <v>0</v>
      </c>
      <c r="Q103" s="142">
        <f>SUMPRODUCT('اليوميه العامه'!$G$9:$G$200,(('اليوميه العامه'!$D$9:$D$200=$B103))*(MONTH('اليوميه العامه'!$H$4)=P$1))</f>
        <v>0</v>
      </c>
      <c r="R103" s="98">
        <f>SUMPRODUCT('اليوميه العامه'!$F$9:$F$200,(('اليوميه العامه'!$D$9:$D$200=$B103))*(MONTH('اليوميه العامه'!$H$4)=R$1))</f>
        <v>0</v>
      </c>
      <c r="S103" s="142">
        <f>SUMPRODUCT('اليوميه العامه'!$G$9:$G$200,(('اليوميه العامه'!$D$9:$D$200=$B103))*(MONTH('اليوميه العامه'!$H$4)=R$1))</f>
        <v>0</v>
      </c>
      <c r="T103" s="98">
        <f>SUMPRODUCT('اليوميه العامه'!$F$9:$F$200,(('اليوميه العامه'!$D$9:$D$200=$B103))*(MONTH('اليوميه العامه'!$H$4)=T$1))</f>
        <v>0</v>
      </c>
      <c r="U103" s="142">
        <f>SUMPRODUCT('اليوميه العامه'!$G$9:$G$200,(('اليوميه العامه'!$D$9:$D$200=$B103))*(MONTH('اليوميه العامه'!$H$4)=T$1))</f>
        <v>0</v>
      </c>
      <c r="V103" s="98">
        <f>SUMPRODUCT('اليوميه العامه'!$F$9:$F$200,(('اليوميه العامه'!$D$9:$D$200=$B103))*(MONTH('اليوميه العامه'!$H$4)=V$1))</f>
        <v>0</v>
      </c>
      <c r="W103" s="142">
        <f>SUMPRODUCT('اليوميه العامه'!$G$9:$G$200,(('اليوميه العامه'!$D$9:$D$200=$B103))*(MONTH('اليوميه العامه'!$H$4)=V$1))</f>
        <v>0</v>
      </c>
      <c r="X103" s="98">
        <f>SUMPRODUCT('اليوميه العامه'!$F$9:$F$200,(('اليوميه العامه'!$D$9:$D$200=$B103))*(MONTH('اليوميه العامه'!$H$4)=X$1))</f>
        <v>0</v>
      </c>
      <c r="Y103" s="142">
        <f>SUMPRODUCT('اليوميه العامه'!$G$9:$G$200,(('اليوميه العامه'!$D$9:$D$200=$B103))*(MONTH('اليوميه العامه'!$H$4)=X$1))</f>
        <v>0</v>
      </c>
      <c r="Z103" s="98">
        <f>SUMPRODUCT('اليوميه العامه'!$F$9:$F$200,(('اليوميه العامه'!$D$9:$D$200=$B103))*(MONTH('اليوميه العامه'!$H$4)=Z$1))</f>
        <v>0</v>
      </c>
      <c r="AA103" s="142">
        <f>SUMPRODUCT('اليوميه العامه'!$G$9:$G$200,(('اليوميه العامه'!$D$9:$D$200=$B103))*(MONTH('اليوميه العامه'!$H$4)=Z$1))</f>
        <v>0</v>
      </c>
      <c r="AB103" s="78">
        <f t="shared" si="3"/>
        <v>0</v>
      </c>
      <c r="AC103" s="79">
        <f t="shared" si="3"/>
        <v>0</v>
      </c>
      <c r="AD103" s="80">
        <f t="shared" si="4"/>
        <v>0</v>
      </c>
      <c r="AE103" s="81">
        <f t="shared" si="5"/>
        <v>0</v>
      </c>
    </row>
    <row r="104" spans="2:31" s="66" customFormat="1" ht="22.5" thickTop="1" thickBot="1">
      <c r="B104" s="87"/>
      <c r="C104" s="82" t="s">
        <v>96</v>
      </c>
      <c r="D104" s="83">
        <f t="shared" ref="D104:AA104" si="6">SUM(D4:D103)</f>
        <v>0</v>
      </c>
      <c r="E104" s="83">
        <f t="shared" si="6"/>
        <v>0</v>
      </c>
      <c r="F104" s="83">
        <f t="shared" si="6"/>
        <v>0</v>
      </c>
      <c r="G104" s="83">
        <f t="shared" si="6"/>
        <v>0</v>
      </c>
      <c r="H104" s="83">
        <f t="shared" si="6"/>
        <v>0</v>
      </c>
      <c r="I104" s="83">
        <f t="shared" si="6"/>
        <v>0</v>
      </c>
      <c r="J104" s="83">
        <f t="shared" si="6"/>
        <v>0</v>
      </c>
      <c r="K104" s="83">
        <f t="shared" si="6"/>
        <v>0</v>
      </c>
      <c r="L104" s="83">
        <f t="shared" si="6"/>
        <v>0</v>
      </c>
      <c r="M104" s="83">
        <f t="shared" si="6"/>
        <v>0</v>
      </c>
      <c r="N104" s="83">
        <f t="shared" si="6"/>
        <v>0</v>
      </c>
      <c r="O104" s="83">
        <f t="shared" si="6"/>
        <v>0</v>
      </c>
      <c r="P104" s="83">
        <f t="shared" si="6"/>
        <v>0</v>
      </c>
      <c r="Q104" s="83">
        <f t="shared" si="6"/>
        <v>0</v>
      </c>
      <c r="R104" s="83">
        <f t="shared" si="6"/>
        <v>0</v>
      </c>
      <c r="S104" s="83">
        <f t="shared" si="6"/>
        <v>0</v>
      </c>
      <c r="T104" s="83">
        <f t="shared" si="6"/>
        <v>0</v>
      </c>
      <c r="U104" s="83">
        <f t="shared" si="6"/>
        <v>0</v>
      </c>
      <c r="V104" s="139">
        <f t="shared" si="6"/>
        <v>254978.85</v>
      </c>
      <c r="W104" s="83">
        <f t="shared" si="6"/>
        <v>254978.85</v>
      </c>
      <c r="X104" s="83">
        <f t="shared" si="6"/>
        <v>0</v>
      </c>
      <c r="Y104" s="83">
        <f t="shared" si="6"/>
        <v>0</v>
      </c>
      <c r="Z104" s="83">
        <f t="shared" si="6"/>
        <v>0</v>
      </c>
      <c r="AA104" s="83">
        <f t="shared" si="6"/>
        <v>0</v>
      </c>
      <c r="AB104" s="83">
        <f t="shared" ref="AB104:AE104" si="7">SUM(Z104,X104,V104,T104,R104,P104,N104,L104,J104,H104,F104,D104)</f>
        <v>254978.85</v>
      </c>
      <c r="AC104" s="84">
        <f t="shared" si="7"/>
        <v>254978.85</v>
      </c>
      <c r="AD104" s="83">
        <f t="shared" si="7"/>
        <v>509957.7</v>
      </c>
      <c r="AE104" s="88">
        <f t="shared" si="7"/>
        <v>509957.7</v>
      </c>
    </row>
    <row r="105" spans="2:31" s="66" customFormat="1" ht="22.5" thickTop="1" thickBot="1">
      <c r="B105" s="89"/>
      <c r="C105" s="90"/>
      <c r="D105" s="133" t="str">
        <f>IF(D104=E104,"القيد متوازن","القيد غير متوازن")</f>
        <v>القيد متوازن</v>
      </c>
      <c r="E105" s="134"/>
      <c r="F105" s="133" t="str">
        <f t="shared" ref="F105" si="8">IF(F104=G104,"القيد متوازن","القيد غير متوازن")</f>
        <v>القيد متوازن</v>
      </c>
      <c r="G105" s="134"/>
      <c r="H105" s="133" t="str">
        <f t="shared" ref="H105" si="9">IF(H104=I104,"القيد متوازن","القيد غير متوازن")</f>
        <v>القيد متوازن</v>
      </c>
      <c r="I105" s="134"/>
      <c r="J105" s="133" t="str">
        <f t="shared" ref="J105" si="10">IF(J104=K104,"القيد متوازن","القيد غير متوازن")</f>
        <v>القيد متوازن</v>
      </c>
      <c r="K105" s="134"/>
      <c r="L105" s="133" t="str">
        <f t="shared" ref="L105" si="11">IF(L104=M104,"القيد متوازن","القيد غير متوازن")</f>
        <v>القيد متوازن</v>
      </c>
      <c r="M105" s="134"/>
      <c r="N105" s="133" t="str">
        <f t="shared" ref="N105" si="12">IF(N104=O104,"القيد متوازن","القيد غير متوازن")</f>
        <v>القيد متوازن</v>
      </c>
      <c r="O105" s="134"/>
      <c r="P105" s="133" t="str">
        <f t="shared" ref="P105" si="13">IF(P104=Q104,"القيد متوازن","القيد غير متوازن")</f>
        <v>القيد متوازن</v>
      </c>
      <c r="Q105" s="134"/>
      <c r="R105" s="133" t="str">
        <f t="shared" ref="R105" si="14">IF(R104=S104,"القيد متوازن","القيد غير متوازن")</f>
        <v>القيد متوازن</v>
      </c>
      <c r="S105" s="134"/>
      <c r="T105" s="133" t="str">
        <f t="shared" ref="T105" si="15">IF(T104=U104,"القيد متوازن","القيد غير متوازن")</f>
        <v>القيد متوازن</v>
      </c>
      <c r="U105" s="134"/>
      <c r="V105" s="133" t="str">
        <f t="shared" ref="V105" si="16">IF(V104=W104,"القيد متوازن","القيد غير متوازن")</f>
        <v>القيد متوازن</v>
      </c>
      <c r="W105" s="134"/>
      <c r="X105" s="133" t="str">
        <f t="shared" ref="X105" si="17">IF(X104=Y104,"القيد متوازن","القيد غير متوازن")</f>
        <v>القيد متوازن</v>
      </c>
      <c r="Y105" s="134"/>
      <c r="Z105" s="133" t="str">
        <f t="shared" ref="Z105" si="18">IF(Z104=AA104,"القيد متوازن","القيد غير متوازن")</f>
        <v>القيد متوازن</v>
      </c>
      <c r="AA105" s="134"/>
      <c r="AB105" s="133" t="str">
        <f t="shared" ref="AB105" si="19">IF(AB104=AC104,"القيد متوازن","القيد غير متوازن")</f>
        <v>القيد متوازن</v>
      </c>
      <c r="AC105" s="137"/>
      <c r="AD105" s="133" t="str">
        <f t="shared" ref="AD105" si="20">IF(AD104=AE104,"القيد متوازن","القيد غير متوازن")</f>
        <v>القيد متوازن</v>
      </c>
      <c r="AE105" s="136"/>
    </row>
  </sheetData>
  <mergeCells count="49">
    <mergeCell ref="X1:Y1"/>
    <mergeCell ref="Z1:AA1"/>
    <mergeCell ref="N1:O1"/>
    <mergeCell ref="P1:Q1"/>
    <mergeCell ref="R1:S1"/>
    <mergeCell ref="T1:U1"/>
    <mergeCell ref="V1:W1"/>
    <mergeCell ref="AD105:AE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AB105:AC105"/>
    <mergeCell ref="F105:G105"/>
    <mergeCell ref="A17:A18"/>
    <mergeCell ref="A19:A26"/>
    <mergeCell ref="A27:A30"/>
    <mergeCell ref="A31:A33"/>
    <mergeCell ref="A34:A35"/>
    <mergeCell ref="A36:A37"/>
    <mergeCell ref="A38:A40"/>
    <mergeCell ref="A41:A42"/>
    <mergeCell ref="A43:A63"/>
    <mergeCell ref="A64:A70"/>
    <mergeCell ref="D105:E105"/>
    <mergeCell ref="X2:Y2"/>
    <mergeCell ref="Z2:AA2"/>
    <mergeCell ref="AB2:AC2"/>
    <mergeCell ref="AD2:AE2"/>
    <mergeCell ref="A9:A10"/>
    <mergeCell ref="T2:U2"/>
    <mergeCell ref="V2:W2"/>
    <mergeCell ref="A11:A16"/>
    <mergeCell ref="L2:M2"/>
    <mergeCell ref="N2:O2"/>
    <mergeCell ref="P2:Q2"/>
    <mergeCell ref="R2:S2"/>
    <mergeCell ref="B2:B3"/>
    <mergeCell ref="C2:C3"/>
    <mergeCell ref="D2:E2"/>
    <mergeCell ref="F2:G2"/>
    <mergeCell ref="H2:I2"/>
    <mergeCell ref="J2:K2"/>
  </mergeCells>
  <conditionalFormatting sqref="D105:E105 AB105">
    <cfRule type="containsText" dxfId="5" priority="5" operator="containsText" text="القيد متوازن">
      <formula>NOT(ISERROR(SEARCH("القيد متوازن",D105)))</formula>
    </cfRule>
    <cfRule type="containsText" dxfId="4" priority="6" operator="containsText" text="القيد غير متوازن">
      <formula>NOT(ISERROR(SEARCH("القيد غير متوازن",D105)))</formula>
    </cfRule>
  </conditionalFormatting>
  <conditionalFormatting sqref="AD105">
    <cfRule type="containsText" dxfId="3" priority="3" operator="containsText" text="القيد متوازن">
      <formula>NOT(ISERROR(SEARCH("القيد متوازن",AD105)))</formula>
    </cfRule>
    <cfRule type="containsText" dxfId="2" priority="4" operator="containsText" text="القيد غير متوازن">
      <formula>NOT(ISERROR(SEARCH("القيد غير متوازن",AD105)))</formula>
    </cfRule>
  </conditionalFormatting>
  <conditionalFormatting sqref="F105:AA105">
    <cfRule type="containsText" dxfId="1" priority="1" operator="containsText" text="القيد متوازن">
      <formula>NOT(ISERROR(SEARCH("القيد متوازن",F105)))</formula>
    </cfRule>
    <cfRule type="containsText" dxfId="0" priority="2" operator="containsText" text="القيد غير متوازن">
      <formula>NOT(ISERROR(SEARCH("القيد غير متوازن",F105)))</formula>
    </cfRule>
  </conditionalFormatting>
  <pageMargins left="0.7" right="0.7" top="0.75" bottom="0.75" header="0.3" footer="0.3"/>
  <pageSetup paperSize="9" orientation="portrait" r:id="rId1"/>
  <ignoredErrors>
    <ignoredError sqref="O4:AA10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تسويات أكتوبر</vt:lpstr>
      <vt:lpstr>اليوميه العامه</vt:lpstr>
      <vt:lpstr>دفتر الأستاذ</vt:lpstr>
      <vt:lpstr>'اليوميه العامه'!Print_Area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Aly</dc:creator>
  <cp:lastModifiedBy>Ali Ali</cp:lastModifiedBy>
  <dcterms:created xsi:type="dcterms:W3CDTF">2015-06-05T18:17:20Z</dcterms:created>
  <dcterms:modified xsi:type="dcterms:W3CDTF">2019-11-07T15:18:50Z</dcterms:modified>
</cp:coreProperties>
</file>