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7650" activeTab="1"/>
  </bookViews>
  <sheets>
    <sheet name="بدلات " sheetId="62" r:id="rId1"/>
    <sheet name="ورقة2" sheetId="47" r:id="rId2"/>
  </sheets>
  <definedNames>
    <definedName name="_xlnm.Print_Area" localSheetId="1">ورقة2!$A$1:$O$39</definedName>
  </definedNames>
  <calcPr calcId="144525"/>
</workbook>
</file>

<file path=xl/calcChain.xml><?xml version="1.0" encoding="utf-8"?>
<calcChain xmlns="http://schemas.openxmlformats.org/spreadsheetml/2006/main">
  <c r="C26" i="47" l="1"/>
  <c r="C22" i="47"/>
  <c r="M20" i="47"/>
  <c r="C20" i="47" s="1"/>
  <c r="I17" i="47"/>
  <c r="I20" i="47"/>
  <c r="C19" i="47"/>
  <c r="M19" i="47"/>
  <c r="M18" i="47"/>
  <c r="C18" i="47" s="1"/>
  <c r="M17" i="47"/>
  <c r="C17" i="47" s="1"/>
  <c r="M8" i="47"/>
  <c r="K8" i="47"/>
  <c r="I8" i="47"/>
  <c r="B22" i="47" l="1"/>
  <c r="L21" i="62" l="1"/>
  <c r="O21" i="62" s="1"/>
  <c r="C1" i="62"/>
  <c r="I36" i="62"/>
  <c r="L36" i="62" s="1"/>
  <c r="O36" i="62" s="1"/>
  <c r="L34" i="62"/>
  <c r="I34" i="62"/>
  <c r="I15" i="62" l="1"/>
  <c r="L15" i="62" s="1"/>
  <c r="O15" i="62" s="1"/>
  <c r="N37" i="62" l="1"/>
  <c r="M37" i="62"/>
  <c r="I22" i="62"/>
  <c r="L22" i="62" s="1"/>
  <c r="O22" i="62" s="1"/>
  <c r="I35" i="62"/>
  <c r="L35" i="62" s="1"/>
  <c r="O35" i="62" s="1"/>
  <c r="I19" i="62"/>
  <c r="L19" i="62" s="1"/>
  <c r="O19" i="62" s="1"/>
  <c r="I33" i="62"/>
  <c r="L33" i="62" s="1"/>
  <c r="O33" i="62" s="1"/>
  <c r="I32" i="62"/>
  <c r="L32" i="62" s="1"/>
  <c r="O32" i="62" s="1"/>
  <c r="I30" i="62"/>
  <c r="L30" i="62" s="1"/>
  <c r="O30" i="62" s="1"/>
  <c r="I18" i="62"/>
  <c r="L18" i="62" s="1"/>
  <c r="O18" i="62" s="1"/>
  <c r="I29" i="62"/>
  <c r="L29" i="62" s="1"/>
  <c r="O29" i="62" s="1"/>
  <c r="I28" i="62"/>
  <c r="L28" i="62" s="1"/>
  <c r="O28" i="62" s="1"/>
  <c r="I27" i="62"/>
  <c r="L27" i="62" s="1"/>
  <c r="O27" i="62" s="1"/>
  <c r="I26" i="62"/>
  <c r="L26" i="62" s="1"/>
  <c r="O26" i="62" s="1"/>
  <c r="I17" i="62"/>
  <c r="L17" i="62" s="1"/>
  <c r="O17" i="62" s="1"/>
  <c r="I23" i="62"/>
  <c r="L23" i="62" s="1"/>
  <c r="O23" i="62" s="1"/>
  <c r="I14" i="62"/>
  <c r="L14" i="62" s="1"/>
  <c r="O14" i="62" s="1"/>
  <c r="I25" i="62"/>
  <c r="L25" i="62" s="1"/>
  <c r="O25" i="62" s="1"/>
  <c r="I24" i="62"/>
  <c r="L24" i="62" s="1"/>
  <c r="O24" i="62" s="1"/>
  <c r="I13" i="62"/>
  <c r="L13" i="62" s="1"/>
  <c r="O13" i="62" s="1"/>
  <c r="I12" i="62"/>
  <c r="L12" i="62" s="1"/>
  <c r="O12" i="62" s="1"/>
  <c r="I20" i="62"/>
  <c r="L20" i="62" s="1"/>
  <c r="O20" i="62" s="1"/>
  <c r="I16" i="62"/>
  <c r="L16" i="62" s="1"/>
  <c r="O16" i="62" s="1"/>
  <c r="I11" i="62"/>
  <c r="L11" i="62" s="1"/>
  <c r="O11" i="62" s="1"/>
  <c r="I10" i="62"/>
  <c r="L10" i="62" s="1"/>
  <c r="O10" i="62" s="1"/>
  <c r="I9" i="62"/>
  <c r="L9" i="62" s="1"/>
  <c r="O9" i="62" s="1"/>
  <c r="I8" i="62"/>
  <c r="L8" i="62" s="1"/>
  <c r="O8" i="62" s="1"/>
  <c r="I7" i="62"/>
  <c r="L7" i="62" s="1"/>
  <c r="O7" i="62" s="1"/>
  <c r="I6" i="62"/>
  <c r="L6" i="62" s="1"/>
  <c r="O6" i="62" s="1"/>
  <c r="I5" i="62"/>
  <c r="L5" i="62" s="1"/>
  <c r="O5" i="62" s="1"/>
  <c r="O37" i="62" l="1"/>
  <c r="L37" i="62"/>
  <c r="B26" i="47" l="1"/>
</calcChain>
</file>

<file path=xl/sharedStrings.xml><?xml version="1.0" encoding="utf-8"?>
<sst xmlns="http://schemas.openxmlformats.org/spreadsheetml/2006/main" count="143" uniqueCount="103">
  <si>
    <t>مسئول تحصيل</t>
  </si>
  <si>
    <t>المدير العام</t>
  </si>
  <si>
    <t>الاســـــــــــــم</t>
  </si>
  <si>
    <t>يوم</t>
  </si>
  <si>
    <t>شهر</t>
  </si>
  <si>
    <t>الوظيفه</t>
  </si>
  <si>
    <t>الراتب الشهرى</t>
  </si>
  <si>
    <t>صافى مدة الخدمه</t>
  </si>
  <si>
    <t>بداية العمل</t>
  </si>
  <si>
    <t>نهاية العمل</t>
  </si>
  <si>
    <t>الاجازه السنويه</t>
  </si>
  <si>
    <t>المبلغ</t>
  </si>
  <si>
    <t>التفاصيــــــــــــــــــــــــــــــــــــــــــــــــــــــــــــــــــــــــــــــــــل</t>
  </si>
  <si>
    <t>فلس</t>
  </si>
  <si>
    <t>دينار</t>
  </si>
  <si>
    <t>مكافأة</t>
  </si>
  <si>
    <t>اجمالى الاستحقاق</t>
  </si>
  <si>
    <t xml:space="preserve">استقطاعات </t>
  </si>
  <si>
    <t>الرصيد المدين بالذمم</t>
  </si>
  <si>
    <t>عهده مستديمه</t>
  </si>
  <si>
    <t>المحاسب</t>
  </si>
  <si>
    <t>اقرار وتعهد</t>
  </si>
  <si>
    <t>توقيع المستلم</t>
  </si>
  <si>
    <t xml:space="preserve"> </t>
  </si>
  <si>
    <t>الاسم</t>
  </si>
  <si>
    <t>………………………………………….</t>
  </si>
  <si>
    <t xml:space="preserve">التوقيع </t>
  </si>
  <si>
    <t>التاريخ</t>
  </si>
  <si>
    <t>مخالصة وبراءة ذمة</t>
  </si>
  <si>
    <t>الرئيس التنفيذي</t>
  </si>
  <si>
    <t>معقب قضايا</t>
  </si>
  <si>
    <t>غادة عيد</t>
  </si>
  <si>
    <t>اماني احمد مطاوع</t>
  </si>
  <si>
    <t>ماري صبحي صادق</t>
  </si>
  <si>
    <t>احمد مجاهد</t>
  </si>
  <si>
    <t>م</t>
  </si>
  <si>
    <t xml:space="preserve">الاســـــــــم </t>
  </si>
  <si>
    <t>الوظيفة</t>
  </si>
  <si>
    <t>تاريخ التعين</t>
  </si>
  <si>
    <t xml:space="preserve">عن الفترة </t>
  </si>
  <si>
    <t>عدد ايام العمل</t>
  </si>
  <si>
    <t>يطرح منها  الاجازات غير مدفوعة الاجر</t>
  </si>
  <si>
    <t>صافي ايام العمل</t>
  </si>
  <si>
    <t>الاجازات مدفوعة الاجر</t>
  </si>
  <si>
    <t>الراتب المحسوب عليه</t>
  </si>
  <si>
    <t>المبلغ المستحق</t>
  </si>
  <si>
    <t xml:space="preserve">رصيد ذمم </t>
  </si>
  <si>
    <t>صافي المستحق</t>
  </si>
  <si>
    <t xml:space="preserve">مــــن </t>
  </si>
  <si>
    <t>إلـــــي</t>
  </si>
  <si>
    <t>مصعب الرفاعي</t>
  </si>
  <si>
    <t>احمد سليمان</t>
  </si>
  <si>
    <t xml:space="preserve">رئيس قسم </t>
  </si>
  <si>
    <t>محمود أبو الحجاج</t>
  </si>
  <si>
    <t>محمود نوير</t>
  </si>
  <si>
    <t>عصام فتحي</t>
  </si>
  <si>
    <t xml:space="preserve">مروة عيد </t>
  </si>
  <si>
    <t>محصل خارجي</t>
  </si>
  <si>
    <t>اخير زما كبير</t>
  </si>
  <si>
    <t>حنان مجيد</t>
  </si>
  <si>
    <t>total</t>
  </si>
  <si>
    <t>الحسابات</t>
  </si>
  <si>
    <t xml:space="preserve">طبقا لقانون العمل فللعامل الحق في اجازة سنوية مدفوعة الأجر مدتها ثلاثون يوما.
ولا يستحق العامل اجازة عن السنة الأولى الا بعد قضائه تسعة أشهر على الأقل في خدمة صاحب العمل ولا تحسب ضمن الاجازة السنوية ايام العطل الرسمية وأيام الاجازات المرضية الواقعة خلالها ويستحق العامل اجازة عن كسور السنة بنسبة ما قضاه منها في العمل ولو كانت السنة الاولى من الخدمة.
</t>
  </si>
  <si>
    <t>ايام عمل لم تصرف</t>
  </si>
  <si>
    <t>مصطفى مخلوف</t>
  </si>
  <si>
    <t xml:space="preserve">رضا حسن ساير </t>
  </si>
  <si>
    <t>مجتبي  شاوردي</t>
  </si>
  <si>
    <t xml:space="preserve">المدير التنفيذي </t>
  </si>
  <si>
    <t xml:space="preserve">أحمد عطا </t>
  </si>
  <si>
    <t>محمد توفيق</t>
  </si>
  <si>
    <t>محمد جمال</t>
  </si>
  <si>
    <t>اسماء السعيد</t>
  </si>
  <si>
    <t xml:space="preserve">محمود ابو المجد </t>
  </si>
  <si>
    <t xml:space="preserve">اسلام صلاح </t>
  </si>
  <si>
    <t xml:space="preserve">مدخل بيانات </t>
  </si>
  <si>
    <t xml:space="preserve">زينب الرفاعي </t>
  </si>
  <si>
    <t xml:space="preserve">جمال حيدر </t>
  </si>
  <si>
    <t>شدوي امبادر</t>
  </si>
  <si>
    <t xml:space="preserve">محمد عزت </t>
  </si>
  <si>
    <t>خالد نجم</t>
  </si>
  <si>
    <t xml:space="preserve">محمد دياب </t>
  </si>
  <si>
    <t>شريف السيد</t>
  </si>
  <si>
    <t xml:space="preserve">محمود مجدي </t>
  </si>
  <si>
    <t>مسؤول تنفيذ</t>
  </si>
  <si>
    <t xml:space="preserve">فراش </t>
  </si>
  <si>
    <t xml:space="preserve">احمد السعيد </t>
  </si>
  <si>
    <t>ايمن محمد</t>
  </si>
  <si>
    <t xml:space="preserve">محاسب </t>
  </si>
  <si>
    <t>4/3/20183</t>
  </si>
  <si>
    <t>بيـــان بـــدل الاجــــازة المستحـــق لموظفـــي شركة منور لتحصيل الاموال  حتى 2018/12/31م</t>
  </si>
  <si>
    <t xml:space="preserve">الراتب المستحق  </t>
  </si>
  <si>
    <t xml:space="preserve">بــــدل اجــــازه </t>
  </si>
  <si>
    <t>سنة</t>
  </si>
  <si>
    <t>محمد احمد</t>
  </si>
  <si>
    <r>
      <rPr>
        <b/>
        <sz val="12"/>
        <color theme="1"/>
        <rFont val="Arial"/>
        <family val="2"/>
        <scheme val="minor"/>
      </rPr>
      <t>ارجو المساعده في عمل كود لحساب بدل الاجازه كما هو مبين بالمثال المرفق</t>
    </r>
    <r>
      <rPr>
        <sz val="11"/>
        <color theme="1"/>
        <rFont val="Arial"/>
        <family val="2"/>
        <charset val="178"/>
        <scheme val="minor"/>
      </rPr>
      <t xml:space="preserve">
مع الاخد في الاعتبار انه يتم حساب البدل على أساس الشهر 30 يوم والسنة 360 يوم
ويتم حساب البدل عن كل سنة لوحدها كما هو مبين بالمثال المرفق
فيتم حساب الفرق بين تاريخ بداية العمل وتاريخ نهاية العمل وكتابه الفرق في المربع الاخضر
ويتم حساب راتب عن الشهر الاخير في العمل من بدايه الشهر حتى تاريخ العمل كما هو مبين باللون الازرق وتم حسابه كالتالي الراتب على 30 في عدد ايام الشهر الاخير 
150 / 30 * 23 = 130
ويتم حساب البدل من بدايه العمل حتى نهاية السنة ومن بدايه السنة حتى نهاية العمل كما هو مبين باللون الاورانج فتم حساب البدل كالتالي مع ملاحظه ان عند حساب البدل يتم حساب اليوم بقسمة الراتب على 26 يوم كالتالي 
بدل الاجازه عن الفترة من 17-9-2017 وإلى 31-12-2017 هو
فيكون الفرق بين التاريخين 3 شهور و 16 يوم فيكون اجمالي عدد ايام العمل 106 يوم
فيكون عدد الايام المستحقه للبدل 1.6 * 30 / 360 = 8.8 يوم
ولحساب البدل نقدي يكون الراتب على 30 في عدد ايام البدل
150 / 26 * 8.8 = 50.8 وتقريب النتيجه لرقم صحيح يكون البدل عن تلك الفتره 51 دينار
والبدل عن السنة كاملة يكون اجمالي الراتب 150 دينار
ويتم حساب البدل عن الفترة التالته وهي بدايه السنة وحتى تاريخ اخر يوم عمل بنفس الطريقة
ارجو ان اكون قد شرحت ما يفيد عمل الكود وانا عارفه ان الكود طويل ومعقد فا ياريت تساعدوني وجزاكم الله خير
</t>
    </r>
  </si>
  <si>
    <t>شركة العالمية لتحصيل الاموال بصفة ودية</t>
  </si>
  <si>
    <r>
      <t xml:space="preserve">أقر أنا الموقع ادناه / </t>
    </r>
    <r>
      <rPr>
        <b/>
        <sz val="11"/>
        <color rgb="FFFF0000"/>
        <rFont val="Arial"/>
        <family val="2"/>
      </rPr>
      <t>محمد احمد</t>
    </r>
    <r>
      <rPr>
        <b/>
        <sz val="11"/>
        <rFont val="Arial"/>
        <family val="2"/>
        <charset val="178"/>
      </rPr>
      <t xml:space="preserve"> بأننى قد استلمت كافة حقوقي من رواتب و  بدل اجازة وذلك عن المده من  </t>
    </r>
    <r>
      <rPr>
        <b/>
        <sz val="11"/>
        <color rgb="FFFF0000"/>
        <rFont val="Arial"/>
        <family val="2"/>
      </rPr>
      <t>17/9/2017 حتى 23/11/2019</t>
    </r>
    <r>
      <rPr>
        <b/>
        <sz val="11"/>
        <rFont val="Arial"/>
        <family val="2"/>
        <charset val="178"/>
      </rPr>
      <t xml:space="preserve"> من شركة العالمية للتحصيل  على النحو المبين اعلاه ؛ وتم استلام المستحقات نقدا  ولم يعد لي حق المطالبه او الرجوع على شركة العالمية للتحصيل  بأى حال من الاحوال وبناء على ذلك اوقع بالاستلام</t>
    </r>
  </si>
  <si>
    <t xml:space="preserve"> إلى</t>
  </si>
  <si>
    <t>حتى</t>
  </si>
  <si>
    <t>عن الفترة من</t>
  </si>
  <si>
    <t>عن الفتره من</t>
  </si>
  <si>
    <t xml:space="preserve"> د.ك</t>
  </si>
  <si>
    <t>صافى الاستحقاق  فقط ثلاث مئه و سبعه وثمانون دينار و  000 فلسا لاغير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</si>
</sst>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10000]yyyy/mm/dd;@"/>
    <numFmt numFmtId="165" formatCode="0.000"/>
  </numFmts>
  <fonts count="24">
    <font>
      <sz val="11"/>
      <color theme="1"/>
      <name val="Arial"/>
      <family val="2"/>
      <charset val="178"/>
      <scheme val="minor"/>
    </font>
    <font>
      <sz val="10"/>
      <name val="Arial"/>
      <family val="2"/>
    </font>
    <font>
      <b/>
      <sz val="18"/>
      <name val="Arial"/>
      <family val="2"/>
      <charset val="178"/>
    </font>
    <font>
      <b/>
      <sz val="10"/>
      <name val="Arial"/>
      <family val="2"/>
      <charset val="178"/>
    </font>
    <font>
      <b/>
      <sz val="14"/>
      <name val="Arial"/>
      <family val="2"/>
      <charset val="178"/>
    </font>
    <font>
      <b/>
      <sz val="12"/>
      <name val="Arial"/>
      <family val="2"/>
      <charset val="178"/>
    </font>
    <font>
      <b/>
      <sz val="16"/>
      <name val="Arial"/>
      <family val="2"/>
      <charset val="178"/>
    </font>
    <font>
      <b/>
      <u/>
      <sz val="12"/>
      <name val="Arial"/>
      <family val="2"/>
      <charset val="178"/>
    </font>
    <font>
      <b/>
      <sz val="11"/>
      <name val="Arial"/>
      <family val="2"/>
      <charset val="178"/>
    </font>
    <font>
      <sz val="10"/>
      <name val="Arial"/>
      <family val="2"/>
      <charset val="178"/>
    </font>
    <font>
      <b/>
      <sz val="14"/>
      <color theme="1"/>
      <name val="Arial"/>
      <family val="2"/>
      <scheme val="minor"/>
    </font>
    <font>
      <sz val="18"/>
      <color theme="1"/>
      <name val="Arial"/>
      <family val="2"/>
      <charset val="178"/>
      <scheme val="minor"/>
    </font>
    <font>
      <b/>
      <sz val="12"/>
      <color theme="1"/>
      <name val="Arial"/>
      <family val="2"/>
      <scheme val="minor"/>
    </font>
    <font>
      <b/>
      <sz val="18"/>
      <color theme="1"/>
      <name val="Akhbar MT"/>
      <charset val="178"/>
    </font>
    <font>
      <b/>
      <sz val="18"/>
      <color theme="1"/>
      <name val="Arial"/>
      <family val="2"/>
      <scheme val="minor"/>
    </font>
    <font>
      <sz val="18"/>
      <color theme="1"/>
      <name val="PT Bold Heading"/>
      <charset val="178"/>
    </font>
    <font>
      <b/>
      <sz val="18"/>
      <color theme="1"/>
      <name val="Algerian"/>
      <family val="5"/>
    </font>
    <font>
      <b/>
      <sz val="12"/>
      <color theme="1"/>
      <name val="Akhbar MT"/>
      <charset val="178"/>
    </font>
    <font>
      <b/>
      <sz val="12"/>
      <color theme="1"/>
      <name val="Arial"/>
      <family val="2"/>
      <charset val="178"/>
      <scheme val="minor"/>
    </font>
    <font>
      <b/>
      <sz val="12"/>
      <color rgb="FF000000"/>
      <name val="Calibri"/>
      <family val="2"/>
      <charset val="178"/>
    </font>
    <font>
      <b/>
      <sz val="12"/>
      <color rgb="FFFF0000"/>
      <name val="Calibri"/>
      <family val="2"/>
      <charset val="178"/>
    </font>
    <font>
      <sz val="11"/>
      <color theme="1"/>
      <name val="Arial"/>
      <family val="2"/>
      <scheme val="minor"/>
    </font>
    <font>
      <b/>
      <sz val="11"/>
      <color rgb="FFFF0000"/>
      <name val="Arial"/>
      <family val="2"/>
    </font>
    <font>
      <sz val="1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3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auto="1"/>
      </left>
      <right style="double">
        <color auto="1"/>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ouble">
        <color auto="1"/>
      </left>
      <right/>
      <top style="thin">
        <color auto="1"/>
      </top>
      <bottom style="thin">
        <color auto="1"/>
      </bottom>
      <diagonal/>
    </border>
    <border>
      <left style="medium">
        <color auto="1"/>
      </left>
      <right/>
      <top/>
      <bottom style="thin">
        <color auto="1"/>
      </bottom>
      <diagonal/>
    </border>
    <border>
      <left style="double">
        <color auto="1"/>
      </left>
      <right style="double">
        <color auto="1"/>
      </right>
      <top style="thin">
        <color auto="1"/>
      </top>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double">
        <color auto="1"/>
      </left>
      <right style="medium">
        <color auto="1"/>
      </right>
      <top/>
      <bottom style="thin">
        <color auto="1"/>
      </bottom>
      <diagonal/>
    </border>
    <border>
      <left style="double">
        <color indexed="64"/>
      </left>
      <right style="double">
        <color indexed="64"/>
      </right>
      <top/>
      <bottom style="thin">
        <color indexed="64"/>
      </bottom>
      <diagonal/>
    </border>
    <border>
      <left style="hair">
        <color auto="1"/>
      </left>
      <right style="hair">
        <color auto="1"/>
      </right>
      <top style="hair">
        <color auto="1"/>
      </top>
      <bottom style="hair">
        <color auto="1"/>
      </bottom>
      <diagonal/>
    </border>
    <border>
      <left style="double">
        <color indexed="64"/>
      </left>
      <right/>
      <top/>
      <bottom style="thin">
        <color indexed="64"/>
      </bottom>
      <diagonal/>
    </border>
    <border>
      <left style="double">
        <color auto="1"/>
      </left>
      <right/>
      <top style="thin">
        <color auto="1"/>
      </top>
      <bottom style="medium">
        <color auto="1"/>
      </bottom>
      <diagonal/>
    </border>
    <border>
      <left style="double">
        <color auto="1"/>
      </left>
      <right/>
      <top style="thin">
        <color auto="1"/>
      </top>
      <bottom/>
      <diagonal/>
    </border>
  </borders>
  <cellStyleXfs count="2">
    <xf numFmtId="0" fontId="0" fillId="0" borderId="0"/>
    <xf numFmtId="0" fontId="1" fillId="0" borderId="0"/>
  </cellStyleXfs>
  <cellXfs count="114">
    <xf numFmtId="0" fontId="0" fillId="0" borderId="0" xfId="0"/>
    <xf numFmtId="0" fontId="3" fillId="0" borderId="0" xfId="0" applyFont="1"/>
    <xf numFmtId="0" fontId="5" fillId="0" borderId="0" xfId="0" applyFont="1" applyBorder="1"/>
    <xf numFmtId="0" fontId="5" fillId="0" borderId="0" xfId="0" applyFont="1" applyBorder="1" applyAlignment="1">
      <alignment horizontal="left" readingOrder="2"/>
    </xf>
    <xf numFmtId="0" fontId="5" fillId="0" borderId="0" xfId="0" applyFont="1" applyBorder="1" applyAlignment="1">
      <alignment horizontal="right"/>
    </xf>
    <xf numFmtId="0" fontId="5" fillId="0" borderId="0"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xf>
    <xf numFmtId="0" fontId="3" fillId="0" borderId="0" xfId="0" applyFont="1" applyAlignment="1">
      <alignment horizont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xf>
    <xf numFmtId="0" fontId="5" fillId="0" borderId="0" xfId="0" applyFont="1" applyBorder="1" applyAlignment="1">
      <alignment horizontal="center" vertical="center" shrinkToFit="1" readingOrder="2"/>
    </xf>
    <xf numFmtId="0" fontId="0" fillId="0" borderId="0" xfId="0" applyAlignment="1">
      <alignment horizontal="center"/>
    </xf>
    <xf numFmtId="0" fontId="0" fillId="0" borderId="0" xfId="0"/>
    <xf numFmtId="0" fontId="11" fillId="0" borderId="0" xfId="0" applyFont="1"/>
    <xf numFmtId="14" fontId="12" fillId="0" borderId="16" xfId="0" applyNumberFormat="1" applyFont="1" applyBorder="1" applyAlignment="1">
      <alignment horizontal="center"/>
    </xf>
    <xf numFmtId="164" fontId="12" fillId="0" borderId="16" xfId="0" applyNumberFormat="1" applyFont="1" applyBorder="1" applyAlignment="1">
      <alignment horizontal="center"/>
    </xf>
    <xf numFmtId="0" fontId="12" fillId="0" borderId="16" xfId="0" applyNumberFormat="1" applyFont="1" applyBorder="1" applyAlignment="1">
      <alignment horizontal="center"/>
    </xf>
    <xf numFmtId="0" fontId="12" fillId="0" borderId="20" xfId="0" applyNumberFormat="1" applyFont="1" applyBorder="1" applyAlignment="1">
      <alignment horizontal="center"/>
    </xf>
    <xf numFmtId="0" fontId="11" fillId="0" borderId="21" xfId="0" applyFont="1" applyBorder="1"/>
    <xf numFmtId="14" fontId="12" fillId="0" borderId="22" xfId="0" applyNumberFormat="1" applyFont="1" applyBorder="1" applyAlignment="1">
      <alignment horizontal="center"/>
    </xf>
    <xf numFmtId="0" fontId="14" fillId="0" borderId="0" xfId="0" applyFont="1" applyAlignment="1">
      <alignment horizontal="center"/>
    </xf>
    <xf numFmtId="0" fontId="13" fillId="2" borderId="1" xfId="0" applyFont="1" applyFill="1" applyBorder="1" applyAlignment="1">
      <alignment horizontal="center" vertical="center"/>
    </xf>
    <xf numFmtId="165" fontId="14" fillId="0" borderId="24" xfId="0" applyNumberFormat="1" applyFont="1" applyBorder="1" applyAlignment="1">
      <alignment shrinkToFit="1"/>
    </xf>
    <xf numFmtId="165" fontId="14" fillId="0" borderId="25" xfId="0" applyNumberFormat="1" applyFont="1" applyBorder="1" applyAlignment="1">
      <alignment horizontal="center" shrinkToFit="1"/>
    </xf>
    <xf numFmtId="165" fontId="14" fillId="0" borderId="17" xfId="0" applyNumberFormat="1" applyFont="1" applyBorder="1" applyAlignment="1">
      <alignment horizontal="center" shrinkToFit="1"/>
    </xf>
    <xf numFmtId="14" fontId="18" fillId="0" borderId="26" xfId="0" applyNumberFormat="1" applyFont="1" applyBorder="1" applyAlignment="1">
      <alignment horizontal="center" shrinkToFit="1"/>
    </xf>
    <xf numFmtId="0" fontId="10" fillId="0" borderId="16" xfId="0" applyFont="1" applyBorder="1" applyAlignment="1">
      <alignment horizontal="center" shrinkToFit="1"/>
    </xf>
    <xf numFmtId="14" fontId="19" fillId="0" borderId="26" xfId="0" applyNumberFormat="1" applyFont="1" applyBorder="1" applyAlignment="1">
      <alignment horizontal="center" shrinkToFit="1"/>
    </xf>
    <xf numFmtId="164" fontId="12" fillId="0" borderId="27" xfId="0" applyNumberFormat="1" applyFont="1" applyBorder="1" applyAlignment="1">
      <alignment horizontal="center" shrinkToFit="1"/>
    </xf>
    <xf numFmtId="14" fontId="12" fillId="0" borderId="20" xfId="0" applyNumberFormat="1" applyFont="1" applyBorder="1" applyAlignment="1"/>
    <xf numFmtId="14" fontId="18" fillId="0" borderId="28" xfId="0" applyNumberFormat="1" applyFont="1" applyBorder="1" applyAlignment="1">
      <alignment horizontal="center" shrinkToFit="1"/>
    </xf>
    <xf numFmtId="14" fontId="12" fillId="0" borderId="29" xfId="0" applyNumberFormat="1" applyFont="1" applyBorder="1" applyAlignment="1"/>
    <xf numFmtId="14" fontId="20" fillId="0" borderId="26" xfId="0" applyNumberFormat="1" applyFont="1" applyBorder="1" applyAlignment="1">
      <alignment horizontal="center" shrinkToFit="1"/>
    </xf>
    <xf numFmtId="164" fontId="12" fillId="0" borderId="28" xfId="0" applyNumberFormat="1" applyFont="1" applyBorder="1" applyAlignment="1">
      <alignment horizontal="center"/>
    </xf>
    <xf numFmtId="14" fontId="12" fillId="0" borderId="30" xfId="0" applyNumberFormat="1" applyFont="1" applyBorder="1" applyAlignment="1">
      <alignment horizontal="center"/>
    </xf>
    <xf numFmtId="0" fontId="3" fillId="0" borderId="12" xfId="0" applyFont="1" applyBorder="1" applyAlignment="1">
      <alignment horizontal="center" vertical="center"/>
    </xf>
    <xf numFmtId="0" fontId="4" fillId="0" borderId="14" xfId="0" applyFont="1" applyBorder="1" applyAlignment="1">
      <alignment horizontal="center" vertical="center" readingOrder="2"/>
    </xf>
    <xf numFmtId="0" fontId="4" fillId="0" borderId="15" xfId="0" applyFont="1" applyBorder="1" applyAlignment="1">
      <alignment horizontal="center" vertical="center" readingOrder="2"/>
    </xf>
    <xf numFmtId="0" fontId="4" fillId="0" borderId="1" xfId="0" applyFont="1" applyBorder="1" applyAlignment="1">
      <alignment horizontal="center" vertical="center" readingOrder="2"/>
    </xf>
    <xf numFmtId="0" fontId="8" fillId="0" borderId="0" xfId="0" applyFont="1" applyAlignment="1">
      <alignment vertical="center"/>
    </xf>
    <xf numFmtId="0" fontId="5" fillId="4" borderId="0" xfId="0" applyFont="1" applyFill="1" applyBorder="1" applyAlignment="1">
      <alignment horizontal="center" vertical="center"/>
    </xf>
    <xf numFmtId="0" fontId="5" fillId="5" borderId="0" xfId="0" applyFont="1" applyFill="1" applyBorder="1" applyAlignment="1">
      <alignment horizontal="left" vertical="center" readingOrder="2"/>
    </xf>
    <xf numFmtId="0" fontId="5" fillId="5" borderId="0" xfId="0" applyFont="1" applyFill="1" applyBorder="1" applyAlignment="1">
      <alignment horizontal="center" vertical="center"/>
    </xf>
    <xf numFmtId="0" fontId="13" fillId="2" borderId="18" xfId="0" applyFont="1" applyFill="1" applyBorder="1" applyAlignment="1">
      <alignment horizontal="center" vertical="center" wrapText="1" shrinkToFit="1"/>
    </xf>
    <xf numFmtId="0" fontId="13" fillId="2" borderId="19" xfId="0" applyFont="1" applyFill="1" applyBorder="1" applyAlignment="1">
      <alignment horizontal="center" vertical="center" wrapText="1" shrinkToFit="1"/>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2" fillId="0" borderId="0" xfId="0" applyFont="1" applyAlignment="1">
      <alignment horizontal="right" vertical="top" wrapText="1"/>
    </xf>
    <xf numFmtId="0" fontId="15" fillId="0" borderId="6"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23" xfId="0" applyFont="1" applyBorder="1" applyAlignment="1">
      <alignment horizontal="center"/>
    </xf>
    <xf numFmtId="0" fontId="14" fillId="0" borderId="0" xfId="0" applyFont="1" applyAlignment="1">
      <alignment horizontal="center"/>
    </xf>
    <xf numFmtId="0" fontId="17" fillId="2" borderId="18" xfId="0" applyFont="1" applyFill="1" applyBorder="1" applyAlignment="1">
      <alignment horizontal="center" vertical="center" wrapText="1" shrinkToFit="1"/>
    </xf>
    <xf numFmtId="0" fontId="17" fillId="2" borderId="19" xfId="0" applyFont="1" applyFill="1" applyBorder="1" applyAlignment="1">
      <alignment horizontal="center" vertical="center" wrapText="1" shrinkToFit="1"/>
    </xf>
    <xf numFmtId="0" fontId="13" fillId="2" borderId="1" xfId="0" applyFont="1" applyFill="1" applyBorder="1" applyAlignment="1">
      <alignment horizont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21" fillId="0" borderId="0" xfId="0" applyFont="1" applyAlignment="1">
      <alignment horizontal="right" vertical="top" wrapText="1"/>
    </xf>
    <xf numFmtId="0" fontId="9"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right" vertical="center" wrapText="1" readingOrder="2"/>
    </xf>
    <xf numFmtId="0" fontId="0" fillId="0" borderId="0" xfId="0" applyAlignment="1">
      <alignment horizontal="center"/>
    </xf>
    <xf numFmtId="0" fontId="3"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horizontal="center"/>
    </xf>
    <xf numFmtId="14" fontId="4" fillId="3" borderId="0" xfId="0" applyNumberFormat="1" applyFont="1" applyFill="1" applyAlignment="1">
      <alignment horizontal="right" vertical="center" readingOrder="2"/>
    </xf>
    <xf numFmtId="0" fontId="4" fillId="0" borderId="0" xfId="0" applyFont="1" applyAlignment="1">
      <alignment horizontal="right" vertical="center" readingOrder="2"/>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5" fillId="0" borderId="9" xfId="0" applyFont="1" applyBorder="1" applyAlignment="1">
      <alignment horizontal="right" vertical="center"/>
    </xf>
    <xf numFmtId="0" fontId="5" fillId="0" borderId="0" xfId="0" applyFont="1" applyBorder="1" applyAlignment="1">
      <alignment horizontal="right" vertical="center"/>
    </xf>
    <xf numFmtId="0" fontId="5" fillId="6" borderId="7" xfId="0" applyFont="1" applyFill="1" applyBorder="1" applyAlignment="1">
      <alignment horizontal="left" vertical="center" readingOrder="2"/>
    </xf>
    <xf numFmtId="0" fontId="5" fillId="6" borderId="6" xfId="0" applyFont="1" applyFill="1" applyBorder="1" applyAlignment="1">
      <alignment horizontal="left" vertical="center" readingOrder="2"/>
    </xf>
    <xf numFmtId="0" fontId="5" fillId="6" borderId="7" xfId="0" applyFont="1" applyFill="1" applyBorder="1" applyAlignment="1">
      <alignment horizontal="center" vertical="center" readingOrder="2"/>
    </xf>
    <xf numFmtId="0" fontId="5" fillId="6" borderId="6" xfId="0" applyFont="1" applyFill="1" applyBorder="1" applyAlignment="1">
      <alignment horizontal="center" vertical="center" readingOrder="2"/>
    </xf>
    <xf numFmtId="0" fontId="4" fillId="0" borderId="0" xfId="0" applyFont="1" applyAlignment="1">
      <alignment horizontal="center"/>
    </xf>
    <xf numFmtId="0" fontId="4" fillId="0" borderId="0" xfId="0" applyFont="1" applyAlignment="1">
      <alignment horizontal="right" vertical="center"/>
    </xf>
    <xf numFmtId="0" fontId="5" fillId="0" borderId="0" xfId="0" applyFont="1" applyBorder="1" applyAlignment="1">
      <alignment horizontal="center"/>
    </xf>
    <xf numFmtId="0" fontId="5" fillId="6" borderId="2"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8" xfId="0" applyFont="1" applyFill="1" applyBorder="1" applyAlignment="1">
      <alignment horizontal="right" vertical="center" readingOrder="2"/>
    </xf>
    <xf numFmtId="0" fontId="5" fillId="6" borderId="13" xfId="0" applyFont="1" applyFill="1" applyBorder="1" applyAlignment="1">
      <alignment horizontal="right" vertical="center" readingOrder="2"/>
    </xf>
    <xf numFmtId="0" fontId="5" fillId="5" borderId="9" xfId="0" applyFont="1" applyFill="1" applyBorder="1" applyAlignment="1">
      <alignment horizontal="center" vertical="center"/>
    </xf>
    <xf numFmtId="0" fontId="5" fillId="5" borderId="0"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7" xfId="0" applyFont="1" applyFill="1" applyBorder="1" applyAlignment="1">
      <alignment vertical="center"/>
    </xf>
    <xf numFmtId="0" fontId="5" fillId="4" borderId="7" xfId="0" applyFont="1" applyFill="1" applyBorder="1" applyAlignment="1">
      <alignment horizontal="right" vertical="center"/>
    </xf>
    <xf numFmtId="0" fontId="5" fillId="4" borderId="0" xfId="0" applyNumberFormat="1" applyFont="1" applyFill="1" applyBorder="1" applyAlignment="1">
      <alignment horizontal="center" vertical="center"/>
    </xf>
    <xf numFmtId="0" fontId="5" fillId="5" borderId="0" xfId="0" applyFont="1" applyFill="1" applyBorder="1" applyAlignment="1">
      <alignment vertical="center"/>
    </xf>
    <xf numFmtId="0" fontId="4" fillId="0" borderId="0" xfId="0" applyFont="1" applyAlignment="1">
      <alignment vertical="center" readingOrder="2"/>
    </xf>
    <xf numFmtId="14" fontId="23" fillId="5" borderId="0" xfId="0" applyNumberFormat="1" applyFont="1" applyFill="1" applyBorder="1" applyAlignment="1">
      <alignment vertical="center"/>
    </xf>
    <xf numFmtId="14" fontId="23" fillId="4" borderId="7" xfId="0" applyNumberFormat="1" applyFont="1" applyFill="1" applyBorder="1" applyAlignment="1">
      <alignment vertical="center"/>
    </xf>
    <xf numFmtId="14" fontId="23" fillId="4" borderId="7" xfId="0" applyNumberFormat="1" applyFont="1" applyFill="1" applyBorder="1" applyAlignment="1">
      <alignment horizontal="center" vertical="center"/>
    </xf>
    <xf numFmtId="0" fontId="23" fillId="4" borderId="7" xfId="0" applyFont="1" applyFill="1" applyBorder="1" applyAlignment="1">
      <alignment horizontal="center" vertical="center"/>
    </xf>
    <xf numFmtId="14" fontId="23" fillId="5" borderId="0" xfId="0" applyNumberFormat="1" applyFont="1" applyFill="1" applyBorder="1" applyAlignment="1">
      <alignment horizontal="center" vertical="center"/>
    </xf>
    <xf numFmtId="0" fontId="23" fillId="5" borderId="0" xfId="0" applyFont="1" applyFill="1" applyBorder="1" applyAlignment="1">
      <alignment horizontal="center" vertical="center"/>
    </xf>
    <xf numFmtId="1" fontId="5" fillId="5" borderId="0" xfId="0" applyNumberFormat="1" applyFont="1" applyFill="1" applyBorder="1" applyAlignment="1">
      <alignment horizontal="center" vertical="center"/>
    </xf>
    <xf numFmtId="1" fontId="4" fillId="0" borderId="14" xfId="0" applyNumberFormat="1" applyFont="1" applyBorder="1" applyAlignment="1">
      <alignment horizontal="center" vertical="center" readingOrder="2"/>
    </xf>
    <xf numFmtId="0" fontId="5" fillId="0" borderId="4" xfId="0" applyFont="1" applyBorder="1" applyAlignment="1">
      <alignment vertical="center"/>
    </xf>
    <xf numFmtId="0" fontId="5" fillId="0" borderId="5" xfId="0" applyFont="1" applyBorder="1" applyAlignment="1">
      <alignment vertical="center"/>
    </xf>
    <xf numFmtId="0" fontId="5" fillId="0" borderId="11" xfId="0" applyFont="1" applyBorder="1" applyAlignment="1">
      <alignment vertical="center"/>
    </xf>
    <xf numFmtId="1" fontId="4" fillId="0" borderId="1" xfId="0" applyNumberFormat="1" applyFont="1" applyBorder="1" applyAlignment="1">
      <alignment horizontal="center" vertical="center" readingOrder="2"/>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rightToLeft="1" zoomScale="85" zoomScaleNormal="85" workbookViewId="0">
      <selection activeCell="H5" sqref="H5"/>
    </sheetView>
  </sheetViews>
  <sheetFormatPr defaultRowHeight="14.25"/>
  <cols>
    <col min="1" max="1" width="10.125" customWidth="1"/>
    <col min="2" max="15" width="12.25" customWidth="1"/>
  </cols>
  <sheetData>
    <row r="1" spans="1:15">
      <c r="C1">
        <f>18+17</f>
        <v>35</v>
      </c>
    </row>
    <row r="2" spans="1:15" ht="24" thickBot="1">
      <c r="A2" s="50" t="s">
        <v>89</v>
      </c>
      <c r="B2" s="50"/>
      <c r="C2" s="50"/>
      <c r="D2" s="50"/>
      <c r="E2" s="50"/>
      <c r="F2" s="50"/>
      <c r="G2" s="50"/>
      <c r="H2" s="50"/>
      <c r="I2" s="50"/>
      <c r="J2" s="50"/>
      <c r="K2" s="50"/>
      <c r="L2" s="50"/>
      <c r="M2" s="50"/>
      <c r="N2" s="50"/>
      <c r="O2" s="50"/>
    </row>
    <row r="3" spans="1:15" ht="31.5" customHeight="1" thickBot="1">
      <c r="A3" s="58" t="s">
        <v>35</v>
      </c>
      <c r="B3" s="47" t="s">
        <v>36</v>
      </c>
      <c r="C3" s="47" t="s">
        <v>37</v>
      </c>
      <c r="D3" s="47" t="s">
        <v>38</v>
      </c>
      <c r="E3" s="57" t="s">
        <v>39</v>
      </c>
      <c r="F3" s="57"/>
      <c r="G3" s="45" t="s">
        <v>40</v>
      </c>
      <c r="H3" s="55" t="s">
        <v>41</v>
      </c>
      <c r="I3" s="45" t="s">
        <v>42</v>
      </c>
      <c r="J3" s="55" t="s">
        <v>43</v>
      </c>
      <c r="K3" s="45" t="s">
        <v>44</v>
      </c>
      <c r="L3" s="47" t="s">
        <v>45</v>
      </c>
      <c r="M3" s="45" t="s">
        <v>63</v>
      </c>
      <c r="N3" s="47" t="s">
        <v>46</v>
      </c>
      <c r="O3" s="47" t="s">
        <v>47</v>
      </c>
    </row>
    <row r="4" spans="1:15" ht="45" customHeight="1" thickBot="1">
      <c r="A4" s="59"/>
      <c r="B4" s="48"/>
      <c r="C4" s="48"/>
      <c r="D4" s="48"/>
      <c r="E4" s="23" t="s">
        <v>48</v>
      </c>
      <c r="F4" s="23" t="s">
        <v>49</v>
      </c>
      <c r="G4" s="46"/>
      <c r="H4" s="56"/>
      <c r="I4" s="46"/>
      <c r="J4" s="56"/>
      <c r="K4" s="46"/>
      <c r="L4" s="48"/>
      <c r="M4" s="46"/>
      <c r="N4" s="48"/>
      <c r="O4" s="48"/>
    </row>
    <row r="5" spans="1:15" ht="23.25">
      <c r="A5" s="20">
        <v>1</v>
      </c>
      <c r="B5" s="28" t="s">
        <v>50</v>
      </c>
      <c r="C5" s="30" t="s">
        <v>1</v>
      </c>
      <c r="D5" s="17">
        <v>41214</v>
      </c>
      <c r="E5" s="21"/>
      <c r="F5" s="17">
        <v>43465</v>
      </c>
      <c r="G5" s="18">
        <v>360</v>
      </c>
      <c r="H5" s="18">
        <v>0</v>
      </c>
      <c r="I5" s="19">
        <f t="shared" ref="I5:I35" si="0">G5-H5</f>
        <v>360</v>
      </c>
      <c r="J5" s="19">
        <v>0</v>
      </c>
      <c r="K5" s="19">
        <v>1000</v>
      </c>
      <c r="L5" s="26">
        <f t="shared" ref="L5:L35" si="1">((I5*30/360)-J5)*K5/26</f>
        <v>1153.8461538461538</v>
      </c>
      <c r="M5" s="26">
        <v>0</v>
      </c>
      <c r="N5" s="26">
        <v>0</v>
      </c>
      <c r="O5" s="25">
        <f>L5+M5-N5</f>
        <v>1153.8461538461538</v>
      </c>
    </row>
    <row r="6" spans="1:15" ht="23.25">
      <c r="A6" s="20">
        <v>2</v>
      </c>
      <c r="B6" s="28" t="s">
        <v>51</v>
      </c>
      <c r="C6" s="27" t="s">
        <v>52</v>
      </c>
      <c r="D6" s="17">
        <v>41176</v>
      </c>
      <c r="E6" s="21">
        <v>43361</v>
      </c>
      <c r="F6" s="17">
        <v>43465</v>
      </c>
      <c r="G6" s="18">
        <v>76</v>
      </c>
      <c r="H6" s="18">
        <v>0</v>
      </c>
      <c r="I6" s="19">
        <f t="shared" si="0"/>
        <v>76</v>
      </c>
      <c r="J6" s="19">
        <v>0</v>
      </c>
      <c r="K6" s="19">
        <v>330</v>
      </c>
      <c r="L6" s="26">
        <f t="shared" si="1"/>
        <v>80.384615384615387</v>
      </c>
      <c r="M6" s="26">
        <v>0</v>
      </c>
      <c r="N6" s="26">
        <v>0</v>
      </c>
      <c r="O6" s="25">
        <f t="shared" ref="O6:O35" si="2">L6+M6-N6</f>
        <v>80.384615384615387</v>
      </c>
    </row>
    <row r="7" spans="1:15" ht="23.25">
      <c r="A7" s="20">
        <v>3</v>
      </c>
      <c r="B7" s="28" t="s">
        <v>53</v>
      </c>
      <c r="C7" s="29" t="s">
        <v>0</v>
      </c>
      <c r="D7" s="17">
        <v>41763</v>
      </c>
      <c r="E7" s="21">
        <v>43453</v>
      </c>
      <c r="F7" s="17">
        <v>43465</v>
      </c>
      <c r="G7" s="18">
        <v>62</v>
      </c>
      <c r="H7" s="18">
        <v>0</v>
      </c>
      <c r="I7" s="19">
        <f t="shared" ref="I7:I14" si="3">G7-H7</f>
        <v>62</v>
      </c>
      <c r="J7" s="19">
        <v>0</v>
      </c>
      <c r="K7" s="19">
        <v>224</v>
      </c>
      <c r="L7" s="26">
        <f t="shared" ref="L7:L14" si="4">((I7*30/360)-J7)*K7/26</f>
        <v>44.512820512820518</v>
      </c>
      <c r="M7" s="26">
        <v>0</v>
      </c>
      <c r="N7" s="26">
        <v>0</v>
      </c>
      <c r="O7" s="25">
        <f t="shared" ref="O7:O14" si="5">L7+M7-N7</f>
        <v>44.512820512820518</v>
      </c>
    </row>
    <row r="8" spans="1:15" ht="23.25">
      <c r="A8" s="20">
        <v>4</v>
      </c>
      <c r="B8" s="28" t="s">
        <v>34</v>
      </c>
      <c r="C8" s="29" t="s">
        <v>0</v>
      </c>
      <c r="D8" s="17">
        <v>41752</v>
      </c>
      <c r="E8" s="21">
        <v>43418</v>
      </c>
      <c r="F8" s="17">
        <v>43465</v>
      </c>
      <c r="G8" s="18">
        <v>90</v>
      </c>
      <c r="H8" s="18">
        <v>0</v>
      </c>
      <c r="I8" s="19">
        <f t="shared" si="3"/>
        <v>90</v>
      </c>
      <c r="J8" s="19">
        <v>0</v>
      </c>
      <c r="K8" s="19">
        <v>250</v>
      </c>
      <c r="L8" s="26">
        <f t="shared" si="4"/>
        <v>72.115384615384613</v>
      </c>
      <c r="M8" s="26">
        <v>0</v>
      </c>
      <c r="N8" s="26">
        <v>0</v>
      </c>
      <c r="O8" s="25">
        <f t="shared" si="5"/>
        <v>72.115384615384613</v>
      </c>
    </row>
    <row r="9" spans="1:15" ht="23.25">
      <c r="A9" s="20">
        <v>5</v>
      </c>
      <c r="B9" s="28" t="s">
        <v>64</v>
      </c>
      <c r="C9" s="29" t="s">
        <v>0</v>
      </c>
      <c r="D9" s="17">
        <v>41548</v>
      </c>
      <c r="E9" s="21">
        <v>43336</v>
      </c>
      <c r="F9" s="17">
        <v>43465</v>
      </c>
      <c r="G9" s="18">
        <v>7</v>
      </c>
      <c r="H9" s="18">
        <v>0</v>
      </c>
      <c r="I9" s="19">
        <f t="shared" si="3"/>
        <v>7</v>
      </c>
      <c r="J9" s="19">
        <v>0</v>
      </c>
      <c r="K9" s="19">
        <v>267</v>
      </c>
      <c r="L9" s="26">
        <f t="shared" si="4"/>
        <v>5.990384615384615</v>
      </c>
      <c r="M9" s="26">
        <v>0</v>
      </c>
      <c r="N9" s="26">
        <v>0</v>
      </c>
      <c r="O9" s="25">
        <f t="shared" si="5"/>
        <v>5.990384615384615</v>
      </c>
    </row>
    <row r="10" spans="1:15" ht="23.25">
      <c r="A10" s="20">
        <v>6</v>
      </c>
      <c r="B10" s="28" t="s">
        <v>54</v>
      </c>
      <c r="C10" s="30" t="s">
        <v>30</v>
      </c>
      <c r="D10" s="17">
        <v>41518</v>
      </c>
      <c r="E10" s="21">
        <v>43355</v>
      </c>
      <c r="F10" s="17">
        <v>43465</v>
      </c>
      <c r="G10" s="18">
        <v>360</v>
      </c>
      <c r="H10" s="18">
        <v>0</v>
      </c>
      <c r="I10" s="19">
        <f t="shared" si="3"/>
        <v>360</v>
      </c>
      <c r="J10" s="19">
        <v>0</v>
      </c>
      <c r="K10" s="19">
        <v>292</v>
      </c>
      <c r="L10" s="26">
        <f t="shared" si="4"/>
        <v>336.92307692307691</v>
      </c>
      <c r="M10" s="26">
        <v>0</v>
      </c>
      <c r="N10" s="26">
        <v>0</v>
      </c>
      <c r="O10" s="25">
        <f t="shared" si="5"/>
        <v>336.92307692307691</v>
      </c>
    </row>
    <row r="11" spans="1:15" ht="23.25">
      <c r="A11" s="20">
        <v>7</v>
      </c>
      <c r="B11" s="28" t="s">
        <v>55</v>
      </c>
      <c r="C11" s="30" t="s">
        <v>30</v>
      </c>
      <c r="D11" s="17">
        <v>41170</v>
      </c>
      <c r="E11" s="16">
        <v>43379</v>
      </c>
      <c r="F11" s="17">
        <v>43465</v>
      </c>
      <c r="G11" s="18">
        <v>124</v>
      </c>
      <c r="H11" s="18">
        <v>0</v>
      </c>
      <c r="I11" s="19">
        <f t="shared" si="3"/>
        <v>124</v>
      </c>
      <c r="J11" s="19">
        <v>0</v>
      </c>
      <c r="K11" s="19">
        <v>297</v>
      </c>
      <c r="L11" s="26">
        <f t="shared" si="4"/>
        <v>118.03846153846153</v>
      </c>
      <c r="M11" s="26">
        <v>0</v>
      </c>
      <c r="N11" s="26">
        <v>0</v>
      </c>
      <c r="O11" s="25">
        <f t="shared" si="5"/>
        <v>118.03846153846153</v>
      </c>
    </row>
    <row r="12" spans="1:15" ht="23.25">
      <c r="A12" s="20">
        <v>8</v>
      </c>
      <c r="B12" s="28" t="s">
        <v>33</v>
      </c>
      <c r="C12" s="29" t="s">
        <v>0</v>
      </c>
      <c r="D12" s="17">
        <v>41594</v>
      </c>
      <c r="E12" s="16">
        <v>43272</v>
      </c>
      <c r="F12" s="17">
        <v>43465</v>
      </c>
      <c r="G12" s="18">
        <v>9</v>
      </c>
      <c r="H12" s="18">
        <v>0</v>
      </c>
      <c r="I12" s="19">
        <f t="shared" si="3"/>
        <v>9</v>
      </c>
      <c r="J12" s="19">
        <v>0</v>
      </c>
      <c r="K12" s="19">
        <v>248</v>
      </c>
      <c r="L12" s="26">
        <f t="shared" si="4"/>
        <v>7.1538461538461542</v>
      </c>
      <c r="M12" s="26">
        <v>0</v>
      </c>
      <c r="N12" s="26">
        <v>0</v>
      </c>
      <c r="O12" s="25">
        <f t="shared" si="5"/>
        <v>7.1538461538461542</v>
      </c>
    </row>
    <row r="13" spans="1:15" ht="23.25">
      <c r="A13" s="20">
        <v>9</v>
      </c>
      <c r="B13" s="28" t="s">
        <v>56</v>
      </c>
      <c r="C13" s="29" t="s">
        <v>0</v>
      </c>
      <c r="D13" s="17">
        <v>41707</v>
      </c>
      <c r="E13" s="16">
        <v>43398</v>
      </c>
      <c r="F13" s="17">
        <v>43465</v>
      </c>
      <c r="G13" s="18">
        <v>69</v>
      </c>
      <c r="H13" s="18">
        <v>0</v>
      </c>
      <c r="I13" s="19">
        <f t="shared" si="3"/>
        <v>69</v>
      </c>
      <c r="J13" s="19">
        <v>0</v>
      </c>
      <c r="K13" s="19">
        <v>240</v>
      </c>
      <c r="L13" s="26">
        <f t="shared" si="4"/>
        <v>53.07692307692308</v>
      </c>
      <c r="M13" s="26">
        <v>0</v>
      </c>
      <c r="N13" s="26">
        <v>0</v>
      </c>
      <c r="O13" s="25">
        <f t="shared" si="5"/>
        <v>53.07692307692308</v>
      </c>
    </row>
    <row r="14" spans="1:15" ht="23.25">
      <c r="A14" s="20">
        <v>10</v>
      </c>
      <c r="B14" s="28" t="s">
        <v>32</v>
      </c>
      <c r="C14" s="29" t="s">
        <v>0</v>
      </c>
      <c r="D14" s="17">
        <v>41756</v>
      </c>
      <c r="E14" s="16">
        <v>43246</v>
      </c>
      <c r="F14" s="17">
        <v>43465</v>
      </c>
      <c r="G14" s="18">
        <v>147</v>
      </c>
      <c r="H14" s="18">
        <v>0</v>
      </c>
      <c r="I14" s="19">
        <f t="shared" si="3"/>
        <v>147</v>
      </c>
      <c r="J14" s="19">
        <v>0</v>
      </c>
      <c r="K14" s="19">
        <v>265</v>
      </c>
      <c r="L14" s="26">
        <f t="shared" si="4"/>
        <v>124.85576923076923</v>
      </c>
      <c r="M14" s="26">
        <v>0</v>
      </c>
      <c r="N14" s="26">
        <v>0</v>
      </c>
      <c r="O14" s="25">
        <f t="shared" si="5"/>
        <v>124.85576923076923</v>
      </c>
    </row>
    <row r="15" spans="1:15" ht="23.25">
      <c r="A15" s="20">
        <v>11</v>
      </c>
      <c r="B15" s="28" t="s">
        <v>72</v>
      </c>
      <c r="C15" s="29" t="s">
        <v>0</v>
      </c>
      <c r="D15" s="17">
        <v>41731</v>
      </c>
      <c r="E15" s="21"/>
      <c r="F15" s="17">
        <v>43465</v>
      </c>
      <c r="G15" s="18">
        <v>28</v>
      </c>
      <c r="H15" s="18">
        <v>0</v>
      </c>
      <c r="I15" s="19">
        <f t="shared" si="0"/>
        <v>28</v>
      </c>
      <c r="J15" s="19">
        <v>0</v>
      </c>
      <c r="K15" s="19">
        <v>200</v>
      </c>
      <c r="L15" s="26">
        <f t="shared" si="1"/>
        <v>17.948717948717949</v>
      </c>
      <c r="M15" s="26">
        <v>0</v>
      </c>
      <c r="N15" s="26">
        <v>0</v>
      </c>
      <c r="O15" s="25">
        <f t="shared" si="2"/>
        <v>17.948717948717949</v>
      </c>
    </row>
    <row r="16" spans="1:15" ht="23.25">
      <c r="A16" s="20">
        <v>12</v>
      </c>
      <c r="B16" s="28" t="s">
        <v>73</v>
      </c>
      <c r="C16" s="30" t="s">
        <v>74</v>
      </c>
      <c r="D16" s="17">
        <v>43158</v>
      </c>
      <c r="E16" s="16">
        <v>43465</v>
      </c>
      <c r="F16" s="17">
        <v>43465</v>
      </c>
      <c r="G16" s="18">
        <v>360</v>
      </c>
      <c r="H16" s="18">
        <v>0</v>
      </c>
      <c r="I16" s="19">
        <f t="shared" si="0"/>
        <v>360</v>
      </c>
      <c r="J16" s="19">
        <v>0</v>
      </c>
      <c r="K16" s="19">
        <v>220</v>
      </c>
      <c r="L16" s="26">
        <f t="shared" si="1"/>
        <v>253.84615384615384</v>
      </c>
      <c r="M16" s="26">
        <v>0</v>
      </c>
      <c r="N16" s="26">
        <v>0</v>
      </c>
      <c r="O16" s="25">
        <f t="shared" si="2"/>
        <v>253.84615384615384</v>
      </c>
    </row>
    <row r="17" spans="1:15" ht="23.25">
      <c r="A17" s="20">
        <v>13</v>
      </c>
      <c r="B17" s="28" t="s">
        <v>59</v>
      </c>
      <c r="C17" s="29" t="s">
        <v>0</v>
      </c>
      <c r="D17" s="17">
        <v>42254</v>
      </c>
      <c r="E17" s="21"/>
      <c r="F17" s="17">
        <v>43465</v>
      </c>
      <c r="G17" s="18">
        <v>90</v>
      </c>
      <c r="H17" s="18">
        <v>0</v>
      </c>
      <c r="I17" s="19">
        <f>G17-H17</f>
        <v>90</v>
      </c>
      <c r="J17" s="19">
        <v>0</v>
      </c>
      <c r="K17" s="19">
        <v>208</v>
      </c>
      <c r="L17" s="26">
        <f>((I17*30/360)-J17)*K17/26</f>
        <v>60</v>
      </c>
      <c r="M17" s="26">
        <v>0</v>
      </c>
      <c r="N17" s="26">
        <v>0</v>
      </c>
      <c r="O17" s="25">
        <f>L17+M17-N17</f>
        <v>60</v>
      </c>
    </row>
    <row r="18" spans="1:15" ht="23.25">
      <c r="A18" s="20">
        <v>14</v>
      </c>
      <c r="B18" s="28" t="s">
        <v>65</v>
      </c>
      <c r="C18" s="16" t="s">
        <v>57</v>
      </c>
      <c r="D18" s="17">
        <v>41548</v>
      </c>
      <c r="E18" s="21"/>
      <c r="F18" s="17">
        <v>43465</v>
      </c>
      <c r="G18" s="18">
        <v>292</v>
      </c>
      <c r="H18" s="18">
        <v>0</v>
      </c>
      <c r="I18" s="19">
        <f>G18-H18</f>
        <v>292</v>
      </c>
      <c r="J18" s="19">
        <v>0</v>
      </c>
      <c r="K18" s="19">
        <v>240</v>
      </c>
      <c r="L18" s="26">
        <f>((I18*30/360)-J18)*K18/26</f>
        <v>224.61538461538461</v>
      </c>
      <c r="M18" s="26">
        <v>0</v>
      </c>
      <c r="N18" s="26">
        <v>0</v>
      </c>
      <c r="O18" s="25">
        <f>L18+M18-N18</f>
        <v>224.61538461538461</v>
      </c>
    </row>
    <row r="19" spans="1:15" ht="23.25">
      <c r="A19" s="20">
        <v>15</v>
      </c>
      <c r="B19" s="28" t="s">
        <v>31</v>
      </c>
      <c r="C19" s="29" t="s">
        <v>0</v>
      </c>
      <c r="D19" s="32">
        <v>42687</v>
      </c>
      <c r="E19" s="31">
        <v>43215</v>
      </c>
      <c r="F19" s="17">
        <v>43465</v>
      </c>
      <c r="G19" s="18">
        <v>292</v>
      </c>
      <c r="H19" s="18">
        <v>0</v>
      </c>
      <c r="I19" s="19">
        <f>G19-H19</f>
        <v>292</v>
      </c>
      <c r="J19" s="19">
        <v>0</v>
      </c>
      <c r="K19" s="19">
        <v>200</v>
      </c>
      <c r="L19" s="26">
        <f>((I19*30/360)-J19)*K19/26</f>
        <v>187.17948717948715</v>
      </c>
      <c r="M19" s="26">
        <v>0</v>
      </c>
      <c r="N19" s="26">
        <v>0</v>
      </c>
      <c r="O19" s="25">
        <f>L19+M19-N19</f>
        <v>187.17948717948715</v>
      </c>
    </row>
    <row r="20" spans="1:15" ht="23.25">
      <c r="A20" s="20">
        <v>16</v>
      </c>
      <c r="B20" s="28" t="s">
        <v>69</v>
      </c>
      <c r="C20" s="29" t="s">
        <v>0</v>
      </c>
      <c r="D20" s="17">
        <v>42596</v>
      </c>
      <c r="E20" s="16"/>
      <c r="F20" s="17">
        <v>43465</v>
      </c>
      <c r="G20" s="18">
        <v>130</v>
      </c>
      <c r="H20" s="18">
        <v>0</v>
      </c>
      <c r="I20" s="19">
        <f t="shared" si="0"/>
        <v>130</v>
      </c>
      <c r="J20" s="19">
        <v>0</v>
      </c>
      <c r="K20" s="19">
        <v>209</v>
      </c>
      <c r="L20" s="26">
        <f t="shared" si="1"/>
        <v>87.083333333333343</v>
      </c>
      <c r="M20" s="26">
        <v>0</v>
      </c>
      <c r="N20" s="26">
        <v>0</v>
      </c>
      <c r="O20" s="25">
        <f t="shared" si="2"/>
        <v>87.083333333333343</v>
      </c>
    </row>
    <row r="21" spans="1:15" s="14" customFormat="1" ht="23.25">
      <c r="A21" s="20">
        <v>17</v>
      </c>
      <c r="B21" s="28" t="s">
        <v>86</v>
      </c>
      <c r="C21" s="29" t="s">
        <v>87</v>
      </c>
      <c r="D21" s="35"/>
      <c r="E21" s="36">
        <v>43101</v>
      </c>
      <c r="F21" s="17"/>
      <c r="G21" s="18"/>
      <c r="H21" s="18"/>
      <c r="I21" s="19"/>
      <c r="J21" s="19"/>
      <c r="K21" s="19">
        <v>150</v>
      </c>
      <c r="L21" s="26">
        <f t="shared" ref="L21" si="6">((I21*30/360)-J21)*K21/26</f>
        <v>0</v>
      </c>
      <c r="M21" s="26">
        <v>0</v>
      </c>
      <c r="N21" s="26">
        <v>0</v>
      </c>
      <c r="O21" s="25">
        <f t="shared" ref="O21" si="7">L21+M21-N21</f>
        <v>0</v>
      </c>
    </row>
    <row r="22" spans="1:15" ht="24" thickBot="1">
      <c r="A22" s="20">
        <v>18</v>
      </c>
      <c r="B22" s="28" t="s">
        <v>66</v>
      </c>
      <c r="C22" s="29" t="s">
        <v>0</v>
      </c>
      <c r="D22" s="32">
        <v>42667</v>
      </c>
      <c r="E22" s="33">
        <v>43386</v>
      </c>
      <c r="F22" s="17">
        <v>43465</v>
      </c>
      <c r="G22" s="18">
        <v>292</v>
      </c>
      <c r="H22" s="18">
        <v>0</v>
      </c>
      <c r="I22" s="19">
        <f>G22-H22</f>
        <v>292</v>
      </c>
      <c r="J22" s="19">
        <v>0</v>
      </c>
      <c r="K22" s="19">
        <v>200</v>
      </c>
      <c r="L22" s="26">
        <f>((I22*30/360)-J22)*K22/26</f>
        <v>187.17948717948715</v>
      </c>
      <c r="M22" s="26">
        <v>0</v>
      </c>
      <c r="N22" s="26">
        <v>0</v>
      </c>
      <c r="O22" s="25">
        <f>L22+M22-N22</f>
        <v>187.17948717948715</v>
      </c>
    </row>
    <row r="23" spans="1:15" ht="23.25">
      <c r="A23" s="20">
        <v>19</v>
      </c>
      <c r="B23" s="28" t="s">
        <v>70</v>
      </c>
      <c r="C23" s="30" t="s">
        <v>30</v>
      </c>
      <c r="D23" s="17">
        <v>43149</v>
      </c>
      <c r="E23" s="21">
        <v>43252</v>
      </c>
      <c r="F23" s="17">
        <v>43465</v>
      </c>
      <c r="G23" s="18">
        <v>107</v>
      </c>
      <c r="H23" s="18">
        <v>0</v>
      </c>
      <c r="I23" s="19">
        <f>G23-H23</f>
        <v>107</v>
      </c>
      <c r="J23" s="19">
        <v>0</v>
      </c>
      <c r="K23" s="19">
        <v>287</v>
      </c>
      <c r="L23" s="26">
        <f>((I23*30/360)-J23)*K23/26</f>
        <v>98.426282051282044</v>
      </c>
      <c r="M23" s="26">
        <v>60.665999999999997</v>
      </c>
      <c r="N23" s="26">
        <v>0</v>
      </c>
      <c r="O23" s="25">
        <f>L23+M23-N23</f>
        <v>159.09228205128204</v>
      </c>
    </row>
    <row r="24" spans="1:15" ht="23.25">
      <c r="A24" s="20">
        <v>20</v>
      </c>
      <c r="B24" s="28" t="s">
        <v>71</v>
      </c>
      <c r="C24" s="29" t="s">
        <v>0</v>
      </c>
      <c r="D24" s="17">
        <v>43023</v>
      </c>
      <c r="E24" s="16"/>
      <c r="F24" s="17">
        <v>43465</v>
      </c>
      <c r="G24" s="18">
        <v>116</v>
      </c>
      <c r="H24" s="18">
        <v>0</v>
      </c>
      <c r="I24" s="19">
        <f t="shared" si="0"/>
        <v>116</v>
      </c>
      <c r="J24" s="19">
        <v>0</v>
      </c>
      <c r="K24" s="19">
        <v>232</v>
      </c>
      <c r="L24" s="26">
        <f t="shared" si="1"/>
        <v>86.256410256410248</v>
      </c>
      <c r="M24" s="26">
        <v>0</v>
      </c>
      <c r="N24" s="26">
        <v>0</v>
      </c>
      <c r="O24" s="25">
        <f t="shared" si="2"/>
        <v>86.256410256410248</v>
      </c>
    </row>
    <row r="25" spans="1:15" ht="23.25">
      <c r="A25" s="20">
        <v>21</v>
      </c>
      <c r="B25" s="28" t="s">
        <v>68</v>
      </c>
      <c r="C25" s="34" t="s">
        <v>0</v>
      </c>
      <c r="D25" s="17">
        <v>41508</v>
      </c>
      <c r="E25" s="16">
        <v>43382</v>
      </c>
      <c r="F25" s="17">
        <v>43465</v>
      </c>
      <c r="G25" s="18">
        <v>94</v>
      </c>
      <c r="H25" s="18">
        <v>0</v>
      </c>
      <c r="I25" s="19">
        <f t="shared" si="0"/>
        <v>94</v>
      </c>
      <c r="J25" s="19">
        <v>0</v>
      </c>
      <c r="K25" s="19">
        <v>225</v>
      </c>
      <c r="L25" s="26">
        <f t="shared" si="1"/>
        <v>67.788461538461533</v>
      </c>
      <c r="M25" s="26">
        <v>0</v>
      </c>
      <c r="N25" s="26">
        <v>0</v>
      </c>
      <c r="O25" s="25">
        <f t="shared" si="2"/>
        <v>67.788461538461533</v>
      </c>
    </row>
    <row r="26" spans="1:15" ht="23.25">
      <c r="A26" s="20">
        <v>22</v>
      </c>
      <c r="B26" s="28" t="s">
        <v>72</v>
      </c>
      <c r="C26" s="29" t="s">
        <v>0</v>
      </c>
      <c r="D26" s="17">
        <v>43009</v>
      </c>
      <c r="E26" s="21"/>
      <c r="F26" s="17">
        <v>43465</v>
      </c>
      <c r="G26" s="18">
        <v>118</v>
      </c>
      <c r="H26" s="18">
        <v>0</v>
      </c>
      <c r="I26" s="19">
        <f t="shared" si="0"/>
        <v>118</v>
      </c>
      <c r="J26" s="19">
        <v>0</v>
      </c>
      <c r="K26" s="19">
        <v>200</v>
      </c>
      <c r="L26" s="26">
        <f t="shared" si="1"/>
        <v>75.641025641025649</v>
      </c>
      <c r="M26" s="26">
        <v>0</v>
      </c>
      <c r="N26" s="26">
        <v>0</v>
      </c>
      <c r="O26" s="25">
        <f t="shared" si="2"/>
        <v>75.641025641025649</v>
      </c>
    </row>
    <row r="27" spans="1:15" ht="23.25">
      <c r="A27" s="20">
        <v>23</v>
      </c>
      <c r="B27" s="28" t="s">
        <v>75</v>
      </c>
      <c r="C27" s="29" t="s">
        <v>0</v>
      </c>
      <c r="D27" s="17">
        <v>42304</v>
      </c>
      <c r="E27" s="21"/>
      <c r="F27" s="17">
        <v>43465</v>
      </c>
      <c r="G27" s="18">
        <v>90</v>
      </c>
      <c r="H27" s="18">
        <v>0</v>
      </c>
      <c r="I27" s="19">
        <f t="shared" si="0"/>
        <v>90</v>
      </c>
      <c r="J27" s="19">
        <v>0</v>
      </c>
      <c r="K27" s="19">
        <v>200</v>
      </c>
      <c r="L27" s="26">
        <f t="shared" si="1"/>
        <v>57.692307692307693</v>
      </c>
      <c r="M27" s="26">
        <v>0</v>
      </c>
      <c r="N27" s="26">
        <v>0</v>
      </c>
      <c r="O27" s="25">
        <f t="shared" si="2"/>
        <v>57.692307692307693</v>
      </c>
    </row>
    <row r="28" spans="1:15" ht="23.25">
      <c r="A28" s="20">
        <v>24</v>
      </c>
      <c r="B28" s="28" t="s">
        <v>77</v>
      </c>
      <c r="C28" s="29" t="s">
        <v>0</v>
      </c>
      <c r="D28" s="32">
        <v>43009</v>
      </c>
      <c r="E28" s="21"/>
      <c r="F28" s="17">
        <v>43465</v>
      </c>
      <c r="G28" s="18">
        <v>292</v>
      </c>
      <c r="H28" s="18">
        <v>0</v>
      </c>
      <c r="I28" s="19">
        <f>G28-H28</f>
        <v>292</v>
      </c>
      <c r="J28" s="19">
        <v>0</v>
      </c>
      <c r="K28" s="19">
        <v>200</v>
      </c>
      <c r="L28" s="26">
        <f t="shared" si="1"/>
        <v>187.17948717948715</v>
      </c>
      <c r="M28" s="26">
        <v>0</v>
      </c>
      <c r="N28" s="26">
        <v>0</v>
      </c>
      <c r="O28" s="25">
        <f t="shared" si="2"/>
        <v>187.17948717948715</v>
      </c>
    </row>
    <row r="29" spans="1:15" ht="23.25">
      <c r="A29" s="20">
        <v>25</v>
      </c>
      <c r="B29" s="28" t="s">
        <v>76</v>
      </c>
      <c r="C29" s="29" t="s">
        <v>0</v>
      </c>
      <c r="D29" s="32">
        <v>42439</v>
      </c>
      <c r="E29" s="21">
        <v>43137</v>
      </c>
      <c r="F29" s="17">
        <v>43465</v>
      </c>
      <c r="G29" s="18">
        <v>292</v>
      </c>
      <c r="H29" s="18">
        <v>0</v>
      </c>
      <c r="I29" s="19">
        <f>G29-H29</f>
        <v>292</v>
      </c>
      <c r="J29" s="19">
        <v>0</v>
      </c>
      <c r="K29" s="19">
        <v>200</v>
      </c>
      <c r="L29" s="26">
        <f t="shared" si="1"/>
        <v>187.17948717948715</v>
      </c>
      <c r="M29" s="26">
        <v>0</v>
      </c>
      <c r="N29" s="26">
        <v>0</v>
      </c>
      <c r="O29" s="25">
        <f t="shared" si="2"/>
        <v>187.17948717948715</v>
      </c>
    </row>
    <row r="30" spans="1:15" ht="23.25">
      <c r="A30" s="20">
        <v>26</v>
      </c>
      <c r="B30" s="28" t="s">
        <v>78</v>
      </c>
      <c r="C30" s="29" t="s">
        <v>0</v>
      </c>
      <c r="D30" s="17">
        <v>39088</v>
      </c>
      <c r="E30" s="21" t="s">
        <v>88</v>
      </c>
      <c r="F30" s="17">
        <v>43465</v>
      </c>
      <c r="G30" s="18">
        <v>292</v>
      </c>
      <c r="H30" s="18">
        <v>0</v>
      </c>
      <c r="I30" s="19">
        <f>G30-H30</f>
        <v>292</v>
      </c>
      <c r="J30" s="19">
        <v>0</v>
      </c>
      <c r="K30" s="19">
        <v>200</v>
      </c>
      <c r="L30" s="26">
        <f t="shared" si="1"/>
        <v>187.17948717948715</v>
      </c>
      <c r="M30" s="26">
        <v>0</v>
      </c>
      <c r="N30" s="26">
        <v>0</v>
      </c>
      <c r="O30" s="25">
        <f t="shared" si="2"/>
        <v>187.17948717948715</v>
      </c>
    </row>
    <row r="31" spans="1:15" s="14" customFormat="1" ht="23.25">
      <c r="A31" s="20">
        <v>27</v>
      </c>
      <c r="B31" s="28" t="s">
        <v>85</v>
      </c>
      <c r="C31" s="29" t="s">
        <v>0</v>
      </c>
      <c r="D31" s="35">
        <v>42799</v>
      </c>
      <c r="E31" s="36">
        <v>43440</v>
      </c>
      <c r="F31" s="17">
        <v>43466</v>
      </c>
      <c r="G31" s="18"/>
      <c r="H31" s="18"/>
      <c r="I31" s="19"/>
      <c r="J31" s="19"/>
      <c r="K31" s="19">
        <v>207</v>
      </c>
      <c r="L31" s="26"/>
      <c r="M31" s="26"/>
      <c r="N31" s="26"/>
      <c r="O31" s="25"/>
    </row>
    <row r="32" spans="1:15" ht="23.25">
      <c r="A32" s="20">
        <v>28</v>
      </c>
      <c r="B32" s="28" t="s">
        <v>79</v>
      </c>
      <c r="C32" s="29" t="s">
        <v>52</v>
      </c>
      <c r="D32" s="32">
        <v>42462</v>
      </c>
      <c r="E32" s="31">
        <v>43101</v>
      </c>
      <c r="F32" s="17">
        <v>43465</v>
      </c>
      <c r="G32" s="18">
        <v>292</v>
      </c>
      <c r="H32" s="18">
        <v>0</v>
      </c>
      <c r="I32" s="19">
        <f>G32-H32</f>
        <v>292</v>
      </c>
      <c r="J32" s="19">
        <v>0</v>
      </c>
      <c r="K32" s="19">
        <v>360</v>
      </c>
      <c r="L32" s="26">
        <f t="shared" si="1"/>
        <v>336.92307692307691</v>
      </c>
      <c r="M32" s="26">
        <v>0</v>
      </c>
      <c r="N32" s="26">
        <v>0</v>
      </c>
      <c r="O32" s="25">
        <f t="shared" si="2"/>
        <v>336.92307692307691</v>
      </c>
    </row>
    <row r="33" spans="1:15" ht="23.25">
      <c r="A33" s="20">
        <v>29</v>
      </c>
      <c r="B33" s="28" t="s">
        <v>80</v>
      </c>
      <c r="C33" s="29" t="s">
        <v>83</v>
      </c>
      <c r="D33" s="32">
        <v>42522</v>
      </c>
      <c r="E33" s="31"/>
      <c r="F33" s="17">
        <v>43465</v>
      </c>
      <c r="G33" s="18">
        <v>292</v>
      </c>
      <c r="H33" s="18">
        <v>0</v>
      </c>
      <c r="I33" s="19">
        <f t="shared" si="0"/>
        <v>292</v>
      </c>
      <c r="J33" s="19">
        <v>0</v>
      </c>
      <c r="K33" s="19">
        <v>220</v>
      </c>
      <c r="L33" s="26">
        <f t="shared" si="1"/>
        <v>205.89743589743588</v>
      </c>
      <c r="M33" s="26">
        <v>0</v>
      </c>
      <c r="N33" s="26">
        <v>0</v>
      </c>
      <c r="O33" s="25">
        <f t="shared" si="2"/>
        <v>205.89743589743588</v>
      </c>
    </row>
    <row r="34" spans="1:15" s="14" customFormat="1" ht="23.25">
      <c r="A34" s="20">
        <v>30</v>
      </c>
      <c r="B34" s="28" t="s">
        <v>82</v>
      </c>
      <c r="C34" s="29" t="s">
        <v>83</v>
      </c>
      <c r="D34" s="32"/>
      <c r="E34" s="31"/>
      <c r="F34" s="17"/>
      <c r="G34" s="18">
        <v>292</v>
      </c>
      <c r="H34" s="18">
        <v>0</v>
      </c>
      <c r="I34" s="19">
        <f t="shared" ref="I34" si="8">G34-H34</f>
        <v>292</v>
      </c>
      <c r="J34" s="19">
        <v>0</v>
      </c>
      <c r="K34" s="19">
        <v>220</v>
      </c>
      <c r="L34" s="26">
        <f t="shared" si="1"/>
        <v>205.89743589743588</v>
      </c>
      <c r="M34" s="26"/>
      <c r="N34" s="26"/>
      <c r="O34" s="25"/>
    </row>
    <row r="35" spans="1:15" ht="23.25">
      <c r="A35" s="20">
        <v>31</v>
      </c>
      <c r="B35" s="28" t="s">
        <v>81</v>
      </c>
      <c r="C35" s="29" t="s">
        <v>83</v>
      </c>
      <c r="D35" s="32">
        <v>42596</v>
      </c>
      <c r="E35" s="31"/>
      <c r="F35" s="17">
        <v>43465</v>
      </c>
      <c r="G35" s="18">
        <v>292</v>
      </c>
      <c r="H35" s="18">
        <v>0</v>
      </c>
      <c r="I35" s="19">
        <f t="shared" si="0"/>
        <v>292</v>
      </c>
      <c r="J35" s="19">
        <v>0</v>
      </c>
      <c r="K35" s="19">
        <v>220</v>
      </c>
      <c r="L35" s="26">
        <f t="shared" si="1"/>
        <v>205.89743589743588</v>
      </c>
      <c r="M35" s="26">
        <v>0</v>
      </c>
      <c r="N35" s="26">
        <v>0</v>
      </c>
      <c r="O35" s="25">
        <f t="shared" si="2"/>
        <v>205.89743589743588</v>
      </c>
    </row>
    <row r="36" spans="1:15" s="14" customFormat="1" ht="24" thickBot="1">
      <c r="A36" s="20">
        <v>32</v>
      </c>
      <c r="B36" s="28" t="s">
        <v>58</v>
      </c>
      <c r="C36" s="29" t="s">
        <v>84</v>
      </c>
      <c r="D36" s="32">
        <v>42596</v>
      </c>
      <c r="E36" s="31"/>
      <c r="F36" s="17">
        <v>43465</v>
      </c>
      <c r="G36" s="18">
        <v>292</v>
      </c>
      <c r="H36" s="18">
        <v>0</v>
      </c>
      <c r="I36" s="19">
        <f t="shared" ref="I36" si="9">G36-H36</f>
        <v>292</v>
      </c>
      <c r="J36" s="19">
        <v>0</v>
      </c>
      <c r="K36" s="19">
        <v>150</v>
      </c>
      <c r="L36" s="26">
        <f t="shared" ref="L36" si="10">((I36*30/360)-J36)*K36/26</f>
        <v>140.38461538461539</v>
      </c>
      <c r="M36" s="26">
        <v>0</v>
      </c>
      <c r="N36" s="26">
        <v>0</v>
      </c>
      <c r="O36" s="25">
        <f t="shared" ref="O36" si="11">L36+M36-N36</f>
        <v>140.38461538461539</v>
      </c>
    </row>
    <row r="37" spans="1:15" ht="26.25" thickBot="1">
      <c r="A37" s="51" t="s">
        <v>60</v>
      </c>
      <c r="B37" s="52"/>
      <c r="C37" s="52"/>
      <c r="D37" s="52"/>
      <c r="E37" s="52"/>
      <c r="F37" s="52"/>
      <c r="G37" s="52"/>
      <c r="H37" s="52"/>
      <c r="I37" s="52"/>
      <c r="J37" s="52"/>
      <c r="K37" s="53"/>
      <c r="L37" s="24">
        <f>SUM(L5:L35)</f>
        <v>4916.708333333333</v>
      </c>
      <c r="M37" s="24">
        <f>SUM(M5:M35)</f>
        <v>60.665999999999997</v>
      </c>
      <c r="N37" s="24">
        <f>SUM(N5:N35)</f>
        <v>0</v>
      </c>
      <c r="O37" s="24">
        <f>SUM(O5:O35)</f>
        <v>4771.4768974358976</v>
      </c>
    </row>
    <row r="38" spans="1:15" ht="23.25">
      <c r="A38" s="15"/>
      <c r="B38" s="15"/>
      <c r="C38" s="15"/>
      <c r="D38" s="15"/>
      <c r="E38" s="15"/>
      <c r="F38" s="15"/>
      <c r="G38" s="15"/>
      <c r="H38" s="15"/>
      <c r="I38" s="15"/>
      <c r="J38" s="15"/>
      <c r="K38" s="15"/>
      <c r="L38" s="15"/>
      <c r="M38" s="15"/>
      <c r="N38" s="15"/>
      <c r="O38" s="15"/>
    </row>
    <row r="39" spans="1:15" ht="23.25">
      <c r="A39" s="15"/>
      <c r="B39" s="54" t="s">
        <v>61</v>
      </c>
      <c r="C39" s="54"/>
      <c r="D39" s="15"/>
      <c r="E39" s="54" t="s">
        <v>1</v>
      </c>
      <c r="F39" s="54"/>
      <c r="G39" s="22"/>
      <c r="H39" s="54" t="s">
        <v>67</v>
      </c>
      <c r="I39" s="54"/>
      <c r="J39" s="54"/>
      <c r="K39" s="54"/>
      <c r="L39" s="54"/>
      <c r="M39" s="54"/>
      <c r="N39" s="54"/>
      <c r="O39" s="54"/>
    </row>
    <row r="40" spans="1:15" ht="57.75" customHeight="1">
      <c r="A40" s="49" t="s">
        <v>62</v>
      </c>
      <c r="B40" s="49"/>
      <c r="C40" s="49"/>
      <c r="D40" s="49"/>
      <c r="E40" s="49"/>
      <c r="F40" s="49"/>
      <c r="G40" s="49"/>
      <c r="H40" s="49"/>
      <c r="I40" s="49"/>
      <c r="J40" s="49"/>
      <c r="K40" s="49"/>
      <c r="L40" s="49"/>
      <c r="M40" s="15"/>
      <c r="N40" s="15"/>
    </row>
    <row r="41" spans="1:15" ht="23.25">
      <c r="A41" s="15"/>
      <c r="B41" s="15"/>
      <c r="C41" s="15"/>
      <c r="D41" s="15"/>
      <c r="E41" s="15"/>
      <c r="F41" s="15"/>
      <c r="G41" s="15"/>
      <c r="H41" s="15"/>
      <c r="I41" s="15"/>
      <c r="J41" s="15"/>
      <c r="K41" s="15"/>
      <c r="L41" s="15"/>
      <c r="M41" s="15"/>
      <c r="N41" s="15"/>
    </row>
  </sheetData>
  <mergeCells count="20">
    <mergeCell ref="A2:O2"/>
    <mergeCell ref="O3:O4"/>
    <mergeCell ref="A37:K37"/>
    <mergeCell ref="B39:C39"/>
    <mergeCell ref="E39:F39"/>
    <mergeCell ref="H39:O39"/>
    <mergeCell ref="J3:J4"/>
    <mergeCell ref="E3:F3"/>
    <mergeCell ref="A3:A4"/>
    <mergeCell ref="B3:B4"/>
    <mergeCell ref="C3:C4"/>
    <mergeCell ref="D3:D4"/>
    <mergeCell ref="H3:H4"/>
    <mergeCell ref="G3:G4"/>
    <mergeCell ref="I3:I4"/>
    <mergeCell ref="K3:K4"/>
    <mergeCell ref="L3:L4"/>
    <mergeCell ref="M3:M4"/>
    <mergeCell ref="N3:N4"/>
    <mergeCell ref="A40:L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58"/>
  <sheetViews>
    <sheetView showGridLines="0" rightToLeft="1" tabSelected="1" view="pageBreakPreview" zoomScale="85" zoomScaleNormal="100" zoomScaleSheetLayoutView="85" workbookViewId="0">
      <selection activeCell="D29" sqref="D29"/>
    </sheetView>
  </sheetViews>
  <sheetFormatPr defaultRowHeight="14.25"/>
  <cols>
    <col min="1" max="1" width="3.75" customWidth="1"/>
    <col min="2" max="2" width="13.75" customWidth="1"/>
    <col min="3" max="3" width="11.5" bestFit="1" customWidth="1"/>
    <col min="5" max="5" width="3.75" customWidth="1"/>
    <col min="6" max="6" width="10.25" customWidth="1"/>
    <col min="7" max="7" width="10.875" customWidth="1"/>
    <col min="8" max="8" width="4.5" customWidth="1"/>
    <col min="9" max="9" width="3.875" bestFit="1" customWidth="1"/>
    <col min="10" max="10" width="4.25" customWidth="1"/>
    <col min="11" max="11" width="3.5" customWidth="1"/>
    <col min="12" max="12" width="4.125" bestFit="1" customWidth="1"/>
    <col min="13" max="13" width="9.625" bestFit="1" customWidth="1"/>
    <col min="14" max="14" width="4.375" customWidth="1"/>
    <col min="15" max="15" width="0.75" customWidth="1"/>
  </cols>
  <sheetData>
    <row r="1" spans="2:22" ht="23.25">
      <c r="B1" s="66" t="s">
        <v>95</v>
      </c>
      <c r="C1" s="66"/>
      <c r="D1" s="66"/>
      <c r="E1" s="66"/>
      <c r="F1" s="66"/>
      <c r="G1" s="66"/>
      <c r="H1" s="66"/>
      <c r="I1" s="66"/>
      <c r="J1" s="66"/>
      <c r="K1" s="66"/>
      <c r="L1" s="66"/>
      <c r="M1" s="66"/>
      <c r="N1" s="66"/>
      <c r="O1" s="66"/>
    </row>
    <row r="2" spans="2:22">
      <c r="B2" s="1"/>
      <c r="C2" s="1"/>
      <c r="D2" s="1"/>
      <c r="E2" s="1"/>
      <c r="F2" s="1"/>
      <c r="G2" s="1"/>
      <c r="H2" s="1"/>
      <c r="I2" s="1"/>
      <c r="J2" s="1"/>
      <c r="K2" s="1"/>
      <c r="L2" s="1"/>
      <c r="M2" s="1"/>
      <c r="N2" s="1"/>
      <c r="O2" s="1"/>
    </row>
    <row r="3" spans="2:22" ht="18">
      <c r="C3" s="11"/>
      <c r="D3" s="84" t="s">
        <v>28</v>
      </c>
      <c r="E3" s="84"/>
      <c r="F3" s="84"/>
      <c r="G3" s="84"/>
      <c r="H3" s="84"/>
      <c r="I3" s="84"/>
      <c r="J3" s="84"/>
      <c r="K3" s="84"/>
      <c r="L3" s="11"/>
      <c r="M3" s="11"/>
      <c r="N3" s="11"/>
      <c r="O3" s="11"/>
      <c r="Q3" s="60" t="s">
        <v>94</v>
      </c>
      <c r="R3" s="60"/>
      <c r="S3" s="60"/>
      <c r="T3" s="60"/>
      <c r="U3" s="60"/>
      <c r="V3" s="60"/>
    </row>
    <row r="4" spans="2:22">
      <c r="B4" s="1"/>
      <c r="C4" s="1"/>
      <c r="D4" s="1"/>
      <c r="E4" s="1"/>
      <c r="F4" s="1"/>
      <c r="G4" s="1"/>
      <c r="H4" s="1"/>
      <c r="I4" s="1"/>
      <c r="J4" s="1"/>
      <c r="K4" s="1"/>
      <c r="L4" s="1"/>
      <c r="M4" s="1"/>
      <c r="N4" s="1"/>
      <c r="O4" s="1"/>
      <c r="Q4" s="60"/>
      <c r="R4" s="60"/>
      <c r="S4" s="60"/>
      <c r="T4" s="60"/>
      <c r="U4" s="60"/>
      <c r="V4" s="60"/>
    </row>
    <row r="5" spans="2:22" ht="20.25" customHeight="1">
      <c r="B5" s="10" t="s">
        <v>2</v>
      </c>
      <c r="C5" s="85" t="s">
        <v>93</v>
      </c>
      <c r="D5" s="85"/>
      <c r="E5" s="85"/>
      <c r="F5" s="85"/>
      <c r="G5" s="86"/>
      <c r="H5" s="86"/>
      <c r="I5" s="2"/>
      <c r="J5" s="2"/>
      <c r="K5" s="2"/>
      <c r="L5" s="2"/>
      <c r="M5" s="2"/>
      <c r="N5" s="2"/>
      <c r="Q5" s="60"/>
      <c r="R5" s="60"/>
      <c r="S5" s="60"/>
      <c r="T5" s="60"/>
      <c r="U5" s="60"/>
      <c r="V5" s="60"/>
    </row>
    <row r="6" spans="2:22" ht="18" customHeight="1">
      <c r="B6" s="10" t="s">
        <v>5</v>
      </c>
      <c r="C6" s="85" t="s">
        <v>0</v>
      </c>
      <c r="D6" s="85"/>
      <c r="E6" s="85"/>
      <c r="F6" s="85"/>
      <c r="G6" s="2"/>
      <c r="H6" s="2"/>
      <c r="I6" s="2"/>
      <c r="J6" s="2"/>
      <c r="K6" s="2"/>
      <c r="L6" s="2"/>
      <c r="M6" s="2"/>
      <c r="N6" s="2"/>
      <c r="Q6" s="60"/>
      <c r="R6" s="60"/>
      <c r="S6" s="60"/>
      <c r="T6" s="60"/>
      <c r="U6" s="60"/>
      <c r="V6" s="60"/>
    </row>
    <row r="7" spans="2:22" ht="18.75" thickBot="1">
      <c r="B7" s="10" t="s">
        <v>6</v>
      </c>
      <c r="C7" s="101">
        <v>150</v>
      </c>
      <c r="D7" s="101" t="s">
        <v>101</v>
      </c>
      <c r="E7" s="101"/>
      <c r="F7" s="101"/>
      <c r="G7" s="2"/>
      <c r="H7" s="2"/>
      <c r="I7" s="2"/>
      <c r="J7" s="2"/>
      <c r="K7" s="2"/>
      <c r="L7" s="2"/>
      <c r="M7" s="2"/>
      <c r="N7" s="2"/>
      <c r="Q7" s="60"/>
      <c r="R7" s="60"/>
      <c r="S7" s="60"/>
      <c r="T7" s="60"/>
      <c r="U7" s="60"/>
      <c r="V7" s="60"/>
    </row>
    <row r="8" spans="2:22" ht="18">
      <c r="B8" s="10" t="s">
        <v>8</v>
      </c>
      <c r="C8" s="68">
        <v>43029</v>
      </c>
      <c r="D8" s="68"/>
      <c r="E8" s="68"/>
      <c r="F8" s="68"/>
      <c r="G8" s="87" t="s">
        <v>7</v>
      </c>
      <c r="H8" s="88"/>
      <c r="I8" s="80">
        <f>IF(DAY(C9)&gt;DAY(C8),DAY(C9)-DAY(C8),DAY(C8)-DAY(C9))</f>
        <v>10</v>
      </c>
      <c r="J8" s="82" t="s">
        <v>3</v>
      </c>
      <c r="K8" s="80">
        <f>IF(MONTH(C9)&gt;MONTH(C8),MONTH(C9)-MONTH(C8),MONTH(C8)-MONTH(C9))</f>
        <v>1</v>
      </c>
      <c r="L8" s="82" t="s">
        <v>4</v>
      </c>
      <c r="M8" s="82">
        <f>IF(YEAR(C9)&gt;YEAR(C8),YEAR(C9)-YEAR(C8),"X")</f>
        <v>2</v>
      </c>
      <c r="N8" s="91" t="s">
        <v>92</v>
      </c>
      <c r="Q8" s="60"/>
      <c r="R8" s="60"/>
      <c r="S8" s="60"/>
      <c r="T8" s="60"/>
      <c r="U8" s="60"/>
      <c r="V8" s="60"/>
    </row>
    <row r="9" spans="2:22" ht="18.75" thickBot="1">
      <c r="B9" s="10" t="s">
        <v>9</v>
      </c>
      <c r="C9" s="68">
        <v>43780</v>
      </c>
      <c r="D9" s="68"/>
      <c r="E9" s="68"/>
      <c r="F9" s="68"/>
      <c r="G9" s="89"/>
      <c r="H9" s="90"/>
      <c r="I9" s="81"/>
      <c r="J9" s="83"/>
      <c r="K9" s="81"/>
      <c r="L9" s="83"/>
      <c r="M9" s="83"/>
      <c r="N9" s="92"/>
      <c r="Q9" s="60"/>
      <c r="R9" s="60"/>
      <c r="S9" s="60"/>
      <c r="T9" s="60"/>
      <c r="U9" s="60"/>
      <c r="V9" s="60"/>
    </row>
    <row r="10" spans="2:22" ht="18">
      <c r="B10" s="10" t="s">
        <v>10</v>
      </c>
      <c r="C10" s="69" t="s">
        <v>4</v>
      </c>
      <c r="D10" s="69"/>
      <c r="E10" s="69"/>
      <c r="F10" s="69"/>
      <c r="G10" s="2"/>
      <c r="H10" s="2"/>
      <c r="I10" s="2"/>
      <c r="J10" s="2"/>
      <c r="K10" s="2"/>
      <c r="L10" s="3"/>
      <c r="M10" s="4"/>
      <c r="N10" s="4"/>
      <c r="Q10" s="60"/>
      <c r="R10" s="60"/>
      <c r="S10" s="60"/>
      <c r="T10" s="60"/>
      <c r="U10" s="60"/>
      <c r="V10" s="60"/>
    </row>
    <row r="11" spans="2:22" ht="15.75" customHeight="1">
      <c r="B11" s="1"/>
      <c r="C11" s="1"/>
      <c r="D11" s="1"/>
      <c r="E11" s="1"/>
      <c r="F11" s="1"/>
      <c r="G11" s="2"/>
      <c r="H11" s="2"/>
      <c r="I11" s="2"/>
      <c r="J11" s="2"/>
      <c r="K11" s="2"/>
      <c r="L11" s="3"/>
      <c r="M11" s="4"/>
      <c r="N11" s="4"/>
      <c r="Q11" s="60"/>
      <c r="R11" s="60"/>
      <c r="S11" s="60"/>
      <c r="T11" s="60"/>
      <c r="U11" s="60"/>
      <c r="V11" s="60"/>
    </row>
    <row r="12" spans="2:22" ht="15.75" customHeight="1">
      <c r="B12" s="1"/>
      <c r="C12" s="1"/>
      <c r="D12" s="1"/>
      <c r="E12" s="1"/>
      <c r="F12" s="1"/>
      <c r="G12" s="2"/>
      <c r="H12" s="2"/>
      <c r="I12" s="2"/>
      <c r="J12" s="2"/>
      <c r="K12" s="2"/>
      <c r="L12" s="3"/>
      <c r="M12" s="4"/>
      <c r="N12" s="4"/>
      <c r="Q12" s="60"/>
      <c r="R12" s="60"/>
      <c r="S12" s="60"/>
      <c r="T12" s="60"/>
      <c r="U12" s="60"/>
      <c r="V12" s="60"/>
    </row>
    <row r="13" spans="2:22" ht="15.75" customHeight="1">
      <c r="B13" s="1"/>
      <c r="C13" s="1"/>
      <c r="D13" s="1"/>
      <c r="E13" s="1"/>
      <c r="F13" s="1"/>
      <c r="G13" s="2"/>
      <c r="H13" s="2"/>
      <c r="I13" s="2"/>
      <c r="J13" s="2"/>
      <c r="K13" s="2"/>
      <c r="L13" s="3"/>
      <c r="M13" s="4"/>
      <c r="N13" s="4"/>
      <c r="Q13" s="60"/>
      <c r="R13" s="60"/>
      <c r="S13" s="60"/>
      <c r="T13" s="60"/>
      <c r="U13" s="60"/>
      <c r="V13" s="60"/>
    </row>
    <row r="14" spans="2:22" ht="15" customHeight="1" thickBot="1">
      <c r="B14" s="1"/>
      <c r="C14" s="1"/>
      <c r="D14" s="1"/>
      <c r="E14" s="1"/>
      <c r="F14" s="1"/>
      <c r="G14" s="1"/>
      <c r="H14" s="1"/>
      <c r="I14" s="1"/>
      <c r="J14" s="1"/>
      <c r="K14" s="1"/>
      <c r="L14" s="1"/>
      <c r="M14" s="1"/>
      <c r="N14" s="1"/>
      <c r="O14" s="1"/>
      <c r="Q14" s="60"/>
      <c r="R14" s="60"/>
      <c r="S14" s="60"/>
      <c r="T14" s="60"/>
      <c r="U14" s="60"/>
      <c r="V14" s="60"/>
    </row>
    <row r="15" spans="2:22" ht="15" customHeight="1" thickBot="1">
      <c r="B15" s="70" t="s">
        <v>11</v>
      </c>
      <c r="C15" s="71"/>
      <c r="D15" s="72" t="s">
        <v>12</v>
      </c>
      <c r="E15" s="73"/>
      <c r="F15" s="73"/>
      <c r="G15" s="73"/>
      <c r="H15" s="73"/>
      <c r="I15" s="73"/>
      <c r="J15" s="73"/>
      <c r="K15" s="73"/>
      <c r="L15" s="73"/>
      <c r="M15" s="73"/>
      <c r="N15" s="73"/>
      <c r="O15" s="74"/>
      <c r="Q15" s="60"/>
      <c r="R15" s="60"/>
      <c r="S15" s="60"/>
      <c r="T15" s="60"/>
      <c r="U15" s="60"/>
      <c r="V15" s="60"/>
    </row>
    <row r="16" spans="2:22" ht="15" customHeight="1" thickBot="1">
      <c r="B16" s="37" t="s">
        <v>13</v>
      </c>
      <c r="C16" s="37" t="s">
        <v>14</v>
      </c>
      <c r="D16" s="75"/>
      <c r="E16" s="76"/>
      <c r="F16" s="76"/>
      <c r="G16" s="76"/>
      <c r="H16" s="76"/>
      <c r="I16" s="76"/>
      <c r="J16" s="76"/>
      <c r="K16" s="76"/>
      <c r="L16" s="76"/>
      <c r="M16" s="76"/>
      <c r="N16" s="76"/>
      <c r="O16" s="77"/>
      <c r="Q16" s="60"/>
      <c r="R16" s="60"/>
      <c r="S16" s="60"/>
      <c r="T16" s="60"/>
      <c r="U16" s="60"/>
      <c r="V16" s="60"/>
    </row>
    <row r="17" spans="2:22" s="14" customFormat="1" ht="18.75" thickTop="1">
      <c r="B17" s="38">
        <v>0</v>
      </c>
      <c r="C17" s="38">
        <f>(C7/30)*M17</f>
        <v>55</v>
      </c>
      <c r="D17" s="95" t="s">
        <v>90</v>
      </c>
      <c r="E17" s="96"/>
      <c r="F17" s="98" t="s">
        <v>100</v>
      </c>
      <c r="G17" s="103">
        <v>43770</v>
      </c>
      <c r="H17" s="97" t="s">
        <v>97</v>
      </c>
      <c r="I17" s="104">
        <f>C9</f>
        <v>43780</v>
      </c>
      <c r="J17" s="105"/>
      <c r="K17" s="105"/>
      <c r="L17" s="42"/>
      <c r="M17" s="99">
        <f>DAY(I17)-DAY(G17)+1</f>
        <v>11</v>
      </c>
      <c r="N17" s="42" t="s">
        <v>3</v>
      </c>
      <c r="O17" s="6"/>
      <c r="Q17" s="60"/>
      <c r="R17" s="60"/>
      <c r="S17" s="60"/>
      <c r="T17" s="60"/>
      <c r="U17" s="60"/>
      <c r="V17" s="60"/>
    </row>
    <row r="18" spans="2:22" s="14" customFormat="1" ht="18">
      <c r="B18" s="38">
        <v>0</v>
      </c>
      <c r="C18" s="109">
        <f>(C7/26)*((M18*30)/360)</f>
        <v>50.961538461538467</v>
      </c>
      <c r="D18" s="93" t="s">
        <v>91</v>
      </c>
      <c r="E18" s="94"/>
      <c r="F18" s="100" t="s">
        <v>99</v>
      </c>
      <c r="G18" s="102">
        <v>42995</v>
      </c>
      <c r="H18" s="100" t="s">
        <v>98</v>
      </c>
      <c r="I18" s="106">
        <v>43100</v>
      </c>
      <c r="J18" s="107"/>
      <c r="K18" s="107"/>
      <c r="L18" s="43"/>
      <c r="M18" s="44">
        <f>I18-G18+1</f>
        <v>106</v>
      </c>
      <c r="N18" s="44" t="s">
        <v>3</v>
      </c>
      <c r="O18" s="6"/>
      <c r="Q18" s="60"/>
      <c r="R18" s="60"/>
      <c r="S18" s="60"/>
      <c r="T18" s="60"/>
      <c r="U18" s="60"/>
      <c r="V18" s="60"/>
    </row>
    <row r="19" spans="2:22" s="14" customFormat="1" ht="18">
      <c r="B19" s="38">
        <v>0</v>
      </c>
      <c r="C19" s="38">
        <f>C7</f>
        <v>150</v>
      </c>
      <c r="D19" s="93" t="s">
        <v>91</v>
      </c>
      <c r="E19" s="94"/>
      <c r="F19" s="100" t="s">
        <v>99</v>
      </c>
      <c r="G19" s="102">
        <v>43101</v>
      </c>
      <c r="H19" s="100" t="s">
        <v>98</v>
      </c>
      <c r="I19" s="106">
        <v>43465</v>
      </c>
      <c r="J19" s="107"/>
      <c r="K19" s="107"/>
      <c r="L19" s="43"/>
      <c r="M19" s="108">
        <f>(I19-G19+1)/12</f>
        <v>30.416666666666668</v>
      </c>
      <c r="N19" s="44" t="s">
        <v>3</v>
      </c>
      <c r="O19" s="6"/>
      <c r="Q19" s="60"/>
      <c r="R19" s="60"/>
      <c r="S19" s="60"/>
      <c r="T19" s="60"/>
      <c r="U19" s="60"/>
      <c r="V19" s="60"/>
    </row>
    <row r="20" spans="2:22" ht="18">
      <c r="B20" s="38">
        <v>0</v>
      </c>
      <c r="C20" s="109">
        <f>(C7/30)*((M20*30)/12)</f>
        <v>131.25</v>
      </c>
      <c r="D20" s="93" t="s">
        <v>91</v>
      </c>
      <c r="E20" s="94"/>
      <c r="F20" s="100" t="s">
        <v>99</v>
      </c>
      <c r="G20" s="102">
        <v>43466</v>
      </c>
      <c r="H20" s="100" t="s">
        <v>98</v>
      </c>
      <c r="I20" s="106">
        <f>C9</f>
        <v>43780</v>
      </c>
      <c r="J20" s="107"/>
      <c r="K20" s="107"/>
      <c r="L20" s="43"/>
      <c r="M20" s="108">
        <f>(I20-G20+1)/30</f>
        <v>10.5</v>
      </c>
      <c r="N20" s="44" t="s">
        <v>3</v>
      </c>
      <c r="O20" s="6"/>
      <c r="Q20" s="60"/>
      <c r="R20" s="60"/>
      <c r="S20" s="60"/>
      <c r="T20" s="60"/>
      <c r="U20" s="60"/>
      <c r="V20" s="60"/>
    </row>
    <row r="21" spans="2:22" ht="18">
      <c r="B21" s="38">
        <v>0</v>
      </c>
      <c r="C21" s="38">
        <v>0</v>
      </c>
      <c r="D21" s="78" t="s">
        <v>15</v>
      </c>
      <c r="E21" s="79"/>
      <c r="F21" s="79"/>
      <c r="G21" s="79"/>
      <c r="H21" s="79"/>
      <c r="I21" s="79"/>
      <c r="J21" s="79"/>
      <c r="K21" s="79"/>
      <c r="L21" s="12"/>
      <c r="M21" s="12"/>
      <c r="N21" s="12"/>
      <c r="O21" s="6"/>
      <c r="Q21" s="60"/>
      <c r="R21" s="60"/>
      <c r="S21" s="60"/>
      <c r="T21" s="60"/>
      <c r="U21" s="60"/>
      <c r="V21" s="60"/>
    </row>
    <row r="22" spans="2:22" ht="18">
      <c r="B22" s="38">
        <f>SUM(B17:B21)</f>
        <v>0</v>
      </c>
      <c r="C22" s="109">
        <f>SUM(C17:C21)</f>
        <v>387.21153846153845</v>
      </c>
      <c r="D22" s="7" t="s">
        <v>16</v>
      </c>
      <c r="E22" s="5"/>
      <c r="F22" s="5"/>
      <c r="G22" s="5"/>
      <c r="H22" s="5"/>
      <c r="I22" s="5"/>
      <c r="J22" s="5"/>
      <c r="K22" s="5"/>
      <c r="L22" s="5"/>
      <c r="M22" s="5"/>
      <c r="N22" s="5"/>
      <c r="O22" s="6"/>
      <c r="Q22" s="60"/>
      <c r="R22" s="60"/>
      <c r="S22" s="60"/>
      <c r="T22" s="60"/>
      <c r="U22" s="60"/>
      <c r="V22" s="60"/>
    </row>
    <row r="23" spans="2:22" ht="18">
      <c r="B23" s="38">
        <v>0</v>
      </c>
      <c r="C23" s="38">
        <v>0</v>
      </c>
      <c r="D23" s="7" t="s">
        <v>17</v>
      </c>
      <c r="E23" s="5"/>
      <c r="F23" s="5"/>
      <c r="G23" s="5"/>
      <c r="H23" s="5"/>
      <c r="I23" s="5"/>
      <c r="J23" s="5"/>
      <c r="K23" s="5"/>
      <c r="L23" s="5"/>
      <c r="M23" s="5"/>
      <c r="N23" s="5"/>
      <c r="O23" s="6"/>
      <c r="Q23" s="60"/>
      <c r="R23" s="60"/>
      <c r="S23" s="60"/>
      <c r="T23" s="60"/>
      <c r="U23" s="60"/>
      <c r="V23" s="60"/>
    </row>
    <row r="24" spans="2:22" ht="18" customHeight="1">
      <c r="B24" s="38">
        <v>0</v>
      </c>
      <c r="C24" s="38">
        <v>0</v>
      </c>
      <c r="D24" s="7" t="s">
        <v>18</v>
      </c>
      <c r="E24" s="5"/>
      <c r="F24" s="5"/>
      <c r="G24" s="5"/>
      <c r="H24" s="5"/>
      <c r="I24" s="5"/>
      <c r="J24" s="5"/>
      <c r="K24" s="5"/>
      <c r="L24" s="5"/>
      <c r="M24" s="5"/>
      <c r="N24" s="5"/>
      <c r="O24" s="6"/>
      <c r="Q24" s="60"/>
      <c r="R24" s="60"/>
      <c r="S24" s="60"/>
      <c r="T24" s="60"/>
      <c r="U24" s="60"/>
      <c r="V24" s="60"/>
    </row>
    <row r="25" spans="2:22" ht="18.75" thickBot="1">
      <c r="B25" s="39">
        <v>0</v>
      </c>
      <c r="C25" s="39">
        <v>0</v>
      </c>
      <c r="D25" s="7" t="s">
        <v>19</v>
      </c>
      <c r="E25" s="5"/>
      <c r="F25" s="5"/>
      <c r="G25" s="5"/>
      <c r="H25" s="5"/>
      <c r="I25" s="5"/>
      <c r="J25" s="5"/>
      <c r="K25" s="5"/>
      <c r="L25" s="5"/>
      <c r="M25" s="5"/>
      <c r="N25" s="5"/>
      <c r="O25" s="6"/>
      <c r="Q25" s="60"/>
      <c r="R25" s="60"/>
      <c r="S25" s="60"/>
      <c r="T25" s="60"/>
      <c r="U25" s="60"/>
      <c r="V25" s="60"/>
    </row>
    <row r="26" spans="2:22" ht="18.75" thickBot="1">
      <c r="B26" s="40">
        <f>B22-B23-B24-B25</f>
        <v>0</v>
      </c>
      <c r="C26" s="113">
        <f>SUM(C22-SUM(C23:C25))</f>
        <v>387.21153846153845</v>
      </c>
      <c r="D26" s="110" t="s">
        <v>102</v>
      </c>
      <c r="E26" s="111"/>
      <c r="F26" s="111"/>
      <c r="G26" s="111"/>
      <c r="H26" s="111"/>
      <c r="I26" s="111"/>
      <c r="J26" s="111"/>
      <c r="K26" s="111"/>
      <c r="L26" s="111"/>
      <c r="M26" s="111"/>
      <c r="N26" s="111"/>
      <c r="O26" s="112"/>
      <c r="Q26" s="60"/>
      <c r="R26" s="60"/>
      <c r="S26" s="60"/>
      <c r="T26" s="60"/>
      <c r="U26" s="60"/>
      <c r="V26" s="60"/>
    </row>
    <row r="27" spans="2:22">
      <c r="D27" s="1"/>
      <c r="E27" s="1"/>
      <c r="F27" s="1"/>
      <c r="G27" s="1"/>
      <c r="H27" s="1"/>
      <c r="I27" s="1"/>
      <c r="J27" s="1"/>
      <c r="K27" s="1"/>
      <c r="L27" s="1"/>
      <c r="M27" s="1"/>
      <c r="N27" s="1"/>
      <c r="O27" s="1"/>
      <c r="Q27" s="60"/>
      <c r="R27" s="60"/>
      <c r="S27" s="60"/>
      <c r="T27" s="60"/>
      <c r="U27" s="60"/>
      <c r="V27" s="60"/>
    </row>
    <row r="28" spans="2:22" ht="23.25">
      <c r="B28" s="66" t="s">
        <v>20</v>
      </c>
      <c r="C28" s="66"/>
      <c r="E28" s="1"/>
      <c r="F28" s="66" t="s">
        <v>1</v>
      </c>
      <c r="G28" s="66"/>
      <c r="H28" s="1"/>
      <c r="I28" s="1"/>
      <c r="J28" s="1"/>
      <c r="K28" s="67" t="s">
        <v>29</v>
      </c>
      <c r="L28" s="67"/>
      <c r="M28" s="67"/>
      <c r="N28" s="67"/>
      <c r="O28" s="1"/>
      <c r="Q28" s="60"/>
      <c r="R28" s="60"/>
      <c r="S28" s="60"/>
      <c r="T28" s="60"/>
      <c r="U28" s="60"/>
      <c r="V28" s="60"/>
    </row>
    <row r="29" spans="2:22">
      <c r="C29" s="1"/>
      <c r="E29" s="1"/>
      <c r="F29" s="1"/>
      <c r="H29" s="1"/>
      <c r="I29" s="1"/>
      <c r="J29" s="1"/>
      <c r="K29" s="1"/>
      <c r="L29" s="1"/>
      <c r="M29" s="1"/>
      <c r="N29" s="1"/>
      <c r="O29" s="1"/>
      <c r="Q29" s="60"/>
      <c r="R29" s="60"/>
      <c r="S29" s="60"/>
      <c r="T29" s="60"/>
      <c r="U29" s="60"/>
      <c r="V29" s="60"/>
    </row>
    <row r="30" spans="2:22" ht="27.75" customHeight="1">
      <c r="C30" s="1"/>
      <c r="E30" s="1"/>
      <c r="F30" s="1"/>
      <c r="H30" s="1"/>
      <c r="I30" s="1"/>
      <c r="J30" s="1"/>
      <c r="K30" s="1"/>
      <c r="L30" s="1"/>
      <c r="M30" s="1"/>
      <c r="N30" s="1"/>
      <c r="O30" s="1"/>
      <c r="Q30" s="60"/>
      <c r="R30" s="60"/>
      <c r="S30" s="60"/>
      <c r="T30" s="60"/>
      <c r="U30" s="60"/>
      <c r="V30" s="60"/>
    </row>
    <row r="31" spans="2:22" ht="16.5" customHeight="1">
      <c r="B31" s="62" t="s">
        <v>21</v>
      </c>
      <c r="C31" s="62"/>
      <c r="D31" s="62"/>
      <c r="E31" s="62"/>
      <c r="F31" s="62"/>
      <c r="G31" s="62"/>
      <c r="H31" s="62"/>
      <c r="I31" s="62"/>
      <c r="J31" s="62"/>
      <c r="K31" s="62"/>
      <c r="L31" s="62"/>
      <c r="M31" s="62"/>
      <c r="N31" s="62"/>
      <c r="O31" s="62"/>
      <c r="Q31" s="60"/>
      <c r="R31" s="60"/>
      <c r="S31" s="60"/>
      <c r="T31" s="60"/>
      <c r="U31" s="60"/>
      <c r="V31" s="60"/>
    </row>
    <row r="32" spans="2:22" ht="5.25" customHeight="1">
      <c r="B32" s="8"/>
      <c r="C32" s="8"/>
      <c r="D32" s="8"/>
      <c r="E32" s="8"/>
      <c r="F32" s="8"/>
      <c r="G32" s="8"/>
      <c r="H32" s="8"/>
      <c r="I32" s="8"/>
      <c r="J32" s="8"/>
      <c r="K32" s="8"/>
      <c r="L32" s="8"/>
      <c r="M32" s="8"/>
      <c r="N32" s="8"/>
      <c r="O32" s="8"/>
      <c r="Q32" s="60"/>
      <c r="R32" s="60"/>
      <c r="S32" s="60"/>
      <c r="T32" s="60"/>
      <c r="U32" s="60"/>
      <c r="V32" s="60"/>
    </row>
    <row r="33" spans="2:22" ht="49.5" customHeight="1">
      <c r="B33" s="63" t="s">
        <v>96</v>
      </c>
      <c r="C33" s="63"/>
      <c r="D33" s="63"/>
      <c r="E33" s="63"/>
      <c r="F33" s="63"/>
      <c r="G33" s="63"/>
      <c r="H33" s="63"/>
      <c r="I33" s="63"/>
      <c r="J33" s="63"/>
      <c r="K33" s="63"/>
      <c r="L33" s="63"/>
      <c r="M33" s="63"/>
      <c r="N33" s="63"/>
      <c r="O33" s="63"/>
      <c r="Q33" s="60"/>
      <c r="R33" s="60"/>
      <c r="S33" s="60"/>
      <c r="T33" s="60"/>
      <c r="U33" s="60"/>
      <c r="V33" s="60"/>
    </row>
    <row r="34" spans="2:22">
      <c r="B34" s="64"/>
      <c r="C34" s="64"/>
      <c r="D34" s="64"/>
      <c r="E34" s="64"/>
      <c r="F34" s="64"/>
      <c r="G34" s="64"/>
      <c r="H34" s="64"/>
      <c r="I34" s="64"/>
      <c r="J34" s="64"/>
      <c r="K34" s="64"/>
      <c r="L34" s="64"/>
      <c r="M34" s="64"/>
      <c r="N34" s="64"/>
      <c r="O34" s="64"/>
      <c r="Q34" s="60"/>
      <c r="R34" s="60"/>
      <c r="S34" s="60"/>
      <c r="T34" s="60"/>
      <c r="U34" s="60"/>
      <c r="V34" s="60"/>
    </row>
    <row r="35" spans="2:22">
      <c r="B35" s="13"/>
      <c r="C35" s="13"/>
      <c r="D35" s="13"/>
      <c r="E35" s="13"/>
      <c r="F35" s="13"/>
      <c r="G35" s="13"/>
      <c r="H35" s="13"/>
      <c r="I35" s="13"/>
      <c r="J35" s="13"/>
      <c r="K35" s="13"/>
      <c r="L35" s="13"/>
      <c r="M35" s="13"/>
      <c r="N35" s="13"/>
      <c r="O35" s="13"/>
      <c r="Q35" s="60"/>
      <c r="R35" s="60"/>
      <c r="S35" s="60"/>
      <c r="T35" s="60"/>
      <c r="U35" s="60"/>
      <c r="V35" s="60"/>
    </row>
    <row r="36" spans="2:22" ht="39.75" customHeight="1">
      <c r="D36" s="1"/>
      <c r="E36" s="1"/>
      <c r="F36" s="1"/>
      <c r="G36" s="1"/>
      <c r="H36" s="9" t="s">
        <v>22</v>
      </c>
      <c r="I36" s="9"/>
      <c r="J36" s="9"/>
      <c r="K36" s="65"/>
      <c r="L36" s="65"/>
      <c r="M36" s="65"/>
      <c r="N36" s="65"/>
      <c r="O36" s="65"/>
    </row>
    <row r="37" spans="2:22" ht="31.5" customHeight="1">
      <c r="C37" t="s">
        <v>23</v>
      </c>
      <c r="D37" s="1"/>
      <c r="E37" s="1"/>
      <c r="F37" s="1"/>
      <c r="G37" s="1"/>
      <c r="H37" s="41" t="s">
        <v>24</v>
      </c>
      <c r="I37" s="61" t="s">
        <v>25</v>
      </c>
      <c r="J37" s="61"/>
      <c r="K37" s="61"/>
      <c r="L37" s="61"/>
      <c r="M37" s="61"/>
      <c r="N37" s="61"/>
      <c r="O37" s="61"/>
    </row>
    <row r="38" spans="2:22" ht="31.5" customHeight="1">
      <c r="D38" s="1"/>
      <c r="E38" s="1"/>
      <c r="F38" s="1"/>
      <c r="G38" s="1"/>
      <c r="H38" s="41" t="s">
        <v>26</v>
      </c>
      <c r="I38" s="61" t="s">
        <v>25</v>
      </c>
      <c r="J38" s="61"/>
      <c r="K38" s="61"/>
      <c r="L38" s="61"/>
      <c r="M38" s="61"/>
      <c r="N38" s="61"/>
      <c r="O38" s="61"/>
    </row>
    <row r="39" spans="2:22" ht="31.5" customHeight="1">
      <c r="D39" s="1"/>
      <c r="E39" s="1"/>
      <c r="F39" s="1"/>
      <c r="G39" s="1"/>
      <c r="H39" s="41" t="s">
        <v>27</v>
      </c>
      <c r="I39" s="61" t="s">
        <v>25</v>
      </c>
      <c r="J39" s="61"/>
      <c r="K39" s="61"/>
      <c r="L39" s="61"/>
      <c r="M39" s="61"/>
      <c r="N39" s="61"/>
      <c r="O39" s="61"/>
    </row>
    <row r="40" spans="2:22">
      <c r="D40" s="1"/>
      <c r="E40" s="1"/>
      <c r="F40" s="1"/>
      <c r="G40" s="1"/>
      <c r="H40" s="1"/>
      <c r="I40" s="1"/>
      <c r="J40" s="1"/>
      <c r="K40" s="1"/>
      <c r="L40" s="1"/>
      <c r="M40" s="1"/>
      <c r="N40" s="1"/>
      <c r="O40" s="1"/>
    </row>
    <row r="41" spans="2:22">
      <c r="D41" s="1"/>
      <c r="E41" s="1"/>
      <c r="F41" s="1"/>
      <c r="G41" s="1"/>
      <c r="H41" s="1"/>
      <c r="I41" s="1"/>
      <c r="J41" s="1"/>
      <c r="K41" s="1"/>
      <c r="L41" s="1"/>
      <c r="M41" s="1"/>
      <c r="N41" s="1"/>
      <c r="O41" s="1"/>
    </row>
    <row r="42" spans="2:22">
      <c r="D42" s="1"/>
      <c r="E42" s="1"/>
      <c r="F42" s="1"/>
      <c r="G42" s="1"/>
      <c r="H42" s="1"/>
      <c r="I42" s="1"/>
      <c r="J42" s="1"/>
      <c r="K42" s="1"/>
      <c r="L42" s="1"/>
      <c r="M42" s="1"/>
      <c r="N42" s="1"/>
      <c r="O42" s="1"/>
    </row>
    <row r="43" spans="2:22">
      <c r="D43" s="1"/>
      <c r="E43" s="1"/>
      <c r="F43" s="1"/>
      <c r="G43" s="1"/>
      <c r="H43" s="1"/>
      <c r="I43" s="1"/>
      <c r="J43" s="1"/>
      <c r="K43" s="1"/>
      <c r="L43" s="1"/>
      <c r="M43" s="1"/>
      <c r="N43" s="1"/>
      <c r="O43" s="1"/>
    </row>
    <row r="44" spans="2:22">
      <c r="D44" s="1"/>
      <c r="E44" s="1"/>
      <c r="F44" s="1"/>
      <c r="G44" s="1"/>
      <c r="H44" s="1"/>
      <c r="I44" s="1"/>
      <c r="J44" s="1"/>
      <c r="K44" s="1"/>
      <c r="L44" s="1"/>
      <c r="M44" s="1"/>
      <c r="N44" s="1"/>
      <c r="O44" s="1"/>
    </row>
    <row r="45" spans="2:22">
      <c r="D45" s="1"/>
      <c r="E45" s="1"/>
      <c r="F45" s="1"/>
      <c r="G45" s="1"/>
      <c r="H45" s="1"/>
      <c r="I45" s="1"/>
      <c r="J45" s="1"/>
      <c r="K45" s="1"/>
      <c r="L45" s="1"/>
      <c r="M45" s="1"/>
      <c r="N45" s="1"/>
      <c r="O45" s="1"/>
    </row>
    <row r="46" spans="2:22">
      <c r="D46" s="1"/>
      <c r="E46" s="1"/>
      <c r="F46" s="1"/>
      <c r="G46" s="1"/>
      <c r="H46" s="1"/>
      <c r="I46" s="1"/>
      <c r="J46" s="1"/>
      <c r="K46" s="1"/>
      <c r="L46" s="1"/>
      <c r="M46" s="1"/>
      <c r="N46" s="1"/>
      <c r="O46" s="1"/>
    </row>
    <row r="47" spans="2:22">
      <c r="D47" s="1"/>
      <c r="E47" s="1"/>
      <c r="F47" s="1"/>
      <c r="G47" s="1"/>
      <c r="H47" s="1"/>
      <c r="I47" s="1"/>
      <c r="J47" s="1"/>
      <c r="K47" s="1"/>
      <c r="L47" s="1"/>
      <c r="M47" s="1"/>
      <c r="N47" s="1"/>
      <c r="O47" s="1"/>
    </row>
    <row r="48" spans="2:22">
      <c r="D48" s="1"/>
      <c r="E48" s="1"/>
      <c r="F48" s="1"/>
      <c r="G48" s="1"/>
      <c r="H48" s="1"/>
      <c r="I48" s="1"/>
      <c r="J48" s="1"/>
      <c r="K48" s="1"/>
      <c r="L48" s="1"/>
      <c r="M48" s="1"/>
      <c r="N48" s="1"/>
      <c r="O48" s="1"/>
    </row>
    <row r="49" spans="4:15">
      <c r="D49" s="1"/>
      <c r="E49" s="1"/>
      <c r="F49" s="1"/>
      <c r="G49" s="1"/>
      <c r="H49" s="1"/>
      <c r="I49" s="1"/>
      <c r="J49" s="1"/>
      <c r="K49" s="1"/>
      <c r="L49" s="1"/>
      <c r="M49" s="1"/>
      <c r="N49" s="1"/>
      <c r="O49" s="1"/>
    </row>
    <row r="50" spans="4:15">
      <c r="D50" s="1"/>
      <c r="E50" s="1"/>
      <c r="F50" s="1"/>
      <c r="G50" s="1"/>
      <c r="H50" s="1"/>
      <c r="I50" s="1"/>
      <c r="J50" s="1"/>
      <c r="K50" s="1"/>
      <c r="L50" s="1"/>
      <c r="M50" s="1"/>
      <c r="N50" s="1"/>
      <c r="O50" s="1"/>
    </row>
    <row r="51" spans="4:15">
      <c r="D51" s="1"/>
      <c r="E51" s="1"/>
      <c r="F51" s="1"/>
      <c r="G51" s="1"/>
      <c r="H51" s="1"/>
      <c r="I51" s="1"/>
      <c r="J51" s="1"/>
      <c r="K51" s="1"/>
      <c r="L51" s="1"/>
      <c r="M51" s="1"/>
      <c r="N51" s="1"/>
      <c r="O51" s="1"/>
    </row>
    <row r="52" spans="4:15">
      <c r="D52" s="1"/>
      <c r="E52" s="1"/>
      <c r="F52" s="1"/>
      <c r="G52" s="1"/>
      <c r="H52" s="1"/>
      <c r="I52" s="1"/>
      <c r="J52" s="1"/>
      <c r="K52" s="1"/>
      <c r="L52" s="1"/>
      <c r="M52" s="1"/>
      <c r="N52" s="1"/>
      <c r="O52" s="1"/>
    </row>
    <row r="53" spans="4:15">
      <c r="D53" s="1"/>
      <c r="E53" s="1"/>
      <c r="F53" s="1"/>
      <c r="G53" s="1"/>
      <c r="H53" s="1"/>
      <c r="I53" s="1"/>
      <c r="J53" s="1"/>
      <c r="K53" s="1"/>
      <c r="L53" s="1"/>
      <c r="M53" s="1"/>
      <c r="N53" s="1"/>
      <c r="O53" s="1"/>
    </row>
    <row r="54" spans="4:15">
      <c r="D54" s="1"/>
      <c r="E54" s="1"/>
      <c r="F54" s="1"/>
      <c r="G54" s="1"/>
      <c r="H54" s="1"/>
      <c r="I54" s="1"/>
      <c r="J54" s="1"/>
      <c r="K54" s="1"/>
      <c r="L54" s="1"/>
      <c r="M54" s="1"/>
      <c r="N54" s="1"/>
      <c r="O54" s="1"/>
    </row>
    <row r="55" spans="4:15">
      <c r="D55" s="1"/>
      <c r="E55" s="1"/>
      <c r="F55" s="1"/>
      <c r="G55" s="1"/>
      <c r="H55" s="1"/>
      <c r="I55" s="1"/>
      <c r="J55" s="1"/>
      <c r="K55" s="1"/>
      <c r="L55" s="1"/>
      <c r="M55" s="1"/>
      <c r="N55" s="1"/>
      <c r="O55" s="1"/>
    </row>
    <row r="56" spans="4:15">
      <c r="D56" s="1"/>
      <c r="E56" s="1"/>
      <c r="F56" s="1"/>
      <c r="G56" s="1"/>
      <c r="H56" s="1"/>
      <c r="I56" s="1"/>
      <c r="J56" s="1"/>
      <c r="K56" s="1"/>
      <c r="L56" s="1"/>
      <c r="M56" s="1"/>
      <c r="N56" s="1"/>
      <c r="O56" s="1"/>
    </row>
    <row r="57" spans="4:15">
      <c r="D57" s="1"/>
      <c r="E57" s="1"/>
      <c r="F57" s="1"/>
      <c r="G57" s="1"/>
      <c r="H57" s="1"/>
      <c r="I57" s="1"/>
      <c r="J57" s="1"/>
      <c r="K57" s="1"/>
      <c r="L57" s="1"/>
      <c r="M57" s="1"/>
      <c r="N57" s="1"/>
      <c r="O57" s="1"/>
    </row>
    <row r="58" spans="4:15">
      <c r="D58" s="1"/>
      <c r="E58" s="1"/>
      <c r="F58" s="1"/>
      <c r="G58" s="1"/>
      <c r="H58" s="1"/>
      <c r="I58" s="1"/>
      <c r="J58" s="1"/>
      <c r="K58" s="1"/>
      <c r="L58" s="1"/>
      <c r="M58" s="1"/>
      <c r="N58" s="1"/>
      <c r="O58" s="1"/>
    </row>
  </sheetData>
  <mergeCells count="37">
    <mergeCell ref="D17:E17"/>
    <mergeCell ref="I17:K17"/>
    <mergeCell ref="I18:K18"/>
    <mergeCell ref="I19:K19"/>
    <mergeCell ref="D18:E18"/>
    <mergeCell ref="D19:E19"/>
    <mergeCell ref="D20:E20"/>
    <mergeCell ref="I20:K20"/>
    <mergeCell ref="M8:M9"/>
    <mergeCell ref="B1:O1"/>
    <mergeCell ref="D3:K3"/>
    <mergeCell ref="C5:F5"/>
    <mergeCell ref="C6:F6"/>
    <mergeCell ref="G5:H5"/>
    <mergeCell ref="C8:F8"/>
    <mergeCell ref="G8:H9"/>
    <mergeCell ref="N8:N9"/>
    <mergeCell ref="F28:G28"/>
    <mergeCell ref="I8:I9"/>
    <mergeCell ref="J8:J9"/>
    <mergeCell ref="K8:K9"/>
    <mergeCell ref="L8:L9"/>
    <mergeCell ref="Q3:V35"/>
    <mergeCell ref="I39:O39"/>
    <mergeCell ref="B31:O31"/>
    <mergeCell ref="B33:O33"/>
    <mergeCell ref="B34:O34"/>
    <mergeCell ref="K36:O36"/>
    <mergeCell ref="I37:O37"/>
    <mergeCell ref="I38:O38"/>
    <mergeCell ref="B28:C28"/>
    <mergeCell ref="K28:N28"/>
    <mergeCell ref="C9:F9"/>
    <mergeCell ref="C10:F10"/>
    <mergeCell ref="B15:C15"/>
    <mergeCell ref="D15:O16"/>
    <mergeCell ref="D21:K21"/>
  </mergeCells>
  <printOptions horizontalCentered="1"/>
  <pageMargins left="0" right="0"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بدلات </vt:lpstr>
      <vt:lpstr>ورقة2</vt:lpstr>
      <vt:lpstr>ورقة2!Print_Area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2019-11-11T15:03:16Z</dcterms:modified>
</cp:coreProperties>
</file>