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مصطفي حسينى 30" sheetId="2" r:id="rId1"/>
    <sheet name="Sheet1" sheetId="1" r:id="rId2"/>
  </sheets>
  <definedNames>
    <definedName name="_xlnm._FilterDatabase" localSheetId="0" hidden="1">'مصطفي حسينى 30'!$1:$81</definedName>
    <definedName name="_xlnm.Print_Area" localSheetId="0">'مصطفي حسينى 30'!$B$1:$V$1</definedName>
  </definedNames>
  <calcPr calcId="144525"/>
</workbook>
</file>

<file path=xl/calcChain.xml><?xml version="1.0" encoding="utf-8"?>
<calcChain xmlns="http://schemas.openxmlformats.org/spreadsheetml/2006/main">
  <c r="G3" i="2" l="1"/>
  <c r="P3" i="2" s="1"/>
  <c r="H3" i="2"/>
  <c r="N3" i="2"/>
  <c r="O3" i="2"/>
  <c r="G4" i="2"/>
  <c r="P4" i="2" s="1"/>
  <c r="H4" i="2"/>
  <c r="Q4" i="2" s="1"/>
  <c r="N4" i="2"/>
  <c r="O4" i="2"/>
  <c r="G5" i="2"/>
  <c r="P5" i="2" s="1"/>
  <c r="H5" i="2"/>
  <c r="Q5" i="2" s="1"/>
  <c r="N5" i="2"/>
  <c r="O5" i="2"/>
  <c r="G6" i="2"/>
  <c r="P6" i="2" s="1"/>
  <c r="H6" i="2"/>
  <c r="N6" i="2"/>
  <c r="O6" i="2"/>
  <c r="G7" i="2"/>
  <c r="P7" i="2" s="1"/>
  <c r="H7" i="2"/>
  <c r="Q7" i="2" s="1"/>
  <c r="N7" i="2"/>
  <c r="O7" i="2"/>
  <c r="G8" i="2"/>
  <c r="P8" i="2" s="1"/>
  <c r="H8" i="2"/>
  <c r="Q8" i="2" s="1"/>
  <c r="N8" i="2"/>
  <c r="S8" i="2" s="1"/>
  <c r="O8" i="2"/>
  <c r="XFD1" i="2"/>
  <c r="AP2" i="2"/>
  <c r="AQ2" i="2"/>
  <c r="AP3" i="2"/>
  <c r="AQ3" i="2"/>
  <c r="AP4" i="2"/>
  <c r="AQ4" i="2"/>
  <c r="AP5" i="2"/>
  <c r="AQ5" i="2"/>
  <c r="AP6" i="2"/>
  <c r="AQ6" i="2"/>
  <c r="AP7" i="2"/>
  <c r="AQ7" i="2"/>
  <c r="AP8" i="2"/>
  <c r="AQ8" i="2"/>
  <c r="AP9" i="2"/>
  <c r="AQ9" i="2"/>
  <c r="G10" i="2"/>
  <c r="P10" i="2" s="1"/>
  <c r="H10" i="2"/>
  <c r="N10" i="2"/>
  <c r="O10" i="2"/>
  <c r="AP10" i="2"/>
  <c r="AQ10" i="2"/>
  <c r="G11" i="2"/>
  <c r="P11" i="2" s="1"/>
  <c r="H11" i="2"/>
  <c r="N11" i="2"/>
  <c r="O11" i="2"/>
  <c r="AP11" i="2"/>
  <c r="AQ11" i="2"/>
  <c r="G12" i="2"/>
  <c r="P12" i="2" s="1"/>
  <c r="H12" i="2"/>
  <c r="N12" i="2"/>
  <c r="O12" i="2"/>
  <c r="S12" i="2" s="1"/>
  <c r="AP12" i="2"/>
  <c r="AQ12" i="2"/>
  <c r="G13" i="2"/>
  <c r="P13" i="2" s="1"/>
  <c r="H13" i="2"/>
  <c r="Q13" i="2" s="1"/>
  <c r="N13" i="2"/>
  <c r="O13" i="2"/>
  <c r="AP13" i="2"/>
  <c r="AQ13" i="2"/>
  <c r="G14" i="2"/>
  <c r="P14" i="2" s="1"/>
  <c r="H14" i="2"/>
  <c r="N14" i="2"/>
  <c r="O14" i="2"/>
  <c r="AP14" i="2"/>
  <c r="AQ14" i="2"/>
  <c r="G15" i="2"/>
  <c r="P15" i="2" s="1"/>
  <c r="H15" i="2"/>
  <c r="N15" i="2"/>
  <c r="O15" i="2"/>
  <c r="AP15" i="2"/>
  <c r="AQ15" i="2"/>
  <c r="AP16" i="2"/>
  <c r="AQ16" i="2"/>
  <c r="G17" i="2"/>
  <c r="P17" i="2" s="1"/>
  <c r="H17" i="2"/>
  <c r="Q17" i="2" s="1"/>
  <c r="N17" i="2"/>
  <c r="O17" i="2"/>
  <c r="AP17" i="2"/>
  <c r="AQ17" i="2"/>
  <c r="G18" i="2"/>
  <c r="H18" i="2"/>
  <c r="Q18" i="2" s="1"/>
  <c r="N18" i="2"/>
  <c r="O18" i="2"/>
  <c r="AP18" i="2"/>
  <c r="AQ18" i="2"/>
  <c r="G19" i="2"/>
  <c r="P19" i="2" s="1"/>
  <c r="H19" i="2"/>
  <c r="Q19" i="2" s="1"/>
  <c r="N19" i="2"/>
  <c r="O19" i="2"/>
  <c r="AP19" i="2"/>
  <c r="AQ19" i="2"/>
  <c r="G20" i="2"/>
  <c r="P20" i="2" s="1"/>
  <c r="H20" i="2"/>
  <c r="N20" i="2"/>
  <c r="O20" i="2"/>
  <c r="AP20" i="2"/>
  <c r="AQ20" i="2"/>
  <c r="G21" i="2"/>
  <c r="H21" i="2"/>
  <c r="Q21" i="2" s="1"/>
  <c r="N21" i="2"/>
  <c r="O21" i="2"/>
  <c r="AP21" i="2"/>
  <c r="AQ21" i="2"/>
  <c r="G22" i="2"/>
  <c r="P22" i="2" s="1"/>
  <c r="H22" i="2"/>
  <c r="N22" i="2"/>
  <c r="O22" i="2"/>
  <c r="AP22" i="2"/>
  <c r="AQ22" i="2"/>
  <c r="AP23" i="2"/>
  <c r="AQ23" i="2"/>
  <c r="G24" i="2"/>
  <c r="H24" i="2"/>
  <c r="Q24" i="2" s="1"/>
  <c r="N24" i="2"/>
  <c r="O24" i="2"/>
  <c r="AP24" i="2"/>
  <c r="AQ24" i="2"/>
  <c r="G25" i="2"/>
  <c r="P25" i="2" s="1"/>
  <c r="H25" i="2"/>
  <c r="N25" i="2"/>
  <c r="O25" i="2"/>
  <c r="AP25" i="2"/>
  <c r="AQ25" i="2"/>
  <c r="G26" i="2"/>
  <c r="P26" i="2" s="1"/>
  <c r="H26" i="2"/>
  <c r="N26" i="2"/>
  <c r="O26" i="2"/>
  <c r="AP26" i="2"/>
  <c r="AQ26" i="2"/>
  <c r="G27" i="2"/>
  <c r="P27" i="2" s="1"/>
  <c r="H27" i="2"/>
  <c r="N27" i="2"/>
  <c r="O27" i="2"/>
  <c r="AP27" i="2"/>
  <c r="AQ27" i="2"/>
  <c r="G28" i="2"/>
  <c r="P28" i="2" s="1"/>
  <c r="H28" i="2"/>
  <c r="N28" i="2"/>
  <c r="O28" i="2"/>
  <c r="AP28" i="2"/>
  <c r="AQ28" i="2"/>
  <c r="G29" i="2"/>
  <c r="P29" i="2" s="1"/>
  <c r="H29" i="2"/>
  <c r="Q29" i="2" s="1"/>
  <c r="N29" i="2"/>
  <c r="O29" i="2"/>
  <c r="S29" i="2" s="1"/>
  <c r="AP29" i="2"/>
  <c r="AQ29" i="2"/>
  <c r="AP30" i="2"/>
  <c r="AQ30" i="2"/>
  <c r="G31" i="2"/>
  <c r="H31" i="2"/>
  <c r="Q31" i="2" s="1"/>
  <c r="N31" i="2"/>
  <c r="O31" i="2"/>
  <c r="AP31" i="2"/>
  <c r="AQ31" i="2"/>
  <c r="D32" i="2"/>
  <c r="G42" i="2"/>
  <c r="P42" i="2" s="1"/>
  <c r="H42" i="2"/>
  <c r="N42" i="2"/>
  <c r="O42" i="2"/>
  <c r="AP42" i="2"/>
  <c r="AQ42" i="2"/>
  <c r="G43" i="2"/>
  <c r="P43" i="2" s="1"/>
  <c r="H43" i="2"/>
  <c r="Q43" i="2" s="1"/>
  <c r="N43" i="2"/>
  <c r="O43" i="2"/>
  <c r="AP43" i="2"/>
  <c r="AQ43" i="2"/>
  <c r="G44" i="2"/>
  <c r="P44" i="2" s="1"/>
  <c r="H44" i="2"/>
  <c r="Q44" i="2" s="1"/>
  <c r="N44" i="2"/>
  <c r="O44" i="2"/>
  <c r="AP44" i="2"/>
  <c r="AQ44" i="2"/>
  <c r="G45" i="2"/>
  <c r="H45" i="2"/>
  <c r="N45" i="2"/>
  <c r="O45" i="2"/>
  <c r="P45" i="2"/>
  <c r="AP45" i="2"/>
  <c r="AQ45" i="2"/>
  <c r="G46" i="2"/>
  <c r="P46" i="2" s="1"/>
  <c r="H46" i="2"/>
  <c r="N46" i="2"/>
  <c r="O46" i="2"/>
  <c r="AP46" i="2"/>
  <c r="AQ46" i="2"/>
  <c r="AP47" i="2"/>
  <c r="AQ47" i="2"/>
  <c r="G48" i="2"/>
  <c r="P48" i="2" s="1"/>
  <c r="H48" i="2"/>
  <c r="N48" i="2"/>
  <c r="O48" i="2"/>
  <c r="AP48" i="2"/>
  <c r="AQ48" i="2"/>
  <c r="G49" i="2"/>
  <c r="P49" i="2" s="1"/>
  <c r="H49" i="2"/>
  <c r="K49" i="2" s="1"/>
  <c r="N49" i="2"/>
  <c r="O49" i="2"/>
  <c r="AP49" i="2"/>
  <c r="AQ49" i="2"/>
  <c r="G50" i="2"/>
  <c r="P50" i="2" s="1"/>
  <c r="H50" i="2"/>
  <c r="Q50" i="2" s="1"/>
  <c r="N50" i="2"/>
  <c r="O50" i="2"/>
  <c r="AP50" i="2"/>
  <c r="AQ50" i="2"/>
  <c r="G51" i="2"/>
  <c r="P51" i="2" s="1"/>
  <c r="H51" i="2"/>
  <c r="Q51" i="2" s="1"/>
  <c r="N51" i="2"/>
  <c r="S51" i="2" s="1"/>
  <c r="O51" i="2"/>
  <c r="AP51" i="2"/>
  <c r="AQ51" i="2"/>
  <c r="G52" i="2"/>
  <c r="P52" i="2" s="1"/>
  <c r="H52" i="2"/>
  <c r="N52" i="2"/>
  <c r="O52" i="2"/>
  <c r="AP52" i="2"/>
  <c r="AQ52" i="2"/>
  <c r="G53" i="2"/>
  <c r="P53" i="2" s="1"/>
  <c r="H53" i="2"/>
  <c r="Q53" i="2" s="1"/>
  <c r="N53" i="2"/>
  <c r="O53" i="2"/>
  <c r="AP53" i="2"/>
  <c r="AQ53" i="2"/>
  <c r="AP54" i="2"/>
  <c r="AQ54" i="2"/>
  <c r="G55" i="2"/>
  <c r="P55" i="2" s="1"/>
  <c r="H55" i="2"/>
  <c r="Q55" i="2" s="1"/>
  <c r="N55" i="2"/>
  <c r="O55" i="2"/>
  <c r="AP55" i="2"/>
  <c r="AQ55" i="2"/>
  <c r="G56" i="2"/>
  <c r="H56" i="2"/>
  <c r="Q56" i="2" s="1"/>
  <c r="N56" i="2"/>
  <c r="O56" i="2"/>
  <c r="AP56" i="2"/>
  <c r="AQ56" i="2"/>
  <c r="G57" i="2"/>
  <c r="P57" i="2" s="1"/>
  <c r="H57" i="2"/>
  <c r="Q57" i="2" s="1"/>
  <c r="N57" i="2"/>
  <c r="O57" i="2"/>
  <c r="AP57" i="2"/>
  <c r="AQ57" i="2"/>
  <c r="G58" i="2"/>
  <c r="P58" i="2" s="1"/>
  <c r="H58" i="2"/>
  <c r="Q58" i="2" s="1"/>
  <c r="N58" i="2"/>
  <c r="O58" i="2"/>
  <c r="AP58" i="2"/>
  <c r="AQ58" i="2"/>
  <c r="G59" i="2"/>
  <c r="P59" i="2" s="1"/>
  <c r="H59" i="2"/>
  <c r="N59" i="2"/>
  <c r="O59" i="2"/>
  <c r="S59" i="2"/>
  <c r="AP59" i="2"/>
  <c r="AQ59" i="2"/>
  <c r="G60" i="2"/>
  <c r="P60" i="2" s="1"/>
  <c r="H60" i="2"/>
  <c r="Q60" i="2" s="1"/>
  <c r="N60" i="2"/>
  <c r="O60" i="2"/>
  <c r="AP60" i="2"/>
  <c r="AQ60" i="2"/>
  <c r="AP61" i="2"/>
  <c r="AQ61" i="2"/>
  <c r="G62" i="2"/>
  <c r="P62" i="2" s="1"/>
  <c r="H62" i="2"/>
  <c r="N62" i="2"/>
  <c r="S62" i="2" s="1"/>
  <c r="O62" i="2"/>
  <c r="AP62" i="2"/>
  <c r="AQ62" i="2"/>
  <c r="G63" i="2"/>
  <c r="P63" i="2" s="1"/>
  <c r="H63" i="2"/>
  <c r="Q63" i="2" s="1"/>
  <c r="K63" i="2"/>
  <c r="L63" i="2" s="1"/>
  <c r="N63" i="2"/>
  <c r="O63" i="2"/>
  <c r="AP63" i="2"/>
  <c r="AQ63" i="2"/>
  <c r="G64" i="2"/>
  <c r="P64" i="2" s="1"/>
  <c r="H64" i="2"/>
  <c r="N64" i="2"/>
  <c r="O64" i="2"/>
  <c r="Q64" i="2"/>
  <c r="AP64" i="2"/>
  <c r="AQ64" i="2"/>
  <c r="G65" i="2"/>
  <c r="P65" i="2" s="1"/>
  <c r="H65" i="2"/>
  <c r="Q65" i="2" s="1"/>
  <c r="N65" i="2"/>
  <c r="O65" i="2"/>
  <c r="AP65" i="2"/>
  <c r="AQ65" i="2"/>
  <c r="G66" i="2"/>
  <c r="P66" i="2" s="1"/>
  <c r="H66" i="2"/>
  <c r="N66" i="2"/>
  <c r="O66" i="2"/>
  <c r="AP66" i="2"/>
  <c r="AQ66" i="2"/>
  <c r="G67" i="2"/>
  <c r="H67" i="2"/>
  <c r="Q67" i="2" s="1"/>
  <c r="N67" i="2"/>
  <c r="O67" i="2"/>
  <c r="AP67" i="2"/>
  <c r="AQ67" i="2"/>
  <c r="AP68" i="2"/>
  <c r="AQ68" i="2"/>
  <c r="G69" i="2"/>
  <c r="P69" i="2" s="1"/>
  <c r="H69" i="2"/>
  <c r="N69" i="2"/>
  <c r="O69" i="2"/>
  <c r="AP69" i="2"/>
  <c r="AQ69" i="2"/>
  <c r="G70" i="2"/>
  <c r="P70" i="2" s="1"/>
  <c r="H70" i="2"/>
  <c r="N70" i="2"/>
  <c r="O70" i="2"/>
  <c r="AP70" i="2"/>
  <c r="AQ70" i="2"/>
  <c r="G71" i="2"/>
  <c r="P71" i="2" s="1"/>
  <c r="H71" i="2"/>
  <c r="N71" i="2"/>
  <c r="O71" i="2"/>
  <c r="AP71" i="2"/>
  <c r="AQ71" i="2"/>
  <c r="G72" i="2"/>
  <c r="P72" i="2" s="1"/>
  <c r="H72" i="2"/>
  <c r="Q72" i="2" s="1"/>
  <c r="N72" i="2"/>
  <c r="O72" i="2"/>
  <c r="AP72" i="2"/>
  <c r="AQ72" i="2"/>
  <c r="D73" i="2"/>
  <c r="D86" i="2"/>
  <c r="K7" i="2" l="1"/>
  <c r="L7" i="2" s="1"/>
  <c r="K6" i="2"/>
  <c r="M6" i="2" s="1"/>
  <c r="K64" i="2"/>
  <c r="M64" i="2" s="1"/>
  <c r="S57" i="2"/>
  <c r="K56" i="2"/>
  <c r="M56" i="2" s="1"/>
  <c r="S5" i="2"/>
  <c r="S13" i="2"/>
  <c r="K11" i="2"/>
  <c r="L11" i="2" s="1"/>
  <c r="S4" i="2"/>
  <c r="K3" i="2"/>
  <c r="M3" i="2" s="1"/>
  <c r="S7" i="2"/>
  <c r="S6" i="2"/>
  <c r="S17" i="2"/>
  <c r="S15" i="2"/>
  <c r="M7" i="2"/>
  <c r="Q3" i="2"/>
  <c r="K10" i="2"/>
  <c r="M10" i="2" s="1"/>
  <c r="K8" i="2"/>
  <c r="S3" i="2"/>
  <c r="K12" i="2"/>
  <c r="L12" i="2" s="1"/>
  <c r="Q6" i="2"/>
  <c r="K5" i="2"/>
  <c r="L5" i="2" s="1"/>
  <c r="K4" i="2"/>
  <c r="L6" i="2"/>
  <c r="S14" i="2"/>
  <c r="S18" i="2"/>
  <c r="S20" i="2"/>
  <c r="K65" i="2"/>
  <c r="M65" i="2" s="1"/>
  <c r="L64" i="2"/>
  <c r="S24" i="2"/>
  <c r="S21" i="2"/>
  <c r="P56" i="2"/>
  <c r="P73" i="2" s="1"/>
  <c r="S44" i="2"/>
  <c r="S28" i="2"/>
  <c r="S48" i="2"/>
  <c r="S42" i="2"/>
  <c r="S43" i="2"/>
  <c r="S70" i="2"/>
  <c r="K48" i="2"/>
  <c r="L48" i="2" s="1"/>
  <c r="K43" i="2"/>
  <c r="S65" i="2"/>
  <c r="M63" i="2"/>
  <c r="Q49" i="2"/>
  <c r="S45" i="2"/>
  <c r="K31" i="2"/>
  <c r="L31" i="2" s="1"/>
  <c r="K29" i="2"/>
  <c r="M29" i="2" s="1"/>
  <c r="S25" i="2"/>
  <c r="S69" i="2"/>
  <c r="S56" i="2"/>
  <c r="P31" i="2"/>
  <c r="S27" i="2"/>
  <c r="M11" i="2"/>
  <c r="S72" i="2"/>
  <c r="S66" i="2"/>
  <c r="K24" i="2"/>
  <c r="M24" i="2" s="1"/>
  <c r="Q10" i="2"/>
  <c r="S26" i="2"/>
  <c r="M12" i="2"/>
  <c r="S49" i="2"/>
  <c r="Q48" i="2"/>
  <c r="K60" i="2"/>
  <c r="Q59" i="2"/>
  <c r="K59" i="2"/>
  <c r="M49" i="2"/>
  <c r="L49" i="2"/>
  <c r="S55" i="2"/>
  <c r="K46" i="2"/>
  <c r="Q46" i="2"/>
  <c r="K20" i="2"/>
  <c r="Q20" i="2"/>
  <c r="Q28" i="2"/>
  <c r="K28" i="2"/>
  <c r="S64" i="2"/>
  <c r="S63" i="2"/>
  <c r="K71" i="2"/>
  <c r="K58" i="2"/>
  <c r="M58" i="2" s="1"/>
  <c r="K53" i="2"/>
  <c r="K25" i="2"/>
  <c r="M25" i="2" s="1"/>
  <c r="Q25" i="2"/>
  <c r="AP32" i="2"/>
  <c r="S67" i="2"/>
  <c r="K27" i="2"/>
  <c r="L27" i="2" s="1"/>
  <c r="S11" i="2"/>
  <c r="AQ32" i="2"/>
  <c r="S60" i="2"/>
  <c r="S19" i="2"/>
  <c r="S31" i="2"/>
  <c r="AP73" i="2"/>
  <c r="Q11" i="2"/>
  <c r="S53" i="2"/>
  <c r="S71" i="2"/>
  <c r="S46" i="2"/>
  <c r="Q26" i="2"/>
  <c r="K26" i="2"/>
  <c r="K14" i="2"/>
  <c r="Q14" i="2"/>
  <c r="K66" i="2"/>
  <c r="Q66" i="2"/>
  <c r="S22" i="2"/>
  <c r="Q71" i="2"/>
  <c r="K67" i="2"/>
  <c r="P67" i="2"/>
  <c r="K55" i="2"/>
  <c r="M48" i="2"/>
  <c r="Q42" i="2"/>
  <c r="K42" i="2"/>
  <c r="K19" i="2"/>
  <c r="Q69" i="2"/>
  <c r="K69" i="2"/>
  <c r="L24" i="2"/>
  <c r="K21" i="2"/>
  <c r="P21" i="2"/>
  <c r="K72" i="2"/>
  <c r="K57" i="2"/>
  <c r="Q52" i="2"/>
  <c r="K52" i="2"/>
  <c r="S50" i="2"/>
  <c r="K45" i="2"/>
  <c r="Q45" i="2"/>
  <c r="M60" i="2"/>
  <c r="L60" i="2"/>
  <c r="K22" i="2"/>
  <c r="Q22" i="2"/>
  <c r="Q27" i="2"/>
  <c r="S52" i="2"/>
  <c r="P18" i="2"/>
  <c r="K18" i="2"/>
  <c r="K70" i="2"/>
  <c r="Q70" i="2"/>
  <c r="K62" i="2"/>
  <c r="Q62" i="2"/>
  <c r="K51" i="2"/>
  <c r="K50" i="2"/>
  <c r="AQ73" i="2"/>
  <c r="P24" i="2"/>
  <c r="K44" i="2"/>
  <c r="K17" i="2"/>
  <c r="K15" i="2"/>
  <c r="Q15" i="2"/>
  <c r="S10" i="2"/>
  <c r="S58" i="2"/>
  <c r="Q12" i="2"/>
  <c r="K13" i="2"/>
  <c r="L10" i="2" l="1"/>
  <c r="L29" i="2"/>
  <c r="L25" i="2"/>
  <c r="M31" i="2"/>
  <c r="R55" i="2"/>
  <c r="L65" i="2"/>
  <c r="L56" i="2"/>
  <c r="R42" i="2"/>
  <c r="R3" i="2"/>
  <c r="L3" i="2"/>
  <c r="L8" i="2"/>
  <c r="M8" i="2"/>
  <c r="M5" i="2"/>
  <c r="L4" i="2"/>
  <c r="M4" i="2"/>
  <c r="AM32" i="2"/>
  <c r="M27" i="2"/>
  <c r="R48" i="2"/>
  <c r="L58" i="2"/>
  <c r="AD32" i="2"/>
  <c r="R62" i="2"/>
  <c r="L43" i="2"/>
  <c r="M43" i="2"/>
  <c r="AM73" i="2"/>
  <c r="L71" i="2"/>
  <c r="M71" i="2"/>
  <c r="L28" i="2"/>
  <c r="M28" i="2"/>
  <c r="M59" i="2"/>
  <c r="L59" i="2"/>
  <c r="M20" i="2"/>
  <c r="L20" i="2"/>
  <c r="K32" i="2"/>
  <c r="M53" i="2"/>
  <c r="L53" i="2"/>
  <c r="M46" i="2"/>
  <c r="L46" i="2"/>
  <c r="R24" i="2"/>
  <c r="L42" i="2"/>
  <c r="M42" i="2"/>
  <c r="K73" i="2"/>
  <c r="R10" i="2"/>
  <c r="Q73" i="2"/>
  <c r="L26" i="2"/>
  <c r="M26" i="2"/>
  <c r="M17" i="2"/>
  <c r="L17" i="2"/>
  <c r="L70" i="2"/>
  <c r="M70" i="2"/>
  <c r="L45" i="2"/>
  <c r="M45" i="2"/>
  <c r="L44" i="2"/>
  <c r="M44" i="2"/>
  <c r="M22" i="2"/>
  <c r="L22" i="2"/>
  <c r="M55" i="2"/>
  <c r="L55" i="2"/>
  <c r="L66" i="2"/>
  <c r="M66" i="2"/>
  <c r="L72" i="2"/>
  <c r="M72" i="2"/>
  <c r="L52" i="2"/>
  <c r="M52" i="2"/>
  <c r="L69" i="2"/>
  <c r="M69" i="2"/>
  <c r="Q32" i="2"/>
  <c r="L15" i="2"/>
  <c r="M15" i="2"/>
  <c r="L50" i="2"/>
  <c r="M50" i="2"/>
  <c r="L18" i="2"/>
  <c r="M18" i="2"/>
  <c r="L21" i="2"/>
  <c r="M21" i="2"/>
  <c r="R69" i="2"/>
  <c r="L67" i="2"/>
  <c r="M67" i="2"/>
  <c r="P32" i="2"/>
  <c r="AD73" i="2"/>
  <c r="L62" i="2"/>
  <c r="M62" i="2"/>
  <c r="L14" i="2"/>
  <c r="M14" i="2"/>
  <c r="L13" i="2"/>
  <c r="M13" i="2"/>
  <c r="M51" i="2"/>
  <c r="L51" i="2"/>
  <c r="R17" i="2"/>
  <c r="L57" i="2"/>
  <c r="M57" i="2"/>
  <c r="L19" i="2"/>
  <c r="M19" i="2"/>
  <c r="L32" i="2" l="1"/>
  <c r="M32" i="2"/>
  <c r="M73" i="2"/>
  <c r="L73" i="2"/>
  <c r="D36" i="2" l="1"/>
  <c r="D40" i="2"/>
  <c r="D80" i="2" l="1"/>
  <c r="E40" i="2"/>
  <c r="E80" i="2" s="1"/>
  <c r="E36" i="2"/>
  <c r="E76" i="2" s="1"/>
  <c r="D76" i="2"/>
  <c r="D77" i="2" l="1"/>
  <c r="E77" i="2" s="1"/>
  <c r="D81" i="2"/>
  <c r="E81" i="2" s="1"/>
</calcChain>
</file>

<file path=xl/sharedStrings.xml><?xml version="1.0" encoding="utf-8"?>
<sst xmlns="http://schemas.openxmlformats.org/spreadsheetml/2006/main" count="143" uniqueCount="57">
  <si>
    <t>الخصومات الشهر الحالي</t>
  </si>
  <si>
    <t>خصومات الشهر السابق</t>
  </si>
  <si>
    <t>بالايام</t>
  </si>
  <si>
    <t>بالساعات</t>
  </si>
  <si>
    <t>الرصيد الحالي</t>
  </si>
  <si>
    <t>رصيد الاجازات المرحل من الشهر السابق</t>
  </si>
  <si>
    <t>القرار الاداري لهذا الشهر</t>
  </si>
  <si>
    <t>اجمالى شهر ديسمبر 12</t>
  </si>
  <si>
    <t>تقفيل الشهر</t>
  </si>
  <si>
    <t>الثلاثاء</t>
  </si>
  <si>
    <t>الإثنين</t>
  </si>
  <si>
    <t>الأحد</t>
  </si>
  <si>
    <t>السبت</t>
  </si>
  <si>
    <t>الــــــــــجـــــــــــــمـــــــــــــعـــــــــــه  الاجــــــــــــــازه الاســـــــــــبـــــــــوعــــــيــــه</t>
  </si>
  <si>
    <t>الجمعة</t>
  </si>
  <si>
    <t>الخميس</t>
  </si>
  <si>
    <t>الأربعاء</t>
  </si>
  <si>
    <t>اجمالى شهر نوفمبر 11</t>
  </si>
  <si>
    <t>المولد النبوي</t>
  </si>
  <si>
    <t>NO</t>
  </si>
  <si>
    <t>total</t>
  </si>
  <si>
    <t>اجمالى النقل</t>
  </si>
  <si>
    <t>اجمالى الانتقال</t>
  </si>
  <si>
    <t>نقل خامات</t>
  </si>
  <si>
    <t>انتقالات</t>
  </si>
  <si>
    <t>طبيعه/مكان المأموريه</t>
  </si>
  <si>
    <t>ماموريات</t>
  </si>
  <si>
    <t>طلب اجازه</t>
  </si>
  <si>
    <t>اذون</t>
  </si>
  <si>
    <t>نسيان 
بصمه</t>
  </si>
  <si>
    <t>الساعتين
السماح</t>
  </si>
  <si>
    <t>انصراف
 قبل المعاد</t>
  </si>
  <si>
    <t>التاخير
 الصباحي</t>
  </si>
  <si>
    <t>نسيان 
حضور</t>
  </si>
  <si>
    <t>نسيان
 انصراف</t>
  </si>
  <si>
    <t>ساعات العمل 
الاضافيه</t>
  </si>
  <si>
    <t xml:space="preserve"> ساعات تاخير
/ انصراف</t>
  </si>
  <si>
    <t>عدد ساعات
 العمل الفعليه</t>
  </si>
  <si>
    <t>نهايه توقيت
 العمل</t>
  </si>
  <si>
    <t>بدأ توقيت
 العمل</t>
  </si>
  <si>
    <t>ساعات 
الانصراف</t>
  </si>
  <si>
    <t>ساعات 
الحضور</t>
  </si>
  <si>
    <t xml:space="preserve"> الانصراف 
الفعلي</t>
  </si>
  <si>
    <t xml:space="preserve"> الحضور 
الفعلي</t>
  </si>
  <si>
    <t>عدد ساعات 
العمل</t>
  </si>
  <si>
    <t>يوم</t>
  </si>
  <si>
    <t>الايـــــام</t>
  </si>
  <si>
    <t>10:04</t>
  </si>
  <si>
    <t>09:49</t>
  </si>
  <si>
    <t>18:24</t>
  </si>
  <si>
    <t>18:06</t>
  </si>
  <si>
    <t>10:06</t>
  </si>
  <si>
    <t>19:19</t>
  </si>
  <si>
    <t>10:12</t>
  </si>
  <si>
    <t>18:39</t>
  </si>
  <si>
    <t>10:16</t>
  </si>
  <si>
    <t>18:01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</si>
</sst>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[h]:mm"/>
  </numFmts>
  <fonts count="4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5"/>
      <color theme="1"/>
      <name val="Arial"/>
      <family val="2"/>
      <scheme val="minor"/>
    </font>
    <font>
      <b/>
      <u/>
      <sz val="10"/>
      <color theme="1" tint="4.9989318521683403E-2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20"/>
      <color rgb="FFC0000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9"/>
      <color theme="1" tint="4.9989318521683403E-2"/>
      <name val="Arial"/>
      <family val="2"/>
      <scheme val="minor"/>
    </font>
    <font>
      <b/>
      <u/>
      <sz val="22"/>
      <color theme="4" tint="-0.499984740745262"/>
      <name val="Arial"/>
      <family val="2"/>
      <scheme val="minor"/>
    </font>
    <font>
      <b/>
      <sz val="9"/>
      <color theme="1" tint="4.9989318521683403E-2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u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u/>
      <sz val="14"/>
      <color theme="8" tint="-0.499984740745262"/>
      <name val="Arial"/>
      <family val="2"/>
      <scheme val="minor"/>
    </font>
    <font>
      <b/>
      <u/>
      <sz val="12"/>
      <color theme="8" tint="-0.499984740745262"/>
      <name val="Arial"/>
      <family val="2"/>
      <scheme val="minor"/>
    </font>
    <font>
      <b/>
      <u/>
      <sz val="11"/>
      <color theme="8" tint="-0.499984740745262"/>
      <name val="Arial"/>
      <family val="2"/>
      <scheme val="minor"/>
    </font>
    <font>
      <b/>
      <sz val="12"/>
      <color rgb="FF3B2F4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6" tint="-0.499984740745262"/>
      <name val="Arial"/>
      <family val="2"/>
      <scheme val="minor"/>
    </font>
    <font>
      <b/>
      <sz val="12"/>
      <color theme="8" tint="-0.499984740745262"/>
      <name val="Arial"/>
      <family val="2"/>
      <scheme val="minor"/>
    </font>
    <font>
      <b/>
      <sz val="12"/>
      <color theme="9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2"/>
      <color theme="5" tint="-0.499984740745262"/>
      <name val="Arial"/>
      <family val="2"/>
      <scheme val="minor"/>
    </font>
    <font>
      <b/>
      <sz val="10"/>
      <color theme="4" tint="-0.499984740745262"/>
      <name val="Arial"/>
      <family val="2"/>
      <scheme val="minor"/>
    </font>
    <font>
      <b/>
      <u/>
      <sz val="11"/>
      <color theme="4" tint="-0.499984740745262"/>
      <name val="Bell MT"/>
      <family val="1"/>
    </font>
    <font>
      <b/>
      <u/>
      <sz val="12"/>
      <color theme="6" tint="-0.499984740745262"/>
      <name val="Aharoni"/>
      <charset val="177"/>
    </font>
    <font>
      <b/>
      <u/>
      <sz val="16"/>
      <color rgb="FFFF0000"/>
      <name val="Bell MT"/>
      <family val="1"/>
    </font>
    <font>
      <b/>
      <sz val="10"/>
      <color theme="1"/>
      <name val="Bell MT"/>
      <family val="1"/>
    </font>
    <font>
      <b/>
      <sz val="10"/>
      <color rgb="FF4B3B63"/>
      <name val="Century Gothic"/>
      <family val="2"/>
    </font>
    <font>
      <b/>
      <sz val="11"/>
      <color rgb="FF4B5757"/>
      <name val="Arial"/>
      <family val="2"/>
      <scheme val="minor"/>
    </font>
    <font>
      <b/>
      <sz val="12"/>
      <color rgb="FF4B5757"/>
      <name val="Cambria"/>
      <family val="1"/>
    </font>
    <font>
      <b/>
      <sz val="12"/>
      <color theme="1"/>
      <name val="BrowalliaUPC"/>
      <family val="2"/>
    </font>
    <font>
      <b/>
      <i/>
      <sz val="12"/>
      <color theme="8" tint="-0.499984740745262"/>
      <name val="Arial"/>
      <family val="2"/>
      <scheme val="minor"/>
    </font>
    <font>
      <sz val="11"/>
      <color rgb="FF3B2F41"/>
      <name val="Arial"/>
      <family val="2"/>
      <scheme val="minor"/>
    </font>
    <font>
      <b/>
      <i/>
      <sz val="11"/>
      <color theme="8" tint="-0.499984740745262"/>
      <name val="Arial"/>
      <family val="2"/>
      <scheme val="minor"/>
    </font>
    <font>
      <b/>
      <i/>
      <sz val="10"/>
      <color theme="8" tint="-0.499984740745262"/>
      <name val="Arial"/>
      <family val="2"/>
      <scheme val="minor"/>
    </font>
    <font>
      <sz val="10"/>
      <name val="Arial"/>
    </font>
  </fonts>
  <fills count="18">
    <fill>
      <patternFill patternType="none"/>
    </fill>
    <fill>
      <patternFill patternType="gray125"/>
    </fill>
    <fill>
      <gradientFill type="path">
        <stop position="0">
          <color rgb="FF1B2235"/>
        </stop>
        <stop position="1">
          <color rgb="FF26322D"/>
        </stop>
      </gradient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4" tint="0.59999389629810485"/>
        </stop>
        <stop position="1">
          <color theme="7" tint="0.80001220740379042"/>
        </stop>
      </gradientFill>
    </fill>
    <fill>
      <gradientFill>
        <stop position="0">
          <color theme="6" tint="0.40000610370189521"/>
        </stop>
        <stop position="1">
          <color theme="3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gradientFill degree="90">
        <stop position="0">
          <color rgb="FFBDE9C2"/>
        </stop>
        <stop position="1">
          <color rgb="FFD0D1DA"/>
        </stop>
      </gradientFill>
    </fill>
    <fill>
      <gradientFill degree="90">
        <stop position="0">
          <color theme="6" tint="0.80001220740379042"/>
        </stop>
        <stop position="1">
          <color theme="7" tint="0.80001220740379042"/>
        </stop>
      </gradientFill>
    </fill>
    <fill>
      <patternFill patternType="solid">
        <fgColor theme="0"/>
        <bgColor auto="1"/>
      </patternFill>
    </fill>
    <fill>
      <patternFill patternType="solid">
        <fgColor rgb="FFDADEE2"/>
        <bgColor auto="1"/>
      </patternFill>
    </fill>
    <fill>
      <gradientFill type="path">
        <stop position="0">
          <color rgb="FFE3F2F5"/>
        </stop>
        <stop position="1">
          <color rgb="FFF4F7ED"/>
        </stop>
      </gradientFill>
    </fill>
    <fill>
      <gradientFill degree="90">
        <stop position="0">
          <color rgb="FFFEE6EC"/>
        </stop>
        <stop position="1">
          <color rgb="FFE0F1F4"/>
        </stop>
      </gradientFill>
    </fill>
    <fill>
      <gradientFill degree="135">
        <stop position="0">
          <color rgb="FFDADEE2"/>
        </stop>
        <stop position="1">
          <color rgb="FFD9CCDA"/>
        </stop>
      </gradientFill>
    </fill>
    <fill>
      <gradientFill type="path">
        <stop position="0">
          <color theme="3" tint="-0.49803155613879818"/>
        </stop>
        <stop position="1">
          <color rgb="FF26322D"/>
        </stop>
      </gradientFill>
    </fill>
    <fill>
      <gradientFill degree="90">
        <stop position="0">
          <color rgb="FFB8D4B4"/>
        </stop>
        <stop position="1">
          <color rgb="FFC7C8D3"/>
        </stop>
      </gradientFill>
    </fill>
  </fills>
  <borders count="38">
    <border>
      <left/>
      <right/>
      <top/>
      <bottom/>
      <diagonal/>
    </border>
    <border>
      <left style="thin">
        <color theme="8" tint="-0.499984740745262"/>
      </left>
      <right style="medium">
        <color indexed="64"/>
      </right>
      <top style="thin">
        <color theme="8" tint="-0.499984740745262"/>
      </top>
      <bottom style="medium">
        <color indexed="64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8" tint="-0.499984740745262"/>
      </left>
      <right/>
      <top/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8" tint="-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7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9" fillId="0" borderId="0"/>
  </cellStyleXfs>
  <cellXfs count="88">
    <xf numFmtId="0" fontId="0" fillId="0" borderId="0" xfId="0"/>
    <xf numFmtId="0" fontId="0" fillId="2" borderId="0" xfId="0" applyFill="1"/>
    <xf numFmtId="0" fontId="2" fillId="3" borderId="0" xfId="0" applyFont="1" applyFill="1"/>
    <xf numFmtId="164" fontId="1" fillId="0" borderId="1" xfId="0" applyNumberFormat="1" applyFont="1" applyBorder="1" applyAlignment="1">
      <alignment horizontal="center" vertical="center"/>
    </xf>
    <xf numFmtId="46" fontId="3" fillId="4" borderId="2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46" fontId="3" fillId="4" borderId="6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46" fontId="8" fillId="4" borderId="12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  <xf numFmtId="0" fontId="14" fillId="8" borderId="1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vertical="center"/>
    </xf>
    <xf numFmtId="46" fontId="15" fillId="9" borderId="21" xfId="0" applyNumberFormat="1" applyFont="1" applyFill="1" applyBorder="1" applyAlignment="1">
      <alignment horizontal="center" vertical="center"/>
    </xf>
    <xf numFmtId="46" fontId="16" fillId="9" borderId="22" xfId="0" applyNumberFormat="1" applyFont="1" applyFill="1" applyBorder="1" applyAlignment="1">
      <alignment horizontal="center" vertical="center"/>
    </xf>
    <xf numFmtId="46" fontId="17" fillId="9" borderId="23" xfId="0" applyNumberFormat="1" applyFont="1" applyFill="1" applyBorder="1" applyAlignment="1">
      <alignment horizontal="center" vertical="center"/>
    </xf>
    <xf numFmtId="46" fontId="15" fillId="9" borderId="23" xfId="0" applyNumberFormat="1" applyFont="1" applyFill="1" applyBorder="1" applyAlignment="1">
      <alignment horizontal="center" vertical="center"/>
    </xf>
    <xf numFmtId="2" fontId="15" fillId="9" borderId="23" xfId="0" applyNumberFormat="1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20" fontId="15" fillId="9" borderId="23" xfId="0" applyNumberFormat="1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10" borderId="27" xfId="0" applyFont="1" applyFill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20" fontId="26" fillId="11" borderId="27" xfId="0" applyNumberFormat="1" applyFont="1" applyFill="1" applyBorder="1" applyAlignment="1">
      <alignment horizontal="center" vertical="center"/>
    </xf>
    <xf numFmtId="20" fontId="27" fillId="12" borderId="27" xfId="0" applyNumberFormat="1" applyFont="1" applyFill="1" applyBorder="1" applyAlignment="1">
      <alignment horizontal="center" vertical="center"/>
    </xf>
    <xf numFmtId="20" fontId="28" fillId="11" borderId="27" xfId="0" applyNumberFormat="1" applyFont="1" applyFill="1" applyBorder="1" applyAlignment="1">
      <alignment horizontal="center" vertical="center"/>
    </xf>
    <xf numFmtId="20" fontId="30" fillId="12" borderId="27" xfId="0" applyNumberFormat="1" applyFont="1" applyFill="1" applyBorder="1" applyAlignment="1">
      <alignment horizontal="center" vertical="center"/>
    </xf>
    <xf numFmtId="20" fontId="1" fillId="13" borderId="27" xfId="0" applyNumberFormat="1" applyFont="1" applyFill="1" applyBorder="1" applyAlignment="1">
      <alignment horizontal="center" vertical="center"/>
    </xf>
    <xf numFmtId="46" fontId="1" fillId="13" borderId="27" xfId="0" applyNumberFormat="1" applyFont="1" applyFill="1" applyBorder="1" applyAlignment="1">
      <alignment horizontal="center" vertical="center"/>
    </xf>
    <xf numFmtId="20" fontId="31" fillId="4" borderId="27" xfId="0" applyNumberFormat="1" applyFont="1" applyFill="1" applyBorder="1" applyAlignment="1">
      <alignment horizontal="center" vertical="center"/>
    </xf>
    <xf numFmtId="165" fontId="32" fillId="4" borderId="27" xfId="0" applyNumberFormat="1" applyFont="1" applyFill="1" applyBorder="1" applyAlignment="1">
      <alignment horizontal="center" vertical="center"/>
    </xf>
    <xf numFmtId="46" fontId="7" fillId="12" borderId="27" xfId="0" applyNumberFormat="1" applyFont="1" applyFill="1" applyBorder="1" applyAlignment="1">
      <alignment horizontal="center" vertical="center"/>
    </xf>
    <xf numFmtId="14" fontId="33" fillId="4" borderId="27" xfId="0" applyNumberFormat="1" applyFont="1" applyFill="1" applyBorder="1" applyAlignment="1">
      <alignment horizontal="center" vertical="center"/>
    </xf>
    <xf numFmtId="14" fontId="34" fillId="14" borderId="27" xfId="0" applyNumberFormat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46" fontId="35" fillId="15" borderId="0" xfId="0" applyNumberFormat="1" applyFont="1" applyFill="1" applyAlignment="1">
      <alignment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36" fillId="0" borderId="0" xfId="0" applyFont="1"/>
    <xf numFmtId="0" fontId="5" fillId="0" borderId="0" xfId="0" applyFont="1"/>
    <xf numFmtId="164" fontId="20" fillId="0" borderId="11" xfId="0" applyNumberFormat="1" applyFont="1" applyBorder="1" applyAlignment="1">
      <alignment horizontal="center" vertical="center"/>
    </xf>
    <xf numFmtId="46" fontId="3" fillId="4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6" fillId="0" borderId="14" xfId="0" applyNumberFormat="1" applyFont="1" applyBorder="1" applyAlignment="1">
      <alignment horizontal="center" vertical="center"/>
    </xf>
    <xf numFmtId="20" fontId="29" fillId="11" borderId="27" xfId="0" applyNumberFormat="1" applyFont="1" applyFill="1" applyBorder="1" applyAlignment="1">
      <alignment horizontal="center" vertical="center"/>
    </xf>
    <xf numFmtId="0" fontId="13" fillId="16" borderId="37" xfId="0" applyFont="1" applyFill="1" applyBorder="1" applyAlignment="1">
      <alignment horizontal="center" vertical="center"/>
    </xf>
    <xf numFmtId="0" fontId="13" fillId="16" borderId="20" xfId="0" applyFont="1" applyFill="1" applyBorder="1" applyAlignment="1">
      <alignment horizontal="center" vertical="center"/>
    </xf>
    <xf numFmtId="0" fontId="13" fillId="16" borderId="28" xfId="0" applyFont="1" applyFill="1" applyBorder="1" applyAlignment="1">
      <alignment horizontal="center" vertical="center"/>
    </xf>
    <xf numFmtId="0" fontId="13" fillId="16" borderId="27" xfId="0" applyFont="1" applyFill="1" applyBorder="1" applyAlignment="1">
      <alignment horizontal="center" vertical="center"/>
    </xf>
    <xf numFmtId="20" fontId="35" fillId="17" borderId="27" xfId="0" applyNumberFormat="1" applyFont="1" applyFill="1" applyBorder="1" applyAlignment="1">
      <alignment horizontal="center" vertical="center"/>
    </xf>
    <xf numFmtId="20" fontId="37" fillId="17" borderId="27" xfId="0" applyNumberFormat="1" applyFont="1" applyFill="1" applyBorder="1" applyAlignment="1">
      <alignment horizontal="center" vertical="center" wrapText="1"/>
    </xf>
    <xf numFmtId="20" fontId="38" fillId="17" borderId="27" xfId="0" applyNumberFormat="1" applyFont="1" applyFill="1" applyBorder="1" applyAlignment="1">
      <alignment horizontal="center" vertical="center" wrapText="1"/>
    </xf>
    <xf numFmtId="1" fontId="38" fillId="17" borderId="27" xfId="0" applyNumberFormat="1" applyFont="1" applyFill="1" applyBorder="1" applyAlignment="1">
      <alignment horizontal="center" vertical="center" wrapText="1"/>
    </xf>
    <xf numFmtId="2" fontId="38" fillId="17" borderId="27" xfId="0" applyNumberFormat="1" applyFont="1" applyFill="1" applyBorder="1" applyAlignment="1">
      <alignment horizontal="center" vertical="center" wrapText="1"/>
    </xf>
    <xf numFmtId="0" fontId="38" fillId="17" borderId="27" xfId="0" applyFont="1" applyFill="1" applyBorder="1" applyAlignment="1">
      <alignment horizontal="center" vertical="center" wrapText="1"/>
    </xf>
    <xf numFmtId="0" fontId="35" fillId="17" borderId="27" xfId="0" applyFont="1" applyFill="1" applyBorder="1" applyAlignment="1">
      <alignment horizontal="center" vertical="center"/>
    </xf>
    <xf numFmtId="0" fontId="35" fillId="17" borderId="27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0" fontId="29" fillId="11" borderId="34" xfId="0" applyNumberFormat="1" applyFont="1" applyFill="1" applyBorder="1" applyAlignment="1">
      <alignment horizontal="center" vertical="center"/>
    </xf>
    <xf numFmtId="20" fontId="29" fillId="11" borderId="31" xfId="0" applyNumberFormat="1" applyFont="1" applyFill="1" applyBorder="1" applyAlignment="1">
      <alignment horizontal="center" vertical="center"/>
    </xf>
    <xf numFmtId="20" fontId="29" fillId="11" borderId="33" xfId="0" applyNumberFormat="1" applyFont="1" applyFill="1" applyBorder="1" applyAlignment="1">
      <alignment horizontal="center" vertical="center"/>
    </xf>
    <xf numFmtId="20" fontId="29" fillId="11" borderId="32" xfId="0" applyNumberFormat="1" applyFont="1" applyFill="1" applyBorder="1" applyAlignment="1">
      <alignment horizontal="center" vertical="center"/>
    </xf>
    <xf numFmtId="20" fontId="29" fillId="11" borderId="2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2235"/>
    <pageSetUpPr fitToPage="1"/>
  </sheetPr>
  <dimension ref="A1:XFD86"/>
  <sheetViews>
    <sheetView tabSelected="1" zoomScale="115" zoomScaleNormal="115" workbookViewId="0">
      <pane xSplit="3" ySplit="1" topLeftCell="D2" activePane="bottomRight" state="frozen"/>
      <selection activeCell="F413" sqref="F413"/>
      <selection pane="topRight" activeCell="F413" sqref="F413"/>
      <selection pane="bottomLeft" activeCell="F413" sqref="F413"/>
      <selection pane="bottomRight" activeCell="F29" sqref="F29"/>
    </sheetView>
  </sheetViews>
  <sheetFormatPr defaultRowHeight="14.25" outlineLevelCol="2" x14ac:dyDescent="0.2"/>
  <cols>
    <col min="1" max="1" width="1.75" style="2" customWidth="1"/>
    <col min="2" max="2" width="9.75" bestFit="1" customWidth="1"/>
    <col min="3" max="3" width="9.75" customWidth="1"/>
    <col min="4" max="5" width="10.625" customWidth="1" outlineLevel="1"/>
    <col min="6" max="8" width="9" customWidth="1" outlineLevel="1"/>
    <col min="9" max="10" width="9.125" hidden="1" customWidth="1" outlineLevel="2"/>
    <col min="11" max="11" width="9.875" hidden="1" customWidth="1" outlineLevel="2"/>
    <col min="12" max="12" width="12.75" hidden="1" customWidth="1" outlineLevel="2"/>
    <col min="13" max="13" width="9.875" hidden="1" customWidth="1" outlineLevel="2"/>
    <col min="14" max="15" width="9.125" hidden="1" customWidth="1" outlineLevel="2"/>
    <col min="16" max="16" width="9" customWidth="1" outlineLevel="1" collapsed="1"/>
    <col min="17" max="17" width="9" customWidth="1" outlineLevel="1"/>
    <col min="18" max="18" width="10.75" customWidth="1" outlineLevel="1"/>
    <col min="19" max="19" width="9" customWidth="1" outlineLevel="1"/>
    <col min="20" max="20" width="11.25" customWidth="1" outlineLevel="1"/>
    <col min="21" max="21" width="17.375" customWidth="1" outlineLevel="1"/>
    <col min="22" max="22" width="17.875" customWidth="1" outlineLevel="1"/>
    <col min="23" max="25" width="9" customWidth="1" outlineLevel="1"/>
    <col min="26" max="26" width="1.75" style="2" customWidth="1"/>
    <col min="27" max="27" width="43.75" customWidth="1"/>
    <col min="28" max="28" width="6.75" bestFit="1" customWidth="1"/>
    <col min="29" max="29" width="9" bestFit="1" customWidth="1"/>
    <col min="30" max="30" width="32.875" customWidth="1"/>
    <col min="31" max="31" width="6.75" bestFit="1" customWidth="1"/>
    <col min="32" max="32" width="9" bestFit="1" customWidth="1"/>
    <col min="33" max="33" width="23.875" customWidth="1" outlineLevel="1"/>
    <col min="34" max="35" width="9" customWidth="1" outlineLevel="1"/>
    <col min="36" max="36" width="21" customWidth="1" outlineLevel="1"/>
    <col min="37" max="38" width="9" customWidth="1" outlineLevel="1"/>
    <col min="39" max="39" width="25.375" customWidth="1" outlineLevel="1"/>
    <col min="40" max="41" width="9" customWidth="1" outlineLevel="1"/>
    <col min="42" max="42" width="12.125" bestFit="1" customWidth="1"/>
    <col min="43" max="43" width="10.375" bestFit="1" customWidth="1"/>
    <col min="44" max="44" width="1.75" style="1" customWidth="1"/>
  </cols>
  <sheetData>
    <row r="1" spans="1:46 16384:16384" ht="28.5" customHeight="1" thickBot="1" x14ac:dyDescent="0.25">
      <c r="A1" s="2">
        <v>1</v>
      </c>
      <c r="B1" s="72" t="s">
        <v>46</v>
      </c>
      <c r="C1" s="71" t="s">
        <v>45</v>
      </c>
      <c r="D1" s="70" t="s">
        <v>44</v>
      </c>
      <c r="E1" s="70" t="s">
        <v>43</v>
      </c>
      <c r="F1" s="70" t="s">
        <v>42</v>
      </c>
      <c r="G1" s="67" t="s">
        <v>41</v>
      </c>
      <c r="H1" s="67" t="s">
        <v>40</v>
      </c>
      <c r="I1" s="70" t="s">
        <v>39</v>
      </c>
      <c r="J1" s="69" t="s">
        <v>38</v>
      </c>
      <c r="K1" s="68" t="s">
        <v>37</v>
      </c>
      <c r="L1" s="67" t="s">
        <v>36</v>
      </c>
      <c r="M1" s="67" t="s">
        <v>35</v>
      </c>
      <c r="N1" s="67" t="s">
        <v>34</v>
      </c>
      <c r="O1" s="67" t="s">
        <v>33</v>
      </c>
      <c r="P1" s="67" t="s">
        <v>32</v>
      </c>
      <c r="Q1" s="67" t="s">
        <v>31</v>
      </c>
      <c r="R1" s="66" t="s">
        <v>30</v>
      </c>
      <c r="S1" s="66" t="s">
        <v>29</v>
      </c>
      <c r="T1" s="65" t="s">
        <v>28</v>
      </c>
      <c r="U1" s="65" t="s">
        <v>27</v>
      </c>
      <c r="V1" s="65" t="s">
        <v>26</v>
      </c>
      <c r="Z1" s="2">
        <v>1</v>
      </c>
      <c r="AA1" s="64" t="s">
        <v>25</v>
      </c>
      <c r="AB1" s="64" t="s">
        <v>24</v>
      </c>
      <c r="AC1" s="64" t="s">
        <v>23</v>
      </c>
      <c r="AD1" s="63" t="s">
        <v>25</v>
      </c>
      <c r="AE1" s="63" t="s">
        <v>24</v>
      </c>
      <c r="AF1" s="63" t="s">
        <v>23</v>
      </c>
      <c r="AG1" s="63" t="s">
        <v>25</v>
      </c>
      <c r="AH1" s="63" t="s">
        <v>24</v>
      </c>
      <c r="AI1" s="63" t="s">
        <v>23</v>
      </c>
      <c r="AJ1" s="63" t="s">
        <v>25</v>
      </c>
      <c r="AK1" s="63" t="s">
        <v>24</v>
      </c>
      <c r="AL1" s="63" t="s">
        <v>23</v>
      </c>
      <c r="AM1" s="63" t="s">
        <v>25</v>
      </c>
      <c r="AN1" s="63" t="s">
        <v>24</v>
      </c>
      <c r="AO1" s="63" t="s">
        <v>23</v>
      </c>
      <c r="AP1" s="63" t="s">
        <v>22</v>
      </c>
      <c r="AQ1" s="63" t="s">
        <v>21</v>
      </c>
      <c r="AS1" s="62" t="s">
        <v>20</v>
      </c>
      <c r="AT1" s="61" t="s">
        <v>19</v>
      </c>
      <c r="XFD1">
        <f>SUM(A1:XFC1)</f>
        <v>2</v>
      </c>
    </row>
    <row r="2" spans="1:46 16384:16384" ht="18" x14ac:dyDescent="0.25">
      <c r="A2" s="2">
        <v>406</v>
      </c>
      <c r="B2" s="48">
        <v>43770</v>
      </c>
      <c r="C2" s="47" t="s">
        <v>14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 t="s">
        <v>13</v>
      </c>
      <c r="Z2" s="2">
        <v>406</v>
      </c>
      <c r="AA2" s="37"/>
      <c r="AB2" s="32"/>
      <c r="AC2" s="32"/>
      <c r="AD2" s="36"/>
      <c r="AE2" s="32"/>
      <c r="AF2" s="32"/>
      <c r="AG2" s="35"/>
      <c r="AH2" s="32"/>
      <c r="AI2" s="32"/>
      <c r="AJ2" s="34"/>
      <c r="AK2" s="32"/>
      <c r="AL2" s="32"/>
      <c r="AM2" s="33"/>
      <c r="AN2" s="32"/>
      <c r="AO2" s="32"/>
      <c r="AP2" s="31">
        <f t="shared" ref="AP2:AP31" si="0">AB2+AE2+AH2+AK2+AN2</f>
        <v>0</v>
      </c>
      <c r="AQ2" s="31">
        <f t="shared" ref="AQ2:AQ31" si="1">AC2+AF2+AI2+AL2+AO2</f>
        <v>0</v>
      </c>
      <c r="AS2" s="53"/>
      <c r="AT2" s="52"/>
    </row>
    <row r="3" spans="1:46 16384:16384" ht="18" customHeight="1" x14ac:dyDescent="0.25">
      <c r="A3" s="2">
        <v>407</v>
      </c>
      <c r="B3" s="48">
        <v>43771</v>
      </c>
      <c r="C3" s="47" t="s">
        <v>12</v>
      </c>
      <c r="D3" s="46">
        <v>0.33333333333333331</v>
      </c>
      <c r="E3" s="45">
        <v>0.42152777777777778</v>
      </c>
      <c r="F3" s="45">
        <v>0.76250000000000007</v>
      </c>
      <c r="G3" s="44">
        <f t="shared" ref="G3:G8" si="2">IF(AND(E3&gt;0,E3&gt;I3,F3&gt;0),E3,IF(AND(E3&lt;=I3,F3&gt;0,E3&gt;0),I3,0))</f>
        <v>0.42152777777777778</v>
      </c>
      <c r="H3" s="44">
        <f t="shared" ref="H3:H8" si="3">IF(AND(F3&gt;0,F3&gt;J3,E3&gt;0),J3,IF(AND(F3&lt;=J3,E3&gt;0),F3,0))</f>
        <v>0.75</v>
      </c>
      <c r="I3" s="42">
        <v>0.41666666666666669</v>
      </c>
      <c r="J3" s="42">
        <v>0.75</v>
      </c>
      <c r="K3" s="43">
        <f t="shared" ref="K3:K8" si="4">H3-G3</f>
        <v>0.32847222222222222</v>
      </c>
      <c r="L3" s="43">
        <f t="shared" ref="L3:L8" si="5">IF(D3-K3&gt;0,D3-K3,0)</f>
        <v>4.8611111111110938E-3</v>
      </c>
      <c r="M3" s="42">
        <f t="shared" ref="M3:M8" si="6">IF(K3-D3&gt;0,K3-D3,0)</f>
        <v>0</v>
      </c>
      <c r="N3" s="42" t="str">
        <f t="shared" ref="N3:N8" si="7">IF(AND(F3&gt;0,E3=0),"no","ok")</f>
        <v>ok</v>
      </c>
      <c r="O3" s="42" t="str">
        <f t="shared" ref="O3:O8" si="8">IF(AND(F3=0,E3&gt;0),"no","ok")</f>
        <v>ok</v>
      </c>
      <c r="P3" s="41">
        <f t="shared" ref="P3:P8" si="9">IF(G3-I3&gt;0,G3-I3,0)</f>
        <v>4.8611111111110938E-3</v>
      </c>
      <c r="Q3" s="41">
        <f t="shared" ref="Q3:Q8" si="10">IF(H3=0,0,IF(H3&lt;=J3,(J3-H3),0))</f>
        <v>0</v>
      </c>
      <c r="R3" s="78">
        <f>SUM(P3:Q8)</f>
        <v>9.0277777777777457E-3</v>
      </c>
      <c r="S3" s="40" t="str">
        <f t="shared" ref="S3:S8" si="11">IF(OR(N3="no",O3="no"),"error","ok")</f>
        <v>ok</v>
      </c>
      <c r="T3" s="39"/>
      <c r="U3" s="39"/>
      <c r="V3" s="38"/>
      <c r="Z3" s="2">
        <v>407</v>
      </c>
      <c r="AA3" s="37"/>
      <c r="AB3" s="32"/>
      <c r="AC3" s="32"/>
      <c r="AD3" s="36"/>
      <c r="AE3" s="32"/>
      <c r="AF3" s="32"/>
      <c r="AG3" s="35"/>
      <c r="AH3" s="32"/>
      <c r="AI3" s="32"/>
      <c r="AJ3" s="34"/>
      <c r="AK3" s="32"/>
      <c r="AL3" s="32"/>
      <c r="AM3" s="33"/>
      <c r="AN3" s="32"/>
      <c r="AO3" s="32"/>
      <c r="AP3" s="31">
        <f t="shared" si="0"/>
        <v>0</v>
      </c>
      <c r="AQ3" s="31">
        <f t="shared" si="1"/>
        <v>0</v>
      </c>
      <c r="AS3" s="50"/>
      <c r="AT3" s="49"/>
    </row>
    <row r="4" spans="1:46 16384:16384" ht="18" customHeight="1" x14ac:dyDescent="0.25">
      <c r="A4" s="2">
        <v>408</v>
      </c>
      <c r="B4" s="48">
        <v>43772</v>
      </c>
      <c r="C4" s="47" t="s">
        <v>11</v>
      </c>
      <c r="D4" s="46">
        <v>0.33333333333333331</v>
      </c>
      <c r="E4" s="45">
        <v>0.40833333333333338</v>
      </c>
      <c r="F4" s="45">
        <v>0.75138888888888899</v>
      </c>
      <c r="G4" s="44">
        <f t="shared" si="2"/>
        <v>0.41666666666666669</v>
      </c>
      <c r="H4" s="44">
        <f t="shared" si="3"/>
        <v>0.75</v>
      </c>
      <c r="I4" s="42">
        <v>0.41666666666666669</v>
      </c>
      <c r="J4" s="42">
        <v>0.75</v>
      </c>
      <c r="K4" s="43">
        <f t="shared" si="4"/>
        <v>0.33333333333333331</v>
      </c>
      <c r="L4" s="43">
        <f t="shared" si="5"/>
        <v>0</v>
      </c>
      <c r="M4" s="42">
        <f t="shared" si="6"/>
        <v>0</v>
      </c>
      <c r="N4" s="42" t="str">
        <f t="shared" si="7"/>
        <v>ok</v>
      </c>
      <c r="O4" s="42" t="str">
        <f t="shared" si="8"/>
        <v>ok</v>
      </c>
      <c r="P4" s="41">
        <f t="shared" si="9"/>
        <v>0</v>
      </c>
      <c r="Q4" s="41">
        <f t="shared" si="10"/>
        <v>0</v>
      </c>
      <c r="R4" s="79"/>
      <c r="S4" s="40" t="str">
        <f t="shared" si="11"/>
        <v>ok</v>
      </c>
      <c r="T4" s="39"/>
      <c r="U4" s="39"/>
      <c r="V4" s="38"/>
      <c r="Z4" s="2">
        <v>408</v>
      </c>
      <c r="AA4" s="37"/>
      <c r="AB4" s="32"/>
      <c r="AC4" s="32"/>
      <c r="AD4" s="36"/>
      <c r="AE4" s="32"/>
      <c r="AF4" s="32"/>
      <c r="AG4" s="35"/>
      <c r="AH4" s="32"/>
      <c r="AI4" s="32"/>
      <c r="AJ4" s="34"/>
      <c r="AK4" s="32"/>
      <c r="AL4" s="32"/>
      <c r="AM4" s="33"/>
      <c r="AN4" s="32"/>
      <c r="AO4" s="32"/>
      <c r="AP4" s="31">
        <f t="shared" si="0"/>
        <v>0</v>
      </c>
      <c r="AQ4" s="31">
        <f t="shared" si="1"/>
        <v>0</v>
      </c>
      <c r="AS4" s="50"/>
      <c r="AT4" s="49"/>
    </row>
    <row r="5" spans="1:46 16384:16384" ht="18" customHeight="1" x14ac:dyDescent="0.25">
      <c r="A5" s="2">
        <v>409</v>
      </c>
      <c r="B5" s="48">
        <v>43773</v>
      </c>
      <c r="C5" s="47" t="s">
        <v>10</v>
      </c>
      <c r="D5" s="46">
        <v>0.33333333333333331</v>
      </c>
      <c r="E5" s="45"/>
      <c r="F5" s="45"/>
      <c r="G5" s="44">
        <f t="shared" si="2"/>
        <v>0</v>
      </c>
      <c r="H5" s="44">
        <f t="shared" si="3"/>
        <v>0</v>
      </c>
      <c r="I5" s="42">
        <v>0.41666666666666669</v>
      </c>
      <c r="J5" s="42">
        <v>0.75</v>
      </c>
      <c r="K5" s="43">
        <f t="shared" si="4"/>
        <v>0</v>
      </c>
      <c r="L5" s="43">
        <f t="shared" si="5"/>
        <v>0.33333333333333331</v>
      </c>
      <c r="M5" s="42">
        <f t="shared" si="6"/>
        <v>0</v>
      </c>
      <c r="N5" s="42" t="str">
        <f t="shared" si="7"/>
        <v>ok</v>
      </c>
      <c r="O5" s="42" t="str">
        <f t="shared" si="8"/>
        <v>ok</v>
      </c>
      <c r="P5" s="41">
        <f t="shared" si="9"/>
        <v>0</v>
      </c>
      <c r="Q5" s="41">
        <f t="shared" si="10"/>
        <v>0</v>
      </c>
      <c r="R5" s="79"/>
      <c r="S5" s="40" t="str">
        <f t="shared" si="11"/>
        <v>ok</v>
      </c>
      <c r="T5" s="39"/>
      <c r="U5" s="39"/>
      <c r="V5" s="38"/>
      <c r="Z5" s="2">
        <v>409</v>
      </c>
      <c r="AA5" s="37"/>
      <c r="AB5" s="32"/>
      <c r="AC5" s="32"/>
      <c r="AD5" s="36"/>
      <c r="AE5" s="32"/>
      <c r="AF5" s="32"/>
      <c r="AG5" s="35"/>
      <c r="AH5" s="32"/>
      <c r="AI5" s="32"/>
      <c r="AJ5" s="34"/>
      <c r="AK5" s="32"/>
      <c r="AL5" s="32"/>
      <c r="AM5" s="33"/>
      <c r="AN5" s="32"/>
      <c r="AO5" s="32"/>
      <c r="AP5" s="31">
        <f t="shared" si="0"/>
        <v>0</v>
      </c>
      <c r="AQ5" s="31">
        <f t="shared" si="1"/>
        <v>0</v>
      </c>
      <c r="AS5" s="50"/>
      <c r="AT5" s="49"/>
    </row>
    <row r="6" spans="1:46 16384:16384" ht="18" customHeight="1" x14ac:dyDescent="0.25">
      <c r="A6" s="2">
        <v>410</v>
      </c>
      <c r="B6" s="48">
        <v>43774</v>
      </c>
      <c r="C6" s="47" t="s">
        <v>9</v>
      </c>
      <c r="D6" s="46">
        <v>0.33333333333333331</v>
      </c>
      <c r="E6" s="45">
        <v>0.41597222222222219</v>
      </c>
      <c r="F6" s="45">
        <v>0.87222222222222223</v>
      </c>
      <c r="G6" s="44">
        <f t="shared" si="2"/>
        <v>0.41666666666666669</v>
      </c>
      <c r="H6" s="44">
        <f t="shared" si="3"/>
        <v>0.75</v>
      </c>
      <c r="I6" s="42">
        <v>0.41666666666666669</v>
      </c>
      <c r="J6" s="42">
        <v>0.75</v>
      </c>
      <c r="K6" s="43">
        <f t="shared" si="4"/>
        <v>0.33333333333333331</v>
      </c>
      <c r="L6" s="43">
        <f t="shared" si="5"/>
        <v>0</v>
      </c>
      <c r="M6" s="42">
        <f t="shared" si="6"/>
        <v>0</v>
      </c>
      <c r="N6" s="42" t="str">
        <f t="shared" si="7"/>
        <v>ok</v>
      </c>
      <c r="O6" s="42" t="str">
        <f t="shared" si="8"/>
        <v>ok</v>
      </c>
      <c r="P6" s="41">
        <f t="shared" si="9"/>
        <v>0</v>
      </c>
      <c r="Q6" s="41">
        <f t="shared" si="10"/>
        <v>0</v>
      </c>
      <c r="R6" s="79"/>
      <c r="S6" s="40" t="str">
        <f t="shared" si="11"/>
        <v>ok</v>
      </c>
      <c r="T6" s="39"/>
      <c r="U6" s="39"/>
      <c r="V6" s="38"/>
      <c r="Z6" s="2">
        <v>410</v>
      </c>
      <c r="AA6" s="37"/>
      <c r="AB6" s="32"/>
      <c r="AC6" s="32"/>
      <c r="AD6" s="36"/>
      <c r="AE6" s="32"/>
      <c r="AF6" s="32"/>
      <c r="AG6" s="35"/>
      <c r="AH6" s="32"/>
      <c r="AI6" s="32"/>
      <c r="AJ6" s="34"/>
      <c r="AK6" s="32"/>
      <c r="AL6" s="32"/>
      <c r="AM6" s="33"/>
      <c r="AN6" s="32"/>
      <c r="AO6" s="32"/>
      <c r="AP6" s="31">
        <f t="shared" si="0"/>
        <v>0</v>
      </c>
      <c r="AQ6" s="31">
        <f t="shared" si="1"/>
        <v>0</v>
      </c>
      <c r="AS6" s="50"/>
      <c r="AT6" s="49"/>
    </row>
    <row r="7" spans="1:46 16384:16384" ht="18" customHeight="1" x14ac:dyDescent="0.25">
      <c r="A7" s="2">
        <v>411</v>
      </c>
      <c r="B7" s="48">
        <v>43775</v>
      </c>
      <c r="C7" s="47" t="s">
        <v>16</v>
      </c>
      <c r="D7" s="46">
        <v>0.33333333333333331</v>
      </c>
      <c r="E7" s="45">
        <v>0.41805555555555557</v>
      </c>
      <c r="F7" s="45">
        <v>0.7583333333333333</v>
      </c>
      <c r="G7" s="44">
        <f t="shared" si="2"/>
        <v>0.41805555555555557</v>
      </c>
      <c r="H7" s="44">
        <f t="shared" si="3"/>
        <v>0.75</v>
      </c>
      <c r="I7" s="42">
        <v>0.41666666666666669</v>
      </c>
      <c r="J7" s="42">
        <v>0.75</v>
      </c>
      <c r="K7" s="43">
        <f t="shared" si="4"/>
        <v>0.33194444444444443</v>
      </c>
      <c r="L7" s="43">
        <f t="shared" si="5"/>
        <v>1.388888888888884E-3</v>
      </c>
      <c r="M7" s="42">
        <f t="shared" si="6"/>
        <v>0</v>
      </c>
      <c r="N7" s="42" t="str">
        <f t="shared" si="7"/>
        <v>ok</v>
      </c>
      <c r="O7" s="42" t="str">
        <f t="shared" si="8"/>
        <v>ok</v>
      </c>
      <c r="P7" s="41">
        <f t="shared" si="9"/>
        <v>1.388888888888884E-3</v>
      </c>
      <c r="Q7" s="41">
        <f t="shared" si="10"/>
        <v>0</v>
      </c>
      <c r="R7" s="79"/>
      <c r="S7" s="40" t="str">
        <f t="shared" si="11"/>
        <v>ok</v>
      </c>
      <c r="T7" s="39"/>
      <c r="U7" s="39"/>
      <c r="V7" s="38"/>
      <c r="Z7" s="2">
        <v>411</v>
      </c>
      <c r="AA7" s="37"/>
      <c r="AB7" s="32"/>
      <c r="AC7" s="32"/>
      <c r="AD7" s="36"/>
      <c r="AE7" s="32"/>
      <c r="AF7" s="32"/>
      <c r="AG7" s="35"/>
      <c r="AH7" s="32"/>
      <c r="AI7" s="32"/>
      <c r="AJ7" s="34"/>
      <c r="AK7" s="32"/>
      <c r="AL7" s="32"/>
      <c r="AM7" s="33"/>
      <c r="AN7" s="32"/>
      <c r="AO7" s="32"/>
      <c r="AP7" s="31">
        <f t="shared" si="0"/>
        <v>0</v>
      </c>
      <c r="AQ7" s="31">
        <f t="shared" si="1"/>
        <v>0</v>
      </c>
      <c r="AS7" s="50"/>
      <c r="AT7" s="49"/>
    </row>
    <row r="8" spans="1:46 16384:16384" ht="18" customHeight="1" x14ac:dyDescent="0.25">
      <c r="A8" s="2">
        <v>412</v>
      </c>
      <c r="B8" s="48">
        <v>43776</v>
      </c>
      <c r="C8" s="47" t="s">
        <v>15</v>
      </c>
      <c r="D8" s="46">
        <v>0.33333333333333331</v>
      </c>
      <c r="E8" s="45">
        <v>0.41944444444444445</v>
      </c>
      <c r="F8" s="45">
        <v>0.76388888888888884</v>
      </c>
      <c r="G8" s="44">
        <f t="shared" si="2"/>
        <v>0.41944444444444445</v>
      </c>
      <c r="H8" s="44">
        <f t="shared" si="3"/>
        <v>0.75</v>
      </c>
      <c r="I8" s="42">
        <v>0.41666666666666669</v>
      </c>
      <c r="J8" s="42">
        <v>0.75</v>
      </c>
      <c r="K8" s="43">
        <f t="shared" si="4"/>
        <v>0.33055555555555555</v>
      </c>
      <c r="L8" s="43">
        <f t="shared" si="5"/>
        <v>2.7777777777777679E-3</v>
      </c>
      <c r="M8" s="42">
        <f t="shared" si="6"/>
        <v>0</v>
      </c>
      <c r="N8" s="42" t="str">
        <f t="shared" si="7"/>
        <v>ok</v>
      </c>
      <c r="O8" s="42" t="str">
        <f t="shared" si="8"/>
        <v>ok</v>
      </c>
      <c r="P8" s="41">
        <f t="shared" si="9"/>
        <v>2.7777777777777679E-3</v>
      </c>
      <c r="Q8" s="41">
        <f t="shared" si="10"/>
        <v>0</v>
      </c>
      <c r="R8" s="80"/>
      <c r="S8" s="40" t="str">
        <f t="shared" si="11"/>
        <v>ok</v>
      </c>
      <c r="T8" s="39"/>
      <c r="U8" s="39"/>
      <c r="V8" s="38"/>
      <c r="Z8" s="2">
        <v>412</v>
      </c>
      <c r="AA8" s="37"/>
      <c r="AB8" s="32"/>
      <c r="AC8" s="32"/>
      <c r="AD8" s="36"/>
      <c r="AE8" s="32"/>
      <c r="AF8" s="32"/>
      <c r="AG8" s="35"/>
      <c r="AH8" s="32"/>
      <c r="AI8" s="32"/>
      <c r="AJ8" s="34"/>
      <c r="AK8" s="32"/>
      <c r="AL8" s="32"/>
      <c r="AM8" s="33"/>
      <c r="AN8" s="32"/>
      <c r="AO8" s="32"/>
      <c r="AP8" s="31">
        <f t="shared" si="0"/>
        <v>0</v>
      </c>
      <c r="AQ8" s="31">
        <f t="shared" si="1"/>
        <v>0</v>
      </c>
      <c r="AS8" s="50"/>
      <c r="AT8" s="49"/>
    </row>
    <row r="9" spans="1:46 16384:16384" ht="18" x14ac:dyDescent="0.25">
      <c r="A9" s="2">
        <v>413</v>
      </c>
      <c r="B9" s="48">
        <v>43777</v>
      </c>
      <c r="C9" s="47" t="s">
        <v>14</v>
      </c>
      <c r="D9" s="51"/>
      <c r="E9" s="51" t="s">
        <v>48</v>
      </c>
      <c r="F9" s="51" t="s">
        <v>49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 t="s">
        <v>13</v>
      </c>
      <c r="Z9" s="2">
        <v>413</v>
      </c>
      <c r="AA9" s="37"/>
      <c r="AB9" s="32"/>
      <c r="AC9" s="32"/>
      <c r="AD9" s="36"/>
      <c r="AE9" s="32"/>
      <c r="AF9" s="32"/>
      <c r="AG9" s="35"/>
      <c r="AH9" s="32"/>
      <c r="AI9" s="32"/>
      <c r="AJ9" s="34"/>
      <c r="AK9" s="32"/>
      <c r="AL9" s="32"/>
      <c r="AM9" s="33"/>
      <c r="AN9" s="32"/>
      <c r="AO9" s="32"/>
      <c r="AP9" s="31">
        <f t="shared" si="0"/>
        <v>0</v>
      </c>
      <c r="AQ9" s="31">
        <f t="shared" si="1"/>
        <v>0</v>
      </c>
      <c r="AS9" s="50"/>
      <c r="AT9" s="49"/>
    </row>
    <row r="10" spans="1:46 16384:16384" ht="18" customHeight="1" x14ac:dyDescent="0.25">
      <c r="A10" s="2">
        <v>414</v>
      </c>
      <c r="B10" s="48">
        <v>43778</v>
      </c>
      <c r="C10" s="47" t="s">
        <v>12</v>
      </c>
      <c r="D10" s="46"/>
      <c r="E10" s="45">
        <v>0.40347222222222223</v>
      </c>
      <c r="F10" s="45">
        <v>0.7631944444444444</v>
      </c>
      <c r="G10" s="44">
        <f t="shared" ref="G10:G15" si="12">IF(AND(E10&gt;0,E10&gt;I10,F10&gt;0),E10,IF(AND(E10&lt;=I10,F10&gt;0,E10&gt;0),I10,0))</f>
        <v>0.41666666666666669</v>
      </c>
      <c r="H10" s="44">
        <f t="shared" ref="H10:H15" si="13">IF(AND(F10&gt;0,F10&gt;J10,E10&gt;0),J10,IF(AND(F10&lt;=J10,E10&gt;0),F10,0))</f>
        <v>0.75</v>
      </c>
      <c r="I10" s="42">
        <v>0.41666666666666669</v>
      </c>
      <c r="J10" s="42">
        <v>0.75</v>
      </c>
      <c r="K10" s="43">
        <f t="shared" ref="K10:K15" si="14">H10-G10</f>
        <v>0.33333333333333331</v>
      </c>
      <c r="L10" s="43">
        <f t="shared" ref="L10:L15" si="15">IF(D10-K10&gt;0,D10-K10,0)</f>
        <v>0</v>
      </c>
      <c r="M10" s="42">
        <f t="shared" ref="M10:M15" si="16">IF(K10-D10&gt;0,K10-D10,0)</f>
        <v>0.33333333333333331</v>
      </c>
      <c r="N10" s="42" t="str">
        <f t="shared" ref="N10:N15" si="17">IF(AND(F10&gt;0,E10=0),"no","ok")</f>
        <v>ok</v>
      </c>
      <c r="O10" s="42" t="str">
        <f t="shared" ref="O10:O15" si="18">IF(AND(F10=0,E10&gt;0),"no","ok")</f>
        <v>ok</v>
      </c>
      <c r="P10" s="41">
        <f t="shared" ref="P10:P15" si="19">IF(G10-I10&gt;0,G10-I10,0)</f>
        <v>0</v>
      </c>
      <c r="Q10" s="41">
        <f t="shared" ref="Q10:Q15" si="20">IF(H10=0,0,IF(H10&lt;=J10,(J10-H10),0))</f>
        <v>0</v>
      </c>
      <c r="R10" s="78">
        <f>SUM(P10:Q15)</f>
        <v>0.14236111111111105</v>
      </c>
      <c r="S10" s="40" t="str">
        <f t="shared" ref="S10:S15" si="21">IF(OR(N10="no",O10="no"),"error","ok")</f>
        <v>ok</v>
      </c>
      <c r="T10" s="39"/>
      <c r="U10" s="39" t="s">
        <v>18</v>
      </c>
      <c r="V10" s="38"/>
      <c r="Z10" s="2">
        <v>414</v>
      </c>
      <c r="AA10" s="37"/>
      <c r="AB10" s="32"/>
      <c r="AC10" s="32"/>
      <c r="AD10" s="36"/>
      <c r="AE10" s="32"/>
      <c r="AF10" s="32"/>
      <c r="AG10" s="35"/>
      <c r="AH10" s="32"/>
      <c r="AI10" s="32"/>
      <c r="AJ10" s="34"/>
      <c r="AK10" s="32"/>
      <c r="AL10" s="32"/>
      <c r="AM10" s="33"/>
      <c r="AN10" s="32"/>
      <c r="AO10" s="32"/>
      <c r="AP10" s="31">
        <f t="shared" si="0"/>
        <v>0</v>
      </c>
      <c r="AQ10" s="31">
        <f t="shared" si="1"/>
        <v>0</v>
      </c>
      <c r="AS10" s="50"/>
      <c r="AT10" s="49"/>
    </row>
    <row r="11" spans="1:46 16384:16384" ht="18" customHeight="1" x14ac:dyDescent="0.25">
      <c r="A11" s="2">
        <v>415</v>
      </c>
      <c r="B11" s="48">
        <v>43779</v>
      </c>
      <c r="C11" s="47" t="s">
        <v>11</v>
      </c>
      <c r="D11" s="46">
        <v>0.33333333333333331</v>
      </c>
      <c r="E11" s="45">
        <v>0.4236111111111111</v>
      </c>
      <c r="F11" s="45">
        <v>0.7597222222222223</v>
      </c>
      <c r="G11" s="44">
        <f t="shared" si="12"/>
        <v>0.4236111111111111</v>
      </c>
      <c r="H11" s="44">
        <f t="shared" si="13"/>
        <v>0.75</v>
      </c>
      <c r="I11" s="42">
        <v>0.41666666666666669</v>
      </c>
      <c r="J11" s="42">
        <v>0.75</v>
      </c>
      <c r="K11" s="43">
        <f t="shared" si="14"/>
        <v>0.3263888888888889</v>
      </c>
      <c r="L11" s="43">
        <f t="shared" si="15"/>
        <v>6.9444444444444198E-3</v>
      </c>
      <c r="M11" s="42">
        <f t="shared" si="16"/>
        <v>0</v>
      </c>
      <c r="N11" s="42" t="str">
        <f t="shared" si="17"/>
        <v>ok</v>
      </c>
      <c r="O11" s="42" t="str">
        <f t="shared" si="18"/>
        <v>ok</v>
      </c>
      <c r="P11" s="41">
        <f t="shared" si="19"/>
        <v>6.9444444444444198E-3</v>
      </c>
      <c r="Q11" s="41">
        <f t="shared" si="20"/>
        <v>0</v>
      </c>
      <c r="R11" s="79"/>
      <c r="S11" s="40" t="str">
        <f t="shared" si="21"/>
        <v>ok</v>
      </c>
      <c r="T11" s="39"/>
      <c r="U11" s="39"/>
      <c r="V11" s="38"/>
      <c r="Z11" s="2">
        <v>415</v>
      </c>
      <c r="AA11" s="37"/>
      <c r="AB11" s="32"/>
      <c r="AC11" s="32"/>
      <c r="AD11" s="36"/>
      <c r="AE11" s="32"/>
      <c r="AF11" s="32"/>
      <c r="AG11" s="35"/>
      <c r="AH11" s="32"/>
      <c r="AI11" s="32"/>
      <c r="AJ11" s="34"/>
      <c r="AK11" s="32"/>
      <c r="AL11" s="32"/>
      <c r="AM11" s="33"/>
      <c r="AN11" s="32"/>
      <c r="AO11" s="32"/>
      <c r="AP11" s="31">
        <f t="shared" si="0"/>
        <v>0</v>
      </c>
      <c r="AQ11" s="31">
        <f t="shared" si="1"/>
        <v>0</v>
      </c>
      <c r="AS11" s="50"/>
      <c r="AT11" s="49"/>
    </row>
    <row r="12" spans="1:46 16384:16384" ht="18" customHeight="1" x14ac:dyDescent="0.25">
      <c r="A12" s="2">
        <v>416</v>
      </c>
      <c r="B12" s="48">
        <v>43780</v>
      </c>
      <c r="C12" s="47" t="s">
        <v>10</v>
      </c>
      <c r="D12" s="46">
        <v>0.33333333333333331</v>
      </c>
      <c r="E12" s="45"/>
      <c r="F12" s="45"/>
      <c r="G12" s="44">
        <f t="shared" si="12"/>
        <v>0</v>
      </c>
      <c r="H12" s="44">
        <f t="shared" si="13"/>
        <v>0</v>
      </c>
      <c r="I12" s="42">
        <v>0.41666666666666669</v>
      </c>
      <c r="J12" s="42">
        <v>0.75</v>
      </c>
      <c r="K12" s="43">
        <f t="shared" si="14"/>
        <v>0</v>
      </c>
      <c r="L12" s="43">
        <f t="shared" si="15"/>
        <v>0.33333333333333331</v>
      </c>
      <c r="M12" s="42">
        <f t="shared" si="16"/>
        <v>0</v>
      </c>
      <c r="N12" s="42" t="str">
        <f t="shared" si="17"/>
        <v>ok</v>
      </c>
      <c r="O12" s="42" t="str">
        <f t="shared" si="18"/>
        <v>ok</v>
      </c>
      <c r="P12" s="41">
        <f t="shared" si="19"/>
        <v>0</v>
      </c>
      <c r="Q12" s="41">
        <f t="shared" si="20"/>
        <v>0</v>
      </c>
      <c r="R12" s="79"/>
      <c r="S12" s="40" t="str">
        <f t="shared" si="21"/>
        <v>ok</v>
      </c>
      <c r="T12" s="39"/>
      <c r="U12" s="39"/>
      <c r="V12" s="38"/>
      <c r="Z12" s="2">
        <v>416</v>
      </c>
      <c r="AA12" s="37"/>
      <c r="AB12" s="32"/>
      <c r="AC12" s="32"/>
      <c r="AD12" s="36"/>
      <c r="AE12" s="32"/>
      <c r="AF12" s="32"/>
      <c r="AG12" s="35"/>
      <c r="AH12" s="32"/>
      <c r="AI12" s="32"/>
      <c r="AJ12" s="34"/>
      <c r="AK12" s="32"/>
      <c r="AL12" s="32"/>
      <c r="AM12" s="33"/>
      <c r="AN12" s="32"/>
      <c r="AO12" s="32"/>
      <c r="AP12" s="31">
        <f t="shared" si="0"/>
        <v>0</v>
      </c>
      <c r="AQ12" s="31">
        <f t="shared" si="1"/>
        <v>0</v>
      </c>
      <c r="AS12" s="50"/>
      <c r="AT12" s="49"/>
    </row>
    <row r="13" spans="1:46 16384:16384" ht="18" customHeight="1" x14ac:dyDescent="0.25">
      <c r="A13" s="2">
        <v>417</v>
      </c>
      <c r="B13" s="48">
        <v>43781</v>
      </c>
      <c r="C13" s="47" t="s">
        <v>9</v>
      </c>
      <c r="D13" s="46">
        <v>0.33333333333333331</v>
      </c>
      <c r="E13" s="45">
        <v>0.40277777777777773</v>
      </c>
      <c r="F13" s="45">
        <v>0.63611111111111118</v>
      </c>
      <c r="G13" s="44">
        <f t="shared" si="12"/>
        <v>0.41666666666666669</v>
      </c>
      <c r="H13" s="44">
        <f t="shared" si="13"/>
        <v>0.63611111111111118</v>
      </c>
      <c r="I13" s="42">
        <v>0.41666666666666669</v>
      </c>
      <c r="J13" s="42">
        <v>0.75</v>
      </c>
      <c r="K13" s="43">
        <f t="shared" si="14"/>
        <v>0.2194444444444445</v>
      </c>
      <c r="L13" s="43">
        <f t="shared" si="15"/>
        <v>0.11388888888888882</v>
      </c>
      <c r="M13" s="42">
        <f t="shared" si="16"/>
        <v>0</v>
      </c>
      <c r="N13" s="42" t="str">
        <f t="shared" si="17"/>
        <v>ok</v>
      </c>
      <c r="O13" s="42" t="str">
        <f t="shared" si="18"/>
        <v>ok</v>
      </c>
      <c r="P13" s="41">
        <f t="shared" si="19"/>
        <v>0</v>
      </c>
      <c r="Q13" s="41">
        <f t="shared" si="20"/>
        <v>0.11388888888888882</v>
      </c>
      <c r="R13" s="79"/>
      <c r="S13" s="40" t="str">
        <f t="shared" si="21"/>
        <v>ok</v>
      </c>
      <c r="T13" s="39"/>
      <c r="U13" s="39"/>
      <c r="V13" s="38"/>
      <c r="Z13" s="2">
        <v>417</v>
      </c>
      <c r="AA13" s="37"/>
      <c r="AB13" s="32"/>
      <c r="AC13" s="32"/>
      <c r="AD13" s="36"/>
      <c r="AE13" s="32"/>
      <c r="AF13" s="32"/>
      <c r="AG13" s="35"/>
      <c r="AH13" s="32"/>
      <c r="AI13" s="32"/>
      <c r="AJ13" s="34"/>
      <c r="AK13" s="32"/>
      <c r="AL13" s="32"/>
      <c r="AM13" s="33"/>
      <c r="AN13" s="32"/>
      <c r="AO13" s="32"/>
      <c r="AP13" s="31">
        <f t="shared" si="0"/>
        <v>0</v>
      </c>
      <c r="AQ13" s="31">
        <f t="shared" si="1"/>
        <v>0</v>
      </c>
      <c r="AS13" s="50"/>
      <c r="AT13" s="49"/>
    </row>
    <row r="14" spans="1:46 16384:16384" ht="18" customHeight="1" x14ac:dyDescent="0.25">
      <c r="A14" s="2">
        <v>418</v>
      </c>
      <c r="B14" s="48">
        <v>43782</v>
      </c>
      <c r="C14" s="47" t="s">
        <v>16</v>
      </c>
      <c r="D14" s="46">
        <v>0.33333333333333331</v>
      </c>
      <c r="E14" s="45">
        <v>0.4381944444444445</v>
      </c>
      <c r="F14" s="45">
        <v>0.8027777777777777</v>
      </c>
      <c r="G14" s="44">
        <f t="shared" si="12"/>
        <v>0.4381944444444445</v>
      </c>
      <c r="H14" s="44">
        <f t="shared" si="13"/>
        <v>0.75</v>
      </c>
      <c r="I14" s="42">
        <v>0.41666666666666669</v>
      </c>
      <c r="J14" s="42">
        <v>0.75</v>
      </c>
      <c r="K14" s="43">
        <f t="shared" si="14"/>
        <v>0.3118055555555555</v>
      </c>
      <c r="L14" s="43">
        <f t="shared" si="15"/>
        <v>2.1527777777777812E-2</v>
      </c>
      <c r="M14" s="42">
        <f t="shared" si="16"/>
        <v>0</v>
      </c>
      <c r="N14" s="42" t="str">
        <f t="shared" si="17"/>
        <v>ok</v>
      </c>
      <c r="O14" s="42" t="str">
        <f t="shared" si="18"/>
        <v>ok</v>
      </c>
      <c r="P14" s="41">
        <f t="shared" si="19"/>
        <v>2.1527777777777812E-2</v>
      </c>
      <c r="Q14" s="41">
        <f t="shared" si="20"/>
        <v>0</v>
      </c>
      <c r="R14" s="79"/>
      <c r="S14" s="40" t="str">
        <f t="shared" si="21"/>
        <v>ok</v>
      </c>
      <c r="T14" s="39"/>
      <c r="U14" s="39"/>
      <c r="V14" s="38"/>
      <c r="Z14" s="2">
        <v>418</v>
      </c>
      <c r="AA14" s="37"/>
      <c r="AB14" s="32"/>
      <c r="AC14" s="32"/>
      <c r="AD14" s="36"/>
      <c r="AE14" s="32"/>
      <c r="AF14" s="32"/>
      <c r="AG14" s="35"/>
      <c r="AH14" s="32"/>
      <c r="AI14" s="32"/>
      <c r="AJ14" s="34"/>
      <c r="AK14" s="32"/>
      <c r="AL14" s="32"/>
      <c r="AM14" s="33"/>
      <c r="AN14" s="32"/>
      <c r="AO14" s="32"/>
      <c r="AP14" s="31">
        <f t="shared" si="0"/>
        <v>0</v>
      </c>
      <c r="AQ14" s="31">
        <f t="shared" si="1"/>
        <v>0</v>
      </c>
      <c r="AS14" s="50"/>
      <c r="AT14" s="49"/>
    </row>
    <row r="15" spans="1:46 16384:16384" ht="18" customHeight="1" x14ac:dyDescent="0.25">
      <c r="A15" s="2">
        <v>419</v>
      </c>
      <c r="B15" s="48">
        <v>43783</v>
      </c>
      <c r="C15" s="47" t="s">
        <v>15</v>
      </c>
      <c r="D15" s="46">
        <v>0.33333333333333331</v>
      </c>
      <c r="E15" s="45">
        <v>0.39513888888888887</v>
      </c>
      <c r="F15" s="45">
        <v>0.75416666666666676</v>
      </c>
      <c r="G15" s="44">
        <f t="shared" si="12"/>
        <v>0.41666666666666669</v>
      </c>
      <c r="H15" s="44">
        <f t="shared" si="13"/>
        <v>0.75</v>
      </c>
      <c r="I15" s="42">
        <v>0.41666666666666669</v>
      </c>
      <c r="J15" s="42">
        <v>0.75</v>
      </c>
      <c r="K15" s="43">
        <f t="shared" si="14"/>
        <v>0.33333333333333331</v>
      </c>
      <c r="L15" s="43">
        <f t="shared" si="15"/>
        <v>0</v>
      </c>
      <c r="M15" s="42">
        <f t="shared" si="16"/>
        <v>0</v>
      </c>
      <c r="N15" s="42" t="str">
        <f t="shared" si="17"/>
        <v>ok</v>
      </c>
      <c r="O15" s="42" t="str">
        <f t="shared" si="18"/>
        <v>ok</v>
      </c>
      <c r="P15" s="41">
        <f t="shared" si="19"/>
        <v>0</v>
      </c>
      <c r="Q15" s="41">
        <f t="shared" si="20"/>
        <v>0</v>
      </c>
      <c r="R15" s="80"/>
      <c r="S15" s="40" t="str">
        <f t="shared" si="21"/>
        <v>ok</v>
      </c>
      <c r="T15" s="39"/>
      <c r="U15" s="39"/>
      <c r="V15" s="38"/>
      <c r="Z15" s="2">
        <v>419</v>
      </c>
      <c r="AA15" s="37"/>
      <c r="AB15" s="32"/>
      <c r="AC15" s="32"/>
      <c r="AD15" s="36"/>
      <c r="AE15" s="32"/>
      <c r="AF15" s="32"/>
      <c r="AG15" s="35"/>
      <c r="AH15" s="32"/>
      <c r="AI15" s="32"/>
      <c r="AJ15" s="34"/>
      <c r="AK15" s="32"/>
      <c r="AL15" s="32"/>
      <c r="AM15" s="33"/>
      <c r="AN15" s="32"/>
      <c r="AO15" s="32"/>
      <c r="AP15" s="31">
        <f t="shared" si="0"/>
        <v>0</v>
      </c>
      <c r="AQ15" s="31">
        <f t="shared" si="1"/>
        <v>0</v>
      </c>
      <c r="AS15" s="50"/>
      <c r="AT15" s="49"/>
    </row>
    <row r="16" spans="1:46 16384:16384" ht="18" x14ac:dyDescent="0.25">
      <c r="A16" s="2">
        <v>420</v>
      </c>
      <c r="B16" s="48">
        <v>43784</v>
      </c>
      <c r="C16" s="47" t="s">
        <v>14</v>
      </c>
      <c r="D16" s="51"/>
      <c r="E16" s="51" t="s">
        <v>51</v>
      </c>
      <c r="F16" s="51" t="s">
        <v>52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 t="s">
        <v>13</v>
      </c>
      <c r="Z16" s="2">
        <v>420</v>
      </c>
      <c r="AA16" s="37"/>
      <c r="AB16" s="32"/>
      <c r="AC16" s="32"/>
      <c r="AD16" s="36"/>
      <c r="AE16" s="32"/>
      <c r="AF16" s="32"/>
      <c r="AG16" s="35"/>
      <c r="AH16" s="32"/>
      <c r="AI16" s="32"/>
      <c r="AJ16" s="34"/>
      <c r="AK16" s="32"/>
      <c r="AL16" s="32"/>
      <c r="AM16" s="33"/>
      <c r="AN16" s="32"/>
      <c r="AO16" s="32"/>
      <c r="AP16" s="31">
        <f t="shared" si="0"/>
        <v>0</v>
      </c>
      <c r="AQ16" s="31">
        <f t="shared" si="1"/>
        <v>0</v>
      </c>
      <c r="AS16" s="50"/>
      <c r="AT16" s="49"/>
    </row>
    <row r="17" spans="1:46" ht="18" customHeight="1" x14ac:dyDescent="0.25">
      <c r="A17" s="2">
        <v>421</v>
      </c>
      <c r="B17" s="48">
        <v>43785</v>
      </c>
      <c r="C17" s="47" t="s">
        <v>12</v>
      </c>
      <c r="D17" s="46">
        <v>0.33333333333333331</v>
      </c>
      <c r="E17" s="45" t="s">
        <v>47</v>
      </c>
      <c r="F17" s="45" t="s">
        <v>50</v>
      </c>
      <c r="G17" s="44" t="str">
        <f t="shared" ref="G17:G22" si="22">IF(AND(E17&gt;0,E17&gt;I17,F17&gt;0),E17,IF(AND(E17&lt;=I17,F17&gt;0,E17&gt;0),I17,0))</f>
        <v>10:04</v>
      </c>
      <c r="H17" s="44">
        <f t="shared" ref="H17:H22" si="23">IF(AND(F17&gt;0,F17&gt;J17,E17&gt;0),J17,IF(AND(F17&lt;=J17,E17&gt;0),F17,0))</f>
        <v>0.75</v>
      </c>
      <c r="I17" s="42">
        <v>0.41666666666666669</v>
      </c>
      <c r="J17" s="42">
        <v>0.75</v>
      </c>
      <c r="K17" s="43">
        <f t="shared" ref="K17:K22" si="24">H17-G17</f>
        <v>0.33055555555555555</v>
      </c>
      <c r="L17" s="43">
        <f t="shared" ref="L17:L22" si="25">IF(D17-K17&gt;0,D17-K17,0)</f>
        <v>2.7777777777777679E-3</v>
      </c>
      <c r="M17" s="42">
        <f t="shared" ref="M17:M22" si="26">IF(K17-D17&gt;0,K17-D17,0)</f>
        <v>0</v>
      </c>
      <c r="N17" s="42" t="str">
        <f t="shared" ref="N17:N22" si="27">IF(AND(F17&gt;0,E17=0),"no","ok")</f>
        <v>ok</v>
      </c>
      <c r="O17" s="42" t="str">
        <f t="shared" ref="O17:O22" si="28">IF(AND(F17=0,E17&gt;0),"no","ok")</f>
        <v>ok</v>
      </c>
      <c r="P17" s="41">
        <f t="shared" ref="P17:P22" si="29">IF(G17-I17&gt;0,G17-I17,0)</f>
        <v>2.7777777777777679E-3</v>
      </c>
      <c r="Q17" s="41">
        <f t="shared" ref="Q17:Q22" si="30">IF(H17=0,0,IF(H17&lt;=J17,(J17-H17),0))</f>
        <v>0</v>
      </c>
      <c r="R17" s="78">
        <f>SUM(P17:Q22)</f>
        <v>2.2222222222222199E-2</v>
      </c>
      <c r="S17" s="40" t="str">
        <f t="shared" ref="S17:S22" si="31">IF(OR(N17="no",O17="no"),"error","ok")</f>
        <v>ok</v>
      </c>
      <c r="T17" s="39"/>
      <c r="U17" s="39"/>
      <c r="V17" s="38"/>
      <c r="Z17" s="2">
        <v>421</v>
      </c>
      <c r="AA17" s="37"/>
      <c r="AB17" s="32"/>
      <c r="AC17" s="32"/>
      <c r="AD17" s="36"/>
      <c r="AE17" s="32"/>
      <c r="AF17" s="32"/>
      <c r="AG17" s="35"/>
      <c r="AH17" s="32"/>
      <c r="AI17" s="32"/>
      <c r="AJ17" s="34"/>
      <c r="AK17" s="32"/>
      <c r="AL17" s="32"/>
      <c r="AM17" s="33"/>
      <c r="AN17" s="32"/>
      <c r="AO17" s="32"/>
      <c r="AP17" s="31">
        <f t="shared" si="0"/>
        <v>0</v>
      </c>
      <c r="AQ17" s="31">
        <f t="shared" si="1"/>
        <v>0</v>
      </c>
      <c r="AS17" s="50"/>
      <c r="AT17" s="49"/>
    </row>
    <row r="18" spans="1:46" ht="18" customHeight="1" x14ac:dyDescent="0.25">
      <c r="A18" s="2">
        <v>422</v>
      </c>
      <c r="B18" s="48">
        <v>43786</v>
      </c>
      <c r="C18" s="47" t="s">
        <v>11</v>
      </c>
      <c r="D18" s="46">
        <v>0.33333333333333331</v>
      </c>
      <c r="E18" s="45" t="s">
        <v>53</v>
      </c>
      <c r="F18" s="45" t="s">
        <v>54</v>
      </c>
      <c r="G18" s="44" t="str">
        <f t="shared" si="22"/>
        <v>10:12</v>
      </c>
      <c r="H18" s="44">
        <f t="shared" si="23"/>
        <v>0.75</v>
      </c>
      <c r="I18" s="42">
        <v>0.41666666666666669</v>
      </c>
      <c r="J18" s="42">
        <v>0.75</v>
      </c>
      <c r="K18" s="43">
        <f t="shared" si="24"/>
        <v>0.32500000000000001</v>
      </c>
      <c r="L18" s="43">
        <f t="shared" si="25"/>
        <v>8.3333333333333037E-3</v>
      </c>
      <c r="M18" s="42">
        <f t="shared" si="26"/>
        <v>0</v>
      </c>
      <c r="N18" s="42" t="str">
        <f t="shared" si="27"/>
        <v>ok</v>
      </c>
      <c r="O18" s="42" t="str">
        <f t="shared" si="28"/>
        <v>ok</v>
      </c>
      <c r="P18" s="41">
        <f t="shared" si="29"/>
        <v>8.3333333333333037E-3</v>
      </c>
      <c r="Q18" s="41">
        <f t="shared" si="30"/>
        <v>0</v>
      </c>
      <c r="R18" s="79"/>
      <c r="S18" s="40" t="str">
        <f t="shared" si="31"/>
        <v>ok</v>
      </c>
      <c r="T18" s="39"/>
      <c r="U18" s="39"/>
      <c r="V18" s="38"/>
      <c r="Z18" s="2">
        <v>422</v>
      </c>
      <c r="AA18" s="37"/>
      <c r="AB18" s="32"/>
      <c r="AC18" s="32"/>
      <c r="AD18" s="36"/>
      <c r="AE18" s="32"/>
      <c r="AF18" s="32"/>
      <c r="AG18" s="35"/>
      <c r="AH18" s="32"/>
      <c r="AI18" s="32"/>
      <c r="AJ18" s="34"/>
      <c r="AK18" s="32"/>
      <c r="AL18" s="32"/>
      <c r="AM18" s="33"/>
      <c r="AN18" s="32"/>
      <c r="AO18" s="32"/>
      <c r="AP18" s="31">
        <f t="shared" si="0"/>
        <v>0</v>
      </c>
      <c r="AQ18" s="31">
        <f t="shared" si="1"/>
        <v>0</v>
      </c>
      <c r="AS18" s="50"/>
      <c r="AT18" s="49"/>
    </row>
    <row r="19" spans="1:46" ht="18" customHeight="1" x14ac:dyDescent="0.25">
      <c r="A19" s="2">
        <v>423</v>
      </c>
      <c r="B19" s="48">
        <v>43787</v>
      </c>
      <c r="C19" s="47" t="s">
        <v>10</v>
      </c>
      <c r="D19" s="46">
        <v>0.33333333333333331</v>
      </c>
      <c r="E19" s="45"/>
      <c r="F19" s="45"/>
      <c r="G19" s="44">
        <f t="shared" si="22"/>
        <v>0</v>
      </c>
      <c r="H19" s="44">
        <f t="shared" si="23"/>
        <v>0</v>
      </c>
      <c r="I19" s="42">
        <v>0.41666666666666669</v>
      </c>
      <c r="J19" s="42">
        <v>0.75</v>
      </c>
      <c r="K19" s="43">
        <f t="shared" si="24"/>
        <v>0</v>
      </c>
      <c r="L19" s="43">
        <f t="shared" si="25"/>
        <v>0.33333333333333331</v>
      </c>
      <c r="M19" s="42">
        <f t="shared" si="26"/>
        <v>0</v>
      </c>
      <c r="N19" s="42" t="str">
        <f t="shared" si="27"/>
        <v>ok</v>
      </c>
      <c r="O19" s="42" t="str">
        <f t="shared" si="28"/>
        <v>ok</v>
      </c>
      <c r="P19" s="41">
        <f t="shared" si="29"/>
        <v>0</v>
      </c>
      <c r="Q19" s="41">
        <f t="shared" si="30"/>
        <v>0</v>
      </c>
      <c r="R19" s="79"/>
      <c r="S19" s="40" t="str">
        <f t="shared" si="31"/>
        <v>ok</v>
      </c>
      <c r="T19" s="39"/>
      <c r="U19" s="39"/>
      <c r="V19" s="38"/>
      <c r="Z19" s="2">
        <v>423</v>
      </c>
      <c r="AA19" s="37"/>
      <c r="AB19" s="32"/>
      <c r="AC19" s="32"/>
      <c r="AD19" s="36"/>
      <c r="AE19" s="32"/>
      <c r="AF19" s="32"/>
      <c r="AG19" s="35"/>
      <c r="AH19" s="32"/>
      <c r="AI19" s="32"/>
      <c r="AJ19" s="34"/>
      <c r="AK19" s="32"/>
      <c r="AL19" s="32"/>
      <c r="AM19" s="33"/>
      <c r="AN19" s="32"/>
      <c r="AO19" s="32"/>
      <c r="AP19" s="31">
        <f t="shared" si="0"/>
        <v>0</v>
      </c>
      <c r="AQ19" s="31">
        <f t="shared" si="1"/>
        <v>0</v>
      </c>
      <c r="AS19" s="50"/>
      <c r="AT19" s="49"/>
    </row>
    <row r="20" spans="1:46" ht="18" customHeight="1" x14ac:dyDescent="0.25">
      <c r="A20" s="2">
        <v>424</v>
      </c>
      <c r="B20" s="48">
        <v>43788</v>
      </c>
      <c r="C20" s="47" t="s">
        <v>9</v>
      </c>
      <c r="D20" s="46">
        <v>0.33333333333333331</v>
      </c>
      <c r="E20" s="45" t="s">
        <v>55</v>
      </c>
      <c r="F20" s="45" t="s">
        <v>56</v>
      </c>
      <c r="G20" s="44" t="str">
        <f t="shared" si="22"/>
        <v>10:16</v>
      </c>
      <c r="H20" s="44">
        <f t="shared" si="23"/>
        <v>0.75</v>
      </c>
      <c r="I20" s="42">
        <v>0.41666666666666669</v>
      </c>
      <c r="J20" s="42">
        <v>0.75</v>
      </c>
      <c r="K20" s="43">
        <f t="shared" si="24"/>
        <v>0.32222222222222219</v>
      </c>
      <c r="L20" s="43">
        <f t="shared" si="25"/>
        <v>1.1111111111111127E-2</v>
      </c>
      <c r="M20" s="42">
        <f t="shared" si="26"/>
        <v>0</v>
      </c>
      <c r="N20" s="42" t="str">
        <f t="shared" si="27"/>
        <v>ok</v>
      </c>
      <c r="O20" s="42" t="str">
        <f t="shared" si="28"/>
        <v>ok</v>
      </c>
      <c r="P20" s="41">
        <f t="shared" si="29"/>
        <v>1.1111111111111127E-2</v>
      </c>
      <c r="Q20" s="41">
        <f t="shared" si="30"/>
        <v>0</v>
      </c>
      <c r="R20" s="79"/>
      <c r="S20" s="40" t="str">
        <f t="shared" si="31"/>
        <v>ok</v>
      </c>
      <c r="T20" s="39"/>
      <c r="U20" s="39"/>
      <c r="V20" s="38"/>
      <c r="Z20" s="2">
        <v>424</v>
      </c>
      <c r="AA20" s="37"/>
      <c r="AB20" s="32"/>
      <c r="AC20" s="32"/>
      <c r="AD20" s="36"/>
      <c r="AE20" s="32"/>
      <c r="AF20" s="32"/>
      <c r="AG20" s="35"/>
      <c r="AH20" s="32"/>
      <c r="AI20" s="32"/>
      <c r="AJ20" s="34"/>
      <c r="AK20" s="32"/>
      <c r="AL20" s="32"/>
      <c r="AM20" s="33"/>
      <c r="AN20" s="32"/>
      <c r="AO20" s="32"/>
      <c r="AP20" s="31">
        <f t="shared" si="0"/>
        <v>0</v>
      </c>
      <c r="AQ20" s="31">
        <f t="shared" si="1"/>
        <v>0</v>
      </c>
      <c r="AS20" s="50"/>
      <c r="AT20" s="49"/>
    </row>
    <row r="21" spans="1:46" ht="18" customHeight="1" x14ac:dyDescent="0.25">
      <c r="A21" s="2">
        <v>425</v>
      </c>
      <c r="B21" s="48">
        <v>43789</v>
      </c>
      <c r="C21" s="47" t="s">
        <v>16</v>
      </c>
      <c r="D21" s="46">
        <v>0.33333333333333331</v>
      </c>
      <c r="E21" s="45"/>
      <c r="F21" s="45"/>
      <c r="G21" s="44">
        <f t="shared" si="22"/>
        <v>0</v>
      </c>
      <c r="H21" s="44">
        <f t="shared" si="23"/>
        <v>0</v>
      </c>
      <c r="I21" s="42">
        <v>0.41666666666666669</v>
      </c>
      <c r="J21" s="42">
        <v>0.75</v>
      </c>
      <c r="K21" s="43">
        <f t="shared" si="24"/>
        <v>0</v>
      </c>
      <c r="L21" s="43">
        <f t="shared" si="25"/>
        <v>0.33333333333333331</v>
      </c>
      <c r="M21" s="42">
        <f t="shared" si="26"/>
        <v>0</v>
      </c>
      <c r="N21" s="42" t="str">
        <f t="shared" si="27"/>
        <v>ok</v>
      </c>
      <c r="O21" s="42" t="str">
        <f t="shared" si="28"/>
        <v>ok</v>
      </c>
      <c r="P21" s="41">
        <f t="shared" si="29"/>
        <v>0</v>
      </c>
      <c r="Q21" s="41">
        <f t="shared" si="30"/>
        <v>0</v>
      </c>
      <c r="R21" s="79"/>
      <c r="S21" s="40" t="str">
        <f t="shared" si="31"/>
        <v>ok</v>
      </c>
      <c r="T21" s="39"/>
      <c r="U21" s="39"/>
      <c r="V21" s="38"/>
      <c r="Z21" s="2">
        <v>425</v>
      </c>
      <c r="AA21" s="37"/>
      <c r="AB21" s="32"/>
      <c r="AC21" s="32"/>
      <c r="AD21" s="36"/>
      <c r="AE21" s="32"/>
      <c r="AF21" s="32"/>
      <c r="AG21" s="35"/>
      <c r="AH21" s="32"/>
      <c r="AI21" s="32"/>
      <c r="AJ21" s="34"/>
      <c r="AK21" s="32"/>
      <c r="AL21" s="32"/>
      <c r="AM21" s="33"/>
      <c r="AN21" s="32"/>
      <c r="AO21" s="32"/>
      <c r="AP21" s="31">
        <f t="shared" si="0"/>
        <v>0</v>
      </c>
      <c r="AQ21" s="31">
        <f t="shared" si="1"/>
        <v>0</v>
      </c>
      <c r="AS21" s="50"/>
      <c r="AT21" s="49"/>
    </row>
    <row r="22" spans="1:46" ht="18" customHeight="1" x14ac:dyDescent="0.25">
      <c r="A22" s="2">
        <v>426</v>
      </c>
      <c r="B22" s="48">
        <v>43790</v>
      </c>
      <c r="C22" s="47" t="s">
        <v>15</v>
      </c>
      <c r="D22" s="46">
        <v>0.33333333333333331</v>
      </c>
      <c r="E22" s="45"/>
      <c r="F22" s="45"/>
      <c r="G22" s="44">
        <f t="shared" si="22"/>
        <v>0</v>
      </c>
      <c r="H22" s="44">
        <f t="shared" si="23"/>
        <v>0</v>
      </c>
      <c r="I22" s="42">
        <v>0.41666666666666669</v>
      </c>
      <c r="J22" s="42">
        <v>0.75</v>
      </c>
      <c r="K22" s="43">
        <f t="shared" si="24"/>
        <v>0</v>
      </c>
      <c r="L22" s="43">
        <f t="shared" si="25"/>
        <v>0.33333333333333331</v>
      </c>
      <c r="M22" s="42">
        <f t="shared" si="26"/>
        <v>0</v>
      </c>
      <c r="N22" s="42" t="str">
        <f t="shared" si="27"/>
        <v>ok</v>
      </c>
      <c r="O22" s="42" t="str">
        <f t="shared" si="28"/>
        <v>ok</v>
      </c>
      <c r="P22" s="41">
        <f t="shared" si="29"/>
        <v>0</v>
      </c>
      <c r="Q22" s="41">
        <f t="shared" si="30"/>
        <v>0</v>
      </c>
      <c r="R22" s="80"/>
      <c r="S22" s="40" t="str">
        <f t="shared" si="31"/>
        <v>ok</v>
      </c>
      <c r="T22" s="39"/>
      <c r="U22" s="39"/>
      <c r="V22" s="38"/>
      <c r="Z22" s="2">
        <v>426</v>
      </c>
      <c r="AA22" s="37"/>
      <c r="AB22" s="32"/>
      <c r="AC22" s="32"/>
      <c r="AD22" s="36"/>
      <c r="AE22" s="32"/>
      <c r="AF22" s="32"/>
      <c r="AG22" s="35"/>
      <c r="AH22" s="32"/>
      <c r="AI22" s="32"/>
      <c r="AJ22" s="34"/>
      <c r="AK22" s="32"/>
      <c r="AL22" s="32"/>
      <c r="AM22" s="33"/>
      <c r="AN22" s="32"/>
      <c r="AO22" s="32"/>
      <c r="AP22" s="31">
        <f t="shared" si="0"/>
        <v>0</v>
      </c>
      <c r="AQ22" s="31">
        <f t="shared" si="1"/>
        <v>0</v>
      </c>
      <c r="AS22" s="50"/>
      <c r="AT22" s="49"/>
    </row>
    <row r="23" spans="1:46" ht="18" x14ac:dyDescent="0.25">
      <c r="A23" s="2">
        <v>427</v>
      </c>
      <c r="B23" s="48">
        <v>43791</v>
      </c>
      <c r="C23" s="47" t="s">
        <v>14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 t="s">
        <v>13</v>
      </c>
      <c r="Z23" s="2">
        <v>427</v>
      </c>
      <c r="AA23" s="37"/>
      <c r="AB23" s="32"/>
      <c r="AC23" s="32"/>
      <c r="AD23" s="36"/>
      <c r="AE23" s="32"/>
      <c r="AF23" s="32"/>
      <c r="AG23" s="35"/>
      <c r="AH23" s="32"/>
      <c r="AI23" s="32"/>
      <c r="AJ23" s="34"/>
      <c r="AK23" s="32"/>
      <c r="AL23" s="32"/>
      <c r="AM23" s="33"/>
      <c r="AN23" s="32"/>
      <c r="AO23" s="32"/>
      <c r="AP23" s="31">
        <f t="shared" si="0"/>
        <v>0</v>
      </c>
      <c r="AQ23" s="31">
        <f t="shared" si="1"/>
        <v>0</v>
      </c>
      <c r="AS23" s="50"/>
      <c r="AT23" s="49"/>
    </row>
    <row r="24" spans="1:46" ht="18" customHeight="1" x14ac:dyDescent="0.25">
      <c r="A24" s="2">
        <v>428</v>
      </c>
      <c r="B24" s="48">
        <v>43792</v>
      </c>
      <c r="C24" s="47" t="s">
        <v>12</v>
      </c>
      <c r="D24" s="46">
        <v>0.33333333333333331</v>
      </c>
      <c r="E24" s="45"/>
      <c r="F24" s="45"/>
      <c r="G24" s="44">
        <f t="shared" ref="G24:G29" si="32">IF(AND(E24&gt;0,E24&gt;I24,F24&gt;0),E24,IF(AND(E24&lt;=I24,F24&gt;0,E24&gt;0),I24,0))</f>
        <v>0</v>
      </c>
      <c r="H24" s="44">
        <f t="shared" ref="H24:H29" si="33">IF(AND(F24&gt;0,F24&gt;J24,E24&gt;0),J24,IF(AND(F24&lt;=J24,E24&gt;0),F24,0))</f>
        <v>0</v>
      </c>
      <c r="I24" s="42">
        <v>0.41666666666666669</v>
      </c>
      <c r="J24" s="42">
        <v>0.75</v>
      </c>
      <c r="K24" s="43">
        <f t="shared" ref="K24:K29" si="34">H24-G24</f>
        <v>0</v>
      </c>
      <c r="L24" s="43">
        <f t="shared" ref="L24:L29" si="35">IF(D24-K24&gt;0,D24-K24,0)</f>
        <v>0.33333333333333331</v>
      </c>
      <c r="M24" s="42">
        <f t="shared" ref="M24:M29" si="36">IF(K24-D24&gt;0,K24-D24,0)</f>
        <v>0</v>
      </c>
      <c r="N24" s="42" t="str">
        <f t="shared" ref="N24:N29" si="37">IF(AND(F24&gt;0,E24=0),"no","ok")</f>
        <v>ok</v>
      </c>
      <c r="O24" s="42" t="str">
        <f t="shared" ref="O24:O29" si="38">IF(AND(F24=0,E24&gt;0),"no","ok")</f>
        <v>ok</v>
      </c>
      <c r="P24" s="41">
        <f t="shared" ref="P24:P29" si="39">IF(G24-I24&gt;0,G24-I24,0)</f>
        <v>0</v>
      </c>
      <c r="Q24" s="41">
        <f t="shared" ref="Q24:Q29" si="40">IF(H24=0,0,IF(H24&lt;=J24,(J24-H24),0))</f>
        <v>0</v>
      </c>
      <c r="R24" s="78">
        <f>SUM(P24:Q29)</f>
        <v>0</v>
      </c>
      <c r="S24" s="40" t="str">
        <f t="shared" ref="S24:S29" si="41">IF(OR(N24="no",O24="no"),"error","ok")</f>
        <v>ok</v>
      </c>
      <c r="T24" s="39"/>
      <c r="U24" s="39"/>
      <c r="V24" s="38"/>
      <c r="Z24" s="2">
        <v>428</v>
      </c>
      <c r="AA24" s="37"/>
      <c r="AB24" s="32"/>
      <c r="AC24" s="32"/>
      <c r="AD24" s="36"/>
      <c r="AE24" s="32"/>
      <c r="AF24" s="32"/>
      <c r="AG24" s="35"/>
      <c r="AH24" s="32"/>
      <c r="AI24" s="32"/>
      <c r="AJ24" s="34"/>
      <c r="AK24" s="32"/>
      <c r="AL24" s="32"/>
      <c r="AM24" s="33"/>
      <c r="AN24" s="32"/>
      <c r="AO24" s="32"/>
      <c r="AP24" s="31">
        <f t="shared" si="0"/>
        <v>0</v>
      </c>
      <c r="AQ24" s="31">
        <f t="shared" si="1"/>
        <v>0</v>
      </c>
      <c r="AS24" s="50"/>
      <c r="AT24" s="49"/>
    </row>
    <row r="25" spans="1:46" ht="18" customHeight="1" x14ac:dyDescent="0.25">
      <c r="A25" s="2">
        <v>429</v>
      </c>
      <c r="B25" s="48">
        <v>43793</v>
      </c>
      <c r="C25" s="47" t="s">
        <v>11</v>
      </c>
      <c r="D25" s="46">
        <v>0.33333333333333331</v>
      </c>
      <c r="E25" s="45"/>
      <c r="F25" s="45"/>
      <c r="G25" s="44">
        <f t="shared" si="32"/>
        <v>0</v>
      </c>
      <c r="H25" s="44">
        <f t="shared" si="33"/>
        <v>0</v>
      </c>
      <c r="I25" s="42">
        <v>0.41666666666666669</v>
      </c>
      <c r="J25" s="42">
        <v>0.75</v>
      </c>
      <c r="K25" s="43">
        <f t="shared" si="34"/>
        <v>0</v>
      </c>
      <c r="L25" s="43">
        <f t="shared" si="35"/>
        <v>0.33333333333333331</v>
      </c>
      <c r="M25" s="42">
        <f t="shared" si="36"/>
        <v>0</v>
      </c>
      <c r="N25" s="42" t="str">
        <f t="shared" si="37"/>
        <v>ok</v>
      </c>
      <c r="O25" s="42" t="str">
        <f t="shared" si="38"/>
        <v>ok</v>
      </c>
      <c r="P25" s="41">
        <f t="shared" si="39"/>
        <v>0</v>
      </c>
      <c r="Q25" s="41">
        <f t="shared" si="40"/>
        <v>0</v>
      </c>
      <c r="R25" s="79"/>
      <c r="S25" s="40" t="str">
        <f t="shared" si="41"/>
        <v>ok</v>
      </c>
      <c r="T25" s="39"/>
      <c r="U25" s="39"/>
      <c r="V25" s="38"/>
      <c r="Z25" s="2">
        <v>429</v>
      </c>
      <c r="AA25" s="37"/>
      <c r="AB25" s="32"/>
      <c r="AC25" s="32"/>
      <c r="AD25" s="36"/>
      <c r="AE25" s="32"/>
      <c r="AF25" s="32"/>
      <c r="AG25" s="35"/>
      <c r="AH25" s="32"/>
      <c r="AI25" s="32"/>
      <c r="AJ25" s="34"/>
      <c r="AK25" s="32"/>
      <c r="AL25" s="32"/>
      <c r="AM25" s="33"/>
      <c r="AN25" s="32"/>
      <c r="AO25" s="32"/>
      <c r="AP25" s="31">
        <f t="shared" si="0"/>
        <v>0</v>
      </c>
      <c r="AQ25" s="31">
        <f t="shared" si="1"/>
        <v>0</v>
      </c>
      <c r="AS25" s="50"/>
      <c r="AT25" s="49"/>
    </row>
    <row r="26" spans="1:46" ht="18" customHeight="1" x14ac:dyDescent="0.25">
      <c r="A26" s="2">
        <v>430</v>
      </c>
      <c r="B26" s="48">
        <v>43794</v>
      </c>
      <c r="C26" s="47" t="s">
        <v>10</v>
      </c>
      <c r="D26" s="46">
        <v>0.33333333333333331</v>
      </c>
      <c r="E26" s="45"/>
      <c r="F26" s="45"/>
      <c r="G26" s="44">
        <f t="shared" si="32"/>
        <v>0</v>
      </c>
      <c r="H26" s="44">
        <f t="shared" si="33"/>
        <v>0</v>
      </c>
      <c r="I26" s="42">
        <v>0.41666666666666669</v>
      </c>
      <c r="J26" s="42">
        <v>0.75</v>
      </c>
      <c r="K26" s="43">
        <f t="shared" si="34"/>
        <v>0</v>
      </c>
      <c r="L26" s="43">
        <f t="shared" si="35"/>
        <v>0.33333333333333331</v>
      </c>
      <c r="M26" s="42">
        <f t="shared" si="36"/>
        <v>0</v>
      </c>
      <c r="N26" s="42" t="str">
        <f t="shared" si="37"/>
        <v>ok</v>
      </c>
      <c r="O26" s="42" t="str">
        <f t="shared" si="38"/>
        <v>ok</v>
      </c>
      <c r="P26" s="41">
        <f t="shared" si="39"/>
        <v>0</v>
      </c>
      <c r="Q26" s="41">
        <f t="shared" si="40"/>
        <v>0</v>
      </c>
      <c r="R26" s="79"/>
      <c r="S26" s="40" t="str">
        <f t="shared" si="41"/>
        <v>ok</v>
      </c>
      <c r="T26" s="39"/>
      <c r="U26" s="39"/>
      <c r="V26" s="38"/>
      <c r="Z26" s="2">
        <v>430</v>
      </c>
      <c r="AA26" s="37"/>
      <c r="AB26" s="32"/>
      <c r="AC26" s="32"/>
      <c r="AD26" s="36"/>
      <c r="AE26" s="32"/>
      <c r="AF26" s="32"/>
      <c r="AG26" s="35"/>
      <c r="AH26" s="32"/>
      <c r="AI26" s="32"/>
      <c r="AJ26" s="34"/>
      <c r="AK26" s="32"/>
      <c r="AL26" s="32"/>
      <c r="AM26" s="33"/>
      <c r="AN26" s="32"/>
      <c r="AO26" s="32"/>
      <c r="AP26" s="31">
        <f t="shared" si="0"/>
        <v>0</v>
      </c>
      <c r="AQ26" s="31">
        <f t="shared" si="1"/>
        <v>0</v>
      </c>
      <c r="AS26" s="50"/>
      <c r="AT26" s="49"/>
    </row>
    <row r="27" spans="1:46" ht="18" customHeight="1" x14ac:dyDescent="0.25">
      <c r="A27" s="2">
        <v>431</v>
      </c>
      <c r="B27" s="48">
        <v>43795</v>
      </c>
      <c r="C27" s="47" t="s">
        <v>9</v>
      </c>
      <c r="D27" s="46">
        <v>0.33333333333333331</v>
      </c>
      <c r="E27" s="45"/>
      <c r="F27" s="45"/>
      <c r="G27" s="44">
        <f t="shared" si="32"/>
        <v>0</v>
      </c>
      <c r="H27" s="44">
        <f t="shared" si="33"/>
        <v>0</v>
      </c>
      <c r="I27" s="42">
        <v>0.41666666666666669</v>
      </c>
      <c r="J27" s="42">
        <v>0.75</v>
      </c>
      <c r="K27" s="43">
        <f t="shared" si="34"/>
        <v>0</v>
      </c>
      <c r="L27" s="43">
        <f t="shared" si="35"/>
        <v>0.33333333333333331</v>
      </c>
      <c r="M27" s="42">
        <f t="shared" si="36"/>
        <v>0</v>
      </c>
      <c r="N27" s="42" t="str">
        <f t="shared" si="37"/>
        <v>ok</v>
      </c>
      <c r="O27" s="42" t="str">
        <f t="shared" si="38"/>
        <v>ok</v>
      </c>
      <c r="P27" s="41">
        <f t="shared" si="39"/>
        <v>0</v>
      </c>
      <c r="Q27" s="41">
        <f t="shared" si="40"/>
        <v>0</v>
      </c>
      <c r="R27" s="79"/>
      <c r="S27" s="40" t="str">
        <f t="shared" si="41"/>
        <v>ok</v>
      </c>
      <c r="T27" s="39"/>
      <c r="U27" s="39"/>
      <c r="V27" s="38"/>
      <c r="Z27" s="2">
        <v>431</v>
      </c>
      <c r="AA27" s="37"/>
      <c r="AB27" s="32"/>
      <c r="AC27" s="32"/>
      <c r="AD27" s="36"/>
      <c r="AE27" s="32"/>
      <c r="AF27" s="32"/>
      <c r="AG27" s="35"/>
      <c r="AH27" s="32"/>
      <c r="AI27" s="32"/>
      <c r="AJ27" s="34"/>
      <c r="AK27" s="32"/>
      <c r="AL27" s="32"/>
      <c r="AM27" s="33"/>
      <c r="AN27" s="32"/>
      <c r="AO27" s="32"/>
      <c r="AP27" s="31">
        <f t="shared" si="0"/>
        <v>0</v>
      </c>
      <c r="AQ27" s="31">
        <f t="shared" si="1"/>
        <v>0</v>
      </c>
      <c r="AS27" s="50"/>
      <c r="AT27" s="49"/>
    </row>
    <row r="28" spans="1:46" ht="18" customHeight="1" x14ac:dyDescent="0.25">
      <c r="A28" s="2">
        <v>432</v>
      </c>
      <c r="B28" s="48">
        <v>43796</v>
      </c>
      <c r="C28" s="47" t="s">
        <v>16</v>
      </c>
      <c r="D28" s="46">
        <v>0.33333333333333331</v>
      </c>
      <c r="E28" s="45"/>
      <c r="F28" s="45"/>
      <c r="G28" s="44">
        <f t="shared" si="32"/>
        <v>0</v>
      </c>
      <c r="H28" s="44">
        <f t="shared" si="33"/>
        <v>0</v>
      </c>
      <c r="I28" s="42">
        <v>0.41666666666666669</v>
      </c>
      <c r="J28" s="42">
        <v>0.75</v>
      </c>
      <c r="K28" s="43">
        <f t="shared" si="34"/>
        <v>0</v>
      </c>
      <c r="L28" s="43">
        <f t="shared" si="35"/>
        <v>0.33333333333333331</v>
      </c>
      <c r="M28" s="42">
        <f t="shared" si="36"/>
        <v>0</v>
      </c>
      <c r="N28" s="42" t="str">
        <f t="shared" si="37"/>
        <v>ok</v>
      </c>
      <c r="O28" s="42" t="str">
        <f t="shared" si="38"/>
        <v>ok</v>
      </c>
      <c r="P28" s="41">
        <f t="shared" si="39"/>
        <v>0</v>
      </c>
      <c r="Q28" s="41">
        <f t="shared" si="40"/>
        <v>0</v>
      </c>
      <c r="R28" s="79"/>
      <c r="S28" s="40" t="str">
        <f t="shared" si="41"/>
        <v>ok</v>
      </c>
      <c r="T28" s="39"/>
      <c r="U28" s="39"/>
      <c r="V28" s="38"/>
      <c r="Z28" s="2">
        <v>432</v>
      </c>
      <c r="AA28" s="37"/>
      <c r="AB28" s="32"/>
      <c r="AC28" s="32"/>
      <c r="AD28" s="36"/>
      <c r="AE28" s="32"/>
      <c r="AF28" s="32"/>
      <c r="AG28" s="35"/>
      <c r="AH28" s="32"/>
      <c r="AI28" s="32"/>
      <c r="AJ28" s="34"/>
      <c r="AK28" s="32"/>
      <c r="AL28" s="32"/>
      <c r="AM28" s="33"/>
      <c r="AN28" s="32"/>
      <c r="AO28" s="32"/>
      <c r="AP28" s="31">
        <f t="shared" si="0"/>
        <v>0</v>
      </c>
      <c r="AQ28" s="31">
        <f t="shared" si="1"/>
        <v>0</v>
      </c>
      <c r="AS28" s="50"/>
      <c r="AT28" s="49"/>
    </row>
    <row r="29" spans="1:46" ht="18" customHeight="1" x14ac:dyDescent="0.25">
      <c r="A29" s="2">
        <v>433</v>
      </c>
      <c r="B29" s="48">
        <v>43797</v>
      </c>
      <c r="C29" s="47" t="s">
        <v>15</v>
      </c>
      <c r="D29" s="46">
        <v>0.33333333333333331</v>
      </c>
      <c r="E29" s="45"/>
      <c r="F29" s="45"/>
      <c r="G29" s="44">
        <f t="shared" si="32"/>
        <v>0</v>
      </c>
      <c r="H29" s="44">
        <f t="shared" si="33"/>
        <v>0</v>
      </c>
      <c r="I29" s="42">
        <v>0.41666666666666669</v>
      </c>
      <c r="J29" s="42">
        <v>0.75</v>
      </c>
      <c r="K29" s="43">
        <f t="shared" si="34"/>
        <v>0</v>
      </c>
      <c r="L29" s="43">
        <f t="shared" si="35"/>
        <v>0.33333333333333331</v>
      </c>
      <c r="M29" s="42">
        <f t="shared" si="36"/>
        <v>0</v>
      </c>
      <c r="N29" s="42" t="str">
        <f t="shared" si="37"/>
        <v>ok</v>
      </c>
      <c r="O29" s="42" t="str">
        <f t="shared" si="38"/>
        <v>ok</v>
      </c>
      <c r="P29" s="41">
        <f t="shared" si="39"/>
        <v>0</v>
      </c>
      <c r="Q29" s="41">
        <f t="shared" si="40"/>
        <v>0</v>
      </c>
      <c r="R29" s="80"/>
      <c r="S29" s="40" t="str">
        <f t="shared" si="41"/>
        <v>ok</v>
      </c>
      <c r="T29" s="39"/>
      <c r="U29" s="39"/>
      <c r="V29" s="38"/>
      <c r="Z29" s="2">
        <v>433</v>
      </c>
      <c r="AA29" s="37"/>
      <c r="AB29" s="32"/>
      <c r="AC29" s="32"/>
      <c r="AD29" s="36"/>
      <c r="AE29" s="32"/>
      <c r="AF29" s="32"/>
      <c r="AG29" s="35"/>
      <c r="AH29" s="32"/>
      <c r="AI29" s="32"/>
      <c r="AJ29" s="34"/>
      <c r="AK29" s="32"/>
      <c r="AL29" s="32"/>
      <c r="AM29" s="33"/>
      <c r="AN29" s="32"/>
      <c r="AO29" s="32"/>
      <c r="AP29" s="31">
        <f t="shared" si="0"/>
        <v>0</v>
      </c>
      <c r="AQ29" s="31">
        <f t="shared" si="1"/>
        <v>0</v>
      </c>
      <c r="AS29" s="50"/>
      <c r="AT29" s="49"/>
    </row>
    <row r="30" spans="1:46" ht="18" x14ac:dyDescent="0.25">
      <c r="A30" s="2">
        <v>434</v>
      </c>
      <c r="B30" s="48">
        <v>43798</v>
      </c>
      <c r="C30" s="47" t="s">
        <v>14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 t="s">
        <v>13</v>
      </c>
      <c r="Z30" s="2">
        <v>434</v>
      </c>
      <c r="AA30" s="37"/>
      <c r="AB30" s="32"/>
      <c r="AC30" s="32"/>
      <c r="AD30" s="36"/>
      <c r="AE30" s="32"/>
      <c r="AF30" s="32"/>
      <c r="AG30" s="35"/>
      <c r="AH30" s="32"/>
      <c r="AI30" s="32"/>
      <c r="AJ30" s="34"/>
      <c r="AK30" s="32"/>
      <c r="AL30" s="32"/>
      <c r="AM30" s="33"/>
      <c r="AN30" s="32"/>
      <c r="AO30" s="32"/>
      <c r="AP30" s="31">
        <f t="shared" si="0"/>
        <v>0</v>
      </c>
      <c r="AQ30" s="31">
        <f t="shared" si="1"/>
        <v>0</v>
      </c>
      <c r="AS30" s="50"/>
      <c r="AT30" s="49"/>
    </row>
    <row r="31" spans="1:46" ht="21" customHeight="1" thickBot="1" x14ac:dyDescent="0.3">
      <c r="A31" s="2">
        <v>435</v>
      </c>
      <c r="B31" s="48">
        <v>43799</v>
      </c>
      <c r="C31" s="47" t="s">
        <v>12</v>
      </c>
      <c r="D31" s="46">
        <v>0.33333333333333331</v>
      </c>
      <c r="E31" s="45"/>
      <c r="F31" s="45"/>
      <c r="G31" s="44">
        <f>IF(AND(E31&gt;0,E31&gt;I31,F31&gt;0),E31,IF(AND(E31&lt;=I31,F31&gt;0,E31&gt;0),I31,0))</f>
        <v>0</v>
      </c>
      <c r="H31" s="44">
        <f>IF(AND(F31&gt;0,F31&gt;J31,E31&gt;0),J31,IF(AND(F31&lt;=J31,E31&gt;0),F31,0))</f>
        <v>0</v>
      </c>
      <c r="I31" s="42">
        <v>0.41666666666666669</v>
      </c>
      <c r="J31" s="42">
        <v>0.75</v>
      </c>
      <c r="K31" s="43">
        <f>H31-G31</f>
        <v>0</v>
      </c>
      <c r="L31" s="43">
        <f>IF(D31-K31&gt;0,D31-K31,0)</f>
        <v>0.33333333333333331</v>
      </c>
      <c r="M31" s="42">
        <f>IF(K31-D31&gt;0,K31-D31,0)</f>
        <v>0</v>
      </c>
      <c r="N31" s="42" t="str">
        <f>IF(AND(F31&gt;0,E31=0),"no","ok")</f>
        <v>ok</v>
      </c>
      <c r="O31" s="42" t="str">
        <f>IF(AND(F31=0,E31&gt;0),"no","ok")</f>
        <v>ok</v>
      </c>
      <c r="P31" s="41">
        <f>IF(G31-I31&gt;0,G31-I31,0)</f>
        <v>0</v>
      </c>
      <c r="Q31" s="41">
        <f>IF(H31=0,0,IF(H31&lt;=J31,(J31-H31),0))</f>
        <v>0</v>
      </c>
      <c r="R31" s="60"/>
      <c r="S31" s="40" t="str">
        <f>IF(OR(N31="no",O31="no"),"error","ok")</f>
        <v>ok</v>
      </c>
      <c r="T31" s="39"/>
      <c r="U31" s="39"/>
      <c r="V31" s="38"/>
      <c r="Z31" s="2">
        <v>435</v>
      </c>
      <c r="AA31" s="37"/>
      <c r="AB31" s="32"/>
      <c r="AC31" s="32"/>
      <c r="AD31" s="36"/>
      <c r="AE31" s="32"/>
      <c r="AF31" s="32"/>
      <c r="AG31" s="35"/>
      <c r="AH31" s="32"/>
      <c r="AI31" s="32"/>
      <c r="AJ31" s="34"/>
      <c r="AK31" s="32"/>
      <c r="AL31" s="32"/>
      <c r="AM31" s="33"/>
      <c r="AN31" s="32"/>
      <c r="AO31" s="32"/>
      <c r="AP31" s="31">
        <f t="shared" si="0"/>
        <v>0</v>
      </c>
      <c r="AQ31" s="31">
        <f t="shared" si="1"/>
        <v>0</v>
      </c>
      <c r="AS31" s="30"/>
      <c r="AT31" s="29"/>
    </row>
    <row r="32" spans="1:46" ht="21" customHeight="1" thickBot="1" x14ac:dyDescent="0.25">
      <c r="A32" s="2">
        <v>436</v>
      </c>
      <c r="B32" s="28" t="s">
        <v>8</v>
      </c>
      <c r="C32" s="28"/>
      <c r="D32" s="23">
        <f>SUM(D2:D31)</f>
        <v>7.9999999999999964</v>
      </c>
      <c r="E32" s="24"/>
      <c r="F32" s="24"/>
      <c r="G32" s="27"/>
      <c r="H32" s="27"/>
      <c r="I32" s="26"/>
      <c r="J32" s="25"/>
      <c r="K32" s="23">
        <f>SUM(K2:K31)</f>
        <v>4.1597222222222223</v>
      </c>
      <c r="L32" s="23">
        <f>SUM(L2:L31)</f>
        <v>4.1736111111111116</v>
      </c>
      <c r="M32" s="23">
        <f>SUM(M2:M31)</f>
        <v>0.33333333333333331</v>
      </c>
      <c r="N32" s="24"/>
      <c r="O32" s="24"/>
      <c r="P32" s="23">
        <f>SUM(P2:P31)</f>
        <v>5.9722222222222177E-2</v>
      </c>
      <c r="Q32" s="23">
        <f>SUM(Q2:Q31)</f>
        <v>0.11388888888888882</v>
      </c>
      <c r="R32" s="22"/>
      <c r="S32" s="22"/>
      <c r="T32" s="22"/>
      <c r="U32" s="22"/>
      <c r="V32" s="21"/>
      <c r="Z32" s="2">
        <v>436</v>
      </c>
      <c r="AA32" s="20" t="s">
        <v>17</v>
      </c>
      <c r="AB32" s="18"/>
      <c r="AC32" s="18"/>
      <c r="AD32" s="19">
        <f>AP32+AQ32</f>
        <v>0</v>
      </c>
      <c r="AE32" s="18"/>
      <c r="AF32" s="18"/>
      <c r="AG32" s="18"/>
      <c r="AH32" s="18"/>
      <c r="AI32" s="18"/>
      <c r="AJ32" s="18"/>
      <c r="AK32" s="18"/>
      <c r="AL32" s="17"/>
      <c r="AM32" s="16">
        <f>AP32+AQ32</f>
        <v>0</v>
      </c>
      <c r="AN32" s="16"/>
      <c r="AO32" s="16"/>
      <c r="AP32" s="16">
        <f>SUM(AP2:AP31)</f>
        <v>0</v>
      </c>
      <c r="AQ32" s="15">
        <f>SUM(AQ2:AQ31)</f>
        <v>0</v>
      </c>
      <c r="AS32" s="54"/>
      <c r="AT32" s="54"/>
    </row>
    <row r="33" spans="1:46" ht="14.25" customHeight="1" thickBot="1" x14ac:dyDescent="0.25">
      <c r="A33" s="2">
        <v>437</v>
      </c>
      <c r="Z33" s="2">
        <v>437</v>
      </c>
      <c r="AS33" s="54"/>
      <c r="AT33" s="54"/>
    </row>
    <row r="34" spans="1:46" ht="15.75" customHeight="1" thickBot="1" x14ac:dyDescent="0.25">
      <c r="A34" s="2">
        <v>438</v>
      </c>
      <c r="B34" s="9"/>
      <c r="C34" s="9"/>
      <c r="D34" s="14" t="s">
        <v>3</v>
      </c>
      <c r="E34" s="13" t="s">
        <v>2</v>
      </c>
      <c r="J34" s="58" t="s">
        <v>6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Z34" s="2">
        <v>438</v>
      </c>
      <c r="AS34" s="54"/>
      <c r="AT34" s="54"/>
    </row>
    <row r="35" spans="1:46" ht="16.5" customHeight="1" thickBot="1" x14ac:dyDescent="0.25">
      <c r="A35" s="2">
        <v>439</v>
      </c>
      <c r="B35" s="84" t="s">
        <v>5</v>
      </c>
      <c r="C35" s="85"/>
      <c r="D35" s="57"/>
      <c r="E35" s="59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Z35" s="2">
        <v>439</v>
      </c>
      <c r="AS35" s="54"/>
      <c r="AT35" s="54"/>
    </row>
    <row r="36" spans="1:46" ht="16.5" customHeight="1" thickBot="1" x14ac:dyDescent="0.25">
      <c r="A36" s="2">
        <v>440</v>
      </c>
      <c r="B36" s="86" t="s">
        <v>4</v>
      </c>
      <c r="C36" s="87"/>
      <c r="D36" s="57">
        <f>K32-D32+D35-D39</f>
        <v>-3.8402777777777741</v>
      </c>
      <c r="E36" s="56">
        <f>D36*3</f>
        <v>-11.520833333333321</v>
      </c>
      <c r="Z36" s="2">
        <v>440</v>
      </c>
      <c r="AS36" s="54"/>
      <c r="AT36" s="54"/>
    </row>
    <row r="37" spans="1:46" ht="15" customHeight="1" thickBot="1" x14ac:dyDescent="0.45">
      <c r="A37" s="2">
        <v>441</v>
      </c>
      <c r="B37" s="9"/>
      <c r="C37" s="9"/>
      <c r="D37" s="9"/>
      <c r="E37" s="9"/>
      <c r="P37" s="55"/>
      <c r="Q37" s="55"/>
      <c r="R37" s="55"/>
      <c r="S37" s="55"/>
      <c r="T37" s="55"/>
      <c r="U37" s="55"/>
      <c r="Z37" s="2">
        <v>441</v>
      </c>
      <c r="AS37" s="54"/>
      <c r="AT37" s="54"/>
    </row>
    <row r="38" spans="1:46" ht="15.75" customHeight="1" thickBot="1" x14ac:dyDescent="0.45">
      <c r="A38" s="2">
        <v>442</v>
      </c>
      <c r="B38" s="9"/>
      <c r="C38" s="9"/>
      <c r="D38" s="8" t="s">
        <v>3</v>
      </c>
      <c r="E38" s="7" t="s">
        <v>2</v>
      </c>
      <c r="P38" s="55"/>
      <c r="Q38" s="55"/>
      <c r="R38" s="55"/>
      <c r="S38" s="55"/>
      <c r="T38" s="55"/>
      <c r="U38" s="55"/>
      <c r="Z38" s="2">
        <v>442</v>
      </c>
      <c r="AS38" s="54"/>
      <c r="AT38" s="54"/>
    </row>
    <row r="39" spans="1:46" ht="16.5" customHeight="1" thickBot="1" x14ac:dyDescent="0.45">
      <c r="A39" s="2">
        <v>443</v>
      </c>
      <c r="B39" s="74" t="s">
        <v>1</v>
      </c>
      <c r="C39" s="75"/>
      <c r="D39" s="6"/>
      <c r="E39" s="5"/>
      <c r="P39" s="55"/>
      <c r="Q39" s="55"/>
      <c r="R39" s="55"/>
      <c r="S39" s="55"/>
      <c r="T39" s="55"/>
      <c r="U39" s="55"/>
      <c r="Z39" s="2">
        <v>443</v>
      </c>
      <c r="AS39" s="54"/>
      <c r="AT39" s="54"/>
    </row>
    <row r="40" spans="1:46" ht="15.75" customHeight="1" thickBot="1" x14ac:dyDescent="0.25">
      <c r="A40" s="2">
        <v>444</v>
      </c>
      <c r="B40" s="76" t="s">
        <v>0</v>
      </c>
      <c r="C40" s="77"/>
      <c r="D40" s="4">
        <f>D32-K32-D35+D39</f>
        <v>3.8402777777777741</v>
      </c>
      <c r="E40" s="3">
        <f>D40*3</f>
        <v>11.520833333333321</v>
      </c>
      <c r="Z40" s="2">
        <v>444</v>
      </c>
      <c r="AS40" s="54"/>
      <c r="AT40" s="54"/>
    </row>
    <row r="41" spans="1:46" ht="14.25" customHeight="1" thickBot="1" x14ac:dyDescent="0.25">
      <c r="A41" s="2">
        <v>445</v>
      </c>
      <c r="Z41" s="2">
        <v>445</v>
      </c>
      <c r="AS41" s="54"/>
      <c r="AT41" s="54"/>
    </row>
    <row r="42" spans="1:46" ht="18" customHeight="1" x14ac:dyDescent="0.25">
      <c r="A42" s="2">
        <v>446</v>
      </c>
      <c r="B42" s="48">
        <v>43800</v>
      </c>
      <c r="C42" s="47" t="s">
        <v>11</v>
      </c>
      <c r="D42" s="46">
        <v>0.33333333333333331</v>
      </c>
      <c r="E42" s="45"/>
      <c r="F42" s="45"/>
      <c r="G42" s="44">
        <f>IF(AND(E42&gt;0,E42&gt;I42,F42&gt;0),E42,IF(AND(E42&lt;=I42,F42&gt;0,E42&gt;0),I42,0))</f>
        <v>0</v>
      </c>
      <c r="H42" s="44">
        <f>IF(AND(F42&gt;0,F42&gt;J42,E42&gt;0),J42,IF(AND(F42&lt;=J42,E42&gt;0),F42,0))</f>
        <v>0</v>
      </c>
      <c r="I42" s="42">
        <v>0.41666666666666669</v>
      </c>
      <c r="J42" s="42">
        <v>0.75</v>
      </c>
      <c r="K42" s="43">
        <f>H42-G42</f>
        <v>0</v>
      </c>
      <c r="L42" s="43">
        <f>IF(D42-K42&gt;0,D42-K42,0)</f>
        <v>0.33333333333333331</v>
      </c>
      <c r="M42" s="42">
        <f>IF(K42-D42&gt;0,K42-D42,0)</f>
        <v>0</v>
      </c>
      <c r="N42" s="42" t="str">
        <f>IF(AND(F42&gt;0,E42=0),"no","ok")</f>
        <v>ok</v>
      </c>
      <c r="O42" s="42" t="str">
        <f>IF(AND(F42=0,E42&gt;0),"no","ok")</f>
        <v>ok</v>
      </c>
      <c r="P42" s="41">
        <f>IF(G42-I42&gt;0,G42-I42,0)</f>
        <v>0</v>
      </c>
      <c r="Q42" s="41">
        <f>IF(H42=0,0,IF(H42&lt;=J42,(J42-H42),0))</f>
        <v>0</v>
      </c>
      <c r="R42" s="81">
        <f>SUM(P42:Q46)+P31+Q31</f>
        <v>0</v>
      </c>
      <c r="S42" s="40" t="str">
        <f>IF(OR(N42="no",O42="no"),"error","ok")</f>
        <v>ok</v>
      </c>
      <c r="T42" s="39"/>
      <c r="U42" s="39"/>
      <c r="V42" s="38"/>
      <c r="Z42" s="2">
        <v>446</v>
      </c>
      <c r="AA42" s="37"/>
      <c r="AB42" s="32"/>
      <c r="AC42" s="32"/>
      <c r="AD42" s="36"/>
      <c r="AE42" s="32"/>
      <c r="AF42" s="32"/>
      <c r="AG42" s="35"/>
      <c r="AH42" s="32"/>
      <c r="AI42" s="32"/>
      <c r="AJ42" s="34"/>
      <c r="AK42" s="32"/>
      <c r="AL42" s="32"/>
      <c r="AM42" s="33"/>
      <c r="AN42" s="32"/>
      <c r="AO42" s="32"/>
      <c r="AP42" s="31">
        <f t="shared" ref="AP42:AP72" si="42">AB42+AE42+AH42+AK42+AN42</f>
        <v>0</v>
      </c>
      <c r="AQ42" s="31">
        <f t="shared" ref="AQ42:AQ72" si="43">AC42+AF42+AI42+AL42+AO42</f>
        <v>0</v>
      </c>
      <c r="AS42" s="53"/>
      <c r="AT42" s="52"/>
    </row>
    <row r="43" spans="1:46" ht="21" customHeight="1" x14ac:dyDescent="0.25">
      <c r="A43" s="2">
        <v>447</v>
      </c>
      <c r="B43" s="48">
        <v>43801</v>
      </c>
      <c r="C43" s="47" t="s">
        <v>10</v>
      </c>
      <c r="D43" s="46">
        <v>0.33333333333333331</v>
      </c>
      <c r="E43" s="45"/>
      <c r="F43" s="45"/>
      <c r="G43" s="44">
        <f>IF(AND(E43&gt;0,E43&gt;I43,F43&gt;0),E43,IF(AND(E43&lt;=I43,F43&gt;0,E43&gt;0),I43,0))</f>
        <v>0</v>
      </c>
      <c r="H43" s="44">
        <f>IF(AND(F43&gt;0,F43&gt;J43,E43&gt;0),J43,IF(AND(F43&lt;=J43,E43&gt;0),F43,0))</f>
        <v>0</v>
      </c>
      <c r="I43" s="42">
        <v>0.41666666666666669</v>
      </c>
      <c r="J43" s="42">
        <v>0.75</v>
      </c>
      <c r="K43" s="43">
        <f>H43-G43</f>
        <v>0</v>
      </c>
      <c r="L43" s="43">
        <f>IF(D43-K43&gt;0,D43-K43,0)</f>
        <v>0.33333333333333331</v>
      </c>
      <c r="M43" s="42">
        <f>IF(K43-D43&gt;0,K43-D43,0)</f>
        <v>0</v>
      </c>
      <c r="N43" s="42" t="str">
        <f>IF(AND(F43&gt;0,E43=0),"no","ok")</f>
        <v>ok</v>
      </c>
      <c r="O43" s="42" t="str">
        <f>IF(AND(F43=0,E43&gt;0),"no","ok")</f>
        <v>ok</v>
      </c>
      <c r="P43" s="41">
        <f>IF(G43-I43&gt;0,G43-I43,0)</f>
        <v>0</v>
      </c>
      <c r="Q43" s="41">
        <f>IF(H43=0,0,IF(H43&lt;=J43,(J43-H43),0))</f>
        <v>0</v>
      </c>
      <c r="R43" s="79"/>
      <c r="S43" s="40" t="str">
        <f>IF(OR(N43="no",O43="no"),"error","ok")</f>
        <v>ok</v>
      </c>
      <c r="T43" s="39"/>
      <c r="U43" s="39"/>
      <c r="V43" s="38"/>
      <c r="Z43" s="2">
        <v>447</v>
      </c>
      <c r="AA43" s="37"/>
      <c r="AB43" s="32"/>
      <c r="AC43" s="32"/>
      <c r="AD43" s="36"/>
      <c r="AE43" s="32"/>
      <c r="AF43" s="32"/>
      <c r="AG43" s="35"/>
      <c r="AH43" s="32"/>
      <c r="AI43" s="32"/>
      <c r="AJ43" s="34"/>
      <c r="AK43" s="32"/>
      <c r="AL43" s="32"/>
      <c r="AM43" s="33"/>
      <c r="AN43" s="32"/>
      <c r="AO43" s="32"/>
      <c r="AP43" s="31">
        <f t="shared" si="42"/>
        <v>0</v>
      </c>
      <c r="AQ43" s="31">
        <f t="shared" si="43"/>
        <v>0</v>
      </c>
      <c r="AS43" s="50"/>
      <c r="AT43" s="49"/>
    </row>
    <row r="44" spans="1:46" ht="21" customHeight="1" x14ac:dyDescent="0.25">
      <c r="A44" s="2">
        <v>448</v>
      </c>
      <c r="B44" s="48">
        <v>43802</v>
      </c>
      <c r="C44" s="47" t="s">
        <v>9</v>
      </c>
      <c r="D44" s="46">
        <v>0.33333333333333331</v>
      </c>
      <c r="E44" s="45"/>
      <c r="F44" s="45"/>
      <c r="G44" s="44">
        <f>IF(AND(E44&gt;0,E44&gt;I44,F44&gt;0),E44,IF(AND(E44&lt;=I44,F44&gt;0,E44&gt;0),I44,0))</f>
        <v>0</v>
      </c>
      <c r="H44" s="44">
        <f>IF(AND(F44&gt;0,F44&gt;J44,E44&gt;0),J44,IF(AND(F44&lt;=J44,E44&gt;0),F44,0))</f>
        <v>0</v>
      </c>
      <c r="I44" s="42">
        <v>0.41666666666666669</v>
      </c>
      <c r="J44" s="42">
        <v>0.75</v>
      </c>
      <c r="K44" s="43">
        <f>H44-G44</f>
        <v>0</v>
      </c>
      <c r="L44" s="43">
        <f>IF(D44-K44&gt;0,D44-K44,0)</f>
        <v>0.33333333333333331</v>
      </c>
      <c r="M44" s="42">
        <f>IF(K44-D44&gt;0,K44-D44,0)</f>
        <v>0</v>
      </c>
      <c r="N44" s="42" t="str">
        <f>IF(AND(F44&gt;0,E44=0),"no","ok")</f>
        <v>ok</v>
      </c>
      <c r="O44" s="42" t="str">
        <f>IF(AND(F44=0,E44&gt;0),"no","ok")</f>
        <v>ok</v>
      </c>
      <c r="P44" s="41">
        <f>IF(G44-I44&gt;0,G44-I44,0)</f>
        <v>0</v>
      </c>
      <c r="Q44" s="41">
        <f>IF(H44=0,0,IF(H44&lt;=J44,(J44-H44),0))</f>
        <v>0</v>
      </c>
      <c r="R44" s="79"/>
      <c r="S44" s="40" t="str">
        <f>IF(OR(N44="no",O44="no"),"error","ok")</f>
        <v>ok</v>
      </c>
      <c r="T44" s="39"/>
      <c r="U44" s="39"/>
      <c r="V44" s="38"/>
      <c r="Z44" s="2">
        <v>448</v>
      </c>
      <c r="AA44" s="37"/>
      <c r="AB44" s="32"/>
      <c r="AC44" s="32"/>
      <c r="AD44" s="36"/>
      <c r="AE44" s="32"/>
      <c r="AF44" s="32"/>
      <c r="AG44" s="35"/>
      <c r="AH44" s="32"/>
      <c r="AI44" s="32"/>
      <c r="AJ44" s="34"/>
      <c r="AK44" s="32"/>
      <c r="AL44" s="32"/>
      <c r="AM44" s="33"/>
      <c r="AN44" s="32"/>
      <c r="AO44" s="32"/>
      <c r="AP44" s="31">
        <f t="shared" si="42"/>
        <v>0</v>
      </c>
      <c r="AQ44" s="31">
        <f t="shared" si="43"/>
        <v>0</v>
      </c>
      <c r="AS44" s="50"/>
      <c r="AT44" s="49"/>
    </row>
    <row r="45" spans="1:46" ht="21" customHeight="1" x14ac:dyDescent="0.25">
      <c r="A45" s="2">
        <v>449</v>
      </c>
      <c r="B45" s="48">
        <v>43803</v>
      </c>
      <c r="C45" s="47" t="s">
        <v>16</v>
      </c>
      <c r="D45" s="46">
        <v>0.33333333333333331</v>
      </c>
      <c r="E45" s="45"/>
      <c r="F45" s="45"/>
      <c r="G45" s="44">
        <f>IF(AND(E45&gt;0,E45&gt;I45,F45&gt;0),E45,IF(AND(E45&lt;=I45,F45&gt;0,E45&gt;0),I45,0))</f>
        <v>0</v>
      </c>
      <c r="H45" s="44">
        <f>IF(AND(F45&gt;0,F45&gt;J45,E45&gt;0),J45,IF(AND(F45&lt;=J45,E45&gt;0),F45,0))</f>
        <v>0</v>
      </c>
      <c r="I45" s="42">
        <v>0.41666666666666669</v>
      </c>
      <c r="J45" s="42">
        <v>0.75</v>
      </c>
      <c r="K45" s="43">
        <f>H45-G45</f>
        <v>0</v>
      </c>
      <c r="L45" s="43">
        <f>IF(D45-K45&gt;0,D45-K45,0)</f>
        <v>0.33333333333333331</v>
      </c>
      <c r="M45" s="42">
        <f>IF(K45-D45&gt;0,K45-D45,0)</f>
        <v>0</v>
      </c>
      <c r="N45" s="42" t="str">
        <f>IF(AND(F45&gt;0,E45=0),"no","ok")</f>
        <v>ok</v>
      </c>
      <c r="O45" s="42" t="str">
        <f>IF(AND(F45=0,E45&gt;0),"no","ok")</f>
        <v>ok</v>
      </c>
      <c r="P45" s="41">
        <f>IF(G45-I45&gt;0,G45-I45,0)</f>
        <v>0</v>
      </c>
      <c r="Q45" s="41">
        <f>IF(H45=0,0,IF(H45&lt;=J45,(J45-H45),0))</f>
        <v>0</v>
      </c>
      <c r="R45" s="79"/>
      <c r="S45" s="40" t="str">
        <f>IF(OR(N45="no",O45="no"),"error","ok")</f>
        <v>ok</v>
      </c>
      <c r="T45" s="39"/>
      <c r="U45" s="39"/>
      <c r="V45" s="38"/>
      <c r="Z45" s="2">
        <v>449</v>
      </c>
      <c r="AA45" s="37"/>
      <c r="AB45" s="32"/>
      <c r="AC45" s="32"/>
      <c r="AD45" s="36"/>
      <c r="AE45" s="32"/>
      <c r="AF45" s="32"/>
      <c r="AG45" s="35"/>
      <c r="AH45" s="32"/>
      <c r="AI45" s="32"/>
      <c r="AJ45" s="34"/>
      <c r="AK45" s="32"/>
      <c r="AL45" s="32"/>
      <c r="AM45" s="33"/>
      <c r="AN45" s="32"/>
      <c r="AO45" s="32"/>
      <c r="AP45" s="31">
        <f t="shared" si="42"/>
        <v>0</v>
      </c>
      <c r="AQ45" s="31">
        <f t="shared" si="43"/>
        <v>0</v>
      </c>
      <c r="AS45" s="50"/>
      <c r="AT45" s="49"/>
    </row>
    <row r="46" spans="1:46" ht="18" customHeight="1" x14ac:dyDescent="0.25">
      <c r="A46" s="2">
        <v>450</v>
      </c>
      <c r="B46" s="48">
        <v>43804</v>
      </c>
      <c r="C46" s="47" t="s">
        <v>15</v>
      </c>
      <c r="D46" s="46">
        <v>0.33333333333333331</v>
      </c>
      <c r="E46" s="45"/>
      <c r="F46" s="45"/>
      <c r="G46" s="44">
        <f>IF(AND(E46&gt;0,E46&gt;I46,F46&gt;0),E46,IF(AND(E46&lt;=I46,F46&gt;0,E46&gt;0),I46,0))</f>
        <v>0</v>
      </c>
      <c r="H46" s="44">
        <f>IF(AND(F46&gt;0,F46&gt;J46,E46&gt;0),J46,IF(AND(F46&lt;=J46,E46&gt;0),F46,0))</f>
        <v>0</v>
      </c>
      <c r="I46" s="42">
        <v>0.41666666666666669</v>
      </c>
      <c r="J46" s="42">
        <v>0.75</v>
      </c>
      <c r="K46" s="43">
        <f>H46-G46</f>
        <v>0</v>
      </c>
      <c r="L46" s="43">
        <f>IF(D46-K46&gt;0,D46-K46,0)</f>
        <v>0.33333333333333331</v>
      </c>
      <c r="M46" s="42">
        <f>IF(K46-D46&gt;0,K46-D46,0)</f>
        <v>0</v>
      </c>
      <c r="N46" s="42" t="str">
        <f>IF(AND(F46&gt;0,E46=0),"no","ok")</f>
        <v>ok</v>
      </c>
      <c r="O46" s="42" t="str">
        <f>IF(AND(F46=0,E46&gt;0),"no","ok")</f>
        <v>ok</v>
      </c>
      <c r="P46" s="41">
        <f>IF(G46-I46&gt;0,G46-I46,0)</f>
        <v>0</v>
      </c>
      <c r="Q46" s="41">
        <f>IF(H46=0,0,IF(H46&lt;=J46,(J46-H46),0))</f>
        <v>0</v>
      </c>
      <c r="R46" s="82"/>
      <c r="S46" s="40" t="str">
        <f>IF(OR(N46="no",O46="no"),"error","ok")</f>
        <v>ok</v>
      </c>
      <c r="T46" s="39"/>
      <c r="U46" s="39"/>
      <c r="V46" s="38"/>
      <c r="Z46" s="2">
        <v>450</v>
      </c>
      <c r="AA46" s="37"/>
      <c r="AB46" s="32"/>
      <c r="AC46" s="32"/>
      <c r="AD46" s="36"/>
      <c r="AE46" s="32"/>
      <c r="AF46" s="32"/>
      <c r="AG46" s="35"/>
      <c r="AH46" s="32"/>
      <c r="AI46" s="32"/>
      <c r="AJ46" s="34"/>
      <c r="AK46" s="32"/>
      <c r="AL46" s="32"/>
      <c r="AM46" s="33"/>
      <c r="AN46" s="32"/>
      <c r="AO46" s="32"/>
      <c r="AP46" s="31">
        <f t="shared" si="42"/>
        <v>0</v>
      </c>
      <c r="AQ46" s="31">
        <f t="shared" si="43"/>
        <v>0</v>
      </c>
      <c r="AS46" s="50"/>
      <c r="AT46" s="49"/>
    </row>
    <row r="47" spans="1:46" ht="18" x14ac:dyDescent="0.25">
      <c r="A47" s="2">
        <v>451</v>
      </c>
      <c r="B47" s="48">
        <v>43805</v>
      </c>
      <c r="C47" s="47" t="s">
        <v>14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 t="s">
        <v>13</v>
      </c>
      <c r="Z47" s="2">
        <v>451</v>
      </c>
      <c r="AA47" s="37"/>
      <c r="AB47" s="32"/>
      <c r="AC47" s="32"/>
      <c r="AD47" s="36"/>
      <c r="AE47" s="32"/>
      <c r="AF47" s="32"/>
      <c r="AG47" s="35"/>
      <c r="AH47" s="32"/>
      <c r="AI47" s="32"/>
      <c r="AJ47" s="34"/>
      <c r="AK47" s="32"/>
      <c r="AL47" s="32"/>
      <c r="AM47" s="33"/>
      <c r="AN47" s="32"/>
      <c r="AO47" s="32"/>
      <c r="AP47" s="31">
        <f t="shared" si="42"/>
        <v>0</v>
      </c>
      <c r="AQ47" s="31">
        <f t="shared" si="43"/>
        <v>0</v>
      </c>
      <c r="AS47" s="50"/>
      <c r="AT47" s="49"/>
    </row>
    <row r="48" spans="1:46" ht="18" customHeight="1" x14ac:dyDescent="0.25">
      <c r="A48" s="2">
        <v>452</v>
      </c>
      <c r="B48" s="48">
        <v>43806</v>
      </c>
      <c r="C48" s="47" t="s">
        <v>12</v>
      </c>
      <c r="D48" s="46">
        <v>0.33333333333333331</v>
      </c>
      <c r="E48" s="45"/>
      <c r="F48" s="45"/>
      <c r="G48" s="44">
        <f t="shared" ref="G48:G53" si="44">IF(AND(E48&gt;0,E48&gt;I48,F48&gt;0),E48,IF(AND(E48&lt;=I48,F48&gt;0,E48&gt;0),I48,0))</f>
        <v>0</v>
      </c>
      <c r="H48" s="44">
        <f t="shared" ref="H48:H53" si="45">IF(AND(F48&gt;0,F48&gt;J48,E48&gt;0),J48,IF(AND(F48&lt;=J48,E48&gt;0),F48,0))</f>
        <v>0</v>
      </c>
      <c r="I48" s="42">
        <v>0.41666666666666669</v>
      </c>
      <c r="J48" s="42">
        <v>0.75</v>
      </c>
      <c r="K48" s="43">
        <f t="shared" ref="K48:K53" si="46">H48-G48</f>
        <v>0</v>
      </c>
      <c r="L48" s="43">
        <f t="shared" ref="L48:L53" si="47">IF(D48-K48&gt;0,D48-K48,0)</f>
        <v>0.33333333333333331</v>
      </c>
      <c r="M48" s="42">
        <f t="shared" ref="M48:M53" si="48">IF(K48-D48&gt;0,K48-D48,0)</f>
        <v>0</v>
      </c>
      <c r="N48" s="42" t="str">
        <f t="shared" ref="N48:N53" si="49">IF(AND(F48&gt;0,E48=0),"no","ok")</f>
        <v>ok</v>
      </c>
      <c r="O48" s="42" t="str">
        <f t="shared" ref="O48:O53" si="50">IF(AND(F48=0,E48&gt;0),"no","ok")</f>
        <v>ok</v>
      </c>
      <c r="P48" s="41">
        <f t="shared" ref="P48:P53" si="51">IF(G48-I48&gt;0,G48-I48,0)</f>
        <v>0</v>
      </c>
      <c r="Q48" s="41">
        <f t="shared" ref="Q48:Q53" si="52">IF(H48=0,0,IF(H48&lt;=J48,(J48-H48),0))</f>
        <v>0</v>
      </c>
      <c r="R48" s="78">
        <f>SUM(P48:Q53)</f>
        <v>0</v>
      </c>
      <c r="S48" s="40" t="str">
        <f t="shared" ref="S48:S53" si="53">IF(OR(N48="no",O48="no"),"error","ok")</f>
        <v>ok</v>
      </c>
      <c r="T48" s="39"/>
      <c r="U48" s="39"/>
      <c r="V48" s="38"/>
      <c r="Z48" s="2">
        <v>452</v>
      </c>
      <c r="AA48" s="37"/>
      <c r="AB48" s="32"/>
      <c r="AC48" s="32"/>
      <c r="AD48" s="36"/>
      <c r="AE48" s="32"/>
      <c r="AF48" s="32"/>
      <c r="AG48" s="35"/>
      <c r="AH48" s="32"/>
      <c r="AI48" s="32"/>
      <c r="AJ48" s="34"/>
      <c r="AK48" s="32"/>
      <c r="AL48" s="32"/>
      <c r="AM48" s="33"/>
      <c r="AN48" s="32"/>
      <c r="AO48" s="32"/>
      <c r="AP48" s="31">
        <f t="shared" si="42"/>
        <v>0</v>
      </c>
      <c r="AQ48" s="31">
        <f t="shared" si="43"/>
        <v>0</v>
      </c>
      <c r="AS48" s="50"/>
      <c r="AT48" s="49"/>
    </row>
    <row r="49" spans="1:46" ht="18" customHeight="1" x14ac:dyDescent="0.25">
      <c r="A49" s="2">
        <v>453</v>
      </c>
      <c r="B49" s="48">
        <v>43807</v>
      </c>
      <c r="C49" s="47" t="s">
        <v>11</v>
      </c>
      <c r="D49" s="46">
        <v>0.33333333333333331</v>
      </c>
      <c r="E49" s="45"/>
      <c r="F49" s="45"/>
      <c r="G49" s="44">
        <f t="shared" si="44"/>
        <v>0</v>
      </c>
      <c r="H49" s="44">
        <f t="shared" si="45"/>
        <v>0</v>
      </c>
      <c r="I49" s="42">
        <v>0.41666666666666669</v>
      </c>
      <c r="J49" s="42">
        <v>0.75</v>
      </c>
      <c r="K49" s="43">
        <f t="shared" si="46"/>
        <v>0</v>
      </c>
      <c r="L49" s="43">
        <f t="shared" si="47"/>
        <v>0.33333333333333331</v>
      </c>
      <c r="M49" s="42">
        <f t="shared" si="48"/>
        <v>0</v>
      </c>
      <c r="N49" s="42" t="str">
        <f t="shared" si="49"/>
        <v>ok</v>
      </c>
      <c r="O49" s="42" t="str">
        <f t="shared" si="50"/>
        <v>ok</v>
      </c>
      <c r="P49" s="41">
        <f t="shared" si="51"/>
        <v>0</v>
      </c>
      <c r="Q49" s="41">
        <f t="shared" si="52"/>
        <v>0</v>
      </c>
      <c r="R49" s="79"/>
      <c r="S49" s="40" t="str">
        <f t="shared" si="53"/>
        <v>ok</v>
      </c>
      <c r="T49" s="39"/>
      <c r="U49" s="39"/>
      <c r="V49" s="38"/>
      <c r="Z49" s="2">
        <v>453</v>
      </c>
      <c r="AA49" s="37"/>
      <c r="AB49" s="32"/>
      <c r="AC49" s="32"/>
      <c r="AD49" s="36"/>
      <c r="AE49" s="32"/>
      <c r="AF49" s="32"/>
      <c r="AG49" s="35"/>
      <c r="AH49" s="32"/>
      <c r="AI49" s="32"/>
      <c r="AJ49" s="34"/>
      <c r="AK49" s="32"/>
      <c r="AL49" s="32"/>
      <c r="AM49" s="33"/>
      <c r="AN49" s="32"/>
      <c r="AO49" s="32"/>
      <c r="AP49" s="31">
        <f t="shared" si="42"/>
        <v>0</v>
      </c>
      <c r="AQ49" s="31">
        <f t="shared" si="43"/>
        <v>0</v>
      </c>
      <c r="AS49" s="50"/>
      <c r="AT49" s="49"/>
    </row>
    <row r="50" spans="1:46" ht="18" customHeight="1" x14ac:dyDescent="0.25">
      <c r="A50" s="2">
        <v>454</v>
      </c>
      <c r="B50" s="48">
        <v>43808</v>
      </c>
      <c r="C50" s="47" t="s">
        <v>10</v>
      </c>
      <c r="D50" s="46">
        <v>0.33333333333333331</v>
      </c>
      <c r="E50" s="45"/>
      <c r="F50" s="45"/>
      <c r="G50" s="44">
        <f t="shared" si="44"/>
        <v>0</v>
      </c>
      <c r="H50" s="44">
        <f t="shared" si="45"/>
        <v>0</v>
      </c>
      <c r="I50" s="42">
        <v>0.41666666666666669</v>
      </c>
      <c r="J50" s="42">
        <v>0.75</v>
      </c>
      <c r="K50" s="43">
        <f t="shared" si="46"/>
        <v>0</v>
      </c>
      <c r="L50" s="43">
        <f t="shared" si="47"/>
        <v>0.33333333333333331</v>
      </c>
      <c r="M50" s="42">
        <f t="shared" si="48"/>
        <v>0</v>
      </c>
      <c r="N50" s="42" t="str">
        <f t="shared" si="49"/>
        <v>ok</v>
      </c>
      <c r="O50" s="42" t="str">
        <f t="shared" si="50"/>
        <v>ok</v>
      </c>
      <c r="P50" s="41">
        <f t="shared" si="51"/>
        <v>0</v>
      </c>
      <c r="Q50" s="41">
        <f t="shared" si="52"/>
        <v>0</v>
      </c>
      <c r="R50" s="79"/>
      <c r="S50" s="40" t="str">
        <f t="shared" si="53"/>
        <v>ok</v>
      </c>
      <c r="T50" s="39"/>
      <c r="U50" s="39"/>
      <c r="V50" s="38"/>
      <c r="Z50" s="2">
        <v>454</v>
      </c>
      <c r="AA50" s="37"/>
      <c r="AB50" s="32"/>
      <c r="AC50" s="32"/>
      <c r="AD50" s="36"/>
      <c r="AE50" s="32"/>
      <c r="AF50" s="32"/>
      <c r="AG50" s="35"/>
      <c r="AH50" s="32"/>
      <c r="AI50" s="32"/>
      <c r="AJ50" s="34"/>
      <c r="AK50" s="32"/>
      <c r="AL50" s="32"/>
      <c r="AM50" s="33"/>
      <c r="AN50" s="32"/>
      <c r="AO50" s="32"/>
      <c r="AP50" s="31">
        <f t="shared" si="42"/>
        <v>0</v>
      </c>
      <c r="AQ50" s="31">
        <f t="shared" si="43"/>
        <v>0</v>
      </c>
      <c r="AS50" s="50"/>
      <c r="AT50" s="49"/>
    </row>
    <row r="51" spans="1:46" ht="18" customHeight="1" x14ac:dyDescent="0.25">
      <c r="A51" s="2">
        <v>455</v>
      </c>
      <c r="B51" s="48">
        <v>43809</v>
      </c>
      <c r="C51" s="47" t="s">
        <v>9</v>
      </c>
      <c r="D51" s="46">
        <v>0.33333333333333331</v>
      </c>
      <c r="E51" s="45"/>
      <c r="F51" s="45"/>
      <c r="G51" s="44">
        <f t="shared" si="44"/>
        <v>0</v>
      </c>
      <c r="H51" s="44">
        <f t="shared" si="45"/>
        <v>0</v>
      </c>
      <c r="I51" s="42">
        <v>0.41666666666666669</v>
      </c>
      <c r="J51" s="42">
        <v>0.75</v>
      </c>
      <c r="K51" s="43">
        <f t="shared" si="46"/>
        <v>0</v>
      </c>
      <c r="L51" s="43">
        <f t="shared" si="47"/>
        <v>0.33333333333333331</v>
      </c>
      <c r="M51" s="42">
        <f t="shared" si="48"/>
        <v>0</v>
      </c>
      <c r="N51" s="42" t="str">
        <f t="shared" si="49"/>
        <v>ok</v>
      </c>
      <c r="O51" s="42" t="str">
        <f t="shared" si="50"/>
        <v>ok</v>
      </c>
      <c r="P51" s="41">
        <f t="shared" si="51"/>
        <v>0</v>
      </c>
      <c r="Q51" s="41">
        <f t="shared" si="52"/>
        <v>0</v>
      </c>
      <c r="R51" s="79"/>
      <c r="S51" s="40" t="str">
        <f t="shared" si="53"/>
        <v>ok</v>
      </c>
      <c r="T51" s="39"/>
      <c r="U51" s="39"/>
      <c r="V51" s="38"/>
      <c r="Z51" s="2">
        <v>455</v>
      </c>
      <c r="AA51" s="37"/>
      <c r="AB51" s="32"/>
      <c r="AC51" s="32"/>
      <c r="AD51" s="36"/>
      <c r="AE51" s="32"/>
      <c r="AF51" s="32"/>
      <c r="AG51" s="35"/>
      <c r="AH51" s="32"/>
      <c r="AI51" s="32"/>
      <c r="AJ51" s="34"/>
      <c r="AK51" s="32"/>
      <c r="AL51" s="32"/>
      <c r="AM51" s="33"/>
      <c r="AN51" s="32"/>
      <c r="AO51" s="32"/>
      <c r="AP51" s="31">
        <f t="shared" si="42"/>
        <v>0</v>
      </c>
      <c r="AQ51" s="31">
        <f t="shared" si="43"/>
        <v>0</v>
      </c>
      <c r="AS51" s="50"/>
      <c r="AT51" s="49"/>
    </row>
    <row r="52" spans="1:46" ht="18" customHeight="1" x14ac:dyDescent="0.25">
      <c r="A52" s="2">
        <v>456</v>
      </c>
      <c r="B52" s="48">
        <v>43810</v>
      </c>
      <c r="C52" s="47" t="s">
        <v>16</v>
      </c>
      <c r="D52" s="46">
        <v>0.33333333333333331</v>
      </c>
      <c r="E52" s="45"/>
      <c r="F52" s="45"/>
      <c r="G52" s="44">
        <f t="shared" si="44"/>
        <v>0</v>
      </c>
      <c r="H52" s="44">
        <f t="shared" si="45"/>
        <v>0</v>
      </c>
      <c r="I52" s="42">
        <v>0.41666666666666669</v>
      </c>
      <c r="J52" s="42">
        <v>0.75</v>
      </c>
      <c r="K52" s="43">
        <f t="shared" si="46"/>
        <v>0</v>
      </c>
      <c r="L52" s="43">
        <f t="shared" si="47"/>
        <v>0.33333333333333331</v>
      </c>
      <c r="M52" s="42">
        <f t="shared" si="48"/>
        <v>0</v>
      </c>
      <c r="N52" s="42" t="str">
        <f t="shared" si="49"/>
        <v>ok</v>
      </c>
      <c r="O52" s="42" t="str">
        <f t="shared" si="50"/>
        <v>ok</v>
      </c>
      <c r="P52" s="41">
        <f t="shared" si="51"/>
        <v>0</v>
      </c>
      <c r="Q52" s="41">
        <f t="shared" si="52"/>
        <v>0</v>
      </c>
      <c r="R52" s="79"/>
      <c r="S52" s="40" t="str">
        <f t="shared" si="53"/>
        <v>ok</v>
      </c>
      <c r="T52" s="39"/>
      <c r="U52" s="39"/>
      <c r="V52" s="38"/>
      <c r="Z52" s="2">
        <v>456</v>
      </c>
      <c r="AA52" s="37"/>
      <c r="AB52" s="32"/>
      <c r="AC52" s="32"/>
      <c r="AD52" s="36"/>
      <c r="AE52" s="32"/>
      <c r="AF52" s="32"/>
      <c r="AG52" s="35"/>
      <c r="AH52" s="32"/>
      <c r="AI52" s="32"/>
      <c r="AJ52" s="34"/>
      <c r="AK52" s="32"/>
      <c r="AL52" s="32"/>
      <c r="AM52" s="33"/>
      <c r="AN52" s="32"/>
      <c r="AO52" s="32"/>
      <c r="AP52" s="31">
        <f t="shared" si="42"/>
        <v>0</v>
      </c>
      <c r="AQ52" s="31">
        <f t="shared" si="43"/>
        <v>0</v>
      </c>
      <c r="AS52" s="50"/>
      <c r="AT52" s="49"/>
    </row>
    <row r="53" spans="1:46" ht="18" customHeight="1" x14ac:dyDescent="0.25">
      <c r="A53" s="2">
        <v>457</v>
      </c>
      <c r="B53" s="48">
        <v>43811</v>
      </c>
      <c r="C53" s="47" t="s">
        <v>15</v>
      </c>
      <c r="D53" s="46">
        <v>0.33333333333333331</v>
      </c>
      <c r="E53" s="45"/>
      <c r="F53" s="45"/>
      <c r="G53" s="44">
        <f t="shared" si="44"/>
        <v>0</v>
      </c>
      <c r="H53" s="44">
        <f t="shared" si="45"/>
        <v>0</v>
      </c>
      <c r="I53" s="42">
        <v>0.41666666666666669</v>
      </c>
      <c r="J53" s="42">
        <v>0.75</v>
      </c>
      <c r="K53" s="43">
        <f t="shared" si="46"/>
        <v>0</v>
      </c>
      <c r="L53" s="43">
        <f t="shared" si="47"/>
        <v>0.33333333333333331</v>
      </c>
      <c r="M53" s="42">
        <f t="shared" si="48"/>
        <v>0</v>
      </c>
      <c r="N53" s="42" t="str">
        <f t="shared" si="49"/>
        <v>ok</v>
      </c>
      <c r="O53" s="42" t="str">
        <f t="shared" si="50"/>
        <v>ok</v>
      </c>
      <c r="P53" s="41">
        <f t="shared" si="51"/>
        <v>0</v>
      </c>
      <c r="Q53" s="41">
        <f t="shared" si="52"/>
        <v>0</v>
      </c>
      <c r="R53" s="80"/>
      <c r="S53" s="40" t="str">
        <f t="shared" si="53"/>
        <v>ok</v>
      </c>
      <c r="T53" s="39"/>
      <c r="U53" s="39"/>
      <c r="V53" s="38"/>
      <c r="Z53" s="2">
        <v>457</v>
      </c>
      <c r="AA53" s="37"/>
      <c r="AB53" s="32"/>
      <c r="AC53" s="32"/>
      <c r="AD53" s="36"/>
      <c r="AE53" s="32"/>
      <c r="AF53" s="32"/>
      <c r="AG53" s="35"/>
      <c r="AH53" s="32"/>
      <c r="AI53" s="32"/>
      <c r="AJ53" s="34"/>
      <c r="AK53" s="32"/>
      <c r="AL53" s="32"/>
      <c r="AM53" s="33"/>
      <c r="AN53" s="32"/>
      <c r="AO53" s="32"/>
      <c r="AP53" s="31">
        <f t="shared" si="42"/>
        <v>0</v>
      </c>
      <c r="AQ53" s="31">
        <f t="shared" si="43"/>
        <v>0</v>
      </c>
      <c r="AS53" s="50"/>
      <c r="AT53" s="49"/>
    </row>
    <row r="54" spans="1:46" ht="18" x14ac:dyDescent="0.25">
      <c r="A54" s="2">
        <v>458</v>
      </c>
      <c r="B54" s="48">
        <v>43812</v>
      </c>
      <c r="C54" s="47" t="s">
        <v>14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 t="s">
        <v>13</v>
      </c>
      <c r="Z54" s="2">
        <v>458</v>
      </c>
      <c r="AA54" s="37"/>
      <c r="AB54" s="32"/>
      <c r="AC54" s="32"/>
      <c r="AD54" s="36"/>
      <c r="AE54" s="32"/>
      <c r="AF54" s="32"/>
      <c r="AG54" s="35"/>
      <c r="AH54" s="32"/>
      <c r="AI54" s="32"/>
      <c r="AJ54" s="34"/>
      <c r="AK54" s="32"/>
      <c r="AL54" s="32"/>
      <c r="AM54" s="33"/>
      <c r="AN54" s="32"/>
      <c r="AO54" s="32"/>
      <c r="AP54" s="31">
        <f t="shared" si="42"/>
        <v>0</v>
      </c>
      <c r="AQ54" s="31">
        <f t="shared" si="43"/>
        <v>0</v>
      </c>
      <c r="AS54" s="50"/>
      <c r="AT54" s="49"/>
    </row>
    <row r="55" spans="1:46" ht="18" customHeight="1" x14ac:dyDescent="0.25">
      <c r="A55" s="2">
        <v>459</v>
      </c>
      <c r="B55" s="48">
        <v>43813</v>
      </c>
      <c r="C55" s="47" t="s">
        <v>12</v>
      </c>
      <c r="D55" s="46">
        <v>0.33333333333333331</v>
      </c>
      <c r="E55" s="45"/>
      <c r="F55" s="45"/>
      <c r="G55" s="44">
        <f t="shared" ref="G55:G60" si="54">IF(AND(E55&gt;0,E55&gt;I55,F55&gt;0),E55,IF(AND(E55&lt;=I55,F55&gt;0,E55&gt;0),I55,0))</f>
        <v>0</v>
      </c>
      <c r="H55" s="44">
        <f t="shared" ref="H55:H60" si="55">IF(AND(F55&gt;0,F55&gt;J55,E55&gt;0),J55,IF(AND(F55&lt;=J55,E55&gt;0),F55,0))</f>
        <v>0</v>
      </c>
      <c r="I55" s="42">
        <v>0.41666666666666669</v>
      </c>
      <c r="J55" s="42">
        <v>0.75</v>
      </c>
      <c r="K55" s="43">
        <f t="shared" ref="K55:K60" si="56">H55-G55</f>
        <v>0</v>
      </c>
      <c r="L55" s="43">
        <f t="shared" ref="L55:L60" si="57">IF(D55-K55&gt;0,D55-K55,0)</f>
        <v>0.33333333333333331</v>
      </c>
      <c r="M55" s="42">
        <f t="shared" ref="M55:M60" si="58">IF(K55-D55&gt;0,K55-D55,0)</f>
        <v>0</v>
      </c>
      <c r="N55" s="42" t="str">
        <f t="shared" ref="N55:N60" si="59">IF(AND(F55&gt;0,E55=0),"no","ok")</f>
        <v>ok</v>
      </c>
      <c r="O55" s="42" t="str">
        <f t="shared" ref="O55:O60" si="60">IF(AND(F55=0,E55&gt;0),"no","ok")</f>
        <v>ok</v>
      </c>
      <c r="P55" s="41">
        <f t="shared" ref="P55:P60" si="61">IF(G55-I55&gt;0,G55-I55,0)</f>
        <v>0</v>
      </c>
      <c r="Q55" s="41">
        <f t="shared" ref="Q55:Q60" si="62">IF(H55=0,0,IF(H55&lt;=J55,(J55-H55),0))</f>
        <v>0</v>
      </c>
      <c r="R55" s="78">
        <f>SUM(P55:Q60)</f>
        <v>0</v>
      </c>
      <c r="S55" s="40" t="str">
        <f t="shared" ref="S55:S60" si="63">IF(OR(N55="no",O55="no"),"error","ok")</f>
        <v>ok</v>
      </c>
      <c r="T55" s="39"/>
      <c r="U55" s="39"/>
      <c r="V55" s="38"/>
      <c r="Z55" s="2">
        <v>459</v>
      </c>
      <c r="AA55" s="37"/>
      <c r="AB55" s="32"/>
      <c r="AC55" s="32"/>
      <c r="AD55" s="36"/>
      <c r="AE55" s="32"/>
      <c r="AF55" s="32"/>
      <c r="AG55" s="35"/>
      <c r="AH55" s="32"/>
      <c r="AI55" s="32"/>
      <c r="AJ55" s="34"/>
      <c r="AK55" s="32"/>
      <c r="AL55" s="32"/>
      <c r="AM55" s="33"/>
      <c r="AN55" s="32"/>
      <c r="AO55" s="32"/>
      <c r="AP55" s="31">
        <f t="shared" si="42"/>
        <v>0</v>
      </c>
      <c r="AQ55" s="31">
        <f t="shared" si="43"/>
        <v>0</v>
      </c>
      <c r="AS55" s="50"/>
      <c r="AT55" s="49"/>
    </row>
    <row r="56" spans="1:46" ht="18" customHeight="1" x14ac:dyDescent="0.25">
      <c r="A56" s="2">
        <v>460</v>
      </c>
      <c r="B56" s="48">
        <v>43814</v>
      </c>
      <c r="C56" s="47" t="s">
        <v>11</v>
      </c>
      <c r="D56" s="46">
        <v>0.33333333333333331</v>
      </c>
      <c r="E56" s="45"/>
      <c r="F56" s="45"/>
      <c r="G56" s="44">
        <f t="shared" si="54"/>
        <v>0</v>
      </c>
      <c r="H56" s="44">
        <f t="shared" si="55"/>
        <v>0</v>
      </c>
      <c r="I56" s="42">
        <v>0.41666666666666669</v>
      </c>
      <c r="J56" s="42">
        <v>0.75</v>
      </c>
      <c r="K56" s="43">
        <f t="shared" si="56"/>
        <v>0</v>
      </c>
      <c r="L56" s="43">
        <f t="shared" si="57"/>
        <v>0.33333333333333331</v>
      </c>
      <c r="M56" s="42">
        <f t="shared" si="58"/>
        <v>0</v>
      </c>
      <c r="N56" s="42" t="str">
        <f t="shared" si="59"/>
        <v>ok</v>
      </c>
      <c r="O56" s="42" t="str">
        <f t="shared" si="60"/>
        <v>ok</v>
      </c>
      <c r="P56" s="41">
        <f t="shared" si="61"/>
        <v>0</v>
      </c>
      <c r="Q56" s="41">
        <f t="shared" si="62"/>
        <v>0</v>
      </c>
      <c r="R56" s="79"/>
      <c r="S56" s="40" t="str">
        <f t="shared" si="63"/>
        <v>ok</v>
      </c>
      <c r="T56" s="39"/>
      <c r="U56" s="39"/>
      <c r="V56" s="38"/>
      <c r="Z56" s="2">
        <v>460</v>
      </c>
      <c r="AA56" s="37"/>
      <c r="AB56" s="32"/>
      <c r="AC56" s="32"/>
      <c r="AD56" s="36"/>
      <c r="AE56" s="32"/>
      <c r="AF56" s="32"/>
      <c r="AG56" s="35"/>
      <c r="AH56" s="32"/>
      <c r="AI56" s="32"/>
      <c r="AJ56" s="34"/>
      <c r="AK56" s="32"/>
      <c r="AL56" s="32"/>
      <c r="AM56" s="33"/>
      <c r="AN56" s="32"/>
      <c r="AO56" s="32"/>
      <c r="AP56" s="31">
        <f t="shared" si="42"/>
        <v>0</v>
      </c>
      <c r="AQ56" s="31">
        <f t="shared" si="43"/>
        <v>0</v>
      </c>
      <c r="AS56" s="50"/>
      <c r="AT56" s="49"/>
    </row>
    <row r="57" spans="1:46" ht="18" customHeight="1" x14ac:dyDescent="0.25">
      <c r="A57" s="2">
        <v>461</v>
      </c>
      <c r="B57" s="48">
        <v>43815</v>
      </c>
      <c r="C57" s="47" t="s">
        <v>10</v>
      </c>
      <c r="D57" s="46">
        <v>0.33333333333333331</v>
      </c>
      <c r="E57" s="45"/>
      <c r="F57" s="45"/>
      <c r="G57" s="44">
        <f t="shared" si="54"/>
        <v>0</v>
      </c>
      <c r="H57" s="44">
        <f t="shared" si="55"/>
        <v>0</v>
      </c>
      <c r="I57" s="42">
        <v>0.41666666666666669</v>
      </c>
      <c r="J57" s="42">
        <v>0.75</v>
      </c>
      <c r="K57" s="43">
        <f t="shared" si="56"/>
        <v>0</v>
      </c>
      <c r="L57" s="43">
        <f t="shared" si="57"/>
        <v>0.33333333333333331</v>
      </c>
      <c r="M57" s="42">
        <f t="shared" si="58"/>
        <v>0</v>
      </c>
      <c r="N57" s="42" t="str">
        <f t="shared" si="59"/>
        <v>ok</v>
      </c>
      <c r="O57" s="42" t="str">
        <f t="shared" si="60"/>
        <v>ok</v>
      </c>
      <c r="P57" s="41">
        <f t="shared" si="61"/>
        <v>0</v>
      </c>
      <c r="Q57" s="41">
        <f t="shared" si="62"/>
        <v>0</v>
      </c>
      <c r="R57" s="79"/>
      <c r="S57" s="40" t="str">
        <f t="shared" si="63"/>
        <v>ok</v>
      </c>
      <c r="T57" s="39"/>
      <c r="U57" s="39"/>
      <c r="V57" s="38"/>
      <c r="Z57" s="2">
        <v>461</v>
      </c>
      <c r="AA57" s="37"/>
      <c r="AB57" s="32"/>
      <c r="AC57" s="32"/>
      <c r="AD57" s="36"/>
      <c r="AE57" s="32"/>
      <c r="AF57" s="32"/>
      <c r="AG57" s="35"/>
      <c r="AH57" s="32"/>
      <c r="AI57" s="32"/>
      <c r="AJ57" s="34"/>
      <c r="AK57" s="32"/>
      <c r="AL57" s="32"/>
      <c r="AM57" s="33"/>
      <c r="AN57" s="32"/>
      <c r="AO57" s="32"/>
      <c r="AP57" s="31">
        <f t="shared" si="42"/>
        <v>0</v>
      </c>
      <c r="AQ57" s="31">
        <f t="shared" si="43"/>
        <v>0</v>
      </c>
      <c r="AS57" s="50"/>
      <c r="AT57" s="49"/>
    </row>
    <row r="58" spans="1:46" ht="18" customHeight="1" x14ac:dyDescent="0.25">
      <c r="A58" s="2">
        <v>462</v>
      </c>
      <c r="B58" s="48">
        <v>43816</v>
      </c>
      <c r="C58" s="47" t="s">
        <v>9</v>
      </c>
      <c r="D58" s="46">
        <v>0.33333333333333331</v>
      </c>
      <c r="E58" s="45"/>
      <c r="F58" s="45"/>
      <c r="G58" s="44">
        <f t="shared" si="54"/>
        <v>0</v>
      </c>
      <c r="H58" s="44">
        <f t="shared" si="55"/>
        <v>0</v>
      </c>
      <c r="I58" s="42">
        <v>0.41666666666666669</v>
      </c>
      <c r="J58" s="42">
        <v>0.75</v>
      </c>
      <c r="K58" s="43">
        <f t="shared" si="56"/>
        <v>0</v>
      </c>
      <c r="L58" s="43">
        <f t="shared" si="57"/>
        <v>0.33333333333333331</v>
      </c>
      <c r="M58" s="42">
        <f t="shared" si="58"/>
        <v>0</v>
      </c>
      <c r="N58" s="42" t="str">
        <f t="shared" si="59"/>
        <v>ok</v>
      </c>
      <c r="O58" s="42" t="str">
        <f t="shared" si="60"/>
        <v>ok</v>
      </c>
      <c r="P58" s="41">
        <f t="shared" si="61"/>
        <v>0</v>
      </c>
      <c r="Q58" s="41">
        <f t="shared" si="62"/>
        <v>0</v>
      </c>
      <c r="R58" s="79"/>
      <c r="S58" s="40" t="str">
        <f t="shared" si="63"/>
        <v>ok</v>
      </c>
      <c r="T58" s="39"/>
      <c r="U58" s="39"/>
      <c r="V58" s="38"/>
      <c r="Z58" s="2">
        <v>462</v>
      </c>
      <c r="AA58" s="37"/>
      <c r="AB58" s="32"/>
      <c r="AC58" s="32"/>
      <c r="AD58" s="36"/>
      <c r="AE58" s="32"/>
      <c r="AF58" s="32"/>
      <c r="AG58" s="35"/>
      <c r="AH58" s="32"/>
      <c r="AI58" s="32"/>
      <c r="AJ58" s="34"/>
      <c r="AK58" s="32"/>
      <c r="AL58" s="32"/>
      <c r="AM58" s="33"/>
      <c r="AN58" s="32"/>
      <c r="AO58" s="32"/>
      <c r="AP58" s="31">
        <f t="shared" si="42"/>
        <v>0</v>
      </c>
      <c r="AQ58" s="31">
        <f t="shared" si="43"/>
        <v>0</v>
      </c>
      <c r="AS58" s="50"/>
      <c r="AT58" s="49"/>
    </row>
    <row r="59" spans="1:46" ht="18" customHeight="1" x14ac:dyDescent="0.25">
      <c r="A59" s="2">
        <v>463</v>
      </c>
      <c r="B59" s="48">
        <v>43817</v>
      </c>
      <c r="C59" s="47" t="s">
        <v>16</v>
      </c>
      <c r="D59" s="46">
        <v>0.33333333333333331</v>
      </c>
      <c r="E59" s="45"/>
      <c r="F59" s="45"/>
      <c r="G59" s="44">
        <f t="shared" si="54"/>
        <v>0</v>
      </c>
      <c r="H59" s="44">
        <f t="shared" si="55"/>
        <v>0</v>
      </c>
      <c r="I59" s="42">
        <v>0.41666666666666669</v>
      </c>
      <c r="J59" s="42">
        <v>0.75</v>
      </c>
      <c r="K59" s="43">
        <f t="shared" si="56"/>
        <v>0</v>
      </c>
      <c r="L59" s="43">
        <f t="shared" si="57"/>
        <v>0.33333333333333331</v>
      </c>
      <c r="M59" s="42">
        <f t="shared" si="58"/>
        <v>0</v>
      </c>
      <c r="N59" s="42" t="str">
        <f t="shared" si="59"/>
        <v>ok</v>
      </c>
      <c r="O59" s="42" t="str">
        <f t="shared" si="60"/>
        <v>ok</v>
      </c>
      <c r="P59" s="41">
        <f t="shared" si="61"/>
        <v>0</v>
      </c>
      <c r="Q59" s="41">
        <f t="shared" si="62"/>
        <v>0</v>
      </c>
      <c r="R59" s="79"/>
      <c r="S59" s="40" t="str">
        <f t="shared" si="63"/>
        <v>ok</v>
      </c>
      <c r="T59" s="39"/>
      <c r="U59" s="39"/>
      <c r="V59" s="38"/>
      <c r="Z59" s="2">
        <v>463</v>
      </c>
      <c r="AA59" s="37"/>
      <c r="AB59" s="32"/>
      <c r="AC59" s="32"/>
      <c r="AD59" s="36"/>
      <c r="AE59" s="32"/>
      <c r="AF59" s="32"/>
      <c r="AG59" s="35"/>
      <c r="AH59" s="32"/>
      <c r="AI59" s="32"/>
      <c r="AJ59" s="34"/>
      <c r="AK59" s="32"/>
      <c r="AL59" s="32"/>
      <c r="AM59" s="33"/>
      <c r="AN59" s="32"/>
      <c r="AO59" s="32"/>
      <c r="AP59" s="31">
        <f t="shared" si="42"/>
        <v>0</v>
      </c>
      <c r="AQ59" s="31">
        <f t="shared" si="43"/>
        <v>0</v>
      </c>
      <c r="AS59" s="50"/>
      <c r="AT59" s="49"/>
    </row>
    <row r="60" spans="1:46" ht="18" customHeight="1" x14ac:dyDescent="0.25">
      <c r="A60" s="2">
        <v>464</v>
      </c>
      <c r="B60" s="48">
        <v>43818</v>
      </c>
      <c r="C60" s="47" t="s">
        <v>15</v>
      </c>
      <c r="D60" s="46">
        <v>0.33333333333333331</v>
      </c>
      <c r="E60" s="45"/>
      <c r="F60" s="45"/>
      <c r="G60" s="44">
        <f t="shared" si="54"/>
        <v>0</v>
      </c>
      <c r="H60" s="44">
        <f t="shared" si="55"/>
        <v>0</v>
      </c>
      <c r="I60" s="42">
        <v>0.41666666666666669</v>
      </c>
      <c r="J60" s="42">
        <v>0.75</v>
      </c>
      <c r="K60" s="43">
        <f t="shared" si="56"/>
        <v>0</v>
      </c>
      <c r="L60" s="43">
        <f t="shared" si="57"/>
        <v>0.33333333333333331</v>
      </c>
      <c r="M60" s="42">
        <f t="shared" si="58"/>
        <v>0</v>
      </c>
      <c r="N60" s="42" t="str">
        <f t="shared" si="59"/>
        <v>ok</v>
      </c>
      <c r="O60" s="42" t="str">
        <f t="shared" si="60"/>
        <v>ok</v>
      </c>
      <c r="P60" s="41">
        <f t="shared" si="61"/>
        <v>0</v>
      </c>
      <c r="Q60" s="41">
        <f t="shared" si="62"/>
        <v>0</v>
      </c>
      <c r="R60" s="80"/>
      <c r="S60" s="40" t="str">
        <f t="shared" si="63"/>
        <v>ok</v>
      </c>
      <c r="T60" s="39"/>
      <c r="U60" s="39"/>
      <c r="V60" s="38"/>
      <c r="Z60" s="2">
        <v>464</v>
      </c>
      <c r="AA60" s="37"/>
      <c r="AB60" s="32"/>
      <c r="AC60" s="32"/>
      <c r="AD60" s="36"/>
      <c r="AE60" s="32"/>
      <c r="AF60" s="32"/>
      <c r="AG60" s="35"/>
      <c r="AH60" s="32"/>
      <c r="AI60" s="32"/>
      <c r="AJ60" s="34"/>
      <c r="AK60" s="32"/>
      <c r="AL60" s="32"/>
      <c r="AM60" s="33"/>
      <c r="AN60" s="32"/>
      <c r="AO60" s="32"/>
      <c r="AP60" s="31">
        <f t="shared" si="42"/>
        <v>0</v>
      </c>
      <c r="AQ60" s="31">
        <f t="shared" si="43"/>
        <v>0</v>
      </c>
      <c r="AS60" s="50"/>
      <c r="AT60" s="49"/>
    </row>
    <row r="61" spans="1:46" ht="18" x14ac:dyDescent="0.25">
      <c r="A61" s="2">
        <v>465</v>
      </c>
      <c r="B61" s="48">
        <v>43819</v>
      </c>
      <c r="C61" s="47" t="s">
        <v>14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 t="s">
        <v>13</v>
      </c>
      <c r="Z61" s="2">
        <v>465</v>
      </c>
      <c r="AA61" s="37"/>
      <c r="AB61" s="32"/>
      <c r="AC61" s="32"/>
      <c r="AD61" s="36"/>
      <c r="AE61" s="32"/>
      <c r="AF61" s="32"/>
      <c r="AG61" s="35"/>
      <c r="AH61" s="32"/>
      <c r="AI61" s="32"/>
      <c r="AJ61" s="34"/>
      <c r="AK61" s="32"/>
      <c r="AL61" s="32"/>
      <c r="AM61" s="33"/>
      <c r="AN61" s="32"/>
      <c r="AO61" s="32"/>
      <c r="AP61" s="31">
        <f t="shared" si="42"/>
        <v>0</v>
      </c>
      <c r="AQ61" s="31">
        <f t="shared" si="43"/>
        <v>0</v>
      </c>
      <c r="AS61" s="50"/>
      <c r="AT61" s="49"/>
    </row>
    <row r="62" spans="1:46" ht="18" customHeight="1" x14ac:dyDescent="0.25">
      <c r="A62" s="2">
        <v>466</v>
      </c>
      <c r="B62" s="48">
        <v>43820</v>
      </c>
      <c r="C62" s="47" t="s">
        <v>12</v>
      </c>
      <c r="D62" s="46">
        <v>0.33333333333333331</v>
      </c>
      <c r="E62" s="45"/>
      <c r="F62" s="45"/>
      <c r="G62" s="44">
        <f t="shared" ref="G62:G67" si="64">IF(AND(E62&gt;0,E62&gt;I62,F62&gt;0),E62,IF(AND(E62&lt;=I62,F62&gt;0,E62&gt;0),I62,0))</f>
        <v>0</v>
      </c>
      <c r="H62" s="44">
        <f t="shared" ref="H62:H67" si="65">IF(AND(F62&gt;0,F62&gt;J62,E62&gt;0),J62,IF(AND(F62&lt;=J62,E62&gt;0),F62,0))</f>
        <v>0</v>
      </c>
      <c r="I62" s="42">
        <v>0.41666666666666669</v>
      </c>
      <c r="J62" s="42">
        <v>0.75</v>
      </c>
      <c r="K62" s="43">
        <f t="shared" ref="K62:K67" si="66">H62-G62</f>
        <v>0</v>
      </c>
      <c r="L62" s="43">
        <f t="shared" ref="L62:L67" si="67">IF(D62-K62&gt;0,D62-K62,0)</f>
        <v>0.33333333333333331</v>
      </c>
      <c r="M62" s="42">
        <f t="shared" ref="M62:M67" si="68">IF(K62-D62&gt;0,K62-D62,0)</f>
        <v>0</v>
      </c>
      <c r="N62" s="42" t="str">
        <f t="shared" ref="N62:N67" si="69">IF(AND(F62&gt;0,E62=0),"no","ok")</f>
        <v>ok</v>
      </c>
      <c r="O62" s="42" t="str">
        <f t="shared" ref="O62:O67" si="70">IF(AND(F62=0,E62&gt;0),"no","ok")</f>
        <v>ok</v>
      </c>
      <c r="P62" s="41">
        <f t="shared" ref="P62:P67" si="71">IF(G62-I62&gt;0,G62-I62,0)</f>
        <v>0</v>
      </c>
      <c r="Q62" s="41">
        <f t="shared" ref="Q62:Q67" si="72">IF(H62=0,0,IF(H62&lt;=J62,(J62-H62),0))</f>
        <v>0</v>
      </c>
      <c r="R62" s="78">
        <f>SUM(P62:Q67)</f>
        <v>0</v>
      </c>
      <c r="S62" s="40" t="str">
        <f t="shared" ref="S62:S67" si="73">IF(OR(N62="no",O62="no"),"error","ok")</f>
        <v>ok</v>
      </c>
      <c r="T62" s="39"/>
      <c r="U62" s="39"/>
      <c r="V62" s="38"/>
      <c r="Z62" s="2">
        <v>466</v>
      </c>
      <c r="AA62" s="37"/>
      <c r="AB62" s="32"/>
      <c r="AC62" s="32"/>
      <c r="AD62" s="36"/>
      <c r="AE62" s="32"/>
      <c r="AF62" s="32"/>
      <c r="AG62" s="35"/>
      <c r="AH62" s="32"/>
      <c r="AI62" s="32"/>
      <c r="AJ62" s="34"/>
      <c r="AK62" s="32"/>
      <c r="AL62" s="32"/>
      <c r="AM62" s="33"/>
      <c r="AN62" s="32"/>
      <c r="AO62" s="32"/>
      <c r="AP62" s="31">
        <f t="shared" si="42"/>
        <v>0</v>
      </c>
      <c r="AQ62" s="31">
        <f t="shared" si="43"/>
        <v>0</v>
      </c>
      <c r="AS62" s="50"/>
      <c r="AT62" s="49"/>
    </row>
    <row r="63" spans="1:46" ht="18" customHeight="1" x14ac:dyDescent="0.25">
      <c r="A63" s="2">
        <v>467</v>
      </c>
      <c r="B63" s="48">
        <v>43821</v>
      </c>
      <c r="C63" s="47" t="s">
        <v>11</v>
      </c>
      <c r="D63" s="46">
        <v>0.33333333333333331</v>
      </c>
      <c r="E63" s="45"/>
      <c r="F63" s="45"/>
      <c r="G63" s="44">
        <f t="shared" si="64"/>
        <v>0</v>
      </c>
      <c r="H63" s="44">
        <f t="shared" si="65"/>
        <v>0</v>
      </c>
      <c r="I63" s="42">
        <v>0.41666666666666669</v>
      </c>
      <c r="J63" s="42">
        <v>0.75</v>
      </c>
      <c r="K63" s="43">
        <f t="shared" si="66"/>
        <v>0</v>
      </c>
      <c r="L63" s="43">
        <f t="shared" si="67"/>
        <v>0.33333333333333331</v>
      </c>
      <c r="M63" s="42">
        <f t="shared" si="68"/>
        <v>0</v>
      </c>
      <c r="N63" s="42" t="str">
        <f t="shared" si="69"/>
        <v>ok</v>
      </c>
      <c r="O63" s="42" t="str">
        <f t="shared" si="70"/>
        <v>ok</v>
      </c>
      <c r="P63" s="41">
        <f t="shared" si="71"/>
        <v>0</v>
      </c>
      <c r="Q63" s="41">
        <f t="shared" si="72"/>
        <v>0</v>
      </c>
      <c r="R63" s="79"/>
      <c r="S63" s="40" t="str">
        <f t="shared" si="73"/>
        <v>ok</v>
      </c>
      <c r="T63" s="39"/>
      <c r="U63" s="39"/>
      <c r="V63" s="38"/>
      <c r="Z63" s="2">
        <v>467</v>
      </c>
      <c r="AA63" s="37"/>
      <c r="AB63" s="32"/>
      <c r="AC63" s="32"/>
      <c r="AD63" s="36"/>
      <c r="AE63" s="32"/>
      <c r="AF63" s="32"/>
      <c r="AG63" s="35"/>
      <c r="AH63" s="32"/>
      <c r="AI63" s="32"/>
      <c r="AJ63" s="34"/>
      <c r="AK63" s="32"/>
      <c r="AL63" s="32"/>
      <c r="AM63" s="33"/>
      <c r="AN63" s="32"/>
      <c r="AO63" s="32"/>
      <c r="AP63" s="31">
        <f t="shared" si="42"/>
        <v>0</v>
      </c>
      <c r="AQ63" s="31">
        <f t="shared" si="43"/>
        <v>0</v>
      </c>
      <c r="AS63" s="50"/>
      <c r="AT63" s="49"/>
    </row>
    <row r="64" spans="1:46" ht="18" customHeight="1" x14ac:dyDescent="0.25">
      <c r="A64" s="2">
        <v>468</v>
      </c>
      <c r="B64" s="48">
        <v>43822</v>
      </c>
      <c r="C64" s="47" t="s">
        <v>10</v>
      </c>
      <c r="D64" s="46">
        <v>0.33333333333333331</v>
      </c>
      <c r="E64" s="45"/>
      <c r="F64" s="45"/>
      <c r="G64" s="44">
        <f t="shared" si="64"/>
        <v>0</v>
      </c>
      <c r="H64" s="44">
        <f t="shared" si="65"/>
        <v>0</v>
      </c>
      <c r="I64" s="42">
        <v>0.41666666666666669</v>
      </c>
      <c r="J64" s="42">
        <v>0.75</v>
      </c>
      <c r="K64" s="43">
        <f t="shared" si="66"/>
        <v>0</v>
      </c>
      <c r="L64" s="43">
        <f t="shared" si="67"/>
        <v>0.33333333333333331</v>
      </c>
      <c r="M64" s="42">
        <f t="shared" si="68"/>
        <v>0</v>
      </c>
      <c r="N64" s="42" t="str">
        <f t="shared" si="69"/>
        <v>ok</v>
      </c>
      <c r="O64" s="42" t="str">
        <f t="shared" si="70"/>
        <v>ok</v>
      </c>
      <c r="P64" s="41">
        <f t="shared" si="71"/>
        <v>0</v>
      </c>
      <c r="Q64" s="41">
        <f t="shared" si="72"/>
        <v>0</v>
      </c>
      <c r="R64" s="79"/>
      <c r="S64" s="40" t="str">
        <f t="shared" si="73"/>
        <v>ok</v>
      </c>
      <c r="T64" s="39"/>
      <c r="U64" s="39"/>
      <c r="V64" s="38"/>
      <c r="Z64" s="2">
        <v>468</v>
      </c>
      <c r="AA64" s="37"/>
      <c r="AB64" s="32"/>
      <c r="AC64" s="32"/>
      <c r="AD64" s="36"/>
      <c r="AE64" s="32"/>
      <c r="AF64" s="32"/>
      <c r="AG64" s="35"/>
      <c r="AH64" s="32"/>
      <c r="AI64" s="32"/>
      <c r="AJ64" s="34"/>
      <c r="AK64" s="32"/>
      <c r="AL64" s="32"/>
      <c r="AM64" s="33"/>
      <c r="AN64" s="32"/>
      <c r="AO64" s="32"/>
      <c r="AP64" s="31">
        <f t="shared" si="42"/>
        <v>0</v>
      </c>
      <c r="AQ64" s="31">
        <f t="shared" si="43"/>
        <v>0</v>
      </c>
      <c r="AS64" s="50"/>
      <c r="AT64" s="49"/>
    </row>
    <row r="65" spans="1:46" ht="18" customHeight="1" x14ac:dyDescent="0.25">
      <c r="A65" s="2">
        <v>469</v>
      </c>
      <c r="B65" s="48">
        <v>43823</v>
      </c>
      <c r="C65" s="47" t="s">
        <v>9</v>
      </c>
      <c r="D65" s="46">
        <v>0.33333333333333331</v>
      </c>
      <c r="E65" s="45"/>
      <c r="F65" s="45"/>
      <c r="G65" s="44">
        <f t="shared" si="64"/>
        <v>0</v>
      </c>
      <c r="H65" s="44">
        <f t="shared" si="65"/>
        <v>0</v>
      </c>
      <c r="I65" s="42">
        <v>0.41666666666666669</v>
      </c>
      <c r="J65" s="42">
        <v>0.75</v>
      </c>
      <c r="K65" s="43">
        <f t="shared" si="66"/>
        <v>0</v>
      </c>
      <c r="L65" s="43">
        <f t="shared" si="67"/>
        <v>0.33333333333333331</v>
      </c>
      <c r="M65" s="42">
        <f t="shared" si="68"/>
        <v>0</v>
      </c>
      <c r="N65" s="42" t="str">
        <f t="shared" si="69"/>
        <v>ok</v>
      </c>
      <c r="O65" s="42" t="str">
        <f t="shared" si="70"/>
        <v>ok</v>
      </c>
      <c r="P65" s="41">
        <f t="shared" si="71"/>
        <v>0</v>
      </c>
      <c r="Q65" s="41">
        <f t="shared" si="72"/>
        <v>0</v>
      </c>
      <c r="R65" s="79"/>
      <c r="S65" s="40" t="str">
        <f t="shared" si="73"/>
        <v>ok</v>
      </c>
      <c r="T65" s="39"/>
      <c r="U65" s="39"/>
      <c r="V65" s="38"/>
      <c r="Z65" s="2">
        <v>469</v>
      </c>
      <c r="AA65" s="37"/>
      <c r="AB65" s="32"/>
      <c r="AC65" s="32"/>
      <c r="AD65" s="36"/>
      <c r="AE65" s="32"/>
      <c r="AF65" s="32"/>
      <c r="AG65" s="35"/>
      <c r="AH65" s="32"/>
      <c r="AI65" s="32"/>
      <c r="AJ65" s="34"/>
      <c r="AK65" s="32"/>
      <c r="AL65" s="32"/>
      <c r="AM65" s="33"/>
      <c r="AN65" s="32"/>
      <c r="AO65" s="32"/>
      <c r="AP65" s="31">
        <f t="shared" si="42"/>
        <v>0</v>
      </c>
      <c r="AQ65" s="31">
        <f t="shared" si="43"/>
        <v>0</v>
      </c>
      <c r="AS65" s="50"/>
      <c r="AT65" s="49"/>
    </row>
    <row r="66" spans="1:46" ht="18" customHeight="1" x14ac:dyDescent="0.25">
      <c r="A66" s="2">
        <v>470</v>
      </c>
      <c r="B66" s="48">
        <v>43824</v>
      </c>
      <c r="C66" s="47" t="s">
        <v>16</v>
      </c>
      <c r="D66" s="46">
        <v>0.33333333333333331</v>
      </c>
      <c r="E66" s="45"/>
      <c r="F66" s="45"/>
      <c r="G66" s="44">
        <f t="shared" si="64"/>
        <v>0</v>
      </c>
      <c r="H66" s="44">
        <f t="shared" si="65"/>
        <v>0</v>
      </c>
      <c r="I66" s="42">
        <v>0.41666666666666669</v>
      </c>
      <c r="J66" s="42">
        <v>0.75</v>
      </c>
      <c r="K66" s="43">
        <f t="shared" si="66"/>
        <v>0</v>
      </c>
      <c r="L66" s="43">
        <f t="shared" si="67"/>
        <v>0.33333333333333331</v>
      </c>
      <c r="M66" s="42">
        <f t="shared" si="68"/>
        <v>0</v>
      </c>
      <c r="N66" s="42" t="str">
        <f t="shared" si="69"/>
        <v>ok</v>
      </c>
      <c r="O66" s="42" t="str">
        <f t="shared" si="70"/>
        <v>ok</v>
      </c>
      <c r="P66" s="41">
        <f t="shared" si="71"/>
        <v>0</v>
      </c>
      <c r="Q66" s="41">
        <f t="shared" si="72"/>
        <v>0</v>
      </c>
      <c r="R66" s="79"/>
      <c r="S66" s="40" t="str">
        <f t="shared" si="73"/>
        <v>ok</v>
      </c>
      <c r="T66" s="39"/>
      <c r="U66" s="39"/>
      <c r="V66" s="38"/>
      <c r="Z66" s="2">
        <v>470</v>
      </c>
      <c r="AA66" s="37"/>
      <c r="AB66" s="32"/>
      <c r="AC66" s="32"/>
      <c r="AD66" s="36"/>
      <c r="AE66" s="32"/>
      <c r="AF66" s="32"/>
      <c r="AG66" s="35"/>
      <c r="AH66" s="32"/>
      <c r="AI66" s="32"/>
      <c r="AJ66" s="34"/>
      <c r="AK66" s="32"/>
      <c r="AL66" s="32"/>
      <c r="AM66" s="33"/>
      <c r="AN66" s="32"/>
      <c r="AO66" s="32"/>
      <c r="AP66" s="31">
        <f t="shared" si="42"/>
        <v>0</v>
      </c>
      <c r="AQ66" s="31">
        <f t="shared" si="43"/>
        <v>0</v>
      </c>
      <c r="AS66" s="50"/>
      <c r="AT66" s="49"/>
    </row>
    <row r="67" spans="1:46" ht="18" customHeight="1" x14ac:dyDescent="0.25">
      <c r="A67" s="2">
        <v>471</v>
      </c>
      <c r="B67" s="48">
        <v>43825</v>
      </c>
      <c r="C67" s="47" t="s">
        <v>15</v>
      </c>
      <c r="D67" s="46">
        <v>0.33333333333333331</v>
      </c>
      <c r="E67" s="45"/>
      <c r="F67" s="45"/>
      <c r="G67" s="44">
        <f t="shared" si="64"/>
        <v>0</v>
      </c>
      <c r="H67" s="44">
        <f t="shared" si="65"/>
        <v>0</v>
      </c>
      <c r="I67" s="42">
        <v>0.41666666666666669</v>
      </c>
      <c r="J67" s="42">
        <v>0.75</v>
      </c>
      <c r="K67" s="43">
        <f t="shared" si="66"/>
        <v>0</v>
      </c>
      <c r="L67" s="43">
        <f t="shared" si="67"/>
        <v>0.33333333333333331</v>
      </c>
      <c r="M67" s="42">
        <f t="shared" si="68"/>
        <v>0</v>
      </c>
      <c r="N67" s="42" t="str">
        <f t="shared" si="69"/>
        <v>ok</v>
      </c>
      <c r="O67" s="42" t="str">
        <f t="shared" si="70"/>
        <v>ok</v>
      </c>
      <c r="P67" s="41">
        <f t="shared" si="71"/>
        <v>0</v>
      </c>
      <c r="Q67" s="41">
        <f t="shared" si="72"/>
        <v>0</v>
      </c>
      <c r="R67" s="80"/>
      <c r="S67" s="40" t="str">
        <f t="shared" si="73"/>
        <v>ok</v>
      </c>
      <c r="T67" s="39"/>
      <c r="U67" s="39"/>
      <c r="V67" s="38"/>
      <c r="Z67" s="2">
        <v>471</v>
      </c>
      <c r="AA67" s="37"/>
      <c r="AB67" s="32"/>
      <c r="AC67" s="32"/>
      <c r="AD67" s="36"/>
      <c r="AE67" s="32"/>
      <c r="AF67" s="32"/>
      <c r="AG67" s="35"/>
      <c r="AH67" s="32"/>
      <c r="AI67" s="32"/>
      <c r="AJ67" s="34"/>
      <c r="AK67" s="32"/>
      <c r="AL67" s="32"/>
      <c r="AM67" s="33"/>
      <c r="AN67" s="32"/>
      <c r="AO67" s="32"/>
      <c r="AP67" s="31">
        <f t="shared" si="42"/>
        <v>0</v>
      </c>
      <c r="AQ67" s="31">
        <f t="shared" si="43"/>
        <v>0</v>
      </c>
      <c r="AS67" s="50"/>
      <c r="AT67" s="49"/>
    </row>
    <row r="68" spans="1:46" ht="18" x14ac:dyDescent="0.25">
      <c r="A68" s="2">
        <v>472</v>
      </c>
      <c r="B68" s="48">
        <v>43826</v>
      </c>
      <c r="C68" s="47" t="s">
        <v>14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 t="s">
        <v>13</v>
      </c>
      <c r="Z68" s="2">
        <v>472</v>
      </c>
      <c r="AA68" s="37"/>
      <c r="AB68" s="32"/>
      <c r="AC68" s="32"/>
      <c r="AD68" s="36"/>
      <c r="AE68" s="32"/>
      <c r="AF68" s="32"/>
      <c r="AG68" s="35"/>
      <c r="AH68" s="32"/>
      <c r="AI68" s="32"/>
      <c r="AJ68" s="34"/>
      <c r="AK68" s="32"/>
      <c r="AL68" s="32"/>
      <c r="AM68" s="33"/>
      <c r="AN68" s="32"/>
      <c r="AO68" s="32"/>
      <c r="AP68" s="31">
        <f t="shared" si="42"/>
        <v>0</v>
      </c>
      <c r="AQ68" s="31">
        <f t="shared" si="43"/>
        <v>0</v>
      </c>
      <c r="AS68" s="50"/>
      <c r="AT68" s="49"/>
    </row>
    <row r="69" spans="1:46" ht="21" customHeight="1" x14ac:dyDescent="0.25">
      <c r="A69" s="2">
        <v>473</v>
      </c>
      <c r="B69" s="48">
        <v>43827</v>
      </c>
      <c r="C69" s="47" t="s">
        <v>12</v>
      </c>
      <c r="D69" s="46">
        <v>0.33333333333333331</v>
      </c>
      <c r="E69" s="45"/>
      <c r="F69" s="45"/>
      <c r="G69" s="44">
        <f>IF(AND(E69&gt;0,E69&gt;I69,F69&gt;0),E69,IF(AND(E69&lt;=I69,F69&gt;0,E69&gt;0),I69,0))</f>
        <v>0</v>
      </c>
      <c r="H69" s="44">
        <f>IF(AND(F69&gt;0,F69&gt;J69,E69&gt;0),J69,IF(AND(F69&lt;=J69,E69&gt;0),F69,0))</f>
        <v>0</v>
      </c>
      <c r="I69" s="42">
        <v>0.41666666666666669</v>
      </c>
      <c r="J69" s="42">
        <v>0.75</v>
      </c>
      <c r="K69" s="43">
        <f>H69-G69</f>
        <v>0</v>
      </c>
      <c r="L69" s="43">
        <f>IF(D69-K69&gt;0,D69-K69,0)</f>
        <v>0.33333333333333331</v>
      </c>
      <c r="M69" s="42">
        <f>IF(K69-D69&gt;0,K69-D69,0)</f>
        <v>0</v>
      </c>
      <c r="N69" s="42" t="str">
        <f>IF(AND(F69&gt;0,E69=0),"no","ok")</f>
        <v>ok</v>
      </c>
      <c r="O69" s="42" t="str">
        <f>IF(AND(F69=0,E69&gt;0),"no","ok")</f>
        <v>ok</v>
      </c>
      <c r="P69" s="41">
        <f>IF(G69-I69&gt;0,G69-I69,0)</f>
        <v>0</v>
      </c>
      <c r="Q69" s="41">
        <f>IF(H69=0,0,IF(H69&lt;=J69,(J69-H69),0))</f>
        <v>0</v>
      </c>
      <c r="R69" s="81">
        <f>SUM(P69:Q72)</f>
        <v>0</v>
      </c>
      <c r="S69" s="40" t="str">
        <f>IF(OR(N69="no",O69="no"),"error","ok")</f>
        <v>ok</v>
      </c>
      <c r="T69" s="39"/>
      <c r="U69" s="39"/>
      <c r="V69" s="38"/>
      <c r="Z69" s="2">
        <v>473</v>
      </c>
      <c r="AA69" s="37"/>
      <c r="AB69" s="32"/>
      <c r="AC69" s="32"/>
      <c r="AD69" s="36"/>
      <c r="AE69" s="32"/>
      <c r="AF69" s="32"/>
      <c r="AG69" s="35"/>
      <c r="AH69" s="32"/>
      <c r="AI69" s="32"/>
      <c r="AJ69" s="34"/>
      <c r="AK69" s="32"/>
      <c r="AL69" s="32"/>
      <c r="AM69" s="33"/>
      <c r="AN69" s="32"/>
      <c r="AO69" s="32"/>
      <c r="AP69" s="31">
        <f t="shared" si="42"/>
        <v>0</v>
      </c>
      <c r="AQ69" s="31">
        <f t="shared" si="43"/>
        <v>0</v>
      </c>
      <c r="AS69" s="50"/>
      <c r="AT69" s="49"/>
    </row>
    <row r="70" spans="1:46" ht="21" customHeight="1" x14ac:dyDescent="0.25">
      <c r="A70" s="2">
        <v>474</v>
      </c>
      <c r="B70" s="48">
        <v>43828</v>
      </c>
      <c r="C70" s="47" t="s">
        <v>11</v>
      </c>
      <c r="D70" s="46">
        <v>0.33333333333333331</v>
      </c>
      <c r="E70" s="45"/>
      <c r="F70" s="45"/>
      <c r="G70" s="44">
        <f>IF(AND(E70&gt;0,E70&gt;I70,F70&gt;0),E70,IF(AND(E70&lt;=I70,F70&gt;0,E70&gt;0),I70,0))</f>
        <v>0</v>
      </c>
      <c r="H70" s="44">
        <f>IF(AND(F70&gt;0,F70&gt;J70,E70&gt;0),J70,IF(AND(F70&lt;=J70,E70&gt;0),F70,0))</f>
        <v>0</v>
      </c>
      <c r="I70" s="42">
        <v>0.41666666666666669</v>
      </c>
      <c r="J70" s="42">
        <v>0.75</v>
      </c>
      <c r="K70" s="43">
        <f>H70-G70</f>
        <v>0</v>
      </c>
      <c r="L70" s="43">
        <f>IF(D70-K70&gt;0,D70-K70,0)</f>
        <v>0.33333333333333331</v>
      </c>
      <c r="M70" s="42">
        <f>IF(K70-D70&gt;0,K70-D70,0)</f>
        <v>0</v>
      </c>
      <c r="N70" s="42" t="str">
        <f>IF(AND(F70&gt;0,E70=0),"no","ok")</f>
        <v>ok</v>
      </c>
      <c r="O70" s="42" t="str">
        <f>IF(AND(F70=0,E70&gt;0),"no","ok")</f>
        <v>ok</v>
      </c>
      <c r="P70" s="41">
        <f>IF(G70-I70&gt;0,G70-I70,0)</f>
        <v>0</v>
      </c>
      <c r="Q70" s="41">
        <f>IF(H70=0,0,IF(H70&lt;=J70,(J70-H70),0))</f>
        <v>0</v>
      </c>
      <c r="R70" s="79"/>
      <c r="S70" s="40" t="str">
        <f>IF(OR(N70="no",O70="no"),"error","ok")</f>
        <v>ok</v>
      </c>
      <c r="T70" s="39"/>
      <c r="U70" s="39"/>
      <c r="V70" s="38"/>
      <c r="Z70" s="2">
        <v>474</v>
      </c>
      <c r="AA70" s="37"/>
      <c r="AB70" s="32"/>
      <c r="AC70" s="32"/>
      <c r="AD70" s="36"/>
      <c r="AE70" s="32"/>
      <c r="AF70" s="32"/>
      <c r="AG70" s="35"/>
      <c r="AH70" s="32"/>
      <c r="AI70" s="32"/>
      <c r="AJ70" s="34"/>
      <c r="AK70" s="32"/>
      <c r="AL70" s="32"/>
      <c r="AM70" s="33"/>
      <c r="AN70" s="32"/>
      <c r="AO70" s="32"/>
      <c r="AP70" s="31">
        <f t="shared" si="42"/>
        <v>0</v>
      </c>
      <c r="AQ70" s="31">
        <f t="shared" si="43"/>
        <v>0</v>
      </c>
      <c r="AS70" s="50"/>
      <c r="AT70" s="49"/>
    </row>
    <row r="71" spans="1:46" ht="21" customHeight="1" x14ac:dyDescent="0.25">
      <c r="A71" s="2">
        <v>475</v>
      </c>
      <c r="B71" s="48">
        <v>43829</v>
      </c>
      <c r="C71" s="47" t="s">
        <v>10</v>
      </c>
      <c r="D71" s="46">
        <v>0.33333333333333331</v>
      </c>
      <c r="E71" s="45"/>
      <c r="F71" s="45"/>
      <c r="G71" s="44">
        <f>IF(AND(E71&gt;0,E71&gt;I71,F71&gt;0),E71,IF(AND(E71&lt;=I71,F71&gt;0,E71&gt;0),I71,0))</f>
        <v>0</v>
      </c>
      <c r="H71" s="44">
        <f>IF(AND(F71&gt;0,F71&gt;J71,E71&gt;0),J71,IF(AND(F71&lt;=J71,E71&gt;0),F71,0))</f>
        <v>0</v>
      </c>
      <c r="I71" s="42">
        <v>0.41666666666666669</v>
      </c>
      <c r="J71" s="42">
        <v>0.75</v>
      </c>
      <c r="K71" s="43">
        <f>H71-G71</f>
        <v>0</v>
      </c>
      <c r="L71" s="43">
        <f>IF(D71-K71&gt;0,D71-K71,0)</f>
        <v>0.33333333333333331</v>
      </c>
      <c r="M71" s="42">
        <f>IF(K71-D71&gt;0,K71-D71,0)</f>
        <v>0</v>
      </c>
      <c r="N71" s="42" t="str">
        <f>IF(AND(F71&gt;0,E71=0),"no","ok")</f>
        <v>ok</v>
      </c>
      <c r="O71" s="42" t="str">
        <f>IF(AND(F71=0,E71&gt;0),"no","ok")</f>
        <v>ok</v>
      </c>
      <c r="P71" s="41">
        <f>IF(G71-I71&gt;0,G71-I71,0)</f>
        <v>0</v>
      </c>
      <c r="Q71" s="41">
        <f>IF(H71=0,0,IF(H71&lt;=J71,(J71-H71),0))</f>
        <v>0</v>
      </c>
      <c r="R71" s="79"/>
      <c r="S71" s="40" t="str">
        <f>IF(OR(N71="no",O71="no"),"error","ok")</f>
        <v>ok</v>
      </c>
      <c r="T71" s="39"/>
      <c r="U71" s="39"/>
      <c r="V71" s="38"/>
      <c r="Z71" s="2">
        <v>475</v>
      </c>
      <c r="AA71" s="37"/>
      <c r="AB71" s="32"/>
      <c r="AC71" s="32"/>
      <c r="AD71" s="36"/>
      <c r="AE71" s="32"/>
      <c r="AF71" s="32"/>
      <c r="AG71" s="35"/>
      <c r="AH71" s="32"/>
      <c r="AI71" s="32"/>
      <c r="AJ71" s="34"/>
      <c r="AK71" s="32"/>
      <c r="AL71" s="32"/>
      <c r="AM71" s="33"/>
      <c r="AN71" s="32"/>
      <c r="AO71" s="32"/>
      <c r="AP71" s="31">
        <f t="shared" si="42"/>
        <v>0</v>
      </c>
      <c r="AQ71" s="31">
        <f t="shared" si="43"/>
        <v>0</v>
      </c>
      <c r="AS71" s="50"/>
      <c r="AT71" s="49"/>
    </row>
    <row r="72" spans="1:46" ht="21" customHeight="1" thickBot="1" x14ac:dyDescent="0.3">
      <c r="A72" s="2">
        <v>476</v>
      </c>
      <c r="B72" s="48">
        <v>43830</v>
      </c>
      <c r="C72" s="47" t="s">
        <v>9</v>
      </c>
      <c r="D72" s="46">
        <v>0.33333333333333331</v>
      </c>
      <c r="E72" s="45"/>
      <c r="F72" s="45"/>
      <c r="G72" s="44">
        <f>IF(AND(E72&gt;0,E72&gt;I72,F72&gt;0),E72,IF(AND(E72&lt;=I72,F72&gt;0,E72&gt;0),I72,0))</f>
        <v>0</v>
      </c>
      <c r="H72" s="44">
        <f>IF(AND(F72&gt;0,F72&gt;J72,E72&gt;0),J72,IF(AND(F72&lt;=J72,E72&gt;0),F72,0))</f>
        <v>0</v>
      </c>
      <c r="I72" s="42">
        <v>0.41666666666666669</v>
      </c>
      <c r="J72" s="42">
        <v>0.75</v>
      </c>
      <c r="K72" s="43">
        <f>H72-G72</f>
        <v>0</v>
      </c>
      <c r="L72" s="43">
        <f>IF(D72-K72&gt;0,D72-K72,0)</f>
        <v>0.33333333333333331</v>
      </c>
      <c r="M72" s="42">
        <f>IF(K72-D72&gt;0,K72-D72,0)</f>
        <v>0</v>
      </c>
      <c r="N72" s="42" t="str">
        <f>IF(AND(F72&gt;0,E72=0),"no","ok")</f>
        <v>ok</v>
      </c>
      <c r="O72" s="42" t="str">
        <f>IF(AND(F72=0,E72&gt;0),"no","ok")</f>
        <v>ok</v>
      </c>
      <c r="P72" s="41">
        <f>IF(G72-I72&gt;0,G72-I72,0)</f>
        <v>0</v>
      </c>
      <c r="Q72" s="41">
        <f>IF(H72=0,0,IF(H72&lt;=J72,(J72-H72),0))</f>
        <v>0</v>
      </c>
      <c r="R72" s="82"/>
      <c r="S72" s="40" t="str">
        <f>IF(OR(N72="no",O72="no"),"error","ok")</f>
        <v>ok</v>
      </c>
      <c r="T72" s="39"/>
      <c r="U72" s="39"/>
      <c r="V72" s="38"/>
      <c r="Z72" s="2">
        <v>476</v>
      </c>
      <c r="AA72" s="37"/>
      <c r="AB72" s="32"/>
      <c r="AC72" s="32"/>
      <c r="AD72" s="36"/>
      <c r="AE72" s="32"/>
      <c r="AF72" s="32"/>
      <c r="AG72" s="35"/>
      <c r="AH72" s="32"/>
      <c r="AI72" s="32"/>
      <c r="AJ72" s="34"/>
      <c r="AK72" s="32"/>
      <c r="AL72" s="32"/>
      <c r="AM72" s="33"/>
      <c r="AN72" s="32"/>
      <c r="AO72" s="32"/>
      <c r="AP72" s="31">
        <f t="shared" si="42"/>
        <v>0</v>
      </c>
      <c r="AQ72" s="31">
        <f t="shared" si="43"/>
        <v>0</v>
      </c>
      <c r="AS72" s="30"/>
      <c r="AT72" s="29"/>
    </row>
    <row r="73" spans="1:46" ht="21" thickBot="1" x14ac:dyDescent="0.25">
      <c r="A73" s="2">
        <v>477</v>
      </c>
      <c r="B73" s="28" t="s">
        <v>8</v>
      </c>
      <c r="C73" s="28"/>
      <c r="D73" s="23">
        <f>SUM(D42:D72)</f>
        <v>8.9999999999999982</v>
      </c>
      <c r="E73" s="24"/>
      <c r="F73" s="24"/>
      <c r="G73" s="27"/>
      <c r="H73" s="27"/>
      <c r="I73" s="26"/>
      <c r="J73" s="25"/>
      <c r="K73" s="23">
        <f>SUM(K42:K72)</f>
        <v>0</v>
      </c>
      <c r="L73" s="23">
        <f>SUM(L42:L72)</f>
        <v>8.9999999999999982</v>
      </c>
      <c r="M73" s="23">
        <f>SUM(M42:M72)</f>
        <v>0</v>
      </c>
      <c r="N73" s="24"/>
      <c r="O73" s="24"/>
      <c r="P73" s="23">
        <f>SUM(P42:P72)</f>
        <v>0</v>
      </c>
      <c r="Q73" s="23">
        <f>SUM(Q42:Q72)</f>
        <v>0</v>
      </c>
      <c r="R73" s="22"/>
      <c r="S73" s="22"/>
      <c r="T73" s="22"/>
      <c r="U73" s="22"/>
      <c r="V73" s="21"/>
      <c r="Z73" s="2">
        <v>477</v>
      </c>
      <c r="AA73" s="20" t="s">
        <v>7</v>
      </c>
      <c r="AB73" s="18"/>
      <c r="AC73" s="18"/>
      <c r="AD73" s="19">
        <f>AP73+AQ73</f>
        <v>0</v>
      </c>
      <c r="AE73" s="18"/>
      <c r="AF73" s="18"/>
      <c r="AG73" s="18"/>
      <c r="AH73" s="18"/>
      <c r="AI73" s="18"/>
      <c r="AJ73" s="18"/>
      <c r="AK73" s="18"/>
      <c r="AL73" s="17"/>
      <c r="AM73" s="16">
        <f>AP73+AQ73</f>
        <v>0</v>
      </c>
      <c r="AN73" s="16"/>
      <c r="AO73" s="16"/>
      <c r="AP73" s="16">
        <f>SUM(AP42:AP72)</f>
        <v>0</v>
      </c>
      <c r="AQ73" s="15">
        <f>SUM(AQ42:AQ72)</f>
        <v>0</v>
      </c>
    </row>
    <row r="74" spans="1:46" ht="15" thickBot="1" x14ac:dyDescent="0.25">
      <c r="A74" s="2">
        <v>478</v>
      </c>
      <c r="Z74" s="2">
        <v>478</v>
      </c>
    </row>
    <row r="75" spans="1:46" ht="15.75" thickBot="1" x14ac:dyDescent="0.25">
      <c r="A75" s="2">
        <v>479</v>
      </c>
      <c r="B75" s="9"/>
      <c r="C75" s="9"/>
      <c r="D75" s="14" t="s">
        <v>3</v>
      </c>
      <c r="E75" s="13" t="s">
        <v>2</v>
      </c>
      <c r="J75" s="83" t="s">
        <v>6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Z75" s="2">
        <v>479</v>
      </c>
    </row>
    <row r="76" spans="1:46" ht="16.5" customHeight="1" thickBot="1" x14ac:dyDescent="0.25">
      <c r="A76" s="2">
        <v>480</v>
      </c>
      <c r="B76" s="84" t="s">
        <v>5</v>
      </c>
      <c r="C76" s="85"/>
      <c r="D76" s="11">
        <f>D36</f>
        <v>-3.8402777777777741</v>
      </c>
      <c r="E76" s="12">
        <f>E36</f>
        <v>-11.520833333333321</v>
      </c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Z76" s="2">
        <v>480</v>
      </c>
    </row>
    <row r="77" spans="1:46" ht="16.5" customHeight="1" thickBot="1" x14ac:dyDescent="0.25">
      <c r="A77" s="2">
        <v>481</v>
      </c>
      <c r="B77" s="86" t="s">
        <v>4</v>
      </c>
      <c r="C77" s="87"/>
      <c r="D77" s="11">
        <f>K73-D73+D76-D80</f>
        <v>-16.680555555555546</v>
      </c>
      <c r="E77" s="10">
        <f>D77*3</f>
        <v>-50.041666666666643</v>
      </c>
      <c r="Z77" s="2">
        <v>481</v>
      </c>
    </row>
    <row r="78" spans="1:46" ht="15.75" thickBot="1" x14ac:dyDescent="0.25">
      <c r="A78" s="2">
        <v>482</v>
      </c>
      <c r="B78" s="9"/>
      <c r="C78" s="9"/>
      <c r="D78" s="9"/>
      <c r="E78" s="9"/>
      <c r="P78" s="73"/>
      <c r="Q78" s="73"/>
      <c r="R78" s="73"/>
      <c r="S78" s="73"/>
      <c r="T78" s="73"/>
      <c r="U78" s="73"/>
      <c r="Z78" s="2">
        <v>482</v>
      </c>
    </row>
    <row r="79" spans="1:46" ht="15.75" customHeight="1" thickBot="1" x14ac:dyDescent="0.25">
      <c r="A79" s="2">
        <v>483</v>
      </c>
      <c r="B79" s="9"/>
      <c r="C79" s="9"/>
      <c r="D79" s="8" t="s">
        <v>3</v>
      </c>
      <c r="E79" s="7" t="s">
        <v>2</v>
      </c>
      <c r="P79" s="73"/>
      <c r="Q79" s="73"/>
      <c r="R79" s="73"/>
      <c r="S79" s="73"/>
      <c r="T79" s="73"/>
      <c r="U79" s="73"/>
      <c r="Z79" s="2">
        <v>483</v>
      </c>
    </row>
    <row r="80" spans="1:46" ht="16.5" customHeight="1" thickBot="1" x14ac:dyDescent="0.25">
      <c r="A80" s="2">
        <v>484</v>
      </c>
      <c r="B80" s="74" t="s">
        <v>1</v>
      </c>
      <c r="C80" s="75"/>
      <c r="D80" s="6">
        <f>D40</f>
        <v>3.8402777777777741</v>
      </c>
      <c r="E80" s="5">
        <f>E40</f>
        <v>11.520833333333321</v>
      </c>
      <c r="P80" s="73"/>
      <c r="Q80" s="73"/>
      <c r="R80" s="73"/>
      <c r="S80" s="73"/>
      <c r="T80" s="73"/>
      <c r="U80" s="73"/>
      <c r="Z80" s="2">
        <v>484</v>
      </c>
    </row>
    <row r="81" spans="1:26" ht="15.75" customHeight="1" thickBot="1" x14ac:dyDescent="0.25">
      <c r="A81" s="2">
        <v>485</v>
      </c>
      <c r="B81" s="76" t="s">
        <v>0</v>
      </c>
      <c r="C81" s="77"/>
      <c r="D81" s="4">
        <f>D73-K73-D76+D80</f>
        <v>16.680555555555546</v>
      </c>
      <c r="E81" s="3">
        <f>D81*3</f>
        <v>50.041666666666643</v>
      </c>
      <c r="Z81" s="2">
        <v>485</v>
      </c>
    </row>
    <row r="86" spans="1:26" x14ac:dyDescent="0.2">
      <c r="D86">
        <f>852040/24</f>
        <v>35501.666666666664</v>
      </c>
    </row>
  </sheetData>
  <autoFilter ref="A1:XFD81"/>
  <dataConsolidate/>
  <mergeCells count="19">
    <mergeCell ref="R3:R8"/>
    <mergeCell ref="R10:R15"/>
    <mergeCell ref="R17:R22"/>
    <mergeCell ref="R24:R29"/>
    <mergeCell ref="B35:C35"/>
    <mergeCell ref="B36:C36"/>
    <mergeCell ref="B39:C39"/>
    <mergeCell ref="B40:C40"/>
    <mergeCell ref="R42:R46"/>
    <mergeCell ref="R48:R53"/>
    <mergeCell ref="P78:U80"/>
    <mergeCell ref="B80:C80"/>
    <mergeCell ref="B81:C81"/>
    <mergeCell ref="R55:R60"/>
    <mergeCell ref="R62:R67"/>
    <mergeCell ref="R69:R72"/>
    <mergeCell ref="J75:U76"/>
    <mergeCell ref="B76:C76"/>
    <mergeCell ref="B77:C77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مصطفي حسينى 30</vt:lpstr>
      <vt:lpstr>Sheet1</vt:lpstr>
      <vt:lpstr>'مصطفي حسينى 30'!Print_Area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2019-11-13T15:15:11Z</dcterms:modified>
</cp:coreProperties>
</file>