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جديد مشروع2" sheetId="4" r:id="rId1"/>
    <sheet name="Sheet1" sheetId="2" state="hidden" r:id="rId2"/>
  </sheets>
  <definedNames>
    <definedName name="_xlnm._FilterDatabase" localSheetId="0" hidden="1">'جديد مشروع2'!$M$4:$M$93</definedName>
    <definedName name="_xlnm.Extract" localSheetId="0">'جديد مشروع2'!#REF!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4" l="1"/>
  <c r="J9" i="4"/>
  <c r="J10" i="4"/>
  <c r="J11" i="4"/>
  <c r="J12" i="4"/>
  <c r="J13" i="4"/>
  <c r="J14" i="4"/>
  <c r="J15" i="4"/>
  <c r="H4" i="4"/>
  <c r="I5" i="4"/>
  <c r="I6" i="4"/>
  <c r="I7" i="4"/>
  <c r="I8" i="4"/>
  <c r="I9" i="4"/>
  <c r="I10" i="4"/>
  <c r="I11" i="4"/>
  <c r="I12" i="4"/>
  <c r="I13" i="4"/>
  <c r="I14" i="4"/>
  <c r="I15" i="4"/>
  <c r="I4" i="4"/>
  <c r="H5" i="4" l="1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4" i="4"/>
  <c r="J5" i="4" l="1"/>
  <c r="J6" i="4"/>
  <c r="J7" i="4"/>
  <c r="J4" i="4"/>
  <c r="H8" i="4"/>
  <c r="H9" i="4"/>
  <c r="H10" i="4"/>
  <c r="H11" i="4"/>
  <c r="H12" i="4"/>
  <c r="H13" i="4"/>
  <c r="H14" i="4"/>
  <c r="H15" i="4"/>
  <c r="H6" i="4"/>
  <c r="H7" i="4"/>
  <c r="B16" i="4" l="1"/>
</calcChain>
</file>

<file path=xl/sharedStrings.xml><?xml version="1.0" encoding="utf-8"?>
<sst xmlns="http://schemas.openxmlformats.org/spreadsheetml/2006/main" count="257" uniqueCount="57">
  <si>
    <t>مواد نظافة</t>
  </si>
  <si>
    <t>محروقات</t>
  </si>
  <si>
    <t>الإجمالي</t>
  </si>
  <si>
    <t>م</t>
  </si>
  <si>
    <t>اسم المحول  له</t>
  </si>
  <si>
    <t>المبلغ</t>
  </si>
  <si>
    <t>مقدم الطلب</t>
  </si>
  <si>
    <t>عهدة تشغيلية</t>
  </si>
  <si>
    <t>تعاميد</t>
  </si>
  <si>
    <t>البند</t>
  </si>
  <si>
    <t>Total</t>
  </si>
  <si>
    <t>تاريخ التحويل</t>
  </si>
  <si>
    <t>اعمال مقاولي باطن</t>
  </si>
  <si>
    <t>البند / المشروع</t>
  </si>
  <si>
    <t>مواد استهلاكية</t>
  </si>
  <si>
    <t>الطيران العمودي</t>
  </si>
  <si>
    <t>الأمير تركي</t>
  </si>
  <si>
    <t>الحرس الملكي</t>
  </si>
  <si>
    <t>ق.امن الخاصة</t>
  </si>
  <si>
    <t>حفر الباطن</t>
  </si>
  <si>
    <t>المختبرات</t>
  </si>
  <si>
    <t>القوات البرية</t>
  </si>
  <si>
    <t>ضباء</t>
  </si>
  <si>
    <t>البطحاء</t>
  </si>
  <si>
    <t>مباني جديدة</t>
  </si>
  <si>
    <t>الرئيس والنائب</t>
  </si>
  <si>
    <t>مباني مجاورة</t>
  </si>
  <si>
    <t>الحديثة</t>
  </si>
  <si>
    <t>العديد</t>
  </si>
  <si>
    <t>الاحساء بن جلوي</t>
  </si>
  <si>
    <t>ملاحظة : في مشروع المباني المجاورة تدخل مواد النظافة  والمواد الزراعية والسباكة  والكهرباء والتكييف ضمن بند التعاميد حسب الاعتماد من الجهة</t>
  </si>
  <si>
    <t>المشروع</t>
  </si>
  <si>
    <t>مصاريف كل بند بالمشروع بعد كل حركة</t>
  </si>
  <si>
    <t>المتبقي من المعتمد للبند بكل مشروع بعد كل حركة صرف</t>
  </si>
  <si>
    <t>المتبقي من الاجمالي لكل مشروع بعد كل حركة</t>
  </si>
  <si>
    <t>مشروع1</t>
  </si>
  <si>
    <t>مشروع2</t>
  </si>
  <si>
    <t>مشروع3</t>
  </si>
  <si>
    <t>مشروع4</t>
  </si>
  <si>
    <t>مشروع5</t>
  </si>
  <si>
    <t>مشروع6</t>
  </si>
  <si>
    <t>مشروع7</t>
  </si>
  <si>
    <t>مشروع8</t>
  </si>
  <si>
    <t>مشروع9</t>
  </si>
  <si>
    <t>مشروع10</t>
  </si>
  <si>
    <t>مشروع11</t>
  </si>
  <si>
    <t>مشروع12</t>
  </si>
  <si>
    <t>مشروع13</t>
  </si>
  <si>
    <t>مشروع14</t>
  </si>
  <si>
    <t>مشروع15</t>
  </si>
  <si>
    <t>البنود بدون تكرار</t>
  </si>
  <si>
    <t>يوسف1</t>
  </si>
  <si>
    <t>يوسف2</t>
  </si>
  <si>
    <t>يوسف3</t>
  </si>
  <si>
    <t>يوسف4</t>
  </si>
  <si>
    <t>المبلغ المعتمد للبند</t>
  </si>
  <si>
    <t>المبلغ الإجمالي المعتمد للمشروع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</si>
</sst>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>
      <alignment horizontal="right"/>
      <protection locked="0"/>
    </xf>
    <xf numFmtId="0" fontId="0" fillId="0" borderId="0" xfId="0" applyProtection="1">
      <protection locked="0"/>
    </xf>
    <xf numFmtId="4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4" fontId="0" fillId="0" borderId="0" xfId="0" applyNumberFormat="1" applyAlignment="1" applyProtection="1">
      <alignment horizontal="right"/>
      <protection locked="0"/>
    </xf>
    <xf numFmtId="4" fontId="0" fillId="0" borderId="0" xfId="0" applyNumberFormat="1" applyAlignment="1" applyProtection="1">
      <alignment horizontal="left"/>
      <protection locked="0"/>
    </xf>
    <xf numFmtId="4" fontId="0" fillId="0" borderId="0" xfId="0" applyNumberFormat="1" applyAlignment="1" applyProtection="1">
      <alignment horizontal="right"/>
      <protection hidden="1"/>
    </xf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4" fontId="0" fillId="0" borderId="0" xfId="0" applyNumberFormat="1" applyAlignment="1">
      <alignment horizontal="centerContinuous"/>
    </xf>
    <xf numFmtId="4" fontId="3" fillId="2" borderId="2" xfId="0" applyNumberFormat="1" applyFont="1" applyFill="1" applyBorder="1" applyAlignment="1" applyProtection="1">
      <alignment horizontal="right" vertical="center" wrapText="1"/>
      <protection hidden="1"/>
    </xf>
    <xf numFmtId="4" fontId="4" fillId="2" borderId="2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Alignment="1" applyProtection="1">
      <alignment horizontal="right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0" fillId="0" borderId="0" xfId="0" applyAlignment="1" applyProtection="1">
      <alignment horizontal="left"/>
      <protection locked="0"/>
    </xf>
  </cellXfs>
  <cellStyles count="1">
    <cellStyle name="Normal" xfId="0" builtinId="0"/>
  </cellStyles>
  <dxfs count="45">
    <dxf>
      <alignment horizontal="right" vertical="bottom" textRotation="0" wrapText="0" indent="0" justifyLastLine="0" shrinkToFit="0" readingOrder="0"/>
      <protection locked="0" hidden="0"/>
    </dxf>
    <dxf>
      <numFmt numFmtId="4" formatCode="#,##0.00"/>
      <alignment horizontal="right" vertical="bottom" textRotation="0" wrapText="0" indent="0" justifyLastLine="0" shrinkToFit="0" readingOrder="0"/>
      <protection locked="0" hidden="0"/>
    </dxf>
    <dxf>
      <numFmt numFmtId="4" formatCode="#,##0.00"/>
      <alignment horizontal="right" vertical="bottom" textRotation="0" wrapText="0" indent="0" justifyLastLine="0" shrinkToFit="0" readingOrder="0"/>
      <protection locked="0" hidden="0"/>
    </dxf>
    <dxf>
      <numFmt numFmtId="4" formatCode="#,##0.00"/>
      <alignment horizontal="right" vertical="bottom" textRotation="0" wrapText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fgColor rgb="FFFF0000"/>
          <bgColor theme="7" tint="0.39994506668294322"/>
        </patternFill>
      </fill>
    </dxf>
    <dxf>
      <numFmt numFmtId="4" formatCode="#,##0.00"/>
      <alignment horizontal="right" textRotation="0" indent="0" justifyLastLine="0" shrinkToFit="0" readingOrder="0"/>
      <protection locked="1" hidden="1"/>
    </dxf>
    <dxf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fgColor rgb="FFFF0000"/>
          <bgColor theme="7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fgColor rgb="FFFF0000"/>
          <bgColor theme="7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fgColor rgb="FFFF0000"/>
          <bgColor theme="7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fgColor rgb="FFFF0000"/>
          <bgColor theme="7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fgColor rgb="FFFF0000"/>
          <bgColor theme="7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fgColor rgb="FFFF0000"/>
          <bgColor theme="7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fgColor rgb="FFFF0000"/>
          <bgColor theme="7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fgColor rgb="FFFF0000"/>
          <bgColor theme="7" tint="0.39994506668294322"/>
        </patternFill>
      </fill>
    </dxf>
    <dxf>
      <numFmt numFmtId="4" formatCode="#,##0.00"/>
      <alignment horizontal="right" vertical="bottom" textRotation="0" wrapText="0" indent="0" justifyLastLine="0" shrinkToFit="0" readingOrder="0"/>
      <protection locked="1" hidden="1"/>
    </dxf>
    <dxf>
      <numFmt numFmtId="4" formatCode="#,##0.00"/>
      <alignment horizontal="right" vertical="bottom" textRotation="0" wrapText="0" indent="0" justifyLastLine="0" shrinkToFit="0" readingOrder="0"/>
      <protection locked="1" hidden="1"/>
    </dxf>
    <dxf>
      <numFmt numFmtId="4" formatCode="#,##0.00"/>
      <alignment horizontal="right" vertical="bottom" textRotation="0" wrapText="0" indent="0" justifyLastLine="0" shrinkToFit="0" readingOrder="0"/>
      <protection locked="0" hidden="0"/>
    </dxf>
    <dxf>
      <numFmt numFmtId="164" formatCode="dd/mm/yyyy"/>
      <alignment horizontal="right" textRotation="0" indent="0" justifyLastLine="0" shrinkToFit="0" readingOrder="0"/>
      <protection locked="0" hidden="0"/>
    </dxf>
    <dxf>
      <alignment horizontal="right" textRotation="0" indent="0" justifyLastLine="0" shrinkToFit="0" readingOrder="0"/>
      <protection locked="0" hidden="0"/>
    </dxf>
    <dxf>
      <alignment horizontal="right" textRotation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alignment horizontal="right" textRotation="0" indent="0" justifyLastLine="0" shrinkToFit="0" readingOrder="0"/>
      <protection locked="0" hidden="0"/>
    </dxf>
    <dxf>
      <alignment horizontal="right" textRotation="0" indent="0" justifyLastLine="0" shrinkToFit="0" readingOrder="0"/>
      <protection locked="0" hidden="0"/>
    </dxf>
    <dxf>
      <border outline="0">
        <top style="thin">
          <color rgb="FF000000"/>
        </top>
      </border>
    </dxf>
    <dxf>
      <alignment horizontal="right" textRotation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2" tint="-0.249977111117893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fgColor rgb="FFFF0000"/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le25" displayName="Table25" ref="A3:J16" totalsRowCount="1" headerRowDxfId="42" dataDxfId="40" totalsRowDxfId="38" headerRowBorderDxfId="41" tableBorderDxfId="39">
  <tableColumns count="10">
    <tableColumn id="1" name="م" totalsRowLabel="Total" dataDxfId="37" totalsRowDxfId="9"/>
    <tableColumn id="3" name="المشروع" totalsRowFunction="count" dataDxfId="36" totalsRowDxfId="8"/>
    <tableColumn id="8" name="البند" dataDxfId="35" totalsRowDxfId="7"/>
    <tableColumn id="2" name="اسم المحول  له" dataDxfId="34" totalsRowDxfId="6"/>
    <tableColumn id="4" name="مقدم الطلب" dataDxfId="33" totalsRowDxfId="5"/>
    <tableColumn id="5" name="تاريخ التحويل" dataDxfId="32" totalsRowDxfId="4"/>
    <tableColumn id="10" name="المبلغ" dataDxfId="31" totalsRowDxfId="3"/>
    <tableColumn id="7" name="مصاريف كل بند بالمشروع بعد كل حركة" dataDxfId="30" totalsRowDxfId="2">
      <calculatedColumnFormula>SUMIFS($G$4:G4,$B$4:B4,B4,$C$4:C4,C4)</calculatedColumnFormula>
    </tableColumn>
    <tableColumn id="9" name="المتبقي من المعتمد للبند بكل مشروع بعد كل حركة صرف" dataDxfId="29" totalsRowDxfId="1">
      <calculatedColumnFormula>SUMIFS($O:$O,$N:$N,Table25[[#This Row],[المشروع]],$M:$M,Table25[[#This Row],[البند]])-Table25[[#This Row],[مصاريف كل بند بالمشروع بعد كل حركة]]</calculatedColumnFormula>
    </tableColumn>
    <tableColumn id="6" name="المتبقي من الاجمالي لكل مشروع بعد كل حركة" dataDxfId="12" totalsRowDxfId="0">
      <calculatedColumnFormula>SUMIF($Q:$Q,Table25[[#This Row],[المشروع]],$R:$R)-SUMIFS($G$4:G4,$B$4:B4,B4)</calculatedColumnFormula>
    </tableColumn>
  </tableColumns>
  <tableStyleInfo name="TableStyleLight1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showGridLines="0" rightToLeft="1" tabSelected="1" zoomScale="110" zoomScaleNormal="110" workbookViewId="0">
      <pane ySplit="3" topLeftCell="A4" activePane="bottomLeft" state="frozen"/>
      <selection pane="bottomLeft" activeCell="J5" sqref="J5"/>
    </sheetView>
  </sheetViews>
  <sheetFormatPr defaultColWidth="9.140625" defaultRowHeight="15" x14ac:dyDescent="0.25"/>
  <cols>
    <col min="1" max="1" width="3" style="1" customWidth="1"/>
    <col min="2" max="2" width="14.5703125" style="1" bestFit="1" customWidth="1"/>
    <col min="3" max="3" width="10.28515625" style="1" customWidth="1"/>
    <col min="4" max="4" width="12.5703125" style="1" customWidth="1"/>
    <col min="5" max="5" width="9.42578125" customWidth="1"/>
    <col min="6" max="6" width="11.140625" style="1" customWidth="1"/>
    <col min="7" max="7" width="8.85546875" style="1" customWidth="1"/>
    <col min="8" max="8" width="16.85546875" style="3" customWidth="1"/>
    <col min="9" max="9" width="14.140625" style="3" customWidth="1"/>
    <col min="10" max="10" width="11" style="3" customWidth="1"/>
    <col min="11" max="12" width="1.85546875" style="2" customWidth="1"/>
    <col min="13" max="13" width="18.140625" style="2" customWidth="1"/>
    <col min="14" max="14" width="9.140625" style="2" customWidth="1"/>
    <col min="15" max="15" width="8.140625" style="2" bestFit="1" customWidth="1"/>
    <col min="16" max="16" width="2.5703125" style="2" customWidth="1"/>
    <col min="17" max="17" width="7.85546875" style="2" bestFit="1" customWidth="1"/>
    <col min="18" max="18" width="11.28515625" style="2" bestFit="1" customWidth="1"/>
    <col min="19" max="19" width="14.5703125" style="22" bestFit="1" customWidth="1"/>
    <col min="20" max="16384" width="9.140625" style="2"/>
  </cols>
  <sheetData>
    <row r="1" spans="1:19" s="1" customFormat="1" ht="14.25" customHeight="1" x14ac:dyDescent="0.25">
      <c r="S1" s="22"/>
    </row>
    <row r="2" spans="1:19" s="1" customFormat="1" ht="11.25" customHeight="1" x14ac:dyDescent="0.25">
      <c r="S2" s="22"/>
    </row>
    <row r="3" spans="1:19" s="17" customFormat="1" ht="51" x14ac:dyDescent="0.2">
      <c r="A3" s="19" t="s">
        <v>3</v>
      </c>
      <c r="B3" s="19" t="s">
        <v>31</v>
      </c>
      <c r="C3" s="19" t="s">
        <v>9</v>
      </c>
      <c r="D3" s="19" t="s">
        <v>4</v>
      </c>
      <c r="E3" s="19" t="s">
        <v>6</v>
      </c>
      <c r="F3" s="19" t="s">
        <v>11</v>
      </c>
      <c r="G3" s="14" t="s">
        <v>5</v>
      </c>
      <c r="H3" s="14" t="s">
        <v>32</v>
      </c>
      <c r="I3" s="14" t="s">
        <v>33</v>
      </c>
      <c r="J3" s="15" t="s">
        <v>34</v>
      </c>
      <c r="M3" s="20" t="s">
        <v>9</v>
      </c>
      <c r="N3" s="20" t="s">
        <v>31</v>
      </c>
      <c r="O3" s="21" t="s">
        <v>55</v>
      </c>
      <c r="P3" s="20"/>
      <c r="Q3" s="20" t="s">
        <v>31</v>
      </c>
      <c r="R3" s="21" t="s">
        <v>56</v>
      </c>
      <c r="S3" s="18" t="s">
        <v>50</v>
      </c>
    </row>
    <row r="4" spans="1:19" x14ac:dyDescent="0.25">
      <c r="A4" s="1">
        <v>1</v>
      </c>
      <c r="B4" s="1" t="s">
        <v>35</v>
      </c>
      <c r="C4" s="1" t="s">
        <v>1</v>
      </c>
      <c r="D4" s="1" t="s">
        <v>51</v>
      </c>
      <c r="E4" s="1" t="s">
        <v>51</v>
      </c>
      <c r="F4" s="5">
        <v>43466</v>
      </c>
      <c r="G4" s="3">
        <v>200</v>
      </c>
      <c r="H4" s="7">
        <f>SUMIFS($G$4:G4,$B$4:B4,B4,$C$4:C4,C4)</f>
        <v>200</v>
      </c>
      <c r="I4" s="7">
        <f>SUMIFS($O:$O,$N:$N,Table25[[#This Row],[المشروع]],$M:$M,Table25[[#This Row],[البند]])-Table25[[#This Row],[مصاريف كل بند بالمشروع بعد كل حركة]]</f>
        <v>300</v>
      </c>
      <c r="J4" s="7">
        <f ca="1">SUMIF($Q:$Q,Table25[[#This Row],[المشروع]],$R:$R)-SUMIFS($G$4:G4,$B$4:B4,B4)</f>
        <v>800</v>
      </c>
      <c r="M4" s="13" t="s">
        <v>1</v>
      </c>
      <c r="N4" s="1" t="s">
        <v>35</v>
      </c>
      <c r="O4" s="3">
        <v>500</v>
      </c>
      <c r="P4" s="1"/>
      <c r="Q4" s="1" t="s">
        <v>35</v>
      </c>
      <c r="R4" s="16">
        <f t="shared" ref="R4:R18" ca="1" si="0">SUMIF(N:O,Q4,O:O)</f>
        <v>1000</v>
      </c>
      <c r="S4" s="6" t="s">
        <v>1</v>
      </c>
    </row>
    <row r="5" spans="1:19" x14ac:dyDescent="0.25">
      <c r="A5" s="1">
        <v>2</v>
      </c>
      <c r="B5" s="1" t="s">
        <v>35</v>
      </c>
      <c r="C5" s="1" t="s">
        <v>1</v>
      </c>
      <c r="D5" s="1" t="s">
        <v>52</v>
      </c>
      <c r="E5" s="1" t="s">
        <v>52</v>
      </c>
      <c r="F5" s="5">
        <v>43466</v>
      </c>
      <c r="G5" s="3">
        <v>50</v>
      </c>
      <c r="H5" s="7">
        <f>SUMIFS($G$4:G5,$B$4:B5,B5,$C$4:C5,C5)</f>
        <v>250</v>
      </c>
      <c r="I5" s="7">
        <f>SUMIFS($O:$O,$N:$N,Table25[[#This Row],[المشروع]],$M:$M,Table25[[#This Row],[البند]])-Table25[[#This Row],[مصاريف كل بند بالمشروع بعد كل حركة]]</f>
        <v>250</v>
      </c>
      <c r="J5" s="7">
        <f ca="1">SUMIF($Q:$Q,Table25[[#This Row],[المشروع]],$R:$R)-SUMIFS($G$4:G5,$B$4:B5,B5)</f>
        <v>750</v>
      </c>
      <c r="M5" s="13" t="s">
        <v>1</v>
      </c>
      <c r="N5" s="1" t="s">
        <v>36</v>
      </c>
      <c r="O5" s="3">
        <v>200</v>
      </c>
      <c r="P5" s="4"/>
      <c r="Q5" s="1" t="s">
        <v>36</v>
      </c>
      <c r="R5" s="16">
        <f t="shared" ca="1" si="0"/>
        <v>1200</v>
      </c>
      <c r="S5" s="22" t="s">
        <v>0</v>
      </c>
    </row>
    <row r="6" spans="1:19" x14ac:dyDescent="0.25">
      <c r="A6" s="1">
        <v>3</v>
      </c>
      <c r="B6" s="1" t="s">
        <v>35</v>
      </c>
      <c r="C6" s="1" t="s">
        <v>0</v>
      </c>
      <c r="D6" s="1" t="s">
        <v>53</v>
      </c>
      <c r="E6" s="1" t="s">
        <v>53</v>
      </c>
      <c r="F6" s="5">
        <v>43466</v>
      </c>
      <c r="G6" s="3">
        <v>50</v>
      </c>
      <c r="H6" s="7">
        <f>SUMIFS($G$4:G6,$B$4:B6,B6,$C$4:C6,C6)</f>
        <v>50</v>
      </c>
      <c r="I6" s="7">
        <f>SUMIFS($O:$O,$N:$N,Table25[[#This Row],[المشروع]],$M:$M,Table25[[#This Row],[البند]])-Table25[[#This Row],[مصاريف كل بند بالمشروع بعد كل حركة]]</f>
        <v>50</v>
      </c>
      <c r="J6" s="7">
        <f ca="1">SUMIF($Q:$Q,Table25[[#This Row],[المشروع]],$R:$R)-SUMIFS($G$4:G6,$B$4:B6,B6)</f>
        <v>700</v>
      </c>
      <c r="M6" s="13" t="s">
        <v>1</v>
      </c>
      <c r="N6" s="1" t="s">
        <v>37</v>
      </c>
      <c r="O6" s="3">
        <v>300</v>
      </c>
      <c r="Q6" s="1" t="s">
        <v>37</v>
      </c>
      <c r="R6" s="16">
        <f t="shared" ca="1" si="0"/>
        <v>1800</v>
      </c>
      <c r="S6" s="22" t="s">
        <v>12</v>
      </c>
    </row>
    <row r="7" spans="1:19" x14ac:dyDescent="0.25">
      <c r="A7" s="1">
        <v>4</v>
      </c>
      <c r="B7" s="1" t="s">
        <v>35</v>
      </c>
      <c r="C7" s="1" t="s">
        <v>12</v>
      </c>
      <c r="D7" s="1" t="s">
        <v>54</v>
      </c>
      <c r="E7" s="1" t="s">
        <v>54</v>
      </c>
      <c r="F7" s="5">
        <v>43466</v>
      </c>
      <c r="G7" s="3">
        <v>70</v>
      </c>
      <c r="H7" s="7">
        <f>SUMIFS($G$4:G7,$B$4:B7,B7,$C$4:C7,C7)</f>
        <v>70</v>
      </c>
      <c r="I7" s="7">
        <f>SUMIFS($O:$O,$N:$N,Table25[[#This Row],[المشروع]],$M:$M,Table25[[#This Row],[البند]])-Table25[[#This Row],[مصاريف كل بند بالمشروع بعد كل حركة]]</f>
        <v>30</v>
      </c>
      <c r="J7" s="7">
        <f ca="1">SUMIF($Q:$Q,Table25[[#This Row],[المشروع]],$R:$R)-SUMIFS($G$4:G7,$B$4:B7,B7)</f>
        <v>630</v>
      </c>
      <c r="M7" s="13" t="s">
        <v>1</v>
      </c>
      <c r="N7" s="1" t="s">
        <v>38</v>
      </c>
      <c r="O7" s="3">
        <v>400</v>
      </c>
      <c r="Q7" s="1" t="s">
        <v>38</v>
      </c>
      <c r="R7" s="16">
        <f t="shared" ca="1" si="0"/>
        <v>2400</v>
      </c>
      <c r="S7" s="22" t="s">
        <v>7</v>
      </c>
    </row>
    <row r="8" spans="1:19" x14ac:dyDescent="0.25">
      <c r="E8" s="1"/>
      <c r="F8" s="5"/>
      <c r="G8" s="3"/>
      <c r="H8" s="7">
        <f>SUMIFS($G$4:G8,$B$4:B8,B8,$C$4:C8,C8)</f>
        <v>0</v>
      </c>
      <c r="I8" s="7">
        <f>SUMIFS($O:$O,$N:$N,Table25[[#This Row],[المشروع]],$M:$M,Table25[[#This Row],[البند]])-Table25[[#This Row],[مصاريف كل بند بالمشروع بعد كل حركة]]</f>
        <v>0</v>
      </c>
      <c r="J8" s="7">
        <f>SUMIF($Q:$Q,Table25[[#This Row],[المشروع]],$R:$R)-SUMIFS($G$4:G8,$B$4:B8,B8)</f>
        <v>0</v>
      </c>
      <c r="M8" s="13" t="s">
        <v>1</v>
      </c>
      <c r="N8" s="1" t="s">
        <v>39</v>
      </c>
      <c r="O8" s="3">
        <v>500</v>
      </c>
      <c r="Q8" s="1" t="s">
        <v>39</v>
      </c>
      <c r="R8" s="16">
        <f t="shared" ca="1" si="0"/>
        <v>3000</v>
      </c>
      <c r="S8" s="22" t="s">
        <v>14</v>
      </c>
    </row>
    <row r="9" spans="1:19" x14ac:dyDescent="0.25">
      <c r="E9" s="1"/>
      <c r="F9" s="5"/>
      <c r="G9" s="3"/>
      <c r="H9" s="7">
        <f>SUMIFS($G$4:G9,$B$4:B9,B9,$C$4:C9,C9)</f>
        <v>0</v>
      </c>
      <c r="I9" s="7">
        <f>SUMIFS($O:$O,$N:$N,Table25[[#This Row],[المشروع]],$M:$M,Table25[[#This Row],[البند]])-Table25[[#This Row],[مصاريف كل بند بالمشروع بعد كل حركة]]</f>
        <v>0</v>
      </c>
      <c r="J9" s="7">
        <f>SUMIF($Q:$Q,Table25[[#This Row],[المشروع]],$R:$R)-SUMIFS($G$4:G9,$B$4:B9,B9)</f>
        <v>0</v>
      </c>
      <c r="M9" s="13" t="s">
        <v>1</v>
      </c>
      <c r="N9" s="1" t="s">
        <v>40</v>
      </c>
      <c r="O9" s="3">
        <v>600</v>
      </c>
      <c r="Q9" s="1" t="s">
        <v>40</v>
      </c>
      <c r="R9" s="16">
        <f t="shared" ca="1" si="0"/>
        <v>3600</v>
      </c>
      <c r="S9" s="22" t="s">
        <v>8</v>
      </c>
    </row>
    <row r="10" spans="1:19" x14ac:dyDescent="0.25">
      <c r="E10" s="1"/>
      <c r="F10" s="5"/>
      <c r="G10" s="3"/>
      <c r="H10" s="7">
        <f>SUMIFS($G$4:G10,$B$4:B10,B10,$C$4:C10,C10)</f>
        <v>0</v>
      </c>
      <c r="I10" s="7">
        <f>SUMIFS($O:$O,$N:$N,Table25[[#This Row],[المشروع]],$M:$M,Table25[[#This Row],[البند]])-Table25[[#This Row],[مصاريف كل بند بالمشروع بعد كل حركة]]</f>
        <v>0</v>
      </c>
      <c r="J10" s="7">
        <f>SUMIF($Q:$Q,Table25[[#This Row],[المشروع]],$R:$R)-SUMIFS($G$4:G10,$B$4:B10,B10)</f>
        <v>0</v>
      </c>
      <c r="M10" s="13" t="s">
        <v>1</v>
      </c>
      <c r="N10" s="1" t="s">
        <v>41</v>
      </c>
      <c r="O10" s="3">
        <v>700</v>
      </c>
      <c r="Q10" s="1" t="s">
        <v>41</v>
      </c>
      <c r="R10" s="16">
        <f t="shared" ca="1" si="0"/>
        <v>4200</v>
      </c>
    </row>
    <row r="11" spans="1:19" x14ac:dyDescent="0.25">
      <c r="E11" s="1"/>
      <c r="F11" s="5"/>
      <c r="G11" s="3"/>
      <c r="H11" s="7">
        <f>SUMIFS($G$4:G11,$B$4:B11,B11,$C$4:C11,C11)</f>
        <v>0</v>
      </c>
      <c r="I11" s="7">
        <f>SUMIFS($O:$O,$N:$N,Table25[[#This Row],[المشروع]],$M:$M,Table25[[#This Row],[البند]])-Table25[[#This Row],[مصاريف كل بند بالمشروع بعد كل حركة]]</f>
        <v>0</v>
      </c>
      <c r="J11" s="7">
        <f>SUMIF($Q:$Q,Table25[[#This Row],[المشروع]],$R:$R)-SUMIFS($G$4:G11,$B$4:B11,B11)</f>
        <v>0</v>
      </c>
      <c r="M11" s="13" t="s">
        <v>1</v>
      </c>
      <c r="N11" s="1" t="s">
        <v>42</v>
      </c>
      <c r="O11" s="3">
        <v>800</v>
      </c>
      <c r="Q11" s="1" t="s">
        <v>42</v>
      </c>
      <c r="R11" s="16">
        <f t="shared" ca="1" si="0"/>
        <v>4800</v>
      </c>
    </row>
    <row r="12" spans="1:19" x14ac:dyDescent="0.25">
      <c r="E12" s="1"/>
      <c r="F12" s="5"/>
      <c r="G12" s="3"/>
      <c r="H12" s="7">
        <f>SUMIFS($G$4:G12,$B$4:B12,B12,$C$4:C12,C12)</f>
        <v>0</v>
      </c>
      <c r="I12" s="7">
        <f>SUMIFS($O:$O,$N:$N,Table25[[#This Row],[المشروع]],$M:$M,Table25[[#This Row],[البند]])-Table25[[#This Row],[مصاريف كل بند بالمشروع بعد كل حركة]]</f>
        <v>0</v>
      </c>
      <c r="J12" s="7">
        <f>SUMIF($Q:$Q,Table25[[#This Row],[المشروع]],$R:$R)-SUMIFS($G$4:G12,$B$4:B12,B12)</f>
        <v>0</v>
      </c>
      <c r="M12" s="13" t="s">
        <v>1</v>
      </c>
      <c r="N12" s="1" t="s">
        <v>43</v>
      </c>
      <c r="O12" s="3">
        <v>900</v>
      </c>
      <c r="Q12" s="1" t="s">
        <v>43</v>
      </c>
      <c r="R12" s="16">
        <f t="shared" ca="1" si="0"/>
        <v>5400</v>
      </c>
    </row>
    <row r="13" spans="1:19" x14ac:dyDescent="0.25">
      <c r="E13" s="1"/>
      <c r="F13" s="5"/>
      <c r="G13" s="3"/>
      <c r="H13" s="7">
        <f>SUMIFS($G$4:G13,$B$4:B13,B13,$C$4:C13,C13)</f>
        <v>0</v>
      </c>
      <c r="I13" s="7">
        <f>SUMIFS($O:$O,$N:$N,Table25[[#This Row],[المشروع]],$M:$M,Table25[[#This Row],[البند]])-Table25[[#This Row],[مصاريف كل بند بالمشروع بعد كل حركة]]</f>
        <v>0</v>
      </c>
      <c r="J13" s="7">
        <f>SUMIF($Q:$Q,Table25[[#This Row],[المشروع]],$R:$R)-SUMIFS($G$4:G13,$B$4:B13,B13)</f>
        <v>0</v>
      </c>
      <c r="M13" s="13" t="s">
        <v>1</v>
      </c>
      <c r="N13" s="1" t="s">
        <v>44</v>
      </c>
      <c r="O13" s="3">
        <v>1000</v>
      </c>
      <c r="Q13" s="1" t="s">
        <v>44</v>
      </c>
      <c r="R13" s="16">
        <f t="shared" ca="1" si="0"/>
        <v>6000</v>
      </c>
    </row>
    <row r="14" spans="1:19" x14ac:dyDescent="0.25">
      <c r="E14" s="1"/>
      <c r="F14" s="5"/>
      <c r="G14" s="3"/>
      <c r="H14" s="7">
        <f>SUMIFS($G$4:G14,$B$4:B14,B14,$C$4:C14,C14)</f>
        <v>0</v>
      </c>
      <c r="I14" s="7">
        <f>SUMIFS($O:$O,$N:$N,Table25[[#This Row],[المشروع]],$M:$M,Table25[[#This Row],[البند]])-Table25[[#This Row],[مصاريف كل بند بالمشروع بعد كل حركة]]</f>
        <v>0</v>
      </c>
      <c r="J14" s="7">
        <f>SUMIF($Q:$Q,Table25[[#This Row],[المشروع]],$R:$R)-SUMIFS($G$4:G14,$B$4:B14,B14)</f>
        <v>0</v>
      </c>
      <c r="M14" s="13" t="s">
        <v>1</v>
      </c>
      <c r="N14" s="1" t="s">
        <v>45</v>
      </c>
      <c r="O14" s="3">
        <v>1100</v>
      </c>
      <c r="Q14" s="1" t="s">
        <v>45</v>
      </c>
      <c r="R14" s="16">
        <f t="shared" ca="1" si="0"/>
        <v>6600</v>
      </c>
    </row>
    <row r="15" spans="1:19" x14ac:dyDescent="0.25">
      <c r="E15" s="1"/>
      <c r="F15" s="5"/>
      <c r="G15" s="3"/>
      <c r="H15" s="7">
        <f>SUMIFS($G$4:G15,$B$4:B15,B15,$C$4:C15,C15)</f>
        <v>0</v>
      </c>
      <c r="I15" s="7">
        <f>SUMIFS($O:$O,$N:$N,Table25[[#This Row],[المشروع]],$M:$M,Table25[[#This Row],[البند]])-Table25[[#This Row],[مصاريف كل بند بالمشروع بعد كل حركة]]</f>
        <v>0</v>
      </c>
      <c r="J15" s="7">
        <f>SUMIF($Q:$Q,Table25[[#This Row],[المشروع]],$R:$R)-SUMIFS($G$4:G15,$B$4:B15,B15)</f>
        <v>0</v>
      </c>
      <c r="M15" s="13" t="s">
        <v>1</v>
      </c>
      <c r="N15" s="1" t="s">
        <v>46</v>
      </c>
      <c r="O15" s="3">
        <v>1200</v>
      </c>
      <c r="Q15" s="1" t="s">
        <v>46</v>
      </c>
      <c r="R15" s="16">
        <f t="shared" ca="1" si="0"/>
        <v>7200</v>
      </c>
    </row>
    <row r="16" spans="1:19" x14ac:dyDescent="0.25">
      <c r="A16" s="1" t="s">
        <v>10</v>
      </c>
      <c r="B16" s="1">
        <f>SUBTOTAL(103,Table25[المشروع])</f>
        <v>4</v>
      </c>
      <c r="E16" s="1"/>
      <c r="G16" s="3"/>
      <c r="J16" s="1"/>
      <c r="M16" s="13" t="s">
        <v>1</v>
      </c>
      <c r="N16" s="1" t="s">
        <v>47</v>
      </c>
      <c r="O16" s="3">
        <v>1300</v>
      </c>
      <c r="Q16" s="1" t="s">
        <v>47</v>
      </c>
      <c r="R16" s="16">
        <f t="shared" ca="1" si="0"/>
        <v>7800</v>
      </c>
    </row>
    <row r="17" spans="13:18" x14ac:dyDescent="0.25">
      <c r="M17" s="13" t="s">
        <v>1</v>
      </c>
      <c r="N17" s="1" t="s">
        <v>48</v>
      </c>
      <c r="O17" s="3">
        <v>1400</v>
      </c>
      <c r="Q17" s="1" t="s">
        <v>48</v>
      </c>
      <c r="R17" s="16">
        <f t="shared" ca="1" si="0"/>
        <v>8400</v>
      </c>
    </row>
    <row r="18" spans="13:18" x14ac:dyDescent="0.25">
      <c r="M18" s="13" t="s">
        <v>1</v>
      </c>
      <c r="N18" s="1" t="s">
        <v>49</v>
      </c>
      <c r="O18" s="3">
        <v>1500</v>
      </c>
      <c r="Q18" s="1" t="s">
        <v>49</v>
      </c>
      <c r="R18" s="16">
        <f t="shared" ca="1" si="0"/>
        <v>9000</v>
      </c>
    </row>
    <row r="19" spans="13:18" x14ac:dyDescent="0.25">
      <c r="M19" s="2" t="s">
        <v>0</v>
      </c>
      <c r="N19" s="2" t="s">
        <v>35</v>
      </c>
      <c r="O19" s="2">
        <v>100</v>
      </c>
    </row>
    <row r="20" spans="13:18" x14ac:dyDescent="0.25">
      <c r="M20" s="2" t="s">
        <v>0</v>
      </c>
      <c r="N20" s="2" t="s">
        <v>36</v>
      </c>
      <c r="O20" s="2">
        <v>200</v>
      </c>
    </row>
    <row r="21" spans="13:18" x14ac:dyDescent="0.25">
      <c r="M21" s="2" t="s">
        <v>0</v>
      </c>
      <c r="N21" s="2" t="s">
        <v>37</v>
      </c>
      <c r="O21" s="2">
        <v>300</v>
      </c>
    </row>
    <row r="22" spans="13:18" x14ac:dyDescent="0.25">
      <c r="M22" s="2" t="s">
        <v>0</v>
      </c>
      <c r="N22" s="2" t="s">
        <v>38</v>
      </c>
      <c r="O22" s="2">
        <v>400</v>
      </c>
    </row>
    <row r="23" spans="13:18" x14ac:dyDescent="0.25">
      <c r="M23" s="2" t="s">
        <v>0</v>
      </c>
      <c r="N23" s="2" t="s">
        <v>39</v>
      </c>
      <c r="O23" s="2">
        <v>500</v>
      </c>
    </row>
    <row r="24" spans="13:18" x14ac:dyDescent="0.25">
      <c r="M24" s="2" t="s">
        <v>0</v>
      </c>
      <c r="N24" s="2" t="s">
        <v>40</v>
      </c>
      <c r="O24" s="2">
        <v>600</v>
      </c>
    </row>
    <row r="25" spans="13:18" x14ac:dyDescent="0.25">
      <c r="M25" s="2" t="s">
        <v>0</v>
      </c>
      <c r="N25" s="2" t="s">
        <v>41</v>
      </c>
      <c r="O25" s="2">
        <v>700</v>
      </c>
    </row>
    <row r="26" spans="13:18" x14ac:dyDescent="0.25">
      <c r="M26" s="2" t="s">
        <v>0</v>
      </c>
      <c r="N26" s="2" t="s">
        <v>42</v>
      </c>
      <c r="O26" s="2">
        <v>800</v>
      </c>
    </row>
    <row r="27" spans="13:18" x14ac:dyDescent="0.25">
      <c r="M27" s="2" t="s">
        <v>0</v>
      </c>
      <c r="N27" s="2" t="s">
        <v>43</v>
      </c>
      <c r="O27" s="2">
        <v>900</v>
      </c>
    </row>
    <row r="28" spans="13:18" x14ac:dyDescent="0.25">
      <c r="M28" s="2" t="s">
        <v>0</v>
      </c>
      <c r="N28" s="2" t="s">
        <v>44</v>
      </c>
      <c r="O28" s="2">
        <v>1000</v>
      </c>
    </row>
    <row r="29" spans="13:18" x14ac:dyDescent="0.25">
      <c r="M29" s="2" t="s">
        <v>0</v>
      </c>
      <c r="N29" s="2" t="s">
        <v>45</v>
      </c>
      <c r="O29" s="2">
        <v>1100</v>
      </c>
    </row>
    <row r="30" spans="13:18" x14ac:dyDescent="0.25">
      <c r="M30" s="2" t="s">
        <v>0</v>
      </c>
      <c r="N30" s="2" t="s">
        <v>46</v>
      </c>
      <c r="O30" s="2">
        <v>1200</v>
      </c>
    </row>
    <row r="31" spans="13:18" x14ac:dyDescent="0.25">
      <c r="M31" s="2" t="s">
        <v>0</v>
      </c>
      <c r="N31" s="2" t="s">
        <v>47</v>
      </c>
      <c r="O31" s="2">
        <v>1300</v>
      </c>
    </row>
    <row r="32" spans="13:18" x14ac:dyDescent="0.25">
      <c r="M32" s="2" t="s">
        <v>0</v>
      </c>
      <c r="N32" s="2" t="s">
        <v>48</v>
      </c>
      <c r="O32" s="2">
        <v>1400</v>
      </c>
    </row>
    <row r="33" spans="13:15" x14ac:dyDescent="0.25">
      <c r="M33" s="2" t="s">
        <v>0</v>
      </c>
      <c r="N33" s="2" t="s">
        <v>49</v>
      </c>
      <c r="O33" s="2">
        <v>1500</v>
      </c>
    </row>
    <row r="34" spans="13:15" x14ac:dyDescent="0.25">
      <c r="M34" s="2" t="s">
        <v>12</v>
      </c>
      <c r="N34" s="2" t="s">
        <v>35</v>
      </c>
      <c r="O34" s="2">
        <v>100</v>
      </c>
    </row>
    <row r="35" spans="13:15" x14ac:dyDescent="0.25">
      <c r="M35" s="2" t="s">
        <v>12</v>
      </c>
      <c r="N35" s="2" t="s">
        <v>36</v>
      </c>
      <c r="O35" s="2">
        <v>200</v>
      </c>
    </row>
    <row r="36" spans="13:15" x14ac:dyDescent="0.25">
      <c r="M36" s="2" t="s">
        <v>12</v>
      </c>
      <c r="N36" s="2" t="s">
        <v>37</v>
      </c>
      <c r="O36" s="2">
        <v>300</v>
      </c>
    </row>
    <row r="37" spans="13:15" x14ac:dyDescent="0.25">
      <c r="M37" s="2" t="s">
        <v>12</v>
      </c>
      <c r="N37" s="2" t="s">
        <v>38</v>
      </c>
      <c r="O37" s="2">
        <v>400</v>
      </c>
    </row>
    <row r="38" spans="13:15" x14ac:dyDescent="0.25">
      <c r="M38" s="2" t="s">
        <v>12</v>
      </c>
      <c r="N38" s="2" t="s">
        <v>39</v>
      </c>
      <c r="O38" s="2">
        <v>500</v>
      </c>
    </row>
    <row r="39" spans="13:15" x14ac:dyDescent="0.25">
      <c r="M39" s="2" t="s">
        <v>12</v>
      </c>
      <c r="N39" s="2" t="s">
        <v>40</v>
      </c>
      <c r="O39" s="2">
        <v>600</v>
      </c>
    </row>
    <row r="40" spans="13:15" x14ac:dyDescent="0.25">
      <c r="M40" s="2" t="s">
        <v>12</v>
      </c>
      <c r="N40" s="2" t="s">
        <v>41</v>
      </c>
      <c r="O40" s="2">
        <v>700</v>
      </c>
    </row>
    <row r="41" spans="13:15" x14ac:dyDescent="0.25">
      <c r="M41" s="2" t="s">
        <v>12</v>
      </c>
      <c r="N41" s="2" t="s">
        <v>42</v>
      </c>
      <c r="O41" s="2">
        <v>800</v>
      </c>
    </row>
    <row r="42" spans="13:15" x14ac:dyDescent="0.25">
      <c r="M42" s="2" t="s">
        <v>12</v>
      </c>
      <c r="N42" s="2" t="s">
        <v>43</v>
      </c>
      <c r="O42" s="2">
        <v>900</v>
      </c>
    </row>
    <row r="43" spans="13:15" x14ac:dyDescent="0.25">
      <c r="M43" s="2" t="s">
        <v>12</v>
      </c>
      <c r="N43" s="2" t="s">
        <v>44</v>
      </c>
      <c r="O43" s="2">
        <v>1000</v>
      </c>
    </row>
    <row r="44" spans="13:15" x14ac:dyDescent="0.25">
      <c r="M44" s="2" t="s">
        <v>12</v>
      </c>
      <c r="N44" s="2" t="s">
        <v>45</v>
      </c>
      <c r="O44" s="2">
        <v>1100</v>
      </c>
    </row>
    <row r="45" spans="13:15" x14ac:dyDescent="0.25">
      <c r="M45" s="2" t="s">
        <v>12</v>
      </c>
      <c r="N45" s="2" t="s">
        <v>46</v>
      </c>
      <c r="O45" s="2">
        <v>1200</v>
      </c>
    </row>
    <row r="46" spans="13:15" x14ac:dyDescent="0.25">
      <c r="M46" s="2" t="s">
        <v>12</v>
      </c>
      <c r="N46" s="2" t="s">
        <v>47</v>
      </c>
      <c r="O46" s="2">
        <v>1300</v>
      </c>
    </row>
    <row r="47" spans="13:15" x14ac:dyDescent="0.25">
      <c r="M47" s="2" t="s">
        <v>12</v>
      </c>
      <c r="N47" s="2" t="s">
        <v>48</v>
      </c>
      <c r="O47" s="2">
        <v>1400</v>
      </c>
    </row>
    <row r="48" spans="13:15" x14ac:dyDescent="0.25">
      <c r="M48" s="2" t="s">
        <v>12</v>
      </c>
      <c r="N48" s="2" t="s">
        <v>49</v>
      </c>
      <c r="O48" s="2">
        <v>1500</v>
      </c>
    </row>
    <row r="49" spans="13:15" x14ac:dyDescent="0.25">
      <c r="M49" s="2" t="s">
        <v>7</v>
      </c>
      <c r="N49" s="2" t="s">
        <v>35</v>
      </c>
      <c r="O49" s="2">
        <v>100</v>
      </c>
    </row>
    <row r="50" spans="13:15" x14ac:dyDescent="0.25">
      <c r="M50" s="2" t="s">
        <v>7</v>
      </c>
      <c r="N50" s="2" t="s">
        <v>36</v>
      </c>
      <c r="O50" s="2">
        <v>200</v>
      </c>
    </row>
    <row r="51" spans="13:15" x14ac:dyDescent="0.25">
      <c r="M51" s="2" t="s">
        <v>7</v>
      </c>
      <c r="N51" s="2" t="s">
        <v>37</v>
      </c>
      <c r="O51" s="2">
        <v>300</v>
      </c>
    </row>
    <row r="52" spans="13:15" x14ac:dyDescent="0.25">
      <c r="M52" s="2" t="s">
        <v>7</v>
      </c>
      <c r="N52" s="2" t="s">
        <v>38</v>
      </c>
      <c r="O52" s="2">
        <v>400</v>
      </c>
    </row>
    <row r="53" spans="13:15" x14ac:dyDescent="0.25">
      <c r="M53" s="2" t="s">
        <v>7</v>
      </c>
      <c r="N53" s="2" t="s">
        <v>39</v>
      </c>
      <c r="O53" s="2">
        <v>500</v>
      </c>
    </row>
    <row r="54" spans="13:15" x14ac:dyDescent="0.25">
      <c r="M54" s="2" t="s">
        <v>7</v>
      </c>
      <c r="N54" s="2" t="s">
        <v>40</v>
      </c>
      <c r="O54" s="2">
        <v>600</v>
      </c>
    </row>
    <row r="55" spans="13:15" x14ac:dyDescent="0.25">
      <c r="M55" s="2" t="s">
        <v>7</v>
      </c>
      <c r="N55" s="2" t="s">
        <v>41</v>
      </c>
      <c r="O55" s="2">
        <v>700</v>
      </c>
    </row>
    <row r="56" spans="13:15" x14ac:dyDescent="0.25">
      <c r="M56" s="2" t="s">
        <v>7</v>
      </c>
      <c r="N56" s="2" t="s">
        <v>42</v>
      </c>
      <c r="O56" s="2">
        <v>800</v>
      </c>
    </row>
    <row r="57" spans="13:15" x14ac:dyDescent="0.25">
      <c r="M57" s="2" t="s">
        <v>7</v>
      </c>
      <c r="N57" s="2" t="s">
        <v>43</v>
      </c>
      <c r="O57" s="2">
        <v>900</v>
      </c>
    </row>
    <row r="58" spans="13:15" x14ac:dyDescent="0.25">
      <c r="M58" s="2" t="s">
        <v>7</v>
      </c>
      <c r="N58" s="2" t="s">
        <v>44</v>
      </c>
      <c r="O58" s="2">
        <v>1000</v>
      </c>
    </row>
    <row r="59" spans="13:15" x14ac:dyDescent="0.25">
      <c r="M59" s="2" t="s">
        <v>7</v>
      </c>
      <c r="N59" s="2" t="s">
        <v>45</v>
      </c>
      <c r="O59" s="2">
        <v>1100</v>
      </c>
    </row>
    <row r="60" spans="13:15" x14ac:dyDescent="0.25">
      <c r="M60" s="2" t="s">
        <v>7</v>
      </c>
      <c r="N60" s="2" t="s">
        <v>46</v>
      </c>
      <c r="O60" s="2">
        <v>1200</v>
      </c>
    </row>
    <row r="61" spans="13:15" x14ac:dyDescent="0.25">
      <c r="M61" s="2" t="s">
        <v>7</v>
      </c>
      <c r="N61" s="2" t="s">
        <v>47</v>
      </c>
      <c r="O61" s="2">
        <v>1300</v>
      </c>
    </row>
    <row r="62" spans="13:15" x14ac:dyDescent="0.25">
      <c r="M62" s="2" t="s">
        <v>7</v>
      </c>
      <c r="N62" s="2" t="s">
        <v>48</v>
      </c>
      <c r="O62" s="2">
        <v>1400</v>
      </c>
    </row>
    <row r="63" spans="13:15" x14ac:dyDescent="0.25">
      <c r="M63" s="2" t="s">
        <v>7</v>
      </c>
      <c r="N63" s="2" t="s">
        <v>49</v>
      </c>
      <c r="O63" s="2">
        <v>1500</v>
      </c>
    </row>
    <row r="64" spans="13:15" x14ac:dyDescent="0.25">
      <c r="M64" s="2" t="s">
        <v>14</v>
      </c>
      <c r="N64" s="2" t="s">
        <v>35</v>
      </c>
      <c r="O64" s="2">
        <v>100</v>
      </c>
    </row>
    <row r="65" spans="13:15" x14ac:dyDescent="0.25">
      <c r="M65" s="2" t="s">
        <v>14</v>
      </c>
      <c r="N65" s="2" t="s">
        <v>36</v>
      </c>
      <c r="O65" s="2">
        <v>200</v>
      </c>
    </row>
    <row r="66" spans="13:15" x14ac:dyDescent="0.25">
      <c r="M66" s="2" t="s">
        <v>14</v>
      </c>
      <c r="N66" s="2" t="s">
        <v>37</v>
      </c>
      <c r="O66" s="2">
        <v>300</v>
      </c>
    </row>
    <row r="67" spans="13:15" x14ac:dyDescent="0.25">
      <c r="M67" s="2" t="s">
        <v>14</v>
      </c>
      <c r="N67" s="2" t="s">
        <v>38</v>
      </c>
      <c r="O67" s="2">
        <v>400</v>
      </c>
    </row>
    <row r="68" spans="13:15" x14ac:dyDescent="0.25">
      <c r="M68" s="2" t="s">
        <v>14</v>
      </c>
      <c r="N68" s="2" t="s">
        <v>39</v>
      </c>
      <c r="O68" s="2">
        <v>500</v>
      </c>
    </row>
    <row r="69" spans="13:15" x14ac:dyDescent="0.25">
      <c r="M69" s="2" t="s">
        <v>14</v>
      </c>
      <c r="N69" s="2" t="s">
        <v>40</v>
      </c>
      <c r="O69" s="2">
        <v>600</v>
      </c>
    </row>
    <row r="70" spans="13:15" x14ac:dyDescent="0.25">
      <c r="M70" s="2" t="s">
        <v>14</v>
      </c>
      <c r="N70" s="2" t="s">
        <v>41</v>
      </c>
      <c r="O70" s="2">
        <v>700</v>
      </c>
    </row>
    <row r="71" spans="13:15" x14ac:dyDescent="0.25">
      <c r="M71" s="2" t="s">
        <v>14</v>
      </c>
      <c r="N71" s="2" t="s">
        <v>42</v>
      </c>
      <c r="O71" s="2">
        <v>800</v>
      </c>
    </row>
    <row r="72" spans="13:15" x14ac:dyDescent="0.25">
      <c r="M72" s="2" t="s">
        <v>14</v>
      </c>
      <c r="N72" s="2" t="s">
        <v>43</v>
      </c>
      <c r="O72" s="2">
        <v>900</v>
      </c>
    </row>
    <row r="73" spans="13:15" x14ac:dyDescent="0.25">
      <c r="M73" s="2" t="s">
        <v>14</v>
      </c>
      <c r="N73" s="2" t="s">
        <v>44</v>
      </c>
      <c r="O73" s="2">
        <v>1000</v>
      </c>
    </row>
    <row r="74" spans="13:15" x14ac:dyDescent="0.25">
      <c r="M74" s="2" t="s">
        <v>14</v>
      </c>
      <c r="N74" s="2" t="s">
        <v>45</v>
      </c>
      <c r="O74" s="2">
        <v>1100</v>
      </c>
    </row>
    <row r="75" spans="13:15" x14ac:dyDescent="0.25">
      <c r="M75" s="2" t="s">
        <v>14</v>
      </c>
      <c r="N75" s="2" t="s">
        <v>46</v>
      </c>
      <c r="O75" s="2">
        <v>1200</v>
      </c>
    </row>
    <row r="76" spans="13:15" x14ac:dyDescent="0.25">
      <c r="M76" s="2" t="s">
        <v>14</v>
      </c>
      <c r="N76" s="2" t="s">
        <v>47</v>
      </c>
      <c r="O76" s="2">
        <v>1300</v>
      </c>
    </row>
    <row r="77" spans="13:15" x14ac:dyDescent="0.25">
      <c r="M77" s="2" t="s">
        <v>14</v>
      </c>
      <c r="N77" s="2" t="s">
        <v>48</v>
      </c>
      <c r="O77" s="2">
        <v>1400</v>
      </c>
    </row>
    <row r="78" spans="13:15" x14ac:dyDescent="0.25">
      <c r="M78" s="2" t="s">
        <v>14</v>
      </c>
      <c r="N78" s="2" t="s">
        <v>49</v>
      </c>
      <c r="O78" s="2">
        <v>1500</v>
      </c>
    </row>
    <row r="79" spans="13:15" x14ac:dyDescent="0.25">
      <c r="M79" s="2" t="s">
        <v>8</v>
      </c>
      <c r="N79" s="2" t="s">
        <v>35</v>
      </c>
      <c r="O79" s="2">
        <v>100</v>
      </c>
    </row>
    <row r="80" spans="13:15" x14ac:dyDescent="0.25">
      <c r="M80" s="2" t="s">
        <v>8</v>
      </c>
      <c r="N80" s="2" t="s">
        <v>36</v>
      </c>
      <c r="O80" s="2">
        <v>200</v>
      </c>
    </row>
    <row r="81" spans="13:15" x14ac:dyDescent="0.25">
      <c r="M81" s="2" t="s">
        <v>8</v>
      </c>
      <c r="N81" s="2" t="s">
        <v>37</v>
      </c>
      <c r="O81" s="2">
        <v>300</v>
      </c>
    </row>
    <row r="82" spans="13:15" x14ac:dyDescent="0.25">
      <c r="M82" s="2" t="s">
        <v>8</v>
      </c>
      <c r="N82" s="2" t="s">
        <v>38</v>
      </c>
      <c r="O82" s="2">
        <v>400</v>
      </c>
    </row>
    <row r="83" spans="13:15" x14ac:dyDescent="0.25">
      <c r="M83" s="2" t="s">
        <v>8</v>
      </c>
      <c r="N83" s="2" t="s">
        <v>39</v>
      </c>
      <c r="O83" s="2">
        <v>500</v>
      </c>
    </row>
    <row r="84" spans="13:15" x14ac:dyDescent="0.25">
      <c r="M84" s="2" t="s">
        <v>8</v>
      </c>
      <c r="N84" s="2" t="s">
        <v>40</v>
      </c>
      <c r="O84" s="2">
        <v>600</v>
      </c>
    </row>
    <row r="85" spans="13:15" x14ac:dyDescent="0.25">
      <c r="M85" s="2" t="s">
        <v>8</v>
      </c>
      <c r="N85" s="2" t="s">
        <v>41</v>
      </c>
      <c r="O85" s="2">
        <v>700</v>
      </c>
    </row>
    <row r="86" spans="13:15" x14ac:dyDescent="0.25">
      <c r="M86" s="2" t="s">
        <v>8</v>
      </c>
      <c r="N86" s="2" t="s">
        <v>42</v>
      </c>
      <c r="O86" s="2">
        <v>800</v>
      </c>
    </row>
    <row r="87" spans="13:15" x14ac:dyDescent="0.25">
      <c r="M87" s="2" t="s">
        <v>8</v>
      </c>
      <c r="N87" s="2" t="s">
        <v>43</v>
      </c>
      <c r="O87" s="2">
        <v>900</v>
      </c>
    </row>
    <row r="88" spans="13:15" x14ac:dyDescent="0.25">
      <c r="M88" s="2" t="s">
        <v>8</v>
      </c>
      <c r="N88" s="2" t="s">
        <v>44</v>
      </c>
      <c r="O88" s="2">
        <v>1000</v>
      </c>
    </row>
    <row r="89" spans="13:15" x14ac:dyDescent="0.25">
      <c r="M89" s="2" t="s">
        <v>8</v>
      </c>
      <c r="N89" s="2" t="s">
        <v>45</v>
      </c>
      <c r="O89" s="2">
        <v>1100</v>
      </c>
    </row>
    <row r="90" spans="13:15" x14ac:dyDescent="0.25">
      <c r="M90" s="2" t="s">
        <v>8</v>
      </c>
      <c r="N90" s="2" t="s">
        <v>46</v>
      </c>
      <c r="O90" s="2">
        <v>1200</v>
      </c>
    </row>
    <row r="91" spans="13:15" x14ac:dyDescent="0.25">
      <c r="M91" s="2" t="s">
        <v>8</v>
      </c>
      <c r="N91" s="2" t="s">
        <v>47</v>
      </c>
      <c r="O91" s="2">
        <v>1300</v>
      </c>
    </row>
    <row r="92" spans="13:15" x14ac:dyDescent="0.25">
      <c r="M92" s="2" t="s">
        <v>8</v>
      </c>
      <c r="N92" s="2" t="s">
        <v>48</v>
      </c>
      <c r="O92" s="2">
        <v>1400</v>
      </c>
    </row>
    <row r="93" spans="13:15" x14ac:dyDescent="0.25">
      <c r="M93" s="2" t="s">
        <v>8</v>
      </c>
      <c r="N93" s="2" t="s">
        <v>49</v>
      </c>
      <c r="O93" s="2">
        <v>1500</v>
      </c>
    </row>
  </sheetData>
  <sheetProtection autoFilter="0"/>
  <phoneticPr fontId="5" type="noConversion"/>
  <conditionalFormatting sqref="A4:J15">
    <cfRule type="expression" dxfId="44" priority="7">
      <formula>$J4&lt;0</formula>
    </cfRule>
    <cfRule type="expression" dxfId="43" priority="8">
      <formula>$H4&lt;0</formula>
    </cfRule>
  </conditionalFormatting>
  <conditionalFormatting sqref="U4:U7">
    <cfRule type="expression" dxfId="28" priority="3">
      <formula>$J4&lt;0</formula>
    </cfRule>
    <cfRule type="expression" dxfId="27" priority="4">
      <formula>$H4&lt;0</formula>
    </cfRule>
  </conditionalFormatting>
  <conditionalFormatting sqref="V4:V7">
    <cfRule type="expression" dxfId="22" priority="1">
      <formula>$J4&lt;0</formula>
    </cfRule>
    <cfRule type="expression" dxfId="21" priority="2">
      <formula>$H4&lt;0</formula>
    </cfRule>
  </conditionalFormatting>
  <dataValidations count="3">
    <dataValidation allowBlank="1" showInputMessage="1" showErrorMessage="1" errorTitle="ادخال خاطئ" error="فضلاً ادخل تاريخ بين التواريخ المحددة في H1 , H2" sqref="F4:F15"/>
    <dataValidation type="list" allowBlank="1" showInputMessage="1" showErrorMessage="1" sqref="C4:C15">
      <formula1>"محروقات,مواد نظافة,اعمال مقاولي باطن,عهدة تشغيلية,مواد استهلاكية,تعاميد"</formula1>
    </dataValidation>
    <dataValidation type="list" allowBlank="1" showInputMessage="1" showErrorMessage="1" sqref="B4:B15">
      <formula1>$Q$4:$Q$18</formula1>
    </dataValidation>
  </dataValidations>
  <pageMargins left="0.7" right="0.7" top="0.75" bottom="0.75" header="0.3" footer="0.3"/>
  <pageSetup paperSize="9" orientation="portrait" r:id="rId1"/>
  <ignoredErrors>
    <ignoredError sqref="H5:H6" formulaRange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3"/>
  <sheetViews>
    <sheetView rightToLeft="1" workbookViewId="0">
      <selection activeCell="B8" sqref="B8"/>
    </sheetView>
  </sheetViews>
  <sheetFormatPr defaultRowHeight="15" x14ac:dyDescent="0.25"/>
  <cols>
    <col min="1" max="1" width="15.42578125" customWidth="1"/>
    <col min="2" max="16" width="10.7109375" customWidth="1"/>
  </cols>
  <sheetData>
    <row r="2" spans="1:16" s="8" customFormat="1" ht="32.25" x14ac:dyDescent="0.3">
      <c r="A2" s="11" t="s">
        <v>13</v>
      </c>
      <c r="B2" s="12" t="s">
        <v>15</v>
      </c>
      <c r="C2" s="12" t="s">
        <v>16</v>
      </c>
      <c r="D2" s="12" t="s">
        <v>24</v>
      </c>
      <c r="E2" s="12" t="s">
        <v>17</v>
      </c>
      <c r="F2" s="12" t="s">
        <v>26</v>
      </c>
      <c r="G2" s="12" t="s">
        <v>18</v>
      </c>
      <c r="H2" s="12" t="s">
        <v>21</v>
      </c>
      <c r="I2" s="12" t="s">
        <v>25</v>
      </c>
      <c r="J2" s="12" t="s">
        <v>20</v>
      </c>
      <c r="K2" s="12" t="s">
        <v>29</v>
      </c>
      <c r="L2" s="12" t="s">
        <v>22</v>
      </c>
      <c r="M2" s="12" t="s">
        <v>23</v>
      </c>
      <c r="N2" s="12" t="s">
        <v>19</v>
      </c>
      <c r="O2" s="12" t="s">
        <v>27</v>
      </c>
      <c r="P2" s="12" t="s">
        <v>28</v>
      </c>
    </row>
    <row r="3" spans="1:16" ht="41.25" customHeight="1" x14ac:dyDescent="0.25">
      <c r="A3" s="10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41.25" customHeight="1" x14ac:dyDescent="0.25">
      <c r="A4" s="10" t="s">
        <v>12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41.25" customHeight="1" x14ac:dyDescent="0.25">
      <c r="A5" s="10" t="s">
        <v>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41.25" customHeight="1" x14ac:dyDescent="0.25">
      <c r="A6" s="10" t="s">
        <v>14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41.25" customHeight="1" x14ac:dyDescent="0.25">
      <c r="A7" s="10" t="s">
        <v>8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ht="41.25" customHeight="1" x14ac:dyDescent="0.25">
      <c r="A8" s="10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41.25" customHeight="1" x14ac:dyDescent="0.25">
      <c r="A9" s="10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41.25" customHeight="1" x14ac:dyDescent="0.25">
      <c r="A10" s="10" t="s">
        <v>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3" spans="1:16" x14ac:dyDescent="0.25">
      <c r="A13" t="s">
        <v>30</v>
      </c>
    </row>
  </sheetData>
  <printOptions horizontalCentered="1"/>
  <pageMargins left="0" right="0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جديد مشروع2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 Kaf</dc:creator>
  <cp:lastModifiedBy>Ali Ali</cp:lastModifiedBy>
  <cp:lastPrinted>2019-11-12T08:39:10Z</cp:lastPrinted>
  <dcterms:created xsi:type="dcterms:W3CDTF">2015-06-05T18:17:20Z</dcterms:created>
  <dcterms:modified xsi:type="dcterms:W3CDTF">2020-01-01T16:28:52Z</dcterms:modified>
</cp:coreProperties>
</file>