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60" windowWidth="1819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22" i="1" l="1"/>
  <c r="B17" i="1" l="1"/>
  <c r="C17" i="1" s="1"/>
  <c r="B14" i="1"/>
  <c r="B18" i="1" l="1"/>
  <c r="B5" i="1"/>
  <c r="C5" i="1" s="1"/>
  <c r="B6" i="1"/>
  <c r="F6" i="1" s="1"/>
  <c r="B7" i="1"/>
  <c r="F7" i="1" l="1"/>
  <c r="C7" i="1"/>
  <c r="C6" i="1"/>
  <c r="B8" i="1" l="1"/>
  <c r="E5" i="1" s="1"/>
  <c r="B9" i="1"/>
  <c r="F9" i="1" s="1"/>
  <c r="B10" i="1"/>
  <c r="F10" i="1" s="1"/>
  <c r="B11" i="1"/>
  <c r="B12" i="1"/>
  <c r="B13" i="1"/>
  <c r="B15" i="1"/>
  <c r="B16" i="1"/>
  <c r="N2" i="1" l="1"/>
  <c r="N3" i="1"/>
  <c r="N4" i="1"/>
  <c r="C11" i="1"/>
  <c r="F16" i="1"/>
  <c r="F18" i="1"/>
  <c r="C13" i="1"/>
  <c r="F12" i="1"/>
  <c r="F13" i="1"/>
  <c r="C8" i="1"/>
  <c r="C14" i="1"/>
  <c r="C10" i="1"/>
  <c r="F8" i="1"/>
  <c r="C9" i="1"/>
  <c r="F14" i="1"/>
  <c r="C16" i="1"/>
  <c r="B19" i="1"/>
  <c r="F19" i="1" s="1"/>
  <c r="C12" i="1"/>
  <c r="F11" i="1"/>
  <c r="C15" i="1"/>
  <c r="N5" i="1" l="1"/>
  <c r="E8" i="1"/>
  <c r="F15" i="1"/>
  <c r="E14" i="1" s="1"/>
  <c r="E11" i="1"/>
  <c r="C19" i="1"/>
  <c r="C18" i="1"/>
  <c r="E19" i="1" l="1"/>
  <c r="E1" i="1" s="1"/>
</calcChain>
</file>

<file path=xl/sharedStrings.xml><?xml version="1.0" encoding="utf-8"?>
<sst xmlns="http://schemas.openxmlformats.org/spreadsheetml/2006/main" count="63" uniqueCount="61">
  <si>
    <t xml:space="preserve">الرقم </t>
  </si>
  <si>
    <t>مليون</t>
  </si>
  <si>
    <t>ألف</t>
  </si>
  <si>
    <t>واحد</t>
  </si>
  <si>
    <t>عشر</t>
  </si>
  <si>
    <t>عشرة</t>
  </si>
  <si>
    <t>إثنان</t>
  </si>
  <si>
    <t>عشرون</t>
  </si>
  <si>
    <t xml:space="preserve">عشرة هللات </t>
  </si>
  <si>
    <t>ثلاثة</t>
  </si>
  <si>
    <t>ثلاثون</t>
  </si>
  <si>
    <t>هللة</t>
  </si>
  <si>
    <t>أربعة</t>
  </si>
  <si>
    <t>أربعون</t>
  </si>
  <si>
    <t>خمسة</t>
  </si>
  <si>
    <t>خمسون</t>
  </si>
  <si>
    <t xml:space="preserve">توزيع الرقم إلى فئات </t>
  </si>
  <si>
    <t>ستة</t>
  </si>
  <si>
    <t>ستون</t>
  </si>
  <si>
    <t>مئات المليون</t>
  </si>
  <si>
    <t>مائة</t>
  </si>
  <si>
    <t>سبعة</t>
  </si>
  <si>
    <t>سبعون</t>
  </si>
  <si>
    <t xml:space="preserve">عشرات ملايين </t>
  </si>
  <si>
    <t>ثمانية</t>
  </si>
  <si>
    <t>ثماني</t>
  </si>
  <si>
    <t>آحاد المليون</t>
  </si>
  <si>
    <t>إحدى عشر</t>
  </si>
  <si>
    <t>تسعة</t>
  </si>
  <si>
    <t>ثمانون</t>
  </si>
  <si>
    <t>مئات الألاف</t>
  </si>
  <si>
    <t>تسعون</t>
  </si>
  <si>
    <t>عشرات الألف</t>
  </si>
  <si>
    <t xml:space="preserve">آحاد الألف </t>
  </si>
  <si>
    <t>المئات</t>
  </si>
  <si>
    <t>مائتان</t>
  </si>
  <si>
    <t xml:space="preserve">عشرات </t>
  </si>
  <si>
    <t>ثلاثمائة</t>
  </si>
  <si>
    <t>آحاد</t>
  </si>
  <si>
    <t>أربعمائة</t>
  </si>
  <si>
    <t>عشرات الكسري</t>
  </si>
  <si>
    <t>خمسمائة</t>
  </si>
  <si>
    <t>عشرات الهلل</t>
  </si>
  <si>
    <t>ستمائة</t>
  </si>
  <si>
    <t>آحاد الهلل</t>
  </si>
  <si>
    <t>سبعمائة</t>
  </si>
  <si>
    <t>ثمانمائة</t>
  </si>
  <si>
    <t>تسعمائة</t>
  </si>
  <si>
    <t xml:space="preserve"> </t>
  </si>
  <si>
    <t>إثنى عشر</t>
  </si>
  <si>
    <t xml:space="preserve">فقط </t>
  </si>
  <si>
    <t xml:space="preserve"> لاغير</t>
  </si>
  <si>
    <t xml:space="preserve"> ريال سعودي</t>
  </si>
  <si>
    <t>مئات الألاف المليون</t>
  </si>
  <si>
    <t>عشرات الألف المليون</t>
  </si>
  <si>
    <t>آحاد الألف المليون</t>
  </si>
  <si>
    <t>الواو</t>
  </si>
  <si>
    <t>المليون</t>
  </si>
  <si>
    <t>الألف</t>
  </si>
  <si>
    <t>المائة</t>
  </si>
  <si>
    <t>الهلل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</si>
</sst>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0.000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0" tint="-0.499984740745262"/>
      <name val="Arial"/>
      <family val="2"/>
      <charset val="178"/>
      <scheme val="minor"/>
    </font>
    <font>
      <sz val="11"/>
      <color theme="9" tint="-0.249977111117893"/>
      <name val="Arial"/>
      <family val="2"/>
      <charset val="178"/>
      <scheme val="minor"/>
    </font>
    <font>
      <sz val="11"/>
      <color theme="3" tint="0.3999755851924192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9" xfId="0" applyFill="1" applyBorder="1"/>
    <xf numFmtId="0" fontId="0" fillId="0" borderId="2" xfId="0" applyBorder="1" applyAlignment="1">
      <alignment horizontal="center" wrapText="1"/>
    </xf>
    <xf numFmtId="0" fontId="2" fillId="0" borderId="9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7" xfId="0" applyFont="1" applyBorder="1"/>
    <xf numFmtId="0" fontId="2" fillId="0" borderId="0" xfId="0" applyFont="1" applyBorder="1"/>
    <xf numFmtId="0" fontId="2" fillId="0" borderId="14" xfId="0" applyFont="1" applyBorder="1"/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0" fillId="2" borderId="9" xfId="0" applyFill="1" applyBorder="1"/>
    <xf numFmtId="0" fontId="0" fillId="2" borderId="18" xfId="0" applyFill="1" applyBorder="1"/>
    <xf numFmtId="0" fontId="0" fillId="2" borderId="14" xfId="0" applyFill="1" applyBorder="1"/>
    <xf numFmtId="0" fontId="3" fillId="2" borderId="18" xfId="0" applyFont="1" applyFill="1" applyBorder="1"/>
    <xf numFmtId="0" fontId="3" fillId="0" borderId="7" xfId="0" applyFont="1" applyBorder="1"/>
    <xf numFmtId="0" fontId="4" fillId="0" borderId="7" xfId="0" applyFont="1" applyBorder="1"/>
    <xf numFmtId="0" fontId="0" fillId="0" borderId="23" xfId="0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2" borderId="10" xfId="0" quotePrefix="1" applyFill="1" applyBorder="1"/>
    <xf numFmtId="0" fontId="0" fillId="2" borderId="24" xfId="0" applyFill="1" applyBorder="1"/>
    <xf numFmtId="0" fontId="3" fillId="2" borderId="25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0" xfId="0" applyFill="1" applyBorder="1"/>
    <xf numFmtId="0" fontId="4" fillId="2" borderId="27" xfId="0" applyFont="1" applyFill="1" applyBorder="1"/>
    <xf numFmtId="0" fontId="0" fillId="2" borderId="27" xfId="0" applyFill="1" applyBorder="1"/>
    <xf numFmtId="0" fontId="0" fillId="2" borderId="21" xfId="0" applyFill="1" applyBorder="1"/>
    <xf numFmtId="0" fontId="0" fillId="0" borderId="9" xfId="0" applyBorder="1"/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4" fillId="2" borderId="25" xfId="0" applyFont="1" applyFill="1" applyBorder="1"/>
    <xf numFmtId="0" fontId="0" fillId="0" borderId="22" xfId="0" applyBorder="1" applyAlignment="1">
      <alignment horizontal="center"/>
    </xf>
    <xf numFmtId="2" fontId="0" fillId="0" borderId="0" xfId="0" applyNumberFormat="1" applyBorder="1"/>
    <xf numFmtId="164" fontId="0" fillId="0" borderId="2" xfId="0" applyNumberForma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2"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horizontal style="dotted">
          <color auto="1"/>
        </horizontal>
      </border>
    </dxf>
  </dxfs>
  <tableStyles count="1" defaultTableStyle="TableStyleMedium2" defaultPivotStyle="PivotStyleLight16">
    <tableStyle name="نمط الجدول 1" pivot="0" count="2">
      <tableStyleElement type="wholeTable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24"/>
  <sheetViews>
    <sheetView rightToLeft="1" tabSelected="1" topLeftCell="A2" zoomScale="170" zoomScaleNormal="170" workbookViewId="0">
      <selection activeCell="B22" sqref="B22"/>
    </sheetView>
  </sheetViews>
  <sheetFormatPr defaultRowHeight="14.25" x14ac:dyDescent="0.2"/>
  <cols>
    <col min="1" max="1" width="13.875" bestFit="1" customWidth="1"/>
    <col min="2" max="2" width="16.125" bestFit="1" customWidth="1"/>
    <col min="3" max="3" width="6.75" bestFit="1" customWidth="1"/>
    <col min="5" max="5" width="35" bestFit="1" customWidth="1"/>
    <col min="6" max="6" width="6.5" bestFit="1" customWidth="1"/>
    <col min="8" max="8" width="1.375" customWidth="1"/>
    <col min="9" max="9" width="1.875" bestFit="1" customWidth="1"/>
    <col min="10" max="10" width="4.375" bestFit="1" customWidth="1"/>
    <col min="11" max="11" width="1.875" bestFit="1" customWidth="1"/>
    <col min="12" max="12" width="7.5" bestFit="1" customWidth="1"/>
  </cols>
  <sheetData>
    <row r="1" spans="1:14" ht="50.25" customHeight="1" x14ac:dyDescent="0.2">
      <c r="A1" s="1" t="s">
        <v>0</v>
      </c>
      <c r="B1" s="60">
        <v>125.521</v>
      </c>
      <c r="C1" s="60"/>
      <c r="D1" s="60"/>
      <c r="E1" s="19" t="str">
        <f>TRIM(   G7 &amp; E5  &amp; N2 &amp; E8 &amp; N3 &amp; E11 &amp; N4  &amp; E14 &amp; G6  &amp; E19 &amp; G8   )</f>
        <v>فقط مائة و خمسة و عشرون ريال سعودي و إثنان و خمسون هللة لاغير</v>
      </c>
      <c r="F1" s="3"/>
      <c r="G1" s="8" t="s">
        <v>1</v>
      </c>
      <c r="H1" s="3"/>
      <c r="I1" s="20">
        <v>0</v>
      </c>
      <c r="J1" s="21" t="s">
        <v>48</v>
      </c>
      <c r="K1" s="20">
        <v>0</v>
      </c>
      <c r="L1" s="21" t="s">
        <v>48</v>
      </c>
      <c r="M1" s="58" t="s">
        <v>56</v>
      </c>
      <c r="N1" s="39"/>
    </row>
    <row r="2" spans="1:14" x14ac:dyDescent="0.2">
      <c r="A2" s="4"/>
      <c r="B2" s="2"/>
      <c r="C2" s="2"/>
      <c r="D2" s="2"/>
      <c r="E2" s="2"/>
      <c r="F2" s="2"/>
      <c r="G2" s="8" t="s">
        <v>2</v>
      </c>
      <c r="H2" s="2"/>
      <c r="I2" s="23">
        <v>1</v>
      </c>
      <c r="J2" s="24" t="s">
        <v>3</v>
      </c>
      <c r="K2" s="23">
        <v>1</v>
      </c>
      <c r="L2" s="24" t="s">
        <v>4</v>
      </c>
      <c r="M2" s="40" t="s">
        <v>57</v>
      </c>
      <c r="N2" s="42" t="str">
        <f>IF(AND(SUM(B8:B10)&gt;0,SUM(B5:B7)&gt;0)," و ","")</f>
        <v/>
      </c>
    </row>
    <row r="3" spans="1:14" x14ac:dyDescent="0.2">
      <c r="A3" s="4"/>
      <c r="B3" s="2"/>
      <c r="C3" s="2"/>
      <c r="D3" s="2"/>
      <c r="E3" s="2"/>
      <c r="F3" s="2"/>
      <c r="G3" s="8" t="s">
        <v>5</v>
      </c>
      <c r="H3" s="2"/>
      <c r="I3" s="23">
        <v>2</v>
      </c>
      <c r="J3" s="24" t="s">
        <v>6</v>
      </c>
      <c r="K3" s="23">
        <v>2</v>
      </c>
      <c r="L3" s="24" t="s">
        <v>7</v>
      </c>
      <c r="M3" s="40" t="s">
        <v>58</v>
      </c>
      <c r="N3" s="42" t="str">
        <f>IF(AND(SUM(B11:B13)&gt;0,SUM(B5:B10)&gt;0)," و ","")</f>
        <v/>
      </c>
    </row>
    <row r="4" spans="1:14" ht="15" thickBot="1" x14ac:dyDescent="0.25">
      <c r="A4" s="4" t="s">
        <v>16</v>
      </c>
      <c r="B4" s="2"/>
      <c r="C4" s="2"/>
      <c r="D4" s="2"/>
      <c r="E4" s="2"/>
      <c r="F4" s="2"/>
      <c r="G4" s="8" t="s">
        <v>8</v>
      </c>
      <c r="H4" s="2"/>
      <c r="I4" s="23">
        <v>3</v>
      </c>
      <c r="J4" s="24" t="s">
        <v>9</v>
      </c>
      <c r="K4" s="23">
        <v>3</v>
      </c>
      <c r="L4" s="24" t="s">
        <v>10</v>
      </c>
      <c r="M4" s="40" t="s">
        <v>59</v>
      </c>
      <c r="N4" s="42" t="str">
        <f>IF(AND(SUM(B14:B16)&gt;0,SUM(B5:B13)&gt;0)," و ","")</f>
        <v/>
      </c>
    </row>
    <row r="5" spans="1:14" ht="15" thickBot="1" x14ac:dyDescent="0.25">
      <c r="A5" s="33" t="s">
        <v>53</v>
      </c>
      <c r="B5" s="36">
        <f>INT(MOD(B1/100000000000,10))</f>
        <v>0</v>
      </c>
      <c r="C5" s="34" t="str">
        <f>VLOOKUP(B5,$K$12:$L$21,2)</f>
        <v xml:space="preserve"> </v>
      </c>
      <c r="D5" s="34"/>
      <c r="E5" s="34" t="str">
        <f>C5&amp;F6&amp;C7&amp;F5&amp;" "&amp;C6&amp;IF(SUM(B5:B7)&gt;0," "&amp;G2&amp;"  "&amp;IF(AND(SUM(B5:B7)&gt;0,SUM(B8:B10)&lt;1),G1,""),"")</f>
        <v xml:space="preserve">    </v>
      </c>
      <c r="F5" s="44"/>
      <c r="G5" s="30" t="s">
        <v>11</v>
      </c>
      <c r="H5" s="2"/>
      <c r="I5" s="23">
        <v>4</v>
      </c>
      <c r="J5" s="24" t="s">
        <v>12</v>
      </c>
      <c r="K5" s="23">
        <v>4</v>
      </c>
      <c r="L5" s="24" t="s">
        <v>13</v>
      </c>
      <c r="M5" s="41" t="s">
        <v>60</v>
      </c>
      <c r="N5" s="43" t="str">
        <f>IF(AND(SUM(B18:B19)&gt;0,SUM(B5:B16)&gt;0)," و ","")</f>
        <v xml:space="preserve"> و </v>
      </c>
    </row>
    <row r="6" spans="1:14" x14ac:dyDescent="0.2">
      <c r="A6" s="9" t="s">
        <v>54</v>
      </c>
      <c r="B6" s="37">
        <f>INT(MOD(B1/10000000000,10))</f>
        <v>0</v>
      </c>
      <c r="C6" s="8" t="str">
        <f>IF(AND(B6=1,OR(B7=1,B7=2)),"",VLOOKUP(B6,$K$1:$L$11,2))</f>
        <v xml:space="preserve"> </v>
      </c>
      <c r="D6" s="8"/>
      <c r="E6" s="8"/>
      <c r="F6" s="10" t="str">
        <f>IF(AND(B6&gt;0,B5&gt;0)," و ","")</f>
        <v/>
      </c>
      <c r="G6" s="30" t="s">
        <v>52</v>
      </c>
      <c r="H6" s="2"/>
      <c r="I6" s="23">
        <v>5</v>
      </c>
      <c r="J6" s="24" t="s">
        <v>14</v>
      </c>
      <c r="K6" s="23">
        <v>5</v>
      </c>
      <c r="L6" s="25" t="s">
        <v>15</v>
      </c>
    </row>
    <row r="7" spans="1:14" ht="15" thickBot="1" x14ac:dyDescent="0.25">
      <c r="A7" s="45" t="s">
        <v>55</v>
      </c>
      <c r="B7" s="46">
        <f>INT(MOD(B1/1000000000,10))</f>
        <v>0</v>
      </c>
      <c r="C7" s="47" t="str">
        <f>IF(AND(B6=1,OR(B7=1,B7=2)),VLOOKUP(B7,$K$22:$L$23,2),VLOOKUP(B7,$I$1:$J$10,2))</f>
        <v xml:space="preserve"> </v>
      </c>
      <c r="D7" s="47"/>
      <c r="E7" s="47"/>
      <c r="F7" s="48" t="str">
        <f>IF(AND(B7&gt;0,B6&gt;0)," و ","")</f>
        <v/>
      </c>
      <c r="G7" s="13" t="s">
        <v>50</v>
      </c>
      <c r="H7" s="2"/>
      <c r="I7" s="23">
        <v>6</v>
      </c>
      <c r="J7" s="24" t="s">
        <v>17</v>
      </c>
      <c r="K7" s="23">
        <v>6</v>
      </c>
      <c r="L7" s="25" t="s">
        <v>18</v>
      </c>
    </row>
    <row r="8" spans="1:14" x14ac:dyDescent="0.2">
      <c r="A8" s="53" t="s">
        <v>19</v>
      </c>
      <c r="B8" s="54">
        <f>INT(MOD(B1/100000000,10))</f>
        <v>0</v>
      </c>
      <c r="C8" s="54" t="str">
        <f>VLOOKUP(B8,$K$12:$L$21,2)</f>
        <v xml:space="preserve"> </v>
      </c>
      <c r="D8" s="54"/>
      <c r="E8" s="54" t="str">
        <f>C8 &amp; F8 &amp;  C10 &amp;F9 &amp;  C9 &amp; IF(SUM(B8:B10)&gt;0, " " &amp; G1,"")</f>
        <v xml:space="preserve">    </v>
      </c>
      <c r="F8" s="55" t="str">
        <f>IF(AND(B8&gt;0,OR(B9&gt;0,B10&gt;0))," و ","")</f>
        <v/>
      </c>
      <c r="G8" s="13" t="s">
        <v>51</v>
      </c>
      <c r="H8" s="2"/>
      <c r="I8" s="23">
        <v>7</v>
      </c>
      <c r="J8" s="24" t="s">
        <v>21</v>
      </c>
      <c r="K8" s="23">
        <v>7</v>
      </c>
      <c r="L8" s="25" t="s">
        <v>22</v>
      </c>
    </row>
    <row r="9" spans="1:14" x14ac:dyDescent="0.2">
      <c r="A9" s="15" t="s">
        <v>23</v>
      </c>
      <c r="B9" s="14">
        <f>INT(MOD(B1/10000000,10))</f>
        <v>0</v>
      </c>
      <c r="C9" s="14" t="str">
        <f>IF(AND(B9=1,OR(B10=1,B10=2)),"",VLOOKUP(B9,$K$1:$L$11,2))</f>
        <v xml:space="preserve"> </v>
      </c>
      <c r="D9" s="14"/>
      <c r="E9" s="14"/>
      <c r="F9" s="16" t="str">
        <f>IF(B9&gt;1," و "," ")</f>
        <v xml:space="preserve"> </v>
      </c>
      <c r="G9" s="2"/>
      <c r="H9" s="2"/>
      <c r="I9" s="23">
        <v>8</v>
      </c>
      <c r="J9" s="24" t="s">
        <v>24</v>
      </c>
      <c r="K9" s="23">
        <v>8</v>
      </c>
      <c r="L9" s="25" t="s">
        <v>25</v>
      </c>
    </row>
    <row r="10" spans="1:14" ht="15" thickBot="1" x14ac:dyDescent="0.25">
      <c r="A10" s="11" t="s">
        <v>26</v>
      </c>
      <c r="B10" s="56">
        <f>INT(MOD(B1/1000000,10))</f>
        <v>0</v>
      </c>
      <c r="C10" s="56" t="str">
        <f>IF(AND(B9=1,OR(B10=1,B10=2)),VLOOKUP(B10,$K$22:$L$23,2),VLOOKUP(B10,$I$1:$J$10,2))</f>
        <v xml:space="preserve"> </v>
      </c>
      <c r="D10" s="56"/>
      <c r="E10" s="56"/>
      <c r="F10" s="12" t="str">
        <f>IF(B10&gt;0," و ","")</f>
        <v/>
      </c>
      <c r="G10" s="2"/>
      <c r="H10" s="2"/>
      <c r="I10" s="26">
        <v>9</v>
      </c>
      <c r="J10" s="27" t="s">
        <v>28</v>
      </c>
      <c r="K10" s="23">
        <v>8</v>
      </c>
      <c r="L10" s="25" t="s">
        <v>29</v>
      </c>
    </row>
    <row r="11" spans="1:14" ht="15" thickBot="1" x14ac:dyDescent="0.25">
      <c r="A11" s="49" t="s">
        <v>30</v>
      </c>
      <c r="B11" s="50">
        <f>INT(MOD(B1/100000,10))</f>
        <v>0</v>
      </c>
      <c r="C11" s="51" t="str">
        <f>VLOOKUP(B11,$K$12:$L$21,2)</f>
        <v xml:space="preserve"> </v>
      </c>
      <c r="D11" s="51"/>
      <c r="E11" s="51" t="str">
        <f>C11&amp;F11&amp;C13&amp;F12&amp;IF(AND(B12=1,B13=0), " " &amp; G3,C12) &amp; IF(SUM(B11:B13)&gt;0, " " &amp; G2,"")</f>
        <v xml:space="preserve">   </v>
      </c>
      <c r="F11" s="52" t="str">
        <f>IF(AND(SUM(B12:B13)&gt;0,B11&gt;0)," و ","")</f>
        <v/>
      </c>
      <c r="G11" s="2"/>
      <c r="H11" s="2"/>
      <c r="I11" s="28"/>
      <c r="J11" s="28"/>
      <c r="K11" s="26">
        <v>9</v>
      </c>
      <c r="L11" s="29" t="s">
        <v>31</v>
      </c>
    </row>
    <row r="12" spans="1:14" x14ac:dyDescent="0.2">
      <c r="A12" s="9" t="s">
        <v>32</v>
      </c>
      <c r="B12" s="38">
        <f>INT(MOD(B1/10000,10))</f>
        <v>0</v>
      </c>
      <c r="C12" s="8" t="str">
        <f>IF(AND(B12=1,OR(B13=1,B13=2)),"",VLOOKUP(B12,$K$1:$L$11,2))</f>
        <v xml:space="preserve"> </v>
      </c>
      <c r="D12" s="8"/>
      <c r="E12" s="8"/>
      <c r="F12" s="10" t="str">
        <f>IF(AND(B12&gt;0,B11&gt;0)," و ","")</f>
        <v/>
      </c>
      <c r="G12" s="2"/>
      <c r="H12" s="2"/>
      <c r="I12" s="28"/>
      <c r="J12" s="28"/>
      <c r="K12" s="20">
        <v>0</v>
      </c>
      <c r="L12" s="22" t="s">
        <v>48</v>
      </c>
    </row>
    <row r="13" spans="1:14" ht="15" thickBot="1" x14ac:dyDescent="0.25">
      <c r="A13" s="45" t="s">
        <v>33</v>
      </c>
      <c r="B13" s="57">
        <f>INT(MOD(B1/1000,10))</f>
        <v>0</v>
      </c>
      <c r="C13" s="47" t="str">
        <f>IF(AND(B12=1,OR(B13=1,B13=2)),VLOOKUP(B13,$K$22:$L$23,2),VLOOKUP(B13,$I$1:$J$20,2))</f>
        <v xml:space="preserve"> </v>
      </c>
      <c r="D13" s="47"/>
      <c r="E13" s="47"/>
      <c r="F13" s="48" t="str">
        <f>IF(AND(SUM(B8:B10)&gt;0, SUM(B11:B13)&gt;0),  " و  ","")</f>
        <v/>
      </c>
      <c r="G13" s="2"/>
      <c r="H13" s="2"/>
      <c r="I13" s="28"/>
      <c r="J13" s="28"/>
      <c r="K13" s="23">
        <v>1</v>
      </c>
      <c r="L13" s="25" t="s">
        <v>20</v>
      </c>
    </row>
    <row r="14" spans="1:14" x14ac:dyDescent="0.2">
      <c r="A14" s="53" t="s">
        <v>34</v>
      </c>
      <c r="B14" s="54">
        <f>INT(MOD(B1/100,10))</f>
        <v>1</v>
      </c>
      <c r="C14" s="54" t="str">
        <f>VLOOKUP(B14,$K$12:$L$21,2)</f>
        <v>مائة</v>
      </c>
      <c r="D14" s="54"/>
      <c r="E14" s="54" t="str">
        <f>C14&amp;F14&amp;C16&amp;F15&amp;IF(AND(B15=1,B16=0)," " &amp; G3,C15)</f>
        <v>مائة و خمسة و عشرون</v>
      </c>
      <c r="F14" s="55" t="str">
        <f>IF(AND(B14&gt;0,OR(B15&gt;0,B16&gt;0))," و ","")</f>
        <v xml:space="preserve"> و </v>
      </c>
      <c r="G14" s="2"/>
      <c r="H14" s="2"/>
      <c r="I14" s="28"/>
      <c r="J14" s="28"/>
      <c r="K14" s="23">
        <v>2</v>
      </c>
      <c r="L14" s="25" t="s">
        <v>35</v>
      </c>
    </row>
    <row r="15" spans="1:14" x14ac:dyDescent="0.2">
      <c r="A15" s="15" t="s">
        <v>36</v>
      </c>
      <c r="B15" s="14">
        <f>INT(MOD(B1/10,10))</f>
        <v>2</v>
      </c>
      <c r="C15" s="14" t="str">
        <f>IF(AND(B15=1,OR(B16=1,B16=2)),"",VLOOKUP(B15,$K$1:$L$11,2))</f>
        <v>عشرون</v>
      </c>
      <c r="D15" s="14"/>
      <c r="E15" s="14"/>
      <c r="F15" s="16" t="str">
        <f>IF(AND(B15&gt;1,SUM(B16:B19)&gt;0)," و ","")</f>
        <v xml:space="preserve"> و </v>
      </c>
      <c r="G15" s="2"/>
      <c r="H15" s="2"/>
      <c r="I15" s="28"/>
      <c r="J15" s="28"/>
      <c r="K15" s="23">
        <v>3</v>
      </c>
      <c r="L15" s="25" t="s">
        <v>37</v>
      </c>
    </row>
    <row r="16" spans="1:14" ht="15" thickBot="1" x14ac:dyDescent="0.25">
      <c r="A16" s="11" t="s">
        <v>38</v>
      </c>
      <c r="B16" s="56">
        <f>INT(MOD(B1/1,10))</f>
        <v>5</v>
      </c>
      <c r="C16" s="56" t="str">
        <f>IF(AND(B15=1,OR(B16=1,B16=2)),VLOOKUP(B16,$K$22:$L$23,2),VLOOKUP(B16,$I$1:$J$20,2))</f>
        <v>خمسة</v>
      </c>
      <c r="D16" s="56"/>
      <c r="E16" s="56"/>
      <c r="F16" s="12" t="str">
        <f>IF(AND(SUM(B14:B16)&gt;0,B15=1,OR(B16=1,B16=2)), " و ","")</f>
        <v/>
      </c>
      <c r="G16" s="2"/>
      <c r="H16" s="2"/>
      <c r="I16" s="28"/>
      <c r="J16" s="28"/>
      <c r="K16" s="23">
        <v>4</v>
      </c>
      <c r="L16" s="25" t="s">
        <v>39</v>
      </c>
    </row>
    <row r="17" spans="1:12" x14ac:dyDescent="0.2">
      <c r="A17" s="49" t="s">
        <v>40</v>
      </c>
      <c r="B17" s="51">
        <f>INT(ROUNDUP(MOD(B1,1)*100,2))</f>
        <v>52</v>
      </c>
      <c r="C17" s="51" t="str">
        <f>IFERROR(VLOOKUP(B17,$I$1:$J$20,2,),"")</f>
        <v/>
      </c>
      <c r="D17" s="51"/>
      <c r="E17" s="51"/>
      <c r="F17" s="52"/>
      <c r="G17" s="2"/>
      <c r="H17" s="2"/>
      <c r="I17" s="28"/>
      <c r="J17" s="28"/>
      <c r="K17" s="23">
        <v>5</v>
      </c>
      <c r="L17" s="25" t="s">
        <v>41</v>
      </c>
    </row>
    <row r="18" spans="1:12" x14ac:dyDescent="0.2">
      <c r="A18" s="9" t="s">
        <v>42</v>
      </c>
      <c r="B18" s="8">
        <f>INT(MOD(B17/10,10))</f>
        <v>5</v>
      </c>
      <c r="C18" s="8" t="str">
        <f>IF(AND(B18=1,OR(B19=1,B19=2)),"",VLOOKUP(B18,$K$1:$L$11,2))</f>
        <v>خمسون</v>
      </c>
      <c r="D18" s="8"/>
      <c r="E18" s="8"/>
      <c r="F18" s="10" t="str">
        <f>IF(AND(B18&gt;1,SUM(B5:B16)&gt;0)," و ","")</f>
        <v xml:space="preserve"> و </v>
      </c>
      <c r="G18" s="2"/>
      <c r="H18" s="2"/>
      <c r="I18" s="28"/>
      <c r="J18" s="28"/>
      <c r="K18" s="23">
        <v>6</v>
      </c>
      <c r="L18" s="25" t="s">
        <v>43</v>
      </c>
    </row>
    <row r="19" spans="1:12" ht="15" thickBot="1" x14ac:dyDescent="0.25">
      <c r="A19" s="17" t="s">
        <v>44</v>
      </c>
      <c r="B19" s="18">
        <f>INT(MOD(B17/1,10))</f>
        <v>2</v>
      </c>
      <c r="C19" s="18" t="str">
        <f>IF(AND(B18=1,OR(B19=1,B19=2)),VLOOKUP(B19,$K$22:$L$23,2),VLOOKUP(B19,$I$1:$J$20,2))</f>
        <v>إثنان</v>
      </c>
      <c r="D19" s="18"/>
      <c r="E19" s="18" t="str">
        <f>F19 &amp; IF(AND(B18=1,B19=0), " " &amp; G4,C19&amp;F18&amp;C18&amp;IF(SUM(B18:B19)&gt;0, " " &amp;G5,""))</f>
        <v xml:space="preserve"> و إثنان و خمسون هللة</v>
      </c>
      <c r="F19" s="35" t="str">
        <f>IF(B18:B19&gt;0," و ","")</f>
        <v xml:space="preserve"> و </v>
      </c>
      <c r="G19" s="2"/>
      <c r="H19" s="2"/>
      <c r="I19" s="28"/>
      <c r="J19" s="28"/>
      <c r="K19" s="23">
        <v>7</v>
      </c>
      <c r="L19" s="25" t="s">
        <v>45</v>
      </c>
    </row>
    <row r="20" spans="1:12" x14ac:dyDescent="0.2">
      <c r="A20" s="4"/>
      <c r="B20" s="2"/>
      <c r="C20" s="2"/>
      <c r="D20" s="2"/>
      <c r="E20" s="31"/>
      <c r="F20" s="32"/>
      <c r="G20" s="2"/>
      <c r="H20" s="2"/>
      <c r="I20" s="28"/>
      <c r="J20" s="28"/>
      <c r="K20" s="23">
        <v>8</v>
      </c>
      <c r="L20" s="25" t="s">
        <v>46</v>
      </c>
    </row>
    <row r="21" spans="1:12" x14ac:dyDescent="0.2">
      <c r="A21" s="4"/>
      <c r="B21" s="2"/>
      <c r="C21" s="2"/>
      <c r="D21" s="2"/>
      <c r="E21" s="9"/>
      <c r="F21" s="10"/>
      <c r="G21" s="2"/>
      <c r="H21" s="2"/>
      <c r="I21" s="28"/>
      <c r="J21" s="28"/>
      <c r="K21" s="23">
        <v>9</v>
      </c>
      <c r="L21" s="25" t="s">
        <v>47</v>
      </c>
    </row>
    <row r="22" spans="1:12" ht="15" thickBot="1" x14ac:dyDescent="0.25">
      <c r="A22" s="4"/>
      <c r="B22" s="59">
        <f>B1-TRUNC(B1)</f>
        <v>0.5210000000000008</v>
      </c>
      <c r="C22" s="2"/>
      <c r="D22" s="2"/>
      <c r="E22" s="11"/>
      <c r="F22" s="12"/>
      <c r="G22" s="2"/>
      <c r="H22" s="2"/>
      <c r="I22" s="28"/>
      <c r="J22" s="28"/>
      <c r="K22" s="23">
        <v>1</v>
      </c>
      <c r="L22" s="25" t="s">
        <v>27</v>
      </c>
    </row>
    <row r="23" spans="1:12" ht="15" thickBot="1" x14ac:dyDescent="0.25">
      <c r="A23" s="4"/>
      <c r="B23" s="2"/>
      <c r="C23" s="2"/>
      <c r="D23" s="2"/>
      <c r="E23" s="31"/>
      <c r="F23" s="32"/>
      <c r="G23" s="2"/>
      <c r="H23" s="2"/>
      <c r="I23" s="28"/>
      <c r="J23" s="28"/>
      <c r="K23" s="26">
        <v>2</v>
      </c>
      <c r="L23" s="29" t="s">
        <v>49</v>
      </c>
    </row>
    <row r="24" spans="1:12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moe-hp</cp:lastModifiedBy>
  <dcterms:created xsi:type="dcterms:W3CDTF">2017-03-14T21:01:43Z</dcterms:created>
  <dcterms:modified xsi:type="dcterms:W3CDTF">2018-02-15T09:09:41Z</dcterms:modified>
</cp:coreProperties>
</file>