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ables/table3.xml" ContentType="application/vnd.openxmlformats-officedocument.spreadsheetml.table+xml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50" windowWidth="13335" windowHeight="7440" activeTab="1"/>
  </bookViews>
  <sheets>
    <sheet name="المبيعات" sheetId="1" r:id="rId1"/>
    <sheet name="المستريات" sheetId="2" r:id="rId2"/>
    <sheet name="الكشف الدوري" sheetId="3" r:id="rId3"/>
    <sheet name="ثوابت" sheetId="4" state="hidden" r:id="rId4"/>
    <sheet name="Sheet1" sheetId="5" state="hidden" r:id="rId5"/>
  </sheets>
  <definedNames>
    <definedName name="الشهر">ثوابت!$I$3:$I$14</definedName>
    <definedName name="نوع_الشراء">ثوابت!$D$3:$D$5</definedName>
  </definedNames>
  <calcPr calcId="124519"/>
</workbook>
</file>

<file path=xl/calcChain.xml><?xml version="1.0" encoding="utf-8"?>
<calcChain xmlns="http://schemas.openxmlformats.org/spreadsheetml/2006/main">
  <c r="C6" i="2"/>
  <c r="C7"/>
  <c r="C8"/>
  <c r="C9"/>
  <c r="C10"/>
  <c r="C11"/>
  <c r="C12"/>
  <c r="C13"/>
  <c r="C14"/>
  <c r="C15"/>
  <c r="C16"/>
  <c r="C17"/>
  <c r="E17"/>
  <c r="D17" s="1"/>
  <c r="E16"/>
  <c r="D16" s="1"/>
  <c r="E15"/>
  <c r="D15" s="1"/>
  <c r="C14" i="1"/>
  <c r="E14"/>
  <c r="D14" s="1"/>
  <c r="C13"/>
  <c r="D13"/>
  <c r="E13"/>
  <c r="C3"/>
  <c r="C4"/>
  <c r="C5"/>
  <c r="C6"/>
  <c r="C7"/>
  <c r="C8"/>
  <c r="C9"/>
  <c r="C10"/>
  <c r="C11"/>
  <c r="C12"/>
  <c r="E3"/>
  <c r="D3" s="1"/>
  <c r="E4"/>
  <c r="D4" s="1"/>
  <c r="E5"/>
  <c r="D5" s="1"/>
  <c r="E6"/>
  <c r="D6" s="1"/>
  <c r="E7"/>
  <c r="D7" s="1"/>
  <c r="E8"/>
  <c r="D8" s="1"/>
  <c r="E9"/>
  <c r="D9" s="1"/>
  <c r="E10"/>
  <c r="D10" s="1"/>
  <c r="E11"/>
  <c r="D11" s="1"/>
  <c r="E12"/>
  <c r="D12" s="1"/>
  <c r="E6" i="2"/>
  <c r="D6" s="1"/>
  <c r="E7"/>
  <c r="D7" s="1"/>
  <c r="E8"/>
  <c r="D8" s="1"/>
  <c r="E9"/>
  <c r="D9" s="1"/>
  <c r="E10"/>
  <c r="D10" s="1"/>
  <c r="E11"/>
  <c r="D11" s="1"/>
  <c r="E12"/>
  <c r="D12" s="1"/>
  <c r="E13"/>
  <c r="D13" s="1"/>
  <c r="E14"/>
  <c r="D14" s="1"/>
  <c r="G10" i="3"/>
  <c r="G7"/>
  <c r="C4" l="1"/>
  <c r="E4"/>
  <c r="G4" s="1"/>
  <c r="G13" s="1"/>
</calcChain>
</file>

<file path=xl/sharedStrings.xml><?xml version="1.0" encoding="utf-8"?>
<sst xmlns="http://schemas.openxmlformats.org/spreadsheetml/2006/main" count="27" uniqueCount="24">
  <si>
    <t xml:space="preserve">رقم الفاتورة </t>
  </si>
  <si>
    <t xml:space="preserve">التاريخ </t>
  </si>
  <si>
    <t>القيمة الاجمالية</t>
  </si>
  <si>
    <t>القيمة الاساسية</t>
  </si>
  <si>
    <t xml:space="preserve">رقم الكشف الدوري </t>
  </si>
  <si>
    <t>ق.م.ض</t>
  </si>
  <si>
    <t>التاريخ</t>
  </si>
  <si>
    <t>نوع المشتريات</t>
  </si>
  <si>
    <t>ض.ق.م</t>
  </si>
  <si>
    <t>رقم الكسف الدوري</t>
  </si>
  <si>
    <t>نوع الشراء</t>
  </si>
  <si>
    <t>اصول ثابتة</t>
  </si>
  <si>
    <t>مصاريف</t>
  </si>
  <si>
    <t>بضاعه</t>
  </si>
  <si>
    <t>رقم الفاتورة</t>
  </si>
  <si>
    <t>صفقات معفاة</t>
  </si>
  <si>
    <t>صفقات ملزمة لا تشمل ض.ق.م</t>
  </si>
  <si>
    <t>ضريبة القيمة المضافة</t>
  </si>
  <si>
    <t xml:space="preserve">المبلغ للدفع </t>
  </si>
  <si>
    <t>ض.ق.م  اصول ثابتة</t>
  </si>
  <si>
    <t>ض.ق.م للمشتريات والمصاريف</t>
  </si>
  <si>
    <t>الشهر</t>
  </si>
  <si>
    <t xml:space="preserve">مكتبة العايدي </t>
  </si>
  <si>
    <t xml:space="preserve">اختار الشهر </t>
  </si>
</sst>
</file>

<file path=xl/styles.xml><?xml version="1.0" encoding="utf-8"?>
<styleSheet xmlns="http://schemas.openxmlformats.org/spreadsheetml/2006/main">
  <numFmts count="1">
    <numFmt numFmtId="164" formatCode="[$-1010000]d/m/yyyy;@"/>
  </numFmts>
  <fonts count="13">
    <font>
      <sz val="11"/>
      <color theme="1"/>
      <name val="Calibri"/>
      <family val="2"/>
      <charset val="178"/>
      <scheme val="minor"/>
    </font>
    <font>
      <b/>
      <sz val="11"/>
      <color rgb="FF3F3F3F"/>
      <name val="Calibri"/>
      <family val="2"/>
      <charset val="178"/>
      <scheme val="minor"/>
    </font>
    <font>
      <sz val="11"/>
      <color rgb="FFC00000"/>
      <name val="Calibri"/>
      <family val="2"/>
      <charset val="178"/>
      <scheme val="minor"/>
    </font>
    <font>
      <sz val="12"/>
      <color theme="1"/>
      <name val="Calibri"/>
      <family val="2"/>
      <charset val="178"/>
      <scheme val="minor"/>
    </font>
    <font>
      <b/>
      <sz val="12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1"/>
      <color rgb="FFFF0000"/>
      <name val="Calibri"/>
      <family val="2"/>
      <charset val="178"/>
      <scheme val="minor"/>
    </font>
    <font>
      <sz val="11"/>
      <color rgb="FFFF0000"/>
      <name val="Calibri"/>
      <family val="2"/>
      <scheme val="minor"/>
    </font>
    <font>
      <sz val="11"/>
      <color rgb="FFC00000"/>
      <name val="Calibri"/>
      <family val="2"/>
      <scheme val="minor"/>
    </font>
    <font>
      <b/>
      <i/>
      <sz val="14"/>
      <color theme="1" tint="0.499984740745262"/>
      <name val="Calibri"/>
      <family val="2"/>
      <scheme val="minor"/>
    </font>
    <font>
      <b/>
      <sz val="12"/>
      <color theme="3" tint="0.39997558519241921"/>
      <name val="Calibri"/>
      <family val="2"/>
      <charset val="178"/>
      <scheme val="minor"/>
    </font>
    <font>
      <b/>
      <sz val="12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39"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Border="1" applyAlignment="1">
      <alignment horizontal="center"/>
    </xf>
    <xf numFmtId="14" fontId="0" fillId="0" borderId="0" xfId="0" applyNumberFormat="1" applyBorder="1" applyAlignment="1">
      <alignment horizontal="center"/>
    </xf>
    <xf numFmtId="0" fontId="0" fillId="0" borderId="0" xfId="0" applyNumberFormat="1" applyAlignment="1">
      <alignment horizontal="center"/>
    </xf>
    <xf numFmtId="0" fontId="0" fillId="0" borderId="0" xfId="0" applyNumberFormat="1" applyBorder="1" applyAlignment="1">
      <alignment horizontal="center"/>
    </xf>
    <xf numFmtId="2" fontId="0" fillId="0" borderId="0" xfId="0" applyNumberFormat="1" applyAlignment="1">
      <alignment horizontal="center"/>
    </xf>
    <xf numFmtId="2" fontId="0" fillId="0" borderId="0" xfId="0" applyNumberFormat="1" applyBorder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0" applyNumberForma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Border="1"/>
    <xf numFmtId="0" fontId="3" fillId="3" borderId="3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" fontId="3" fillId="3" borderId="4" xfId="0" applyNumberFormat="1" applyFont="1" applyFill="1" applyBorder="1" applyAlignment="1">
      <alignment horizontal="center" vertical="center"/>
    </xf>
    <xf numFmtId="1" fontId="0" fillId="3" borderId="5" xfId="0" applyNumberFormat="1" applyFill="1" applyBorder="1" applyAlignment="1">
      <alignment horizontal="center" vertical="center"/>
    </xf>
    <xf numFmtId="0" fontId="3" fillId="0" borderId="7" xfId="0" applyFont="1" applyBorder="1" applyAlignment="1">
      <alignment horizontal="center"/>
    </xf>
    <xf numFmtId="0" fontId="0" fillId="0" borderId="6" xfId="0" applyBorder="1"/>
    <xf numFmtId="1" fontId="3" fillId="3" borderId="7" xfId="0" applyNumberFormat="1" applyFont="1" applyFill="1" applyBorder="1" applyAlignment="1">
      <alignment horizontal="center" vertical="top"/>
    </xf>
    <xf numFmtId="0" fontId="3" fillId="0" borderId="7" xfId="0" applyFont="1" applyBorder="1" applyAlignment="1">
      <alignment horizontal="center" vertical="top"/>
    </xf>
    <xf numFmtId="1" fontId="5" fillId="4" borderId="8" xfId="0" applyNumberFormat="1" applyFont="1" applyFill="1" applyBorder="1" applyAlignment="1">
      <alignment horizontal="center" vertical="top"/>
    </xf>
    <xf numFmtId="0" fontId="0" fillId="0" borderId="9" xfId="0" applyBorder="1"/>
    <xf numFmtId="0" fontId="0" fillId="0" borderId="2" xfId="0" applyBorder="1"/>
    <xf numFmtId="0" fontId="6" fillId="0" borderId="0" xfId="0" applyFont="1" applyAlignment="1">
      <alignment horizontal="center"/>
    </xf>
    <xf numFmtId="2" fontId="6" fillId="0" borderId="0" xfId="0" applyNumberFormat="1" applyFont="1" applyBorder="1" applyAlignment="1">
      <alignment horizontal="center"/>
    </xf>
    <xf numFmtId="1" fontId="0" fillId="0" borderId="0" xfId="0" applyNumberFormat="1" applyBorder="1" applyAlignment="1">
      <alignment horizontal="center"/>
    </xf>
    <xf numFmtId="2" fontId="7" fillId="0" borderId="0" xfId="0" applyNumberFormat="1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9" fillId="5" borderId="0" xfId="0" applyFont="1" applyFill="1" applyAlignment="1">
      <alignment horizontal="center"/>
    </xf>
    <xf numFmtId="0" fontId="10" fillId="2" borderId="1" xfId="1" applyFont="1" applyAlignment="1">
      <alignment horizontal="center" vertical="top"/>
    </xf>
    <xf numFmtId="0" fontId="10" fillId="0" borderId="0" xfId="0" applyFont="1" applyAlignment="1">
      <alignment horizontal="center"/>
    </xf>
    <xf numFmtId="0" fontId="11" fillId="0" borderId="10" xfId="0" applyFont="1" applyBorder="1" applyAlignment="1">
      <alignment horizontal="center"/>
    </xf>
    <xf numFmtId="0" fontId="4" fillId="0" borderId="7" xfId="0" applyFont="1" applyBorder="1" applyAlignment="1">
      <alignment horizontal="center" vertical="top"/>
    </xf>
    <xf numFmtId="0" fontId="4" fillId="0" borderId="7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12" fillId="0" borderId="6" xfId="0" applyFont="1" applyBorder="1" applyAlignment="1">
      <alignment horizontal="center"/>
    </xf>
  </cellXfs>
  <cellStyles count="2">
    <cellStyle name="Normal" xfId="0" builtinId="0"/>
    <cellStyle name="Output" xfId="1" builtinId="21"/>
  </cellStyles>
  <dxfs count="18">
    <dxf>
      <alignment horizontal="center" vertical="bottom" textRotation="0" wrapText="0" indent="0" relativeIndent="255" justifyLastLine="0" shrinkToFit="0" mergeCell="0" readingOrder="0"/>
    </dxf>
    <dxf>
      <numFmt numFmtId="19" formatCode="dd/mm/yyyy"/>
      <alignment horizontal="center" vertical="bottom" textRotation="0" wrapText="0" indent="0" relativeIndent="255" justifyLastLine="0" shrinkToFit="0" mergeCell="0" readingOrder="0"/>
    </dxf>
    <dxf>
      <font>
        <strike val="0"/>
        <outline val="0"/>
        <shadow val="0"/>
        <u val="none"/>
        <vertAlign val="baseline"/>
        <sz val="11"/>
        <color rgb="FFFF0000"/>
        <name val="Calibri"/>
        <scheme val="minor"/>
      </font>
      <numFmt numFmtId="2" formatCode="0.00"/>
      <alignment horizontal="center" vertical="bottom" textRotation="0" wrapText="0" indent="0" relativeIndent="255" justifyLastLine="0" shrinkToFit="0" mergeCell="0" readingOrder="0"/>
    </dxf>
    <dxf>
      <numFmt numFmtId="2" formatCode="0.00"/>
      <alignment horizontal="center" vertical="bottom" textRotation="0" wrapText="0" indent="0" relativeIndent="0" justifyLastLine="0" shrinkToFit="0" mergeCell="0" readingOrder="0"/>
    </dxf>
    <dxf>
      <numFmt numFmtId="1" formatCode="0"/>
      <alignment horizontal="center" vertical="bottom" textRotation="0" wrapText="0" indent="0" relativeIndent="255" justifyLastLine="0" shrinkToFit="0" mergeCell="0" readingOrder="0"/>
    </dxf>
    <dxf>
      <numFmt numFmtId="0" formatCode="General"/>
      <alignment horizontal="center" vertical="bottom" textRotation="0" wrapText="0" indent="0" relativeIndent="255" justifyLastLine="0" shrinkToFit="0" mergeCell="0" readingOrder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alignment horizontal="center" vertical="bottom" textRotation="0" wrapText="0" indent="0" relativeIndent="0" justifyLastLine="0" shrinkToFit="0" mergeCell="0" readingOrder="0"/>
    </dxf>
    <dxf>
      <numFmt numFmtId="164" formatCode="[$-1010000]d/m/yyyy;@"/>
      <alignment horizontal="center" vertical="bottom" textRotation="0" wrapText="0" indent="0" relativeIndent="0" justifyLastLine="0" shrinkToFit="0" mergeCell="0" readingOrder="0"/>
    </dxf>
    <dxf>
      <alignment horizontal="center" vertical="bottom" textRotation="0" wrapText="0" indent="0" relativeIndent="0" justifyLastLine="0" shrinkToFit="0" mergeCell="0" readingOrder="0"/>
    </dxf>
    <dxf>
      <alignment horizontal="center" vertical="bottom" textRotation="0" wrapText="0" indent="0" relativeIndent="0" justifyLastLine="0" shrinkToFit="0" mergeCell="0" readingOrder="0"/>
    </dxf>
    <dxf>
      <font>
        <strike val="0"/>
        <outline val="0"/>
        <shadow val="0"/>
        <u val="none"/>
        <vertAlign val="baseline"/>
        <sz val="11"/>
        <color rgb="FFC00000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numFmt numFmtId="2" formatCode="0.00"/>
      <alignment horizontal="center" vertical="bottom" textRotation="0" wrapText="0" indent="0" relativeIndent="0" justifyLastLine="0" shrinkToFit="0" mergeCell="0" readingOrder="0"/>
    </dxf>
    <dxf>
      <numFmt numFmtId="2" formatCode="0.00"/>
      <alignment horizontal="center" vertical="bottom" textRotation="0" wrapText="0" indent="0" relativeIndent="0" justifyLastLine="0" shrinkToFit="0" mergeCell="0" readingOrder="0"/>
    </dxf>
    <dxf>
      <alignment horizontal="center" vertical="bottom" textRotation="0" wrapText="0" indent="0" relativeIndent="0" justifyLastLine="0" shrinkToFit="0" mergeCell="0" readingOrder="0"/>
    </dxf>
    <dxf>
      <alignment horizontal="center" vertical="bottom" textRotation="0" wrapText="0" indent="0" relativeIndent="0" justifyLastLine="0" shrinkToFit="0" mergeCell="0" readingOrder="0"/>
    </dxf>
    <dxf>
      <alignment horizontal="center" vertical="bottom" textRotation="0" wrapText="0" indent="0" relativeIndent="255" justifyLastLine="0" shrinkToFit="0" mergeCell="0" readingOrder="0"/>
    </dxf>
    <dxf>
      <alignment horizontal="center" vertical="bottom" textRotation="0" wrapText="0" indent="0" relativeIndent="255" justifyLastLine="0" shrinkToFit="0" mergeCell="0" readingOrder="0"/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ables/table1.xml><?xml version="1.0" encoding="utf-8"?>
<table xmlns="http://schemas.openxmlformats.org/spreadsheetml/2006/main" id="1" name="sales" displayName="sales" ref="C2:H14" totalsRowShown="0" headerRowDxfId="17" dataDxfId="16" tableBorderDxfId="6">
  <tableColumns count="6">
    <tableColumn id="1" name="رقم الكشف الدوري " dataDxfId="5">
      <calculatedColumnFormula>MONTH([[التاريخ ]])</calculatedColumnFormula>
    </tableColumn>
    <tableColumn id="2" name="القيمة الاساسية" dataDxfId="4">
      <calculatedColumnFormula>sales[[#This Row],[القيمة الاجمالية]]-sales[[#This Row],[ق.م.ض]]</calculatedColumnFormula>
    </tableColumn>
    <tableColumn id="7" name="ق.م.ض" dataDxfId="3">
      <calculatedColumnFormula>(sales[[#This Row],[القيمة الاجمالية]]/1.16)*0.16</calculatedColumnFormula>
    </tableColumn>
    <tableColumn id="3" name="القيمة الاجمالية" dataDxfId="2"/>
    <tableColumn id="4" name="التاريخ " dataDxfId="1"/>
    <tableColumn id="5" name="رقم الفاتورة " dataDxfId="0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id="2" name="Paych" displayName="Paych" ref="C5:I17" totalsRowShown="0" headerRowDxfId="15" dataDxfId="14">
  <tableColumns count="7">
    <tableColumn id="1" name="رقم الكسف الدوري" dataDxfId="7">
      <calculatedColumnFormula>MONTH([التاريخ])</calculatedColumnFormula>
    </tableColumn>
    <tableColumn id="2" name="القيمة الاساسية" dataDxfId="13">
      <calculatedColumnFormula>Paych[[#This Row],[ض.ق.م]]/0.16</calculatedColumnFormula>
    </tableColumn>
    <tableColumn id="3" name="ض.ق.م" dataDxfId="12">
      <calculatedColumnFormula>(Paych[[#This Row],[القيمة الاجمالية]]/1.16)*0.16</calculatedColumnFormula>
    </tableColumn>
    <tableColumn id="4" name="القيمة الاجمالية" dataDxfId="11"/>
    <tableColumn id="5" name="نوع المشتريات" dataDxfId="10"/>
    <tableColumn id="6" name="رقم الفاتورة" dataDxfId="9"/>
    <tableColumn id="7" name="التاريخ" dataDxfId="8"/>
  </tableColumns>
  <tableStyleInfo name="TableStyleMedium9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2:D5" totalsRowShown="0">
  <tableColumns count="1">
    <tableColumn id="1" name="نوع الشراء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C2:H14"/>
  <sheetViews>
    <sheetView workbookViewId="0">
      <selection activeCell="D17" sqref="D17"/>
    </sheetView>
  </sheetViews>
  <sheetFormatPr defaultRowHeight="15"/>
  <cols>
    <col min="2" max="2" width="8.5703125" customWidth="1"/>
    <col min="3" max="3" width="15.5703125" style="1" bestFit="1" customWidth="1"/>
    <col min="4" max="4" width="12.85546875" style="1" bestFit="1" customWidth="1"/>
    <col min="5" max="5" width="6.85546875" style="1" bestFit="1" customWidth="1"/>
    <col min="6" max="6" width="12.85546875" style="26" bestFit="1" customWidth="1"/>
    <col min="7" max="7" width="11.85546875" style="2" customWidth="1"/>
    <col min="8" max="8" width="9.5703125" style="1" bestFit="1" customWidth="1"/>
  </cols>
  <sheetData>
    <row r="2" spans="3:8">
      <c r="C2" s="3" t="s">
        <v>4</v>
      </c>
      <c r="D2" s="3" t="s">
        <v>3</v>
      </c>
      <c r="E2" s="3" t="s">
        <v>5</v>
      </c>
      <c r="F2" s="4" t="s">
        <v>2</v>
      </c>
      <c r="G2" s="4" t="s">
        <v>1</v>
      </c>
      <c r="H2" s="3" t="s">
        <v>0</v>
      </c>
    </row>
    <row r="3" spans="3:8">
      <c r="C3" s="6">
        <f>MONTH([[التاريخ ]])</f>
        <v>1</v>
      </c>
      <c r="D3" s="28">
        <f>sales[[#This Row],[القيمة الاجمالية]]-sales[[#This Row],[ق.م.ض]]</f>
        <v>5172.4137931034484</v>
      </c>
      <c r="E3" s="8">
        <f>(sales[[#This Row],[القيمة الاجمالية]]/1.16)*0.16</f>
        <v>827.58620689655174</v>
      </c>
      <c r="F3" s="27">
        <v>6000</v>
      </c>
      <c r="G3" s="4">
        <v>43860</v>
      </c>
      <c r="H3" s="3">
        <v>1</v>
      </c>
    </row>
    <row r="4" spans="3:8">
      <c r="C4" s="6">
        <f>MONTH([[التاريخ ]])</f>
        <v>2</v>
      </c>
      <c r="D4" s="28">
        <f>sales[[#This Row],[القيمة الاجمالية]]-sales[[#This Row],[ق.م.ض]]</f>
        <v>0</v>
      </c>
      <c r="E4" s="8">
        <f>(sales[[#This Row],[القيمة الاجمالية]]/1.16)*0.16</f>
        <v>0</v>
      </c>
      <c r="F4" s="27"/>
      <c r="G4" s="4">
        <v>43889</v>
      </c>
      <c r="H4" s="3">
        <v>2</v>
      </c>
    </row>
    <row r="5" spans="3:8">
      <c r="C5" s="6">
        <f>MONTH([[التاريخ ]])</f>
        <v>3</v>
      </c>
      <c r="D5" s="28">
        <f>sales[[#This Row],[القيمة الاجمالية]]-sales[[#This Row],[ق.م.ض]]</f>
        <v>0</v>
      </c>
      <c r="E5" s="8">
        <f>(sales[[#This Row],[القيمة الاجمالية]]/1.16)*0.16</f>
        <v>0</v>
      </c>
      <c r="F5" s="27"/>
      <c r="G5" s="4">
        <v>43920</v>
      </c>
      <c r="H5" s="3">
        <v>3</v>
      </c>
    </row>
    <row r="6" spans="3:8">
      <c r="C6" s="6">
        <f>MONTH([[التاريخ ]])</f>
        <v>4</v>
      </c>
      <c r="D6" s="28">
        <f>sales[[#This Row],[القيمة الاجمالية]]-sales[[#This Row],[ق.م.ض]]</f>
        <v>0</v>
      </c>
      <c r="E6" s="8">
        <f>(sales[[#This Row],[القيمة الاجمالية]]/1.16)*0.16</f>
        <v>0</v>
      </c>
      <c r="F6" s="27"/>
      <c r="G6" s="4">
        <v>43951</v>
      </c>
      <c r="H6" s="3">
        <v>4</v>
      </c>
    </row>
    <row r="7" spans="3:8">
      <c r="C7" s="6">
        <f>MONTH([[التاريخ ]])</f>
        <v>5</v>
      </c>
      <c r="D7" s="28">
        <f>sales[[#This Row],[القيمة الاجمالية]]-sales[[#This Row],[ق.م.ض]]</f>
        <v>0</v>
      </c>
      <c r="E7" s="8">
        <f>(sales[[#This Row],[القيمة الاجمالية]]/1.16)*0.16</f>
        <v>0</v>
      </c>
      <c r="F7" s="27"/>
      <c r="G7" s="4">
        <v>43981</v>
      </c>
      <c r="H7" s="3">
        <v>5</v>
      </c>
    </row>
    <row r="8" spans="3:8">
      <c r="C8" s="6">
        <f>MONTH([[التاريخ ]])</f>
        <v>6</v>
      </c>
      <c r="D8" s="28">
        <f>sales[[#This Row],[القيمة الاجمالية]]-sales[[#This Row],[ق.م.ض]]</f>
        <v>0</v>
      </c>
      <c r="E8" s="8">
        <f>(sales[[#This Row],[القيمة الاجمالية]]/1.16)*0.16</f>
        <v>0</v>
      </c>
      <c r="F8" s="27"/>
      <c r="G8" s="4">
        <v>44012</v>
      </c>
      <c r="H8" s="3">
        <v>6</v>
      </c>
    </row>
    <row r="9" spans="3:8">
      <c r="C9" s="6">
        <f>MONTH([[التاريخ ]])</f>
        <v>7</v>
      </c>
      <c r="D9" s="28">
        <f>sales[[#This Row],[القيمة الاجمالية]]-sales[[#This Row],[ق.م.ض]]</f>
        <v>0</v>
      </c>
      <c r="E9" s="8">
        <f>(sales[[#This Row],[القيمة الاجمالية]]/1.16)*0.16</f>
        <v>0</v>
      </c>
      <c r="F9" s="27"/>
      <c r="G9" s="4">
        <v>44042</v>
      </c>
      <c r="H9" s="3">
        <v>7</v>
      </c>
    </row>
    <row r="10" spans="3:8">
      <c r="C10" s="6">
        <f>MONTH([[التاريخ ]])</f>
        <v>8</v>
      </c>
      <c r="D10" s="28">
        <f>sales[[#This Row],[القيمة الاجمالية]]-sales[[#This Row],[ق.م.ض]]</f>
        <v>0</v>
      </c>
      <c r="E10" s="8">
        <f>(sales[[#This Row],[القيمة الاجمالية]]/1.16)*0.16</f>
        <v>0</v>
      </c>
      <c r="F10" s="27"/>
      <c r="G10" s="4">
        <v>44073</v>
      </c>
      <c r="H10" s="3">
        <v>8</v>
      </c>
    </row>
    <row r="11" spans="3:8">
      <c r="C11" s="6">
        <f>MONTH([[التاريخ ]])</f>
        <v>9</v>
      </c>
      <c r="D11" s="28">
        <f>sales[[#This Row],[القيمة الاجمالية]]-sales[[#This Row],[ق.م.ض]]</f>
        <v>0</v>
      </c>
      <c r="E11" s="8">
        <f>(sales[[#This Row],[القيمة الاجمالية]]/1.16)*0.16</f>
        <v>0</v>
      </c>
      <c r="F11" s="27"/>
      <c r="G11" s="4">
        <v>44104</v>
      </c>
      <c r="H11" s="3">
        <v>9</v>
      </c>
    </row>
    <row r="12" spans="3:8">
      <c r="C12" s="6">
        <f>MONTH([[التاريخ ]])</f>
        <v>10</v>
      </c>
      <c r="D12" s="28">
        <f>sales[[#This Row],[القيمة الاجمالية]]-sales[[#This Row],[ق.م.ض]]</f>
        <v>0</v>
      </c>
      <c r="E12" s="8">
        <f>(sales[[#This Row],[القيمة الاجمالية]]/1.16)*0.16</f>
        <v>0</v>
      </c>
      <c r="F12" s="27"/>
      <c r="G12" s="4">
        <v>44134</v>
      </c>
      <c r="H12" s="3">
        <v>10</v>
      </c>
    </row>
    <row r="13" spans="3:8">
      <c r="C13" s="6">
        <f>MONTH([[التاريخ ]])</f>
        <v>11</v>
      </c>
      <c r="D13" s="28">
        <f>sales[[#This Row],[القيمة الاجمالية]]-sales[[#This Row],[ق.م.ض]]</f>
        <v>0</v>
      </c>
      <c r="E13" s="8">
        <f>(sales[[#This Row],[القيمة الاجمالية]]/1.16)*0.16</f>
        <v>0</v>
      </c>
      <c r="F13" s="29"/>
      <c r="G13" s="4">
        <v>44165</v>
      </c>
      <c r="H13" s="3">
        <v>11</v>
      </c>
    </row>
    <row r="14" spans="3:8">
      <c r="C14" s="6">
        <f>MONTH([[التاريخ ]])</f>
        <v>12</v>
      </c>
      <c r="D14" s="28">
        <f>sales[[#This Row],[القيمة الاجمالية]]-sales[[#This Row],[ق.م.ض]]</f>
        <v>0</v>
      </c>
      <c r="E14" s="8">
        <f>(sales[[#This Row],[القيمة الاجمالية]]/1.16)*0.16</f>
        <v>0</v>
      </c>
      <c r="F14" s="29"/>
      <c r="G14" s="4">
        <v>44195</v>
      </c>
      <c r="H14" s="3">
        <v>12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C5:I17"/>
  <sheetViews>
    <sheetView tabSelected="1" workbookViewId="0">
      <selection activeCell="G11" sqref="G11"/>
    </sheetView>
  </sheetViews>
  <sheetFormatPr defaultRowHeight="15"/>
  <cols>
    <col min="2" max="2" width="9.28515625" customWidth="1"/>
    <col min="3" max="3" width="16.28515625" style="1" customWidth="1"/>
    <col min="4" max="4" width="14.140625" style="1" customWidth="1"/>
    <col min="5" max="5" width="8.7109375" style="1" customWidth="1"/>
    <col min="6" max="6" width="14.140625" style="11" customWidth="1"/>
    <col min="7" max="7" width="11.42578125" style="1" bestFit="1" customWidth="1"/>
    <col min="8" max="8" width="11.85546875" style="1" customWidth="1"/>
    <col min="9" max="9" width="10.7109375" style="1" bestFit="1" customWidth="1"/>
    <col min="10" max="10" width="11.140625" bestFit="1" customWidth="1"/>
    <col min="11" max="11" width="9.7109375" bestFit="1" customWidth="1"/>
    <col min="12" max="12" width="6" bestFit="1" customWidth="1"/>
  </cols>
  <sheetData>
    <row r="5" spans="3:9">
      <c r="C5" s="1" t="s">
        <v>9</v>
      </c>
      <c r="D5" s="1" t="s">
        <v>3</v>
      </c>
      <c r="E5" s="1" t="s">
        <v>8</v>
      </c>
      <c r="F5" s="13" t="s">
        <v>2</v>
      </c>
      <c r="G5" s="1" t="s">
        <v>7</v>
      </c>
      <c r="H5" s="1" t="s">
        <v>14</v>
      </c>
      <c r="I5" s="1" t="s">
        <v>6</v>
      </c>
    </row>
    <row r="6" spans="3:9">
      <c r="C6" s="5">
        <f>MONTH([التاريخ])</f>
        <v>1</v>
      </c>
      <c r="D6" s="7">
        <f>Paych[[#This Row],[ض.ق.م]]/0.16</f>
        <v>4310.3448275862074</v>
      </c>
      <c r="E6" s="7">
        <f>(Paych[[#This Row],[القيمة الاجمالية]]/1.16)*0.16</f>
        <v>689.65517241379325</v>
      </c>
      <c r="F6" s="11">
        <v>5000</v>
      </c>
      <c r="G6" s="1" t="s">
        <v>12</v>
      </c>
      <c r="I6" s="9">
        <v>43860</v>
      </c>
    </row>
    <row r="7" spans="3:9">
      <c r="C7" s="6">
        <f>MONTH([التاريخ])</f>
        <v>2</v>
      </c>
      <c r="D7" s="8">
        <f>Paych[[#This Row],[ض.ق.م]]/0.16</f>
        <v>0</v>
      </c>
      <c r="E7" s="8">
        <f>(Paych[[#This Row],[القيمة الاجمالية]]/1.16)*0.16</f>
        <v>0</v>
      </c>
      <c r="F7" s="12"/>
      <c r="G7" s="3"/>
      <c r="H7" s="3"/>
      <c r="I7" s="10">
        <v>43889</v>
      </c>
    </row>
    <row r="8" spans="3:9">
      <c r="C8" s="6">
        <f>MONTH([التاريخ])</f>
        <v>3</v>
      </c>
      <c r="D8" s="8">
        <f>Paych[[#This Row],[ض.ق.م]]/0.16</f>
        <v>0</v>
      </c>
      <c r="E8" s="8">
        <f>(Paych[[#This Row],[القيمة الاجمالية]]/1.16)*0.16</f>
        <v>0</v>
      </c>
      <c r="F8" s="12"/>
      <c r="G8" s="3"/>
      <c r="H8" s="3"/>
      <c r="I8" s="10">
        <v>43920</v>
      </c>
    </row>
    <row r="9" spans="3:9">
      <c r="C9" s="6">
        <f>MONTH([التاريخ])</f>
        <v>4</v>
      </c>
      <c r="D9" s="8">
        <f>Paych[[#This Row],[ض.ق.م]]/0.16</f>
        <v>0</v>
      </c>
      <c r="E9" s="8">
        <f>(Paych[[#This Row],[القيمة الاجمالية]]/1.16)*0.16</f>
        <v>0</v>
      </c>
      <c r="F9" s="12"/>
      <c r="G9" s="3"/>
      <c r="H9" s="3"/>
      <c r="I9" s="10">
        <v>43951</v>
      </c>
    </row>
    <row r="10" spans="3:9">
      <c r="C10" s="6">
        <f>MONTH([التاريخ])</f>
        <v>5</v>
      </c>
      <c r="D10" s="8">
        <f>Paych[[#This Row],[ض.ق.م]]/0.16</f>
        <v>0</v>
      </c>
      <c r="E10" s="8">
        <f>(Paych[[#This Row],[القيمة الاجمالية]]/1.16)*0.16</f>
        <v>0</v>
      </c>
      <c r="F10" s="12"/>
      <c r="G10" s="3"/>
      <c r="H10" s="3"/>
      <c r="I10" s="10">
        <v>43981</v>
      </c>
    </row>
    <row r="11" spans="3:9">
      <c r="C11" s="6">
        <f>MONTH([التاريخ])</f>
        <v>6</v>
      </c>
      <c r="D11" s="8">
        <f>Paych[[#This Row],[ض.ق.م]]/0.16</f>
        <v>0</v>
      </c>
      <c r="E11" s="8">
        <f>(Paych[[#This Row],[القيمة الاجمالية]]/1.16)*0.16</f>
        <v>0</v>
      </c>
      <c r="F11" s="12"/>
      <c r="G11" s="3"/>
      <c r="H11" s="3"/>
      <c r="I11" s="10">
        <v>44012</v>
      </c>
    </row>
    <row r="12" spans="3:9">
      <c r="C12" s="6">
        <f>MONTH([التاريخ])</f>
        <v>7</v>
      </c>
      <c r="D12" s="8">
        <f>Paych[[#This Row],[ض.ق.م]]/0.16</f>
        <v>0</v>
      </c>
      <c r="E12" s="8">
        <f>(Paych[[#This Row],[القيمة الاجمالية]]/1.16)*0.16</f>
        <v>0</v>
      </c>
      <c r="F12" s="12"/>
      <c r="G12" s="3"/>
      <c r="H12" s="3"/>
      <c r="I12" s="10">
        <v>44042</v>
      </c>
    </row>
    <row r="13" spans="3:9">
      <c r="C13" s="6">
        <f>MONTH([التاريخ])</f>
        <v>8</v>
      </c>
      <c r="D13" s="8">
        <f>Paych[[#This Row],[ض.ق.م]]/0.16</f>
        <v>0</v>
      </c>
      <c r="E13" s="8">
        <f>(Paych[[#This Row],[القيمة الاجمالية]]/1.16)*0.16</f>
        <v>0</v>
      </c>
      <c r="F13" s="12"/>
      <c r="G13" s="3"/>
      <c r="H13" s="3"/>
      <c r="I13" s="10">
        <v>44073</v>
      </c>
    </row>
    <row r="14" spans="3:9">
      <c r="C14" s="6">
        <f>MONTH([التاريخ])</f>
        <v>9</v>
      </c>
      <c r="D14" s="8">
        <f>Paych[[#This Row],[ض.ق.م]]/0.16</f>
        <v>0</v>
      </c>
      <c r="E14" s="8">
        <f>(Paych[[#This Row],[القيمة الاجمالية]]/1.16)*0.16</f>
        <v>0</v>
      </c>
      <c r="F14" s="12"/>
      <c r="G14" s="3"/>
      <c r="H14" s="3"/>
      <c r="I14" s="10">
        <v>44104</v>
      </c>
    </row>
    <row r="15" spans="3:9">
      <c r="C15" s="6">
        <f>MONTH([التاريخ])</f>
        <v>10</v>
      </c>
      <c r="D15" s="8">
        <f>Paych[[#This Row],[ض.ق.م]]/0.16</f>
        <v>0</v>
      </c>
      <c r="E15" s="8">
        <f>(Paych[[#This Row],[القيمة الاجمالية]]/1.16)*0.16</f>
        <v>0</v>
      </c>
      <c r="F15" s="30"/>
      <c r="G15" s="3"/>
      <c r="H15" s="3"/>
      <c r="I15" s="10">
        <v>44134</v>
      </c>
    </row>
    <row r="16" spans="3:9">
      <c r="C16" s="6">
        <f>MONTH([التاريخ])</f>
        <v>11</v>
      </c>
      <c r="D16" s="8">
        <f>Paych[[#This Row],[ض.ق.م]]/0.16</f>
        <v>0</v>
      </c>
      <c r="E16" s="8">
        <f>(Paych[[#This Row],[القيمة الاجمالية]]/1.16)*0.16</f>
        <v>0</v>
      </c>
      <c r="F16" s="30"/>
      <c r="G16" s="3"/>
      <c r="H16" s="3"/>
      <c r="I16" s="10">
        <v>44165</v>
      </c>
    </row>
    <row r="17" spans="3:9">
      <c r="C17" s="6">
        <f>MONTH([التاريخ])</f>
        <v>12</v>
      </c>
      <c r="D17" s="8">
        <f>Paych[[#This Row],[ض.ق.م]]/0.16</f>
        <v>0</v>
      </c>
      <c r="E17" s="8">
        <f>(Paych[[#This Row],[القيمة الاجمالية]]/1.16)*0.16</f>
        <v>0</v>
      </c>
      <c r="F17" s="30"/>
      <c r="G17" s="3"/>
      <c r="H17" s="3"/>
      <c r="I17" s="10">
        <v>44195</v>
      </c>
    </row>
  </sheetData>
  <dataValidations count="1">
    <dataValidation type="list" allowBlank="1" showInputMessage="1" showErrorMessage="1" sqref="G6:G17">
      <formula1>نوع_الشراء</formula1>
    </dataValidation>
  </dataValidation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dimension ref="C2:H14"/>
  <sheetViews>
    <sheetView workbookViewId="0">
      <selection activeCell="E7" sqref="E7"/>
    </sheetView>
  </sheetViews>
  <sheetFormatPr defaultRowHeight="15"/>
  <cols>
    <col min="3" max="3" width="23.42578125" customWidth="1"/>
    <col min="4" max="4" width="4.28515625" customWidth="1"/>
    <col min="5" max="5" width="26.140625" customWidth="1"/>
    <col min="6" max="6" width="4.42578125" customWidth="1"/>
    <col min="7" max="7" width="25.5703125" style="1" customWidth="1"/>
    <col min="8" max="8" width="10.85546875" bestFit="1" customWidth="1"/>
  </cols>
  <sheetData>
    <row r="2" spans="3:8" ht="18.75">
      <c r="E2" s="31" t="s">
        <v>22</v>
      </c>
      <c r="G2" s="32">
        <v>1</v>
      </c>
      <c r="H2" s="33" t="s">
        <v>23</v>
      </c>
    </row>
    <row r="4" spans="3:8" ht="21" customHeight="1">
      <c r="C4" s="15">
        <f>SUMIFS(sales[القيمة الاساسية],sales[[رقم الكشف الدوري ]],'الكشف الدوري'!G2,sales[ق.م.ض],0)</f>
        <v>0</v>
      </c>
      <c r="D4" s="16"/>
      <c r="E4" s="17">
        <f>SUMIFS(sales[القيمة الاساسية],sales[[رقم الكشف الدوري ]],'الكشف الدوري'!G2,sales[ق.م.ض],"&gt;"&amp;0)</f>
        <v>5172.4137931034484</v>
      </c>
      <c r="F4" s="16"/>
      <c r="G4" s="18">
        <f>E4*0.16</f>
        <v>827.58620689655174</v>
      </c>
    </row>
    <row r="5" spans="3:8" ht="15.75">
      <c r="C5" s="38" t="s">
        <v>15</v>
      </c>
      <c r="D5" s="14"/>
      <c r="E5" s="37" t="s">
        <v>16</v>
      </c>
      <c r="F5" s="14"/>
      <c r="G5" s="36" t="s">
        <v>17</v>
      </c>
    </row>
    <row r="6" spans="3:8" ht="15.75">
      <c r="C6" s="20"/>
      <c r="D6" s="14"/>
      <c r="E6" s="14"/>
      <c r="F6" s="14"/>
      <c r="G6" s="19"/>
    </row>
    <row r="7" spans="3:8" ht="21" customHeight="1">
      <c r="C7" s="20"/>
      <c r="D7" s="14"/>
      <c r="E7" s="14"/>
      <c r="F7" s="14"/>
      <c r="G7" s="21">
        <f>SUMIFS(Paych[ض.ق.م],Paych[رقم الكسف الدوري],'الكشف الدوري'!G2,Paych[نوع المشتريات],"اصول ثابتة")</f>
        <v>0</v>
      </c>
    </row>
    <row r="8" spans="3:8" ht="15.75">
      <c r="C8" s="20"/>
      <c r="D8" s="14"/>
      <c r="E8" s="14"/>
      <c r="F8" s="14"/>
      <c r="G8" s="35" t="s">
        <v>19</v>
      </c>
    </row>
    <row r="9" spans="3:8" ht="15.75">
      <c r="C9" s="20"/>
      <c r="D9" s="14"/>
      <c r="E9" s="14"/>
      <c r="F9" s="14"/>
      <c r="G9" s="22"/>
    </row>
    <row r="10" spans="3:8" ht="20.25" customHeight="1">
      <c r="C10" s="20"/>
      <c r="D10" s="14"/>
      <c r="E10" s="14"/>
      <c r="F10" s="14"/>
      <c r="G10" s="21">
        <f>SUMIFS(Paych[ض.ق.م],Paych[رقم الكسف الدوري],'الكشف الدوري'!G2,Paych[نوع المشتريات],"&lt;&gt;"  &amp;"اصول صابتة")</f>
        <v>689.65517241379325</v>
      </c>
    </row>
    <row r="11" spans="3:8" ht="18" customHeight="1">
      <c r="C11" s="20"/>
      <c r="D11" s="14"/>
      <c r="E11" s="14"/>
      <c r="F11" s="14"/>
      <c r="G11" s="35" t="s">
        <v>20</v>
      </c>
    </row>
    <row r="12" spans="3:8" ht="10.5" customHeight="1" thickBot="1">
      <c r="C12" s="20"/>
      <c r="D12" s="14"/>
      <c r="E12" s="14"/>
      <c r="F12" s="14"/>
      <c r="G12" s="22"/>
    </row>
    <row r="13" spans="3:8" ht="20.25" customHeight="1" thickBot="1">
      <c r="C13" s="20"/>
      <c r="D13" s="14"/>
      <c r="E13" s="14"/>
      <c r="F13" s="14"/>
      <c r="G13" s="23">
        <f>G4-G7-G10</f>
        <v>137.93103448275849</v>
      </c>
    </row>
    <row r="14" spans="3:8" ht="15.75">
      <c r="C14" s="24"/>
      <c r="D14" s="25"/>
      <c r="E14" s="25"/>
      <c r="F14" s="25"/>
      <c r="G14" s="34" t="s">
        <v>18</v>
      </c>
    </row>
  </sheetData>
  <dataValidations count="1">
    <dataValidation type="list" allowBlank="1" showInputMessage="1" showErrorMessage="1" sqref="G2">
      <formula1>الشهر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D2:I14"/>
  <sheetViews>
    <sheetView workbookViewId="0">
      <selection activeCell="F8" sqref="F8"/>
    </sheetView>
  </sheetViews>
  <sheetFormatPr defaultRowHeight="15"/>
  <cols>
    <col min="4" max="4" width="10.140625" customWidth="1"/>
  </cols>
  <sheetData>
    <row r="2" spans="4:9">
      <c r="D2" t="s">
        <v>10</v>
      </c>
      <c r="I2" t="s">
        <v>21</v>
      </c>
    </row>
    <row r="3" spans="4:9">
      <c r="D3" t="s">
        <v>11</v>
      </c>
      <c r="I3">
        <v>1</v>
      </c>
    </row>
    <row r="4" spans="4:9">
      <c r="D4" t="s">
        <v>12</v>
      </c>
      <c r="I4">
        <v>2</v>
      </c>
    </row>
    <row r="5" spans="4:9">
      <c r="D5" t="s">
        <v>13</v>
      </c>
      <c r="I5">
        <v>3</v>
      </c>
    </row>
    <row r="6" spans="4:9">
      <c r="I6">
        <v>4</v>
      </c>
    </row>
    <row r="7" spans="4:9">
      <c r="I7">
        <v>5</v>
      </c>
    </row>
    <row r="8" spans="4:9">
      <c r="I8">
        <v>6</v>
      </c>
    </row>
    <row r="9" spans="4:9">
      <c r="I9">
        <v>7</v>
      </c>
    </row>
    <row r="10" spans="4:9">
      <c r="I10">
        <v>8</v>
      </c>
    </row>
    <row r="11" spans="4:9">
      <c r="I11">
        <v>9</v>
      </c>
    </row>
    <row r="12" spans="4:9">
      <c r="I12">
        <v>10</v>
      </c>
    </row>
    <row r="13" spans="4:9">
      <c r="I13">
        <v>11</v>
      </c>
    </row>
    <row r="14" spans="4:9">
      <c r="I14">
        <v>12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E22" sqref="E22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2</vt:i4>
      </vt:variant>
    </vt:vector>
  </HeadingPairs>
  <TitlesOfParts>
    <vt:vector size="7" baseType="lpstr">
      <vt:lpstr>المبيعات</vt:lpstr>
      <vt:lpstr>المستريات</vt:lpstr>
      <vt:lpstr>الكشف الدوري</vt:lpstr>
      <vt:lpstr>ثوابت</vt:lpstr>
      <vt:lpstr>Sheet1</vt:lpstr>
      <vt:lpstr>الشهر</vt:lpstr>
      <vt:lpstr>نوع_الشراء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Suliman</dc:creator>
  <cp:lastModifiedBy>Suliman</cp:lastModifiedBy>
  <dcterms:created xsi:type="dcterms:W3CDTF">2020-01-28T07:36:51Z</dcterms:created>
  <dcterms:modified xsi:type="dcterms:W3CDTF">2020-01-28T16:24:36Z</dcterms:modified>
</cp:coreProperties>
</file>