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8180" windowHeight="7170" tabRatio="601" activeTab="1"/>
  </bookViews>
  <sheets>
    <sheet name="ratb13" sheetId="4" r:id="rId1"/>
    <sheet name="ratb1" sheetId="1" r:id="rId2"/>
    <sheet name="sheet3" sheetId="2" r:id="rId3"/>
    <sheet name="sheet4" sheetId="3" r:id="rId4"/>
    <sheet name="sheet5" sheetId="5" r:id="rId5"/>
  </sheets>
  <externalReferences>
    <externalReference r:id="rId6"/>
  </externalReferences>
  <definedNames>
    <definedName name="_xlnm.Print_Area" localSheetId="1">ratb1!$A$1:$Y$63</definedName>
    <definedName name="_xlnm.Print_Area" localSheetId="0">ratb13!$A$1:$AB$63</definedName>
  </definedNames>
  <calcPr calcId="124519"/>
</workbook>
</file>

<file path=xl/calcChain.xml><?xml version="1.0" encoding="utf-8"?>
<calcChain xmlns="http://schemas.openxmlformats.org/spreadsheetml/2006/main">
  <c r="T60" i="1"/>
  <c r="U60"/>
  <c r="V60"/>
  <c r="W60"/>
  <c r="Q8" i="2"/>
  <c r="E6"/>
  <c r="E5"/>
  <c r="E4"/>
  <c r="E7" s="1"/>
  <c r="Q60" i="4"/>
  <c r="F60"/>
  <c r="E60"/>
  <c r="D60"/>
  <c r="C60"/>
  <c r="B60"/>
  <c r="X59"/>
  <c r="R59"/>
  <c r="O59"/>
  <c r="N59"/>
  <c r="L59"/>
  <c r="J59"/>
  <c r="H59"/>
  <c r="A59"/>
  <c r="S59" s="1"/>
  <c r="Y59" s="1"/>
  <c r="X58"/>
  <c r="R58"/>
  <c r="O58"/>
  <c r="N58"/>
  <c r="L58"/>
  <c r="J58"/>
  <c r="H58"/>
  <c r="A58"/>
  <c r="S58" s="1"/>
  <c r="Y58" s="1"/>
  <c r="X57"/>
  <c r="R57"/>
  <c r="O57"/>
  <c r="N57"/>
  <c r="L57"/>
  <c r="J57"/>
  <c r="H57"/>
  <c r="A57"/>
  <c r="S57" s="1"/>
  <c r="Y57" s="1"/>
  <c r="X56"/>
  <c r="R56"/>
  <c r="O56"/>
  <c r="N56"/>
  <c r="L56"/>
  <c r="J56"/>
  <c r="H56"/>
  <c r="A56"/>
  <c r="S56" s="1"/>
  <c r="Y56" s="1"/>
  <c r="X55"/>
  <c r="R55"/>
  <c r="O55"/>
  <c r="N55"/>
  <c r="L55"/>
  <c r="J55"/>
  <c r="H55"/>
  <c r="A55"/>
  <c r="S55" s="1"/>
  <c r="Y55" s="1"/>
  <c r="X54"/>
  <c r="R54"/>
  <c r="O54"/>
  <c r="N54"/>
  <c r="L54"/>
  <c r="J54"/>
  <c r="H54"/>
  <c r="A54"/>
  <c r="S54" s="1"/>
  <c r="Y54" s="1"/>
  <c r="X53"/>
  <c r="R53"/>
  <c r="O53"/>
  <c r="N53"/>
  <c r="L53"/>
  <c r="J53"/>
  <c r="H53"/>
  <c r="A53"/>
  <c r="S53" s="1"/>
  <c r="Y53" s="1"/>
  <c r="X52"/>
  <c r="R52"/>
  <c r="O52"/>
  <c r="N52"/>
  <c r="L52"/>
  <c r="J52"/>
  <c r="H52"/>
  <c r="A52"/>
  <c r="S52" s="1"/>
  <c r="Y52" s="1"/>
  <c r="X51"/>
  <c r="R51"/>
  <c r="O51"/>
  <c r="N51"/>
  <c r="L51"/>
  <c r="J51"/>
  <c r="H51"/>
  <c r="A51"/>
  <c r="S51" s="1"/>
  <c r="Y51" s="1"/>
  <c r="X50"/>
  <c r="R50"/>
  <c r="O50"/>
  <c r="N50"/>
  <c r="L50"/>
  <c r="J50"/>
  <c r="H50"/>
  <c r="A50"/>
  <c r="S50" s="1"/>
  <c r="Y50" s="1"/>
  <c r="X49"/>
  <c r="R49"/>
  <c r="O49"/>
  <c r="N49"/>
  <c r="L49"/>
  <c r="J49"/>
  <c r="H49"/>
  <c r="A49"/>
  <c r="S49" s="1"/>
  <c r="Y49" s="1"/>
  <c r="X48"/>
  <c r="R48"/>
  <c r="O48"/>
  <c r="N48"/>
  <c r="L48"/>
  <c r="J48"/>
  <c r="H48"/>
  <c r="A48"/>
  <c r="S48" s="1"/>
  <c r="Y48" s="1"/>
  <c r="X47"/>
  <c r="R47"/>
  <c r="O47"/>
  <c r="N47"/>
  <c r="L47"/>
  <c r="J47"/>
  <c r="H47"/>
  <c r="A47"/>
  <c r="S47" s="1"/>
  <c r="Y47" s="1"/>
  <c r="X46"/>
  <c r="R46"/>
  <c r="O46"/>
  <c r="N46"/>
  <c r="L46"/>
  <c r="J46"/>
  <c r="H46"/>
  <c r="A46"/>
  <c r="S46" s="1"/>
  <c r="Y46" s="1"/>
  <c r="X45"/>
  <c r="R45"/>
  <c r="O45"/>
  <c r="N45"/>
  <c r="L45"/>
  <c r="J45"/>
  <c r="H45"/>
  <c r="A45"/>
  <c r="S45" s="1"/>
  <c r="Y45" s="1"/>
  <c r="X44"/>
  <c r="R44"/>
  <c r="O44"/>
  <c r="N44"/>
  <c r="L44"/>
  <c r="J44"/>
  <c r="H44"/>
  <c r="A44"/>
  <c r="S44" s="1"/>
  <c r="Y44" s="1"/>
  <c r="X43"/>
  <c r="R43"/>
  <c r="O43"/>
  <c r="N43"/>
  <c r="L43"/>
  <c r="J43"/>
  <c r="H43"/>
  <c r="A43"/>
  <c r="S43" s="1"/>
  <c r="Y43" s="1"/>
  <c r="X42"/>
  <c r="R42"/>
  <c r="O42"/>
  <c r="N42"/>
  <c r="L42"/>
  <c r="J42"/>
  <c r="H42"/>
  <c r="A42"/>
  <c r="S42" s="1"/>
  <c r="Y42" s="1"/>
  <c r="X41"/>
  <c r="R41"/>
  <c r="O41"/>
  <c r="N41"/>
  <c r="L41"/>
  <c r="J41"/>
  <c r="H41"/>
  <c r="A41"/>
  <c r="S41" s="1"/>
  <c r="Y41" s="1"/>
  <c r="X40"/>
  <c r="R40"/>
  <c r="O40"/>
  <c r="N40"/>
  <c r="L40"/>
  <c r="J40"/>
  <c r="H40"/>
  <c r="A40"/>
  <c r="S40" s="1"/>
  <c r="Y40" s="1"/>
  <c r="X39"/>
  <c r="R39"/>
  <c r="O39"/>
  <c r="N39"/>
  <c r="L39"/>
  <c r="J39"/>
  <c r="H39"/>
  <c r="A39"/>
  <c r="S39" s="1"/>
  <c r="Y39" s="1"/>
  <c r="X38"/>
  <c r="R38"/>
  <c r="O38"/>
  <c r="N38"/>
  <c r="L38"/>
  <c r="J38"/>
  <c r="H38"/>
  <c r="A38"/>
  <c r="S38" s="1"/>
  <c r="Y38" s="1"/>
  <c r="AA37"/>
  <c r="X37"/>
  <c r="O37"/>
  <c r="R37" s="1"/>
  <c r="N37"/>
  <c r="L37"/>
  <c r="J37"/>
  <c r="H37"/>
  <c r="A37" s="1"/>
  <c r="S37" s="1"/>
  <c r="Y37" s="1"/>
  <c r="AA36"/>
  <c r="X36"/>
  <c r="R36"/>
  <c r="O36"/>
  <c r="N36"/>
  <c r="L36"/>
  <c r="J36"/>
  <c r="H36"/>
  <c r="A36"/>
  <c r="S36" s="1"/>
  <c r="Y36" s="1"/>
  <c r="AA35"/>
  <c r="X35"/>
  <c r="O35"/>
  <c r="R35" s="1"/>
  <c r="N35"/>
  <c r="L35"/>
  <c r="J35"/>
  <c r="H35"/>
  <c r="A35" s="1"/>
  <c r="S35" s="1"/>
  <c r="Y35" s="1"/>
  <c r="AA34"/>
  <c r="X34"/>
  <c r="R34"/>
  <c r="O34"/>
  <c r="N34"/>
  <c r="L34"/>
  <c r="J34"/>
  <c r="H34"/>
  <c r="A34"/>
  <c r="S34" s="1"/>
  <c r="Y34" s="1"/>
  <c r="AA33"/>
  <c r="X33"/>
  <c r="O33"/>
  <c r="R33" s="1"/>
  <c r="N33"/>
  <c r="L33"/>
  <c r="J33"/>
  <c r="H33"/>
  <c r="A33" s="1"/>
  <c r="S33" s="1"/>
  <c r="Y33" s="1"/>
  <c r="AA32"/>
  <c r="X32"/>
  <c r="R32"/>
  <c r="O32"/>
  <c r="N32"/>
  <c r="L32"/>
  <c r="J32"/>
  <c r="H32"/>
  <c r="A32"/>
  <c r="S32" s="1"/>
  <c r="Y32" s="1"/>
  <c r="AA31"/>
  <c r="X31"/>
  <c r="O31"/>
  <c r="R31" s="1"/>
  <c r="N31"/>
  <c r="L31"/>
  <c r="J31"/>
  <c r="H31"/>
  <c r="A31" s="1"/>
  <c r="S31" s="1"/>
  <c r="Y31" s="1"/>
  <c r="AA30"/>
  <c r="X30"/>
  <c r="R30"/>
  <c r="O30"/>
  <c r="N30"/>
  <c r="L30"/>
  <c r="J30"/>
  <c r="H30"/>
  <c r="A30"/>
  <c r="S30" s="1"/>
  <c r="Y30" s="1"/>
  <c r="AA29"/>
  <c r="X29"/>
  <c r="O29"/>
  <c r="R29" s="1"/>
  <c r="N29"/>
  <c r="L29"/>
  <c r="J29"/>
  <c r="H29"/>
  <c r="A29" s="1"/>
  <c r="S29" s="1"/>
  <c r="Y29" s="1"/>
  <c r="AA28"/>
  <c r="X28"/>
  <c r="R28"/>
  <c r="O28"/>
  <c r="N28"/>
  <c r="L28"/>
  <c r="J28"/>
  <c r="H28"/>
  <c r="A28"/>
  <c r="S28" s="1"/>
  <c r="Y28" s="1"/>
  <c r="AA27"/>
  <c r="X27"/>
  <c r="O27"/>
  <c r="R27" s="1"/>
  <c r="N27"/>
  <c r="L27"/>
  <c r="J27"/>
  <c r="H27"/>
  <c r="A27" s="1"/>
  <c r="S27" s="1"/>
  <c r="Y27" s="1"/>
  <c r="AA26"/>
  <c r="X26"/>
  <c r="R26"/>
  <c r="O26"/>
  <c r="N26"/>
  <c r="L26"/>
  <c r="J26"/>
  <c r="H26"/>
  <c r="A26"/>
  <c r="S26" s="1"/>
  <c r="Y26" s="1"/>
  <c r="AA25"/>
  <c r="X25"/>
  <c r="O25"/>
  <c r="R25" s="1"/>
  <c r="N25"/>
  <c r="L25"/>
  <c r="J25"/>
  <c r="H25"/>
  <c r="A25" s="1"/>
  <c r="S25" s="1"/>
  <c r="Y25" s="1"/>
  <c r="AA24"/>
  <c r="X24"/>
  <c r="R24"/>
  <c r="O24"/>
  <c r="N24"/>
  <c r="L24"/>
  <c r="J24"/>
  <c r="H24"/>
  <c r="A24"/>
  <c r="S24" s="1"/>
  <c r="Y24" s="1"/>
  <c r="AA23"/>
  <c r="X23"/>
  <c r="O23"/>
  <c r="R23" s="1"/>
  <c r="N23"/>
  <c r="L23"/>
  <c r="J23"/>
  <c r="H23"/>
  <c r="A23" s="1"/>
  <c r="S23" s="1"/>
  <c r="Y23" s="1"/>
  <c r="AA22"/>
  <c r="X22"/>
  <c r="R22"/>
  <c r="O22"/>
  <c r="N22"/>
  <c r="L22"/>
  <c r="J22"/>
  <c r="H22"/>
  <c r="A22"/>
  <c r="S22" s="1"/>
  <c r="Y22" s="1"/>
  <c r="AA21"/>
  <c r="X21"/>
  <c r="O21"/>
  <c r="R21" s="1"/>
  <c r="N21"/>
  <c r="L21"/>
  <c r="J21"/>
  <c r="H21"/>
  <c r="A21" s="1"/>
  <c r="S21" s="1"/>
  <c r="Y21" s="1"/>
  <c r="AA20"/>
  <c r="X20"/>
  <c r="R20"/>
  <c r="O20"/>
  <c r="N20"/>
  <c r="L20"/>
  <c r="J20"/>
  <c r="H20"/>
  <c r="A20"/>
  <c r="S20" s="1"/>
  <c r="Y20" s="1"/>
  <c r="AA19"/>
  <c r="X19"/>
  <c r="O19"/>
  <c r="R19" s="1"/>
  <c r="N19"/>
  <c r="L19"/>
  <c r="J19"/>
  <c r="H19"/>
  <c r="A19" s="1"/>
  <c r="S19" s="1"/>
  <c r="Y19" s="1"/>
  <c r="AA18"/>
  <c r="X18"/>
  <c r="R18"/>
  <c r="O18"/>
  <c r="N18"/>
  <c r="L18"/>
  <c r="J18"/>
  <c r="H18"/>
  <c r="A18"/>
  <c r="S18" s="1"/>
  <c r="Y18" s="1"/>
  <c r="AA17"/>
  <c r="X17"/>
  <c r="O17"/>
  <c r="R17" s="1"/>
  <c r="N17"/>
  <c r="L17"/>
  <c r="J17"/>
  <c r="H17"/>
  <c r="A17" s="1"/>
  <c r="S17" s="1"/>
  <c r="Y17" s="1"/>
  <c r="AA16"/>
  <c r="X16"/>
  <c r="R16"/>
  <c r="O16"/>
  <c r="N16"/>
  <c r="L16"/>
  <c r="J16"/>
  <c r="H16"/>
  <c r="A16"/>
  <c r="S16" s="1"/>
  <c r="Y16" s="1"/>
  <c r="AA15"/>
  <c r="X15"/>
  <c r="O15"/>
  <c r="R15" s="1"/>
  <c r="N15"/>
  <c r="L15"/>
  <c r="J15"/>
  <c r="H15"/>
  <c r="A15" s="1"/>
  <c r="S15" s="1"/>
  <c r="Y15" s="1"/>
  <c r="AA14"/>
  <c r="X14"/>
  <c r="R14"/>
  <c r="O14"/>
  <c r="N14"/>
  <c r="L14"/>
  <c r="J14"/>
  <c r="H14"/>
  <c r="A14"/>
  <c r="S14" s="1"/>
  <c r="Y14" s="1"/>
  <c r="X13"/>
  <c r="R13"/>
  <c r="O13"/>
  <c r="N13"/>
  <c r="L13"/>
  <c r="J13"/>
  <c r="H13"/>
  <c r="A13"/>
  <c r="S13" s="1"/>
  <c r="Y13" s="1"/>
  <c r="X12"/>
  <c r="R12"/>
  <c r="O12"/>
  <c r="N12"/>
  <c r="L12"/>
  <c r="J12"/>
  <c r="H12"/>
  <c r="A12"/>
  <c r="S12" s="1"/>
  <c r="Y12" s="1"/>
  <c r="X11"/>
  <c r="R11"/>
  <c r="O11"/>
  <c r="N11"/>
  <c r="L11"/>
  <c r="J11"/>
  <c r="H11"/>
  <c r="A11"/>
  <c r="S11" s="1"/>
  <c r="Y11" s="1"/>
  <c r="X10"/>
  <c r="R10"/>
  <c r="O10"/>
  <c r="N10"/>
  <c r="L10"/>
  <c r="J10"/>
  <c r="H10"/>
  <c r="A10"/>
  <c r="S10" s="1"/>
  <c r="Y10" s="1"/>
  <c r="X9"/>
  <c r="R9"/>
  <c r="O9"/>
  <c r="N9"/>
  <c r="L9"/>
  <c r="J9"/>
  <c r="H9"/>
  <c r="A9"/>
  <c r="S9" s="1"/>
  <c r="Y9" s="1"/>
  <c r="X8"/>
  <c r="O8"/>
  <c r="P8" s="1"/>
  <c r="N8"/>
  <c r="L8"/>
  <c r="J8"/>
  <c r="H8"/>
  <c r="A8" s="1"/>
  <c r="X7"/>
  <c r="P7"/>
  <c r="O7"/>
  <c r="R7" s="1"/>
  <c r="N7"/>
  <c r="L7"/>
  <c r="J7"/>
  <c r="H7"/>
  <c r="A7"/>
  <c r="X6"/>
  <c r="O6"/>
  <c r="P6" s="1"/>
  <c r="P60" s="1"/>
  <c r="N6"/>
  <c r="N60" s="1"/>
  <c r="L6"/>
  <c r="L60" s="1"/>
  <c r="J6"/>
  <c r="J60" s="1"/>
  <c r="H6"/>
  <c r="A6" s="1"/>
  <c r="O15" i="1"/>
  <c r="S7" i="4" l="1"/>
  <c r="Y7" s="1"/>
  <c r="R6"/>
  <c r="R60" s="1"/>
  <c r="R8"/>
  <c r="S8" s="1"/>
  <c r="Y8" s="1"/>
  <c r="H60"/>
  <c r="A60" s="1"/>
  <c r="O60"/>
  <c r="S6" l="1"/>
  <c r="Y6" l="1"/>
  <c r="S60"/>
  <c r="Q60" i="1" l="1"/>
  <c r="C60"/>
  <c r="I11" i="2" s="1"/>
  <c r="D60" i="1"/>
  <c r="I12" i="2" s="1"/>
  <c r="E60" i="1"/>
  <c r="I8" i="2" s="1"/>
  <c r="F60" i="1"/>
  <c r="I9" i="2" s="1"/>
  <c r="B60" i="1"/>
  <c r="X7"/>
  <c r="X8"/>
  <c r="X9"/>
  <c r="X10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X33"/>
  <c r="X34"/>
  <c r="X35"/>
  <c r="X36"/>
  <c r="X37"/>
  <c r="X38"/>
  <c r="X39"/>
  <c r="X40"/>
  <c r="X41"/>
  <c r="X42"/>
  <c r="X43"/>
  <c r="X44"/>
  <c r="X45"/>
  <c r="X46"/>
  <c r="X47"/>
  <c r="X48"/>
  <c r="X49"/>
  <c r="X50"/>
  <c r="X51"/>
  <c r="X52"/>
  <c r="X53"/>
  <c r="X54"/>
  <c r="X55"/>
  <c r="X56"/>
  <c r="X57"/>
  <c r="X58"/>
  <c r="X59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X6"/>
  <c r="X60" s="1"/>
  <c r="O7"/>
  <c r="P7" s="1"/>
  <c r="O8"/>
  <c r="O9"/>
  <c r="O10"/>
  <c r="O11"/>
  <c r="O12"/>
  <c r="O13"/>
  <c r="R13" s="1"/>
  <c r="O14"/>
  <c r="R14" s="1"/>
  <c r="R15"/>
  <c r="O16"/>
  <c r="R16" s="1"/>
  <c r="O17"/>
  <c r="R17" s="1"/>
  <c r="O18"/>
  <c r="R18" s="1"/>
  <c r="O19"/>
  <c r="R19" s="1"/>
  <c r="O20"/>
  <c r="R20" s="1"/>
  <c r="O21"/>
  <c r="R21" s="1"/>
  <c r="O22"/>
  <c r="R22" s="1"/>
  <c r="O23"/>
  <c r="R23" s="1"/>
  <c r="O24"/>
  <c r="R24" s="1"/>
  <c r="O25"/>
  <c r="R25" s="1"/>
  <c r="O26"/>
  <c r="R26" s="1"/>
  <c r="O27"/>
  <c r="R27" s="1"/>
  <c r="O28"/>
  <c r="R28" s="1"/>
  <c r="O29"/>
  <c r="R29" s="1"/>
  <c r="O30"/>
  <c r="R30" s="1"/>
  <c r="O31"/>
  <c r="R31" s="1"/>
  <c r="O32"/>
  <c r="R32" s="1"/>
  <c r="O33"/>
  <c r="R33" s="1"/>
  <c r="O34"/>
  <c r="R34" s="1"/>
  <c r="O35"/>
  <c r="R35" s="1"/>
  <c r="O36"/>
  <c r="R36" s="1"/>
  <c r="O37"/>
  <c r="R37" s="1"/>
  <c r="O38"/>
  <c r="R38" s="1"/>
  <c r="O39"/>
  <c r="R39" s="1"/>
  <c r="O40"/>
  <c r="R40" s="1"/>
  <c r="O41"/>
  <c r="R41" s="1"/>
  <c r="O42"/>
  <c r="R42" s="1"/>
  <c r="O43"/>
  <c r="R43" s="1"/>
  <c r="O44"/>
  <c r="R44" s="1"/>
  <c r="O45"/>
  <c r="R45" s="1"/>
  <c r="O46"/>
  <c r="R46" s="1"/>
  <c r="O47"/>
  <c r="R47" s="1"/>
  <c r="O48"/>
  <c r="R48" s="1"/>
  <c r="O49"/>
  <c r="R49" s="1"/>
  <c r="O50"/>
  <c r="R50" s="1"/>
  <c r="O51"/>
  <c r="R51" s="1"/>
  <c r="O52"/>
  <c r="R52" s="1"/>
  <c r="O53"/>
  <c r="R53" s="1"/>
  <c r="O54"/>
  <c r="R54" s="1"/>
  <c r="O55"/>
  <c r="R55" s="1"/>
  <c r="O56"/>
  <c r="R56" s="1"/>
  <c r="O57"/>
  <c r="R57" s="1"/>
  <c r="O58"/>
  <c r="R58" s="1"/>
  <c r="O59"/>
  <c r="R59" s="1"/>
  <c r="O6"/>
  <c r="N6"/>
  <c r="L6"/>
  <c r="H7"/>
  <c r="H8"/>
  <c r="H9"/>
  <c r="A9" s="1"/>
  <c r="H10"/>
  <c r="A10" s="1"/>
  <c r="H11"/>
  <c r="A11" s="1"/>
  <c r="H12"/>
  <c r="A12" s="1"/>
  <c r="H13"/>
  <c r="A13" s="1"/>
  <c r="H14"/>
  <c r="A14" s="1"/>
  <c r="H15"/>
  <c r="A15" s="1"/>
  <c r="H16"/>
  <c r="A16" s="1"/>
  <c r="H17"/>
  <c r="A17" s="1"/>
  <c r="H18"/>
  <c r="A18" s="1"/>
  <c r="H19"/>
  <c r="A19" s="1"/>
  <c r="H20"/>
  <c r="A20" s="1"/>
  <c r="H21"/>
  <c r="A21" s="1"/>
  <c r="H22"/>
  <c r="A22" s="1"/>
  <c r="H23"/>
  <c r="A23" s="1"/>
  <c r="H24"/>
  <c r="A24" s="1"/>
  <c r="H25"/>
  <c r="A25" s="1"/>
  <c r="H26"/>
  <c r="A26" s="1"/>
  <c r="H27"/>
  <c r="A27" s="1"/>
  <c r="H28"/>
  <c r="A28" s="1"/>
  <c r="H29"/>
  <c r="A29" s="1"/>
  <c r="H30"/>
  <c r="A30" s="1"/>
  <c r="H31"/>
  <c r="A31" s="1"/>
  <c r="H32"/>
  <c r="A32" s="1"/>
  <c r="H33"/>
  <c r="A33" s="1"/>
  <c r="H34"/>
  <c r="A34" s="1"/>
  <c r="H35"/>
  <c r="A35" s="1"/>
  <c r="H36"/>
  <c r="A36" s="1"/>
  <c r="H37"/>
  <c r="A37" s="1"/>
  <c r="H38"/>
  <c r="A38" s="1"/>
  <c r="H39"/>
  <c r="A39" s="1"/>
  <c r="H40"/>
  <c r="A40" s="1"/>
  <c r="H41"/>
  <c r="A41" s="1"/>
  <c r="H42"/>
  <c r="A42" s="1"/>
  <c r="H43"/>
  <c r="A43" s="1"/>
  <c r="H44"/>
  <c r="A44" s="1"/>
  <c r="H45"/>
  <c r="A45" s="1"/>
  <c r="H46"/>
  <c r="A46" s="1"/>
  <c r="H47"/>
  <c r="A47" s="1"/>
  <c r="H48"/>
  <c r="A48" s="1"/>
  <c r="H49"/>
  <c r="A49" s="1"/>
  <c r="H50"/>
  <c r="A50" s="1"/>
  <c r="H51"/>
  <c r="A51" s="1"/>
  <c r="H52"/>
  <c r="A52" s="1"/>
  <c r="H53"/>
  <c r="A53" s="1"/>
  <c r="H54"/>
  <c r="A54" s="1"/>
  <c r="H55"/>
  <c r="A55" s="1"/>
  <c r="H56"/>
  <c r="A56" s="1"/>
  <c r="H57"/>
  <c r="A57" s="1"/>
  <c r="H58"/>
  <c r="A58" s="1"/>
  <c r="H59"/>
  <c r="A59" s="1"/>
  <c r="H6"/>
  <c r="A6" s="1"/>
  <c r="P6" l="1"/>
  <c r="R6" s="1"/>
  <c r="S6" s="1"/>
  <c r="Y6" s="1"/>
  <c r="R7"/>
  <c r="I6" i="2"/>
  <c r="A21"/>
  <c r="R12" i="1"/>
  <c r="S59"/>
  <c r="Y59" s="1"/>
  <c r="S58"/>
  <c r="Y58" s="1"/>
  <c r="S57"/>
  <c r="Y57" s="1"/>
  <c r="S56"/>
  <c r="Y56" s="1"/>
  <c r="S55"/>
  <c r="Y55" s="1"/>
  <c r="S54"/>
  <c r="Y54" s="1"/>
  <c r="S53"/>
  <c r="Y53" s="1"/>
  <c r="S52"/>
  <c r="Y52" s="1"/>
  <c r="S51"/>
  <c r="Y51" s="1"/>
  <c r="S50"/>
  <c r="Y50" s="1"/>
  <c r="S49"/>
  <c r="Y49" s="1"/>
  <c r="S48"/>
  <c r="Y48" s="1"/>
  <c r="S47"/>
  <c r="Y47" s="1"/>
  <c r="S46"/>
  <c r="Y46" s="1"/>
  <c r="S45"/>
  <c r="Y45" s="1"/>
  <c r="S44"/>
  <c r="Y44" s="1"/>
  <c r="S43"/>
  <c r="Y43" s="1"/>
  <c r="S42"/>
  <c r="Y42" s="1"/>
  <c r="S41"/>
  <c r="Y41" s="1"/>
  <c r="S40"/>
  <c r="Y40" s="1"/>
  <c r="S39"/>
  <c r="Y39" s="1"/>
  <c r="S38"/>
  <c r="Y38" s="1"/>
  <c r="S37"/>
  <c r="Y37" s="1"/>
  <c r="S36"/>
  <c r="Y36" s="1"/>
  <c r="S35"/>
  <c r="Y35" s="1"/>
  <c r="S34"/>
  <c r="Y34" s="1"/>
  <c r="S33"/>
  <c r="Y33" s="1"/>
  <c r="S32"/>
  <c r="Y32" s="1"/>
  <c r="S31"/>
  <c r="Y31" s="1"/>
  <c r="S30"/>
  <c r="Y30" s="1"/>
  <c r="S29"/>
  <c r="Y29" s="1"/>
  <c r="S28"/>
  <c r="Y28" s="1"/>
  <c r="S27"/>
  <c r="Y27" s="1"/>
  <c r="S26"/>
  <c r="Y26" s="1"/>
  <c r="S25"/>
  <c r="Y25" s="1"/>
  <c r="S24"/>
  <c r="Y24" s="1"/>
  <c r="S23"/>
  <c r="Y23" s="1"/>
  <c r="S22"/>
  <c r="Y22" s="1"/>
  <c r="S21"/>
  <c r="Y21" s="1"/>
  <c r="S20"/>
  <c r="Y20" s="1"/>
  <c r="S19"/>
  <c r="Y19" s="1"/>
  <c r="S18"/>
  <c r="Y18" s="1"/>
  <c r="S17"/>
  <c r="Y17" s="1"/>
  <c r="S16"/>
  <c r="Y16" s="1"/>
  <c r="S15"/>
  <c r="Y15" s="1"/>
  <c r="S14"/>
  <c r="Y14" s="1"/>
  <c r="S13"/>
  <c r="Y13" s="1"/>
  <c r="S12"/>
  <c r="Y12" s="1"/>
  <c r="R11"/>
  <c r="S11" s="1"/>
  <c r="Y11" s="1"/>
  <c r="H60"/>
  <c r="I10" i="2" s="1"/>
  <c r="R10" i="1"/>
  <c r="S10" s="1"/>
  <c r="Y10" s="1"/>
  <c r="L60"/>
  <c r="I13" i="2" s="1"/>
  <c r="O60" i="1"/>
  <c r="N60"/>
  <c r="I7" i="2" s="1"/>
  <c r="J60" i="1"/>
  <c r="I14" i="2" s="1"/>
  <c r="R9" i="1"/>
  <c r="S9" s="1"/>
  <c r="Y9" s="1"/>
  <c r="P8"/>
  <c r="P60" s="1"/>
  <c r="Q7" i="2" s="1"/>
  <c r="A8" i="1"/>
  <c r="A7"/>
  <c r="R60" l="1"/>
  <c r="Q6" i="2"/>
  <c r="Q14" s="1"/>
  <c r="I16" s="1"/>
  <c r="Q19" s="1"/>
  <c r="A60" i="1"/>
  <c r="S60" s="1"/>
  <c r="Y60" s="1"/>
  <c r="I15" i="2"/>
  <c r="S7" i="1"/>
  <c r="Y7" s="1"/>
  <c r="R8"/>
  <c r="I17" i="2" l="1"/>
  <c r="Q20" s="1"/>
  <c r="A22" s="1"/>
  <c r="A20" s="1"/>
  <c r="A4" s="1"/>
  <c r="Q18"/>
  <c r="S8" i="1"/>
  <c r="Y8" l="1"/>
</calcChain>
</file>

<file path=xl/sharedStrings.xml><?xml version="1.0" encoding="utf-8"?>
<sst xmlns="http://schemas.openxmlformats.org/spreadsheetml/2006/main" count="211" uniqueCount="155">
  <si>
    <t>ثاريَزطاي هةوليَر</t>
  </si>
  <si>
    <t>ليستى مووضةى فةرمانبةرةرانى ( دادطاي هيَزةكاني ئاسايشي ناوخؤ)   مانطي/ كانووني دووةم / 2020</t>
  </si>
  <si>
    <t>شــايـسـتـةكــــان</t>
  </si>
  <si>
    <t>دةرمالةكان</t>
  </si>
  <si>
    <t>سةرجةمي شايستةبوون</t>
  </si>
  <si>
    <t>مووضةي بنةرةتي</t>
  </si>
  <si>
    <t>خيَزانداري</t>
  </si>
  <si>
    <t>مندال</t>
  </si>
  <si>
    <t>ترسناكي</t>
  </si>
  <si>
    <t>خواردن</t>
  </si>
  <si>
    <t>بروانامة</t>
  </si>
  <si>
    <t>مستحقات بروانامة</t>
  </si>
  <si>
    <t>نسبة</t>
  </si>
  <si>
    <t>ثيشةيي دادوةران</t>
  </si>
  <si>
    <t>ثاية</t>
  </si>
  <si>
    <t>ليَبريني كؤتايي</t>
  </si>
  <si>
    <t>راطرتني خانة نشيني</t>
  </si>
  <si>
    <t>باجي دةرامةت 5%</t>
  </si>
  <si>
    <t>ثوولي دارايي</t>
  </si>
  <si>
    <t>سةرجةمي ليَبريني كؤتايي</t>
  </si>
  <si>
    <t>بري ضةك</t>
  </si>
  <si>
    <t>ليَبرينةكاني تر</t>
  </si>
  <si>
    <t>جيَ بةجيَ كردن</t>
  </si>
  <si>
    <t>خانوو بةرة</t>
  </si>
  <si>
    <t>ذن هيَنان</t>
  </si>
  <si>
    <t>برينةكاني تر</t>
  </si>
  <si>
    <t>كؤي ليَبرينةكاني تر</t>
  </si>
  <si>
    <t xml:space="preserve">بري ثيَويست بدريَت </t>
  </si>
  <si>
    <t>ناوي فةرمانبةر</t>
  </si>
  <si>
    <t>ناونيشاني فةرمانبةري</t>
  </si>
  <si>
    <t>زنجيرة</t>
  </si>
  <si>
    <t>كـــؤي طشـــتي</t>
  </si>
  <si>
    <t>عةميدي ماف ثةروةر</t>
  </si>
  <si>
    <t>عةقيدي ماف ثةروةر</t>
  </si>
  <si>
    <t>عبدالواحد حسن ابراهيم</t>
  </si>
  <si>
    <t>ابراهيم عبدالحميد يوسف</t>
  </si>
  <si>
    <t>جبري نبي مام نبي</t>
  </si>
  <si>
    <t>اوميد زرار فتح الله</t>
  </si>
  <si>
    <t>زردشت عبدالوهاب مولود</t>
  </si>
  <si>
    <t>سيروان صالح خضر</t>
  </si>
  <si>
    <t>ابو بكر قادر نادر</t>
  </si>
  <si>
    <t>نةبةز صلاح الدين شهاب</t>
  </si>
  <si>
    <t>عبدالهادي مامة محمد</t>
  </si>
  <si>
    <t>رافد يوسف احمد</t>
  </si>
  <si>
    <t>رؤستم رشيد سعيد</t>
  </si>
  <si>
    <t>احمد صالح اسماعيل</t>
  </si>
  <si>
    <t>تحسين ياسين كريم</t>
  </si>
  <si>
    <t>كفاح مصلح نامق</t>
  </si>
  <si>
    <t>ئازاد رشيد علي</t>
  </si>
  <si>
    <t>مصطفى برهان محي الدين</t>
  </si>
  <si>
    <t>عبدالله حسن ابراهيم</t>
  </si>
  <si>
    <t>جوهر صابر حمد</t>
  </si>
  <si>
    <r>
      <t xml:space="preserve">صباح </t>
    </r>
    <r>
      <rPr>
        <sz val="12"/>
        <rFont val="Ali-A-Alwand"/>
        <charset val="178"/>
      </rPr>
      <t>عثمان</t>
    </r>
    <r>
      <rPr>
        <sz val="12"/>
        <rFont val="Ali_K_Alwand"/>
        <charset val="178"/>
      </rPr>
      <t xml:space="preserve"> امين </t>
    </r>
  </si>
  <si>
    <t>ستار سليم رسول</t>
  </si>
  <si>
    <t>شيرزاد جبار صالح</t>
  </si>
  <si>
    <r>
      <t xml:space="preserve">كامران </t>
    </r>
    <r>
      <rPr>
        <sz val="12"/>
        <rFont val="Ali-A-Alwand"/>
        <charset val="178"/>
      </rPr>
      <t xml:space="preserve">عثمان </t>
    </r>
    <r>
      <rPr>
        <sz val="12"/>
        <rFont val="Ali_K_Alwand"/>
        <charset val="178"/>
      </rPr>
      <t>خورشيد</t>
    </r>
  </si>
  <si>
    <t>عدنان عبدالله رشيد</t>
  </si>
  <si>
    <t>شيرزاد جعفر سمايل</t>
  </si>
  <si>
    <t xml:space="preserve">علي حمد امين اسماعيل </t>
  </si>
  <si>
    <t>كوسرت كريم حسين</t>
  </si>
  <si>
    <t xml:space="preserve">هؤزان نجاتي شهاب الدين </t>
  </si>
  <si>
    <t>دانا صادق حمد</t>
  </si>
  <si>
    <t>يوسف قادر ياسين</t>
  </si>
  <si>
    <t xml:space="preserve">جلال جمال جاسم </t>
  </si>
  <si>
    <t xml:space="preserve">ايوب علي سوار </t>
  </si>
  <si>
    <t>كارزان خورشيد حسين</t>
  </si>
  <si>
    <t>رعد رزطار بكر</t>
  </si>
  <si>
    <t>رؤستم مدين حمة سور</t>
  </si>
  <si>
    <t>طارق توفيق نامق</t>
  </si>
  <si>
    <t>ديدار عبدالله كريم</t>
  </si>
  <si>
    <t>دلوظان دوان قادر</t>
  </si>
  <si>
    <r>
      <t xml:space="preserve">هةلبةست سلمان </t>
    </r>
    <r>
      <rPr>
        <sz val="12"/>
        <rFont val="Ali-A-Alwand"/>
        <charset val="178"/>
      </rPr>
      <t>خضر</t>
    </r>
  </si>
  <si>
    <r>
      <t xml:space="preserve">سةرتيث احمد </t>
    </r>
    <r>
      <rPr>
        <sz val="12"/>
        <rFont val="Ali-A-Alwand"/>
        <charset val="178"/>
      </rPr>
      <t xml:space="preserve">رضا </t>
    </r>
    <r>
      <rPr>
        <sz val="12"/>
        <rFont val="Ali_K_Alwand"/>
        <charset val="178"/>
      </rPr>
      <t>قادر</t>
    </r>
  </si>
  <si>
    <t>محي الدين حسن عبدالله</t>
  </si>
  <si>
    <t>مسعود محمد سعيد</t>
  </si>
  <si>
    <t>عثمان شريف حمد</t>
  </si>
  <si>
    <t>كاروان نريمان رحمان</t>
  </si>
  <si>
    <t>ريباز حكيم عبدالقادر</t>
  </si>
  <si>
    <t>هةذار عبدالستار عبدالقادر</t>
  </si>
  <si>
    <t>سةروةر حال نبي</t>
  </si>
  <si>
    <t>هةنطاو قاسم محمد</t>
  </si>
  <si>
    <t xml:space="preserve">لاوند دلاور حميد </t>
  </si>
  <si>
    <t xml:space="preserve">عبدالباقي شريف حمد </t>
  </si>
  <si>
    <t xml:space="preserve">زياد خالد نادر علي </t>
  </si>
  <si>
    <t>سيروان كمال عبدالله</t>
  </si>
  <si>
    <t>يونس محمد قادر</t>
  </si>
  <si>
    <t>فرست محمد طه</t>
  </si>
  <si>
    <t>كاروان امين عيسى</t>
  </si>
  <si>
    <t>رائدي ثؤليس</t>
  </si>
  <si>
    <t>خشتةى ذمارة [  1  ]</t>
  </si>
  <si>
    <t>خشتةى ذمارة [ 2 ]</t>
  </si>
  <si>
    <t>خشتةى ذمارة [  3  ]</t>
  </si>
  <si>
    <t>برِى ثارةى دراو بةضةك</t>
  </si>
  <si>
    <t>خشتةى دانةى براوةكان</t>
  </si>
  <si>
    <t>خةرجيةكانى مامةلةى بوودجةكان [ دوا خةرجيةكان ] لايةنى قةرزار</t>
  </si>
  <si>
    <t>براوةكانى كؤتايى لايةنى قةرزدةر</t>
  </si>
  <si>
    <t>برِى ثارة</t>
  </si>
  <si>
    <t>ذمارةى ضةك</t>
  </si>
  <si>
    <t>ناوى ثيَدةر</t>
  </si>
  <si>
    <t>برى ثارة</t>
  </si>
  <si>
    <t>ناوى لايةنى ثيَدةر</t>
  </si>
  <si>
    <t>بةريَوةبةرايةتي طةنجينةي هةوليَر</t>
  </si>
  <si>
    <t>خانةبةندةكان</t>
  </si>
  <si>
    <t>ناوى 
ئةذماردن</t>
  </si>
  <si>
    <t>ناوى ئةذماردن</t>
  </si>
  <si>
    <t>بانكي خانووبةرة</t>
  </si>
  <si>
    <t>قسم</t>
  </si>
  <si>
    <t>م 1</t>
  </si>
  <si>
    <t>م 2</t>
  </si>
  <si>
    <t>م3</t>
  </si>
  <si>
    <t>م 4</t>
  </si>
  <si>
    <t>م 5</t>
  </si>
  <si>
    <t>بةريَوةبةرايةتي جيَ بةجيَ كردني هةوليَر</t>
  </si>
  <si>
    <t>2</t>
  </si>
  <si>
    <t>01</t>
  </si>
  <si>
    <t>مووضة</t>
  </si>
  <si>
    <t>سثاردةى راطيراوى خانةنشين 7%</t>
  </si>
  <si>
    <t>كؤى طشتى براوةكان</t>
  </si>
  <si>
    <t>10</t>
  </si>
  <si>
    <t>06</t>
  </si>
  <si>
    <t xml:space="preserve">ثاية </t>
  </si>
  <si>
    <t>سثاردةى ليَبرينى باجى دةرامةت/5%</t>
  </si>
  <si>
    <t>08</t>
  </si>
  <si>
    <t>دةرمالةى ترسناكى</t>
  </si>
  <si>
    <t>رةسمي ثوول</t>
  </si>
  <si>
    <t>11</t>
  </si>
  <si>
    <t>14</t>
  </si>
  <si>
    <t>16</t>
  </si>
  <si>
    <t xml:space="preserve">هاوسةر  </t>
  </si>
  <si>
    <t>داهاتة هةمةجؤرةكان</t>
  </si>
  <si>
    <t>17</t>
  </si>
  <si>
    <t>مندالان</t>
  </si>
  <si>
    <t>كؤى طشتى براوةكانى كؤتايى</t>
  </si>
  <si>
    <t>18</t>
  </si>
  <si>
    <t>1</t>
  </si>
  <si>
    <t>21</t>
  </si>
  <si>
    <t>دةرمالةي تايبةت</t>
  </si>
  <si>
    <t xml:space="preserve">كؤى طشتى خةرجيةكانى كؤتايى </t>
  </si>
  <si>
    <t>- كؤى طشتى براوةكانى كؤتايى</t>
  </si>
  <si>
    <t>برة ثارةدراوبة ضةكى بةناوى فةرمانطة</t>
  </si>
  <si>
    <t>دلنيام لةسةر راستى خةرج كردنى كؤى طشتى لةسةر بوجةكة كة تةنها /          [</t>
  </si>
  <si>
    <t xml:space="preserve">] دينار </t>
  </si>
  <si>
    <t>دلنيام لةسةر راستى برينى برة ثارةيةى وةك داهاتة كؤتايى يةكان كة تةنها /     [</t>
  </si>
  <si>
    <t xml:space="preserve">كؤى طشتى </t>
  </si>
  <si>
    <t>دلنيام لةسةر راستى برةثارةيةى كة دابةش دةكريَت كة تةنها/                      [</t>
  </si>
  <si>
    <t xml:space="preserve">            كؤى ثارة براوةكان                       [ خشتةى ذمارة 2]</t>
  </si>
  <si>
    <t>كؤى طشتى كة يةكسانة بةئةنجامى [ خشتةى ذمارة 3]</t>
  </si>
  <si>
    <r>
      <t xml:space="preserve">                     ث.ث4                       سةرتيث احمد </t>
    </r>
    <r>
      <rPr>
        <sz val="14"/>
        <color indexed="8"/>
        <rFont val="Ali-A-Samik"/>
        <charset val="178"/>
      </rPr>
      <t>رضا</t>
    </r>
  </si>
  <si>
    <t xml:space="preserve">  ريَكخةر</t>
  </si>
  <si>
    <t>ووردبين</t>
  </si>
  <si>
    <t>ذميَريار</t>
  </si>
  <si>
    <t>بةريَوةبةري ذميَرياري</t>
  </si>
  <si>
    <t>بةريَوةبةري كارطيَري</t>
  </si>
  <si>
    <t>سةرؤكي فةرمانطة</t>
  </si>
  <si>
    <t xml:space="preserve"> 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</si>
</sst>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_ ;[Red]\-0\ "/>
  </numFmts>
  <fonts count="24">
    <font>
      <sz val="11"/>
      <color theme="1"/>
      <name val="Calibri"/>
      <family val="2"/>
      <charset val="178"/>
      <scheme val="minor"/>
    </font>
    <font>
      <sz val="16"/>
      <color theme="1"/>
      <name val="Ali_K_Samik"/>
      <charset val="178"/>
    </font>
    <font>
      <sz val="11"/>
      <color theme="1"/>
      <name val="Ali_K_Samik"/>
      <charset val="178"/>
    </font>
    <font>
      <sz val="14"/>
      <color theme="1"/>
      <name val="Ali_K_Samik"/>
      <charset val="178"/>
    </font>
    <font>
      <sz val="12"/>
      <color theme="1"/>
      <name val="Ali_K_Samik"/>
      <charset val="178"/>
    </font>
    <font>
      <sz val="10"/>
      <color theme="1"/>
      <name val="Ali_K_Samik"/>
      <charset val="178"/>
    </font>
    <font>
      <sz val="10"/>
      <name val="Arial"/>
      <family val="2"/>
    </font>
    <font>
      <sz val="12"/>
      <name val="Ali_K_Alwand"/>
      <charset val="178"/>
    </font>
    <font>
      <sz val="11"/>
      <name val="Ali_K_Alwand"/>
      <charset val="178"/>
    </font>
    <font>
      <sz val="11"/>
      <name val="Ali-A-Alwand"/>
      <charset val="178"/>
    </font>
    <font>
      <sz val="12"/>
      <name val="Ali-A-Alwand"/>
      <charset val="178"/>
    </font>
    <font>
      <sz val="9"/>
      <color theme="1"/>
      <name val="Ali_K_Samik"/>
      <charset val="178"/>
    </font>
    <font>
      <sz val="12"/>
      <name val="Ali_K_Jiddah"/>
      <charset val="178"/>
    </font>
    <font>
      <sz val="11"/>
      <name val="Ali_K_Samik"/>
      <charset val="178"/>
    </font>
    <font>
      <sz val="12"/>
      <name val="Ali_K_Sahifa"/>
      <charset val="178"/>
    </font>
    <font>
      <sz val="12"/>
      <name val="Ali_K_Samik"/>
      <charset val="178"/>
    </font>
    <font>
      <sz val="14"/>
      <name val="Ali_K_Samik"/>
      <charset val="178"/>
    </font>
    <font>
      <sz val="12"/>
      <name val="Arial"/>
      <family val="2"/>
    </font>
    <font>
      <sz val="10"/>
      <name val="Ali_K_Samik"/>
      <charset val="178"/>
    </font>
    <font>
      <sz val="11.5"/>
      <name val="Ali_K_Samik"/>
      <charset val="178"/>
    </font>
    <font>
      <sz val="13"/>
      <name val="Ali_K_Samik"/>
      <charset val="178"/>
    </font>
    <font>
      <sz val="14"/>
      <color rgb="FF000000"/>
      <name val="Ali_K_Samik"/>
      <charset val="178"/>
    </font>
    <font>
      <sz val="14"/>
      <color indexed="8"/>
      <name val="Ali-A-Samik"/>
      <charset val="178"/>
    </font>
    <font>
      <sz val="72"/>
      <color theme="1"/>
      <name val="Ali_K_Samik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5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7" fillId="0" borderId="8" xfId="1" applyNumberFormat="1" applyFont="1" applyFill="1" applyBorder="1" applyAlignment="1">
      <alignment horizontal="center" vertical="center" readingOrder="2"/>
    </xf>
    <xf numFmtId="49" fontId="10" fillId="0" borderId="8" xfId="1" applyNumberFormat="1" applyFont="1" applyFill="1" applyBorder="1" applyAlignment="1">
      <alignment horizontal="center" vertical="center" readingOrder="2"/>
    </xf>
    <xf numFmtId="49" fontId="9" fillId="0" borderId="8" xfId="1" applyNumberFormat="1" applyFont="1" applyFill="1" applyBorder="1" applyAlignment="1">
      <alignment horizontal="center" vertical="center" readingOrder="2"/>
    </xf>
    <xf numFmtId="49" fontId="8" fillId="0" borderId="8" xfId="1" applyNumberFormat="1" applyFont="1" applyFill="1" applyBorder="1" applyAlignment="1">
      <alignment horizontal="center" vertical="center" readingOrder="2"/>
    </xf>
    <xf numFmtId="9" fontId="11" fillId="0" borderId="1" xfId="0" applyNumberFormat="1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 vertical="center" readingOrder="2"/>
    </xf>
    <xf numFmtId="164" fontId="14" fillId="0" borderId="9" xfId="0" applyNumberFormat="1" applyFont="1" applyBorder="1" applyAlignment="1">
      <alignment horizontal="center" vertical="center" readingOrder="2"/>
    </xf>
    <xf numFmtId="164" fontId="14" fillId="0" borderId="9" xfId="0" applyNumberFormat="1" applyFont="1" applyFill="1" applyBorder="1" applyAlignment="1">
      <alignment horizontal="center" vertical="center" wrapText="1" readingOrder="2"/>
    </xf>
    <xf numFmtId="164" fontId="14" fillId="0" borderId="0" xfId="0" applyNumberFormat="1" applyFont="1" applyBorder="1" applyAlignment="1">
      <alignment horizontal="center" vertical="center" readingOrder="2"/>
    </xf>
    <xf numFmtId="0" fontId="13" fillId="3" borderId="1" xfId="0" applyNumberFormat="1" applyFont="1" applyFill="1" applyBorder="1" applyAlignment="1">
      <alignment horizontal="center" vertical="center" readingOrder="2"/>
    </xf>
    <xf numFmtId="164" fontId="13" fillId="3" borderId="1" xfId="0" applyNumberFormat="1" applyFont="1" applyFill="1" applyBorder="1" applyAlignment="1">
      <alignment horizontal="center" vertical="center" wrapText="1" readingOrder="2"/>
    </xf>
    <xf numFmtId="164" fontId="13" fillId="3" borderId="1" xfId="0" applyNumberFormat="1" applyFont="1" applyFill="1" applyBorder="1" applyAlignment="1">
      <alignment horizontal="center" vertical="center" readingOrder="2"/>
    </xf>
    <xf numFmtId="164" fontId="15" fillId="3" borderId="1" xfId="0" applyNumberFormat="1" applyFont="1" applyFill="1" applyBorder="1" applyAlignment="1">
      <alignment horizontal="center" vertical="center" readingOrder="2"/>
    </xf>
    <xf numFmtId="164" fontId="15" fillId="3" borderId="1" xfId="0" applyNumberFormat="1" applyFont="1" applyFill="1" applyBorder="1" applyAlignment="1">
      <alignment horizontal="center" vertical="center" wrapText="1" readingOrder="2"/>
    </xf>
    <xf numFmtId="164" fontId="14" fillId="0" borderId="0" xfId="0" applyNumberFormat="1" applyFont="1" applyFill="1" applyBorder="1" applyAlignment="1">
      <alignment horizontal="center" vertical="center" wrapText="1" readingOrder="2"/>
    </xf>
    <xf numFmtId="1" fontId="16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64" fontId="14" fillId="0" borderId="10" xfId="0" applyNumberFormat="1" applyFont="1" applyBorder="1" applyAlignment="1">
      <alignment horizontal="center" vertical="center" wrapText="1" readingOrder="2"/>
    </xf>
    <xf numFmtId="0" fontId="17" fillId="0" borderId="0" xfId="0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 wrapText="1" readingOrder="2"/>
    </xf>
    <xf numFmtId="1" fontId="15" fillId="0" borderId="1" xfId="0" applyNumberFormat="1" applyFont="1" applyBorder="1" applyAlignment="1">
      <alignment horizontal="center" vertical="center"/>
    </xf>
    <xf numFmtId="164" fontId="18" fillId="3" borderId="1" xfId="0" applyNumberFormat="1" applyFont="1" applyFill="1" applyBorder="1" applyAlignment="1">
      <alignment horizontal="center" vertical="center" readingOrder="2"/>
    </xf>
    <xf numFmtId="164" fontId="19" fillId="0" borderId="1" xfId="0" applyNumberFormat="1" applyFont="1" applyBorder="1" applyAlignment="1">
      <alignment horizontal="center" vertical="center" wrapText="1" readingOrder="2"/>
    </xf>
    <xf numFmtId="1" fontId="20" fillId="0" borderId="1" xfId="0" applyNumberFormat="1" applyFont="1" applyBorder="1" applyAlignment="1">
      <alignment horizontal="center" vertical="center" readingOrder="2"/>
    </xf>
    <xf numFmtId="49" fontId="15" fillId="0" borderId="1" xfId="0" applyNumberFormat="1" applyFont="1" applyBorder="1" applyAlignment="1">
      <alignment horizontal="center" vertical="center" readingOrder="2"/>
    </xf>
    <xf numFmtId="1" fontId="16" fillId="0" borderId="1" xfId="0" applyNumberFormat="1" applyFont="1" applyBorder="1" applyAlignment="1">
      <alignment horizontal="center" vertical="center" readingOrder="2"/>
    </xf>
    <xf numFmtId="1" fontId="15" fillId="0" borderId="1" xfId="0" applyNumberFormat="1" applyFont="1" applyBorder="1" applyAlignment="1">
      <alignment horizontal="center" vertical="center" readingOrder="2"/>
    </xf>
    <xf numFmtId="0" fontId="17" fillId="0" borderId="9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164" fontId="15" fillId="0" borderId="1" xfId="0" applyNumberFormat="1" applyFont="1" applyBorder="1" applyAlignment="1">
      <alignment horizontal="center" vertical="center" readingOrder="2"/>
    </xf>
    <xf numFmtId="164" fontId="14" fillId="0" borderId="10" xfId="0" applyNumberFormat="1" applyFont="1" applyBorder="1" applyAlignment="1">
      <alignment horizontal="center" vertical="center" readingOrder="2"/>
    </xf>
    <xf numFmtId="1" fontId="20" fillId="0" borderId="5" xfId="0" applyNumberFormat="1" applyFont="1" applyBorder="1" applyAlignment="1">
      <alignment horizontal="center" vertical="center" readingOrder="2"/>
    </xf>
    <xf numFmtId="164" fontId="15" fillId="0" borderId="5" xfId="0" applyNumberFormat="1" applyFont="1" applyBorder="1" applyAlignment="1">
      <alignment horizontal="center" vertical="center" wrapText="1" readingOrder="2"/>
    </xf>
    <xf numFmtId="1" fontId="14" fillId="0" borderId="1" xfId="0" applyNumberFormat="1" applyFont="1" applyBorder="1" applyAlignment="1">
      <alignment horizontal="center" vertical="center" readingOrder="2"/>
    </xf>
    <xf numFmtId="164" fontId="14" fillId="0" borderId="1" xfId="0" applyNumberFormat="1" applyFont="1" applyBorder="1" applyAlignment="1">
      <alignment horizontal="center" vertical="center" readingOrder="2"/>
    </xf>
    <xf numFmtId="49" fontId="15" fillId="0" borderId="5" xfId="0" applyNumberFormat="1" applyFont="1" applyBorder="1" applyAlignment="1">
      <alignment horizontal="center" vertical="center" readingOrder="2"/>
    </xf>
    <xf numFmtId="1" fontId="16" fillId="0" borderId="4" xfId="0" applyNumberFormat="1" applyFont="1" applyBorder="1" applyAlignment="1">
      <alignment horizontal="center" vertical="center" readingOrder="2"/>
    </xf>
    <xf numFmtId="1" fontId="16" fillId="0" borderId="6" xfId="0" applyNumberFormat="1" applyFont="1" applyBorder="1" applyAlignment="1">
      <alignment horizontal="center" vertical="center" readingOrder="2"/>
    </xf>
    <xf numFmtId="1" fontId="17" fillId="0" borderId="0" xfId="0" applyNumberFormat="1" applyFont="1" applyBorder="1" applyAlignment="1">
      <alignment horizontal="center" vertical="center"/>
    </xf>
    <xf numFmtId="164" fontId="15" fillId="0" borderId="10" xfId="0" applyNumberFormat="1" applyFont="1" applyBorder="1" applyAlignment="1">
      <alignment horizontal="center" vertical="center" wrapText="1" readingOrder="2"/>
    </xf>
    <xf numFmtId="0" fontId="18" fillId="0" borderId="10" xfId="0" applyNumberFormat="1" applyFont="1" applyBorder="1" applyAlignment="1">
      <alignment vertical="center" wrapText="1" readingOrder="2"/>
    </xf>
    <xf numFmtId="164" fontId="14" fillId="0" borderId="9" xfId="0" applyNumberFormat="1" applyFont="1" applyBorder="1" applyAlignment="1">
      <alignment vertical="center" readingOrder="2"/>
    </xf>
    <xf numFmtId="164" fontId="14" fillId="0" borderId="9" xfId="0" applyNumberFormat="1" applyFont="1" applyBorder="1" applyAlignment="1">
      <alignment vertical="center" wrapText="1" readingOrder="2"/>
    </xf>
    <xf numFmtId="164" fontId="18" fillId="0" borderId="14" xfId="0" applyNumberFormat="1" applyFont="1" applyBorder="1" applyAlignment="1">
      <alignment horizontal="center" vertical="center" wrapText="1" readingOrder="2"/>
    </xf>
    <xf numFmtId="164" fontId="15" fillId="0" borderId="0" xfId="0" applyNumberFormat="1" applyFont="1" applyBorder="1" applyAlignment="1">
      <alignment vertical="center" readingOrder="2"/>
    </xf>
    <xf numFmtId="164" fontId="14" fillId="0" borderId="0" xfId="0" applyNumberFormat="1" applyFont="1" applyBorder="1" applyAlignment="1">
      <alignment vertical="center" readingOrder="2"/>
    </xf>
    <xf numFmtId="164" fontId="14" fillId="0" borderId="0" xfId="0" applyNumberFormat="1" applyFont="1" applyBorder="1" applyAlignment="1">
      <alignment vertical="center" wrapText="1" readingOrder="2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165" fontId="15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4" fillId="5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23" fillId="0" borderId="0" xfId="0" applyFont="1" applyAlignment="1">
      <alignment horizontal="left" vertical="top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textRotation="90"/>
    </xf>
    <xf numFmtId="0" fontId="4" fillId="2" borderId="7" xfId="0" applyFont="1" applyFill="1" applyBorder="1" applyAlignment="1">
      <alignment horizontal="center" vertical="center" textRotation="90"/>
    </xf>
    <xf numFmtId="0" fontId="4" fillId="2" borderId="6" xfId="0" applyFont="1" applyFill="1" applyBorder="1" applyAlignment="1">
      <alignment horizontal="center" vertical="center" textRotation="90"/>
    </xf>
    <xf numFmtId="164" fontId="12" fillId="0" borderId="0" xfId="0" applyNumberFormat="1" applyFont="1" applyBorder="1" applyAlignment="1">
      <alignment horizontal="center" vertical="center" readingOrder="2"/>
    </xf>
    <xf numFmtId="164" fontId="13" fillId="3" borderId="1" xfId="0" applyNumberFormat="1" applyFont="1" applyFill="1" applyBorder="1" applyAlignment="1">
      <alignment horizontal="center" vertical="center" readingOrder="2"/>
    </xf>
    <xf numFmtId="164" fontId="15" fillId="3" borderId="1" xfId="0" applyNumberFormat="1" applyFont="1" applyFill="1" applyBorder="1" applyAlignment="1">
      <alignment horizontal="center" vertical="center" wrapText="1" readingOrder="2"/>
    </xf>
    <xf numFmtId="164" fontId="15" fillId="3" borderId="1" xfId="0" applyNumberFormat="1" applyFont="1" applyFill="1" applyBorder="1" applyAlignment="1">
      <alignment horizontal="center" vertical="center" readingOrder="2"/>
    </xf>
    <xf numFmtId="164" fontId="15" fillId="0" borderId="3" xfId="0" applyNumberFormat="1" applyFont="1" applyBorder="1" applyAlignment="1">
      <alignment horizontal="right" vertical="center" readingOrder="2"/>
    </xf>
    <xf numFmtId="164" fontId="15" fillId="0" borderId="4" xfId="0" applyNumberFormat="1" applyFont="1" applyBorder="1" applyAlignment="1">
      <alignment horizontal="right" vertical="center" readingOrder="2"/>
    </xf>
    <xf numFmtId="164" fontId="15" fillId="3" borderId="2" xfId="0" applyNumberFormat="1" applyFont="1" applyFill="1" applyBorder="1" applyAlignment="1">
      <alignment horizontal="center" vertical="center" readingOrder="2"/>
    </xf>
    <xf numFmtId="164" fontId="15" fillId="3" borderId="3" xfId="0" applyNumberFormat="1" applyFont="1" applyFill="1" applyBorder="1" applyAlignment="1">
      <alignment horizontal="center" vertical="center" readingOrder="2"/>
    </xf>
    <xf numFmtId="164" fontId="15" fillId="3" borderId="4" xfId="0" applyNumberFormat="1" applyFont="1" applyFill="1" applyBorder="1" applyAlignment="1">
      <alignment horizontal="center" vertical="center" readingOrder="2"/>
    </xf>
    <xf numFmtId="164" fontId="16" fillId="3" borderId="11" xfId="0" applyNumberFormat="1" applyFont="1" applyFill="1" applyBorder="1" applyAlignment="1">
      <alignment horizontal="center" vertical="center" wrapText="1" readingOrder="2"/>
    </xf>
    <xf numFmtId="164" fontId="16" fillId="3" borderId="12" xfId="0" applyNumberFormat="1" applyFont="1" applyFill="1" applyBorder="1" applyAlignment="1">
      <alignment horizontal="center" vertical="center" wrapText="1" readingOrder="2"/>
    </xf>
    <xf numFmtId="164" fontId="16" fillId="3" borderId="13" xfId="0" applyNumberFormat="1" applyFont="1" applyFill="1" applyBorder="1" applyAlignment="1">
      <alignment horizontal="center" vertical="center" wrapText="1" readingOrder="2"/>
    </xf>
    <xf numFmtId="49" fontId="16" fillId="3" borderId="2" xfId="0" applyNumberFormat="1" applyFont="1" applyFill="1" applyBorder="1" applyAlignment="1">
      <alignment horizontal="center" vertical="center" wrapText="1" readingOrder="2"/>
    </xf>
    <xf numFmtId="49" fontId="16" fillId="3" borderId="3" xfId="0" applyNumberFormat="1" applyFont="1" applyFill="1" applyBorder="1" applyAlignment="1">
      <alignment horizontal="center" vertical="center" wrapText="1" readingOrder="2"/>
    </xf>
    <xf numFmtId="49" fontId="16" fillId="3" borderId="4" xfId="0" applyNumberFormat="1" applyFont="1" applyFill="1" applyBorder="1" applyAlignment="1">
      <alignment horizontal="center" vertical="center" wrapText="1" readingOrder="2"/>
    </xf>
    <xf numFmtId="164" fontId="16" fillId="3" borderId="2" xfId="0" applyNumberFormat="1" applyFont="1" applyFill="1" applyBorder="1" applyAlignment="1">
      <alignment horizontal="center" vertical="center" wrapText="1" readingOrder="2"/>
    </xf>
    <xf numFmtId="164" fontId="16" fillId="3" borderId="3" xfId="0" applyNumberFormat="1" applyFont="1" applyFill="1" applyBorder="1" applyAlignment="1">
      <alignment horizontal="center" vertical="center" wrapText="1" readingOrder="2"/>
    </xf>
    <xf numFmtId="164" fontId="16" fillId="3" borderId="4" xfId="0" applyNumberFormat="1" applyFont="1" applyFill="1" applyBorder="1" applyAlignment="1">
      <alignment horizontal="center" vertical="center" wrapText="1" readingOrder="2"/>
    </xf>
    <xf numFmtId="164" fontId="15" fillId="0" borderId="2" xfId="0" applyNumberFormat="1" applyFont="1" applyBorder="1" applyAlignment="1">
      <alignment horizontal="center" vertical="center" readingOrder="2"/>
    </xf>
    <xf numFmtId="164" fontId="15" fillId="0" borderId="3" xfId="0" applyNumberFormat="1" applyFont="1" applyBorder="1" applyAlignment="1">
      <alignment horizontal="center" vertical="center" readingOrder="2"/>
    </xf>
    <xf numFmtId="1" fontId="16" fillId="0" borderId="3" xfId="0" applyNumberFormat="1" applyFont="1" applyBorder="1" applyAlignment="1">
      <alignment horizontal="center" vertical="center" readingOrder="2"/>
    </xf>
    <xf numFmtId="0" fontId="16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top" wrapText="1" readingOrder="2"/>
    </xf>
    <xf numFmtId="164" fontId="15" fillId="0" borderId="0" xfId="0" applyNumberFormat="1" applyFont="1" applyBorder="1" applyAlignment="1">
      <alignment horizontal="center" vertical="center" readingOrder="2"/>
    </xf>
    <xf numFmtId="164" fontId="16" fillId="0" borderId="0" xfId="0" applyNumberFormat="1" applyFont="1" applyBorder="1" applyAlignment="1">
      <alignment horizontal="center" vertical="center" readingOrder="2"/>
    </xf>
  </cellXfs>
  <cellStyles count="2">
    <cellStyle name="Normal" xfId="0" builtinId="0"/>
    <cellStyle name="عادي_ورقة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436563</xdr:colOff>
      <xdr:row>61</xdr:row>
      <xdr:rowOff>0</xdr:rowOff>
    </xdr:from>
    <xdr:to>
      <xdr:col>9</xdr:col>
      <xdr:colOff>492125</xdr:colOff>
      <xdr:row>61</xdr:row>
      <xdr:rowOff>95250</xdr:rowOff>
    </xdr:to>
    <xdr:cxnSp macro="">
      <xdr:nvCxnSpPr>
        <xdr:cNvPr id="5" name="Straight Arrow Connector 4"/>
        <xdr:cNvCxnSpPr/>
      </xdr:nvCxnSpPr>
      <xdr:spPr>
        <a:xfrm rot="10800000" flipV="1">
          <a:off x="11175507875" y="15692438"/>
          <a:ext cx="5588000" cy="95250"/>
        </a:xfrm>
        <a:prstGeom prst="straightConnector1">
          <a:avLst/>
        </a:prstGeom>
        <a:ln w="28575"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87310</xdr:colOff>
      <xdr:row>61</xdr:row>
      <xdr:rowOff>79376</xdr:rowOff>
    </xdr:from>
    <xdr:to>
      <xdr:col>17</xdr:col>
      <xdr:colOff>317499</xdr:colOff>
      <xdr:row>61</xdr:row>
      <xdr:rowOff>119063</xdr:rowOff>
    </xdr:to>
    <xdr:cxnSp macro="">
      <xdr:nvCxnSpPr>
        <xdr:cNvPr id="8" name="Straight Arrow Connector 7"/>
        <xdr:cNvCxnSpPr/>
      </xdr:nvCxnSpPr>
      <xdr:spPr>
        <a:xfrm rot="10800000">
          <a:off x="11171705814" y="15771814"/>
          <a:ext cx="3397251" cy="39687"/>
        </a:xfrm>
        <a:prstGeom prst="straightConnector1">
          <a:avLst/>
        </a:prstGeom>
        <a:ln w="28575"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349250</xdr:colOff>
      <xdr:row>60</xdr:row>
      <xdr:rowOff>0</xdr:rowOff>
    </xdr:from>
    <xdr:to>
      <xdr:col>17</xdr:col>
      <xdr:colOff>365125</xdr:colOff>
      <xdr:row>61</xdr:row>
      <xdr:rowOff>39687</xdr:rowOff>
    </xdr:to>
    <xdr:cxnSp macro="">
      <xdr:nvCxnSpPr>
        <xdr:cNvPr id="10" name="Straight Arrow Connector 9"/>
        <xdr:cNvCxnSpPr/>
      </xdr:nvCxnSpPr>
      <xdr:spPr>
        <a:xfrm rot="16200000" flipV="1">
          <a:off x="11171507376" y="15565437"/>
          <a:ext cx="317500" cy="15875"/>
        </a:xfrm>
        <a:prstGeom prst="straightConnector1">
          <a:avLst/>
        </a:prstGeom>
        <a:ln w="28575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515142</xdr:colOff>
      <xdr:row>59</xdr:row>
      <xdr:rowOff>469107</xdr:rowOff>
    </xdr:from>
    <xdr:to>
      <xdr:col>18</xdr:col>
      <xdr:colOff>516730</xdr:colOff>
      <xdr:row>61</xdr:row>
      <xdr:rowOff>56356</xdr:rowOff>
    </xdr:to>
    <xdr:cxnSp macro="">
      <xdr:nvCxnSpPr>
        <xdr:cNvPr id="14" name="Straight Arrow Connector 13"/>
        <xdr:cNvCxnSpPr/>
      </xdr:nvCxnSpPr>
      <xdr:spPr>
        <a:xfrm rot="5400000" flipH="1" flipV="1">
          <a:off x="11170606471" y="15577344"/>
          <a:ext cx="341312" cy="1588"/>
        </a:xfrm>
        <a:prstGeom prst="straightConnector1">
          <a:avLst/>
        </a:prstGeom>
        <a:ln w="28575"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381001</xdr:colOff>
      <xdr:row>60</xdr:row>
      <xdr:rowOff>31750</xdr:rowOff>
    </xdr:from>
    <xdr:to>
      <xdr:col>0</xdr:col>
      <xdr:colOff>396876</xdr:colOff>
      <xdr:row>61</xdr:row>
      <xdr:rowOff>15875</xdr:rowOff>
    </xdr:to>
    <xdr:cxnSp macro="">
      <xdr:nvCxnSpPr>
        <xdr:cNvPr id="21" name="Straight Arrow Connector 20"/>
        <xdr:cNvCxnSpPr/>
      </xdr:nvCxnSpPr>
      <xdr:spPr>
        <a:xfrm rot="16200000" flipH="1">
          <a:off x="11181012531" y="15569406"/>
          <a:ext cx="261938" cy="15875"/>
        </a:xfrm>
        <a:prstGeom prst="straightConnector1">
          <a:avLst/>
        </a:prstGeom>
        <a:ln w="28575"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436563</xdr:colOff>
      <xdr:row>61</xdr:row>
      <xdr:rowOff>39687</xdr:rowOff>
    </xdr:from>
    <xdr:to>
      <xdr:col>18</xdr:col>
      <xdr:colOff>95251</xdr:colOff>
      <xdr:row>61</xdr:row>
      <xdr:rowOff>47624</xdr:rowOff>
    </xdr:to>
    <xdr:cxnSp macro="">
      <xdr:nvCxnSpPr>
        <xdr:cNvPr id="26" name="Straight Arrow Connector 25"/>
        <xdr:cNvCxnSpPr/>
      </xdr:nvCxnSpPr>
      <xdr:spPr>
        <a:xfrm rot="10800000" flipV="1">
          <a:off x="11171197812" y="15732125"/>
          <a:ext cx="388938" cy="7937"/>
        </a:xfrm>
        <a:prstGeom prst="straightConnector1">
          <a:avLst/>
        </a:prstGeom>
        <a:ln w="28575"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388935</xdr:colOff>
      <xdr:row>59</xdr:row>
      <xdr:rowOff>428621</xdr:rowOff>
    </xdr:from>
    <xdr:to>
      <xdr:col>11</xdr:col>
      <xdr:colOff>198435</xdr:colOff>
      <xdr:row>61</xdr:row>
      <xdr:rowOff>500058</xdr:rowOff>
    </xdr:to>
    <xdr:sp macro="" textlink="">
      <xdr:nvSpPr>
        <xdr:cNvPr id="27" name="TextBox 26"/>
        <xdr:cNvSpPr txBox="1"/>
      </xdr:nvSpPr>
      <xdr:spPr>
        <a:xfrm>
          <a:off x="10005314002" y="15366996"/>
          <a:ext cx="515938" cy="825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 rtl="1"/>
          <a:r>
            <a:rPr lang="en-US" sz="5400"/>
            <a:t>+</a:t>
          </a:r>
        </a:p>
      </xdr:txBody>
    </xdr:sp>
    <xdr:clientData/>
  </xdr:twoCellAnchor>
  <xdr:twoCellAnchor>
    <xdr:from>
      <xdr:col>18</xdr:col>
      <xdr:colOff>47669</xdr:colOff>
      <xdr:row>59</xdr:row>
      <xdr:rowOff>333354</xdr:rowOff>
    </xdr:from>
    <xdr:to>
      <xdr:col>18</xdr:col>
      <xdr:colOff>666794</xdr:colOff>
      <xdr:row>61</xdr:row>
      <xdr:rowOff>404791</xdr:rowOff>
    </xdr:to>
    <xdr:sp macro="" textlink="">
      <xdr:nvSpPr>
        <xdr:cNvPr id="28" name="TextBox 27"/>
        <xdr:cNvSpPr txBox="1"/>
      </xdr:nvSpPr>
      <xdr:spPr>
        <a:xfrm>
          <a:off x="11170626269" y="15271729"/>
          <a:ext cx="619125" cy="825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 rtl="1"/>
          <a:r>
            <a:rPr lang="en-US" sz="5400"/>
            <a:t>=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\&#1585;&#1575;&#1578;&#1576;\&#1603;&#1575;&#1606;&#1608;&#1606;&#1610;%20&#1583;&#1608;&#1608;&#1607;&#8204;&#1605;%202020\&#1603;&#1575;&#1606;&#1608;&#1608;&#1606;&#1610;%20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ATB13"/>
      <sheetName val="RATB1"/>
      <sheetName val="Sheet3"/>
      <sheetName val="Sheet4"/>
      <sheetName val="Sheet5"/>
      <sheetName val="بانق"/>
      <sheetName val="اجازات"/>
      <sheetName val="مندال"/>
      <sheetName val="ملاكات"/>
      <sheetName val="علاوة وترفيغ"/>
    </sheetNames>
    <sheetDataSet>
      <sheetData sheetId="0"/>
      <sheetData sheetId="1">
        <row r="60">
          <cell r="Q60">
            <v>0</v>
          </cell>
          <cell r="T60">
            <v>358500</v>
          </cell>
          <cell r="U60">
            <v>0</v>
          </cell>
          <cell r="W60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64"/>
  <sheetViews>
    <sheetView rightToLeft="1" view="pageBreakPreview" topLeftCell="M1" zoomScale="120" zoomScaleSheetLayoutView="120" workbookViewId="0">
      <selection activeCell="O10" sqref="O10"/>
    </sheetView>
  </sheetViews>
  <sheetFormatPr defaultRowHeight="15"/>
  <cols>
    <col min="1" max="1" width="8.5703125" customWidth="1"/>
    <col min="2" max="6" width="7.5703125" customWidth="1"/>
    <col min="7" max="7" width="3.140625" customWidth="1"/>
    <col min="8" max="8" width="7.5703125" customWidth="1"/>
    <col min="9" max="9" width="2.5703125" customWidth="1"/>
    <col min="10" max="10" width="7.5703125" customWidth="1"/>
    <col min="11" max="11" width="3" customWidth="1"/>
    <col min="12" max="12" width="7.5703125" customWidth="1"/>
    <col min="13" max="13" width="2.7109375" customWidth="1"/>
    <col min="14" max="16" width="7.5703125" customWidth="1"/>
    <col min="17" max="17" width="5.140625" customWidth="1"/>
    <col min="18" max="18" width="7.5703125" customWidth="1"/>
    <col min="19" max="19" width="8.7109375" customWidth="1"/>
    <col min="20" max="20" width="6.5703125" customWidth="1"/>
    <col min="21" max="21" width="6.140625" customWidth="1"/>
    <col min="22" max="22" width="6" customWidth="1"/>
    <col min="23" max="24" width="7.42578125" customWidth="1"/>
    <col min="25" max="25" width="9.140625" customWidth="1"/>
    <col min="26" max="26" width="16.140625" customWidth="1"/>
    <col min="27" max="27" width="11.7109375" customWidth="1"/>
    <col min="28" max="28" width="3.140625" customWidth="1"/>
  </cols>
  <sheetData>
    <row r="1" spans="1:28" ht="27" customHeight="1">
      <c r="B1" s="72" t="s">
        <v>0</v>
      </c>
      <c r="C1" s="72"/>
      <c r="D1" s="72"/>
    </row>
    <row r="2" spans="1:28" ht="21.75" customHeight="1" thickBot="1">
      <c r="J2" s="73" t="s">
        <v>1</v>
      </c>
      <c r="K2" s="73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</row>
    <row r="3" spans="1:28" ht="19.5" customHeight="1" thickBot="1">
      <c r="A3" s="75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5"/>
      <c r="P3" s="6" t="s">
        <v>15</v>
      </c>
      <c r="Q3" s="6"/>
      <c r="R3" s="7"/>
      <c r="S3" s="77" t="s">
        <v>20</v>
      </c>
      <c r="T3" s="75" t="s">
        <v>21</v>
      </c>
      <c r="U3" s="76"/>
      <c r="V3" s="80"/>
      <c r="W3" s="70" t="s">
        <v>25</v>
      </c>
      <c r="X3" s="70" t="s">
        <v>26</v>
      </c>
      <c r="Y3" s="70" t="s">
        <v>27</v>
      </c>
      <c r="Z3" s="77" t="s">
        <v>28</v>
      </c>
      <c r="AA3" s="70" t="s">
        <v>29</v>
      </c>
      <c r="AB3" s="87" t="s">
        <v>30</v>
      </c>
    </row>
    <row r="4" spans="1:28" ht="19.5" thickBot="1">
      <c r="A4" s="82" t="s">
        <v>4</v>
      </c>
      <c r="B4" s="83" t="s">
        <v>5</v>
      </c>
      <c r="C4" s="75" t="s">
        <v>3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0" t="s">
        <v>16</v>
      </c>
      <c r="P4" s="70" t="s">
        <v>17</v>
      </c>
      <c r="Q4" s="70" t="s">
        <v>18</v>
      </c>
      <c r="R4" s="70" t="s">
        <v>19</v>
      </c>
      <c r="S4" s="78"/>
      <c r="T4" s="70" t="s">
        <v>22</v>
      </c>
      <c r="U4" s="70" t="s">
        <v>23</v>
      </c>
      <c r="V4" s="70" t="s">
        <v>24</v>
      </c>
      <c r="W4" s="81"/>
      <c r="X4" s="81"/>
      <c r="Y4" s="81"/>
      <c r="Z4" s="78"/>
      <c r="AA4" s="81"/>
      <c r="AB4" s="88"/>
    </row>
    <row r="5" spans="1:28" ht="42.75" customHeight="1" thickBot="1">
      <c r="A5" s="82"/>
      <c r="B5" s="83"/>
      <c r="C5" s="1" t="s">
        <v>6</v>
      </c>
      <c r="D5" s="1" t="s">
        <v>7</v>
      </c>
      <c r="E5" s="1" t="s">
        <v>8</v>
      </c>
      <c r="F5" s="1" t="s">
        <v>9</v>
      </c>
      <c r="G5" s="3" t="s">
        <v>12</v>
      </c>
      <c r="H5" s="1" t="s">
        <v>10</v>
      </c>
      <c r="I5" s="3" t="s">
        <v>12</v>
      </c>
      <c r="J5" s="4" t="s">
        <v>11</v>
      </c>
      <c r="K5" s="3" t="s">
        <v>12</v>
      </c>
      <c r="L5" s="4" t="s">
        <v>13</v>
      </c>
      <c r="M5" s="3" t="s">
        <v>12</v>
      </c>
      <c r="N5" s="1" t="s">
        <v>14</v>
      </c>
      <c r="O5" s="71"/>
      <c r="P5" s="71"/>
      <c r="Q5" s="71"/>
      <c r="R5" s="71"/>
      <c r="S5" s="79"/>
      <c r="T5" s="71"/>
      <c r="U5" s="71"/>
      <c r="V5" s="71"/>
      <c r="W5" s="71"/>
      <c r="X5" s="71"/>
      <c r="Y5" s="71"/>
      <c r="Z5" s="79"/>
      <c r="AA5" s="71"/>
      <c r="AB5" s="89"/>
    </row>
    <row r="6" spans="1:28" ht="22.5" thickBot="1">
      <c r="A6" s="12">
        <f>SUM(B6+C6+D6+E6+F6+H6+J6+L6+N6)</f>
        <v>7569000</v>
      </c>
      <c r="B6" s="11">
        <v>2173000</v>
      </c>
      <c r="C6" s="11">
        <v>70000</v>
      </c>
      <c r="D6" s="11">
        <v>60000</v>
      </c>
      <c r="E6" s="11">
        <v>590000</v>
      </c>
      <c r="F6" s="11">
        <v>330000</v>
      </c>
      <c r="G6" s="13">
        <v>0.45</v>
      </c>
      <c r="H6" s="11">
        <f>B6*G6</f>
        <v>977850</v>
      </c>
      <c r="I6" s="13">
        <v>0</v>
      </c>
      <c r="J6" s="11">
        <f>B6*I6</f>
        <v>0</v>
      </c>
      <c r="K6" s="14">
        <v>1.5</v>
      </c>
      <c r="L6" s="11">
        <f>B6*K6</f>
        <v>3259500</v>
      </c>
      <c r="M6" s="14">
        <v>0.05</v>
      </c>
      <c r="N6" s="11">
        <f>B6*M6</f>
        <v>108650</v>
      </c>
      <c r="O6" s="11">
        <f>B6*7%</f>
        <v>152110</v>
      </c>
      <c r="P6" s="11">
        <f>(((B6-O6)-1000000)*5%)</f>
        <v>51044.5</v>
      </c>
      <c r="Q6" s="11"/>
      <c r="R6" s="11">
        <f>O6+P6+Q6</f>
        <v>203154.5</v>
      </c>
      <c r="S6" s="11">
        <f>A6-R6</f>
        <v>7365845.5</v>
      </c>
      <c r="T6" s="11"/>
      <c r="U6" s="11"/>
      <c r="V6" s="11"/>
      <c r="W6" s="11"/>
      <c r="X6" s="11">
        <f>T6+U6+V6+W6</f>
        <v>0</v>
      </c>
      <c r="Y6" s="11">
        <f>S6-X6</f>
        <v>7365845.5</v>
      </c>
      <c r="Z6" s="16" t="s">
        <v>34</v>
      </c>
      <c r="AA6" s="15" t="s">
        <v>32</v>
      </c>
      <c r="AB6" s="8">
        <v>1</v>
      </c>
    </row>
    <row r="7" spans="1:28" ht="22.5" thickBot="1">
      <c r="A7" s="12">
        <f t="shared" ref="A7:A60" si="0">SUM(B7+C7+D7+E7+F7+H7+J7+L7+N7)</f>
        <v>6445350</v>
      </c>
      <c r="B7" s="11">
        <v>1873000</v>
      </c>
      <c r="C7" s="11"/>
      <c r="D7" s="11"/>
      <c r="E7" s="11">
        <v>590000</v>
      </c>
      <c r="F7" s="11">
        <v>330000</v>
      </c>
      <c r="G7" s="13">
        <v>0.45</v>
      </c>
      <c r="H7" s="11">
        <f t="shared" ref="H7:H59" si="1">B7*G7</f>
        <v>842850</v>
      </c>
      <c r="I7" s="13">
        <v>0</v>
      </c>
      <c r="J7" s="11">
        <f t="shared" ref="J7:J59" si="2">B7*I7</f>
        <v>0</v>
      </c>
      <c r="K7" s="14">
        <v>1.5</v>
      </c>
      <c r="L7" s="11">
        <f t="shared" ref="L7:L59" si="3">B7*K7</f>
        <v>2809500</v>
      </c>
      <c r="M7" s="14">
        <v>0</v>
      </c>
      <c r="N7" s="11">
        <f t="shared" ref="N7:N59" si="4">B7*M7</f>
        <v>0</v>
      </c>
      <c r="O7" s="11">
        <f t="shared" ref="O7:O59" si="5">B7*7%</f>
        <v>131110</v>
      </c>
      <c r="P7" s="11">
        <f t="shared" ref="P7:P8" si="6">(((B7-O7)-1000000)*5%)</f>
        <v>37094.5</v>
      </c>
      <c r="Q7" s="11"/>
      <c r="R7" s="11">
        <f t="shared" ref="R7:R59" si="7">O7+P7+Q7</f>
        <v>168204.5</v>
      </c>
      <c r="S7" s="11">
        <f t="shared" ref="S7:S59" si="8">A7-R7</f>
        <v>6277145.5</v>
      </c>
      <c r="T7" s="11"/>
      <c r="U7" s="11"/>
      <c r="V7" s="11"/>
      <c r="W7" s="11"/>
      <c r="X7" s="11">
        <f t="shared" ref="X7:X59" si="9">T7+U7+V7+W7</f>
        <v>0</v>
      </c>
      <c r="Y7" s="11">
        <f t="shared" ref="Y7:Y59" si="10">S7-X7</f>
        <v>6277145.5</v>
      </c>
      <c r="Z7" s="16" t="s">
        <v>35</v>
      </c>
      <c r="AA7" s="15" t="s">
        <v>32</v>
      </c>
      <c r="AB7" s="8">
        <v>2</v>
      </c>
    </row>
    <row r="8" spans="1:28" ht="22.5" thickBot="1">
      <c r="A8" s="12">
        <f t="shared" si="0"/>
        <v>5317850</v>
      </c>
      <c r="B8" s="11">
        <v>1423000</v>
      </c>
      <c r="C8" s="11">
        <v>140000</v>
      </c>
      <c r="D8" s="11">
        <v>60000</v>
      </c>
      <c r="E8" s="11">
        <v>590000</v>
      </c>
      <c r="F8" s="11">
        <v>330000</v>
      </c>
      <c r="G8" s="13">
        <v>0.45</v>
      </c>
      <c r="H8" s="11">
        <f t="shared" si="1"/>
        <v>640350</v>
      </c>
      <c r="I8" s="13">
        <v>0</v>
      </c>
      <c r="J8" s="11">
        <f t="shared" si="2"/>
        <v>0</v>
      </c>
      <c r="K8" s="14">
        <v>1.5</v>
      </c>
      <c r="L8" s="11">
        <f t="shared" si="3"/>
        <v>2134500</v>
      </c>
      <c r="M8" s="14"/>
      <c r="N8" s="11">
        <f t="shared" si="4"/>
        <v>0</v>
      </c>
      <c r="O8" s="11">
        <f t="shared" si="5"/>
        <v>99610.000000000015</v>
      </c>
      <c r="P8" s="11">
        <f t="shared" si="6"/>
        <v>16169.5</v>
      </c>
      <c r="Q8" s="11"/>
      <c r="R8" s="11">
        <f t="shared" si="7"/>
        <v>115779.50000000001</v>
      </c>
      <c r="S8" s="11">
        <f t="shared" si="8"/>
        <v>5202070.5</v>
      </c>
      <c r="T8" s="11"/>
      <c r="U8" s="11"/>
      <c r="V8" s="11"/>
      <c r="W8" s="11"/>
      <c r="X8" s="11">
        <f t="shared" si="9"/>
        <v>0</v>
      </c>
      <c r="Y8" s="11">
        <f t="shared" si="10"/>
        <v>5202070.5</v>
      </c>
      <c r="Z8" s="16" t="s">
        <v>36</v>
      </c>
      <c r="AA8" s="15" t="s">
        <v>32</v>
      </c>
      <c r="AB8" s="8">
        <v>3</v>
      </c>
    </row>
    <row r="9" spans="1:28" ht="22.5" thickBot="1">
      <c r="A9" s="12">
        <f t="shared" si="0"/>
        <v>5112000</v>
      </c>
      <c r="B9" s="11">
        <v>1048000</v>
      </c>
      <c r="C9" s="11">
        <v>0</v>
      </c>
      <c r="D9" s="11">
        <v>0</v>
      </c>
      <c r="E9" s="11">
        <v>590000</v>
      </c>
      <c r="F9" s="11">
        <v>330000</v>
      </c>
      <c r="G9" s="20">
        <v>1</v>
      </c>
      <c r="H9" s="11">
        <f t="shared" si="1"/>
        <v>1048000</v>
      </c>
      <c r="I9" s="13">
        <v>0.5</v>
      </c>
      <c r="J9" s="11">
        <f t="shared" si="2"/>
        <v>524000</v>
      </c>
      <c r="K9" s="14">
        <v>1.5</v>
      </c>
      <c r="L9" s="11">
        <f t="shared" si="3"/>
        <v>1572000</v>
      </c>
      <c r="M9" s="14"/>
      <c r="N9" s="11">
        <f t="shared" si="4"/>
        <v>0</v>
      </c>
      <c r="O9" s="11">
        <f t="shared" si="5"/>
        <v>73360</v>
      </c>
      <c r="P9" s="11"/>
      <c r="Q9" s="11"/>
      <c r="R9" s="11">
        <f t="shared" si="7"/>
        <v>73360</v>
      </c>
      <c r="S9" s="11">
        <f t="shared" si="8"/>
        <v>5038640</v>
      </c>
      <c r="T9" s="11"/>
      <c r="U9" s="11"/>
      <c r="V9" s="11"/>
      <c r="W9" s="11"/>
      <c r="X9" s="11">
        <f t="shared" si="9"/>
        <v>0</v>
      </c>
      <c r="Y9" s="11">
        <f t="shared" si="10"/>
        <v>5038640</v>
      </c>
      <c r="Z9" s="16" t="s">
        <v>37</v>
      </c>
      <c r="AA9" s="15" t="s">
        <v>32</v>
      </c>
      <c r="AB9" s="8">
        <v>4</v>
      </c>
    </row>
    <row r="10" spans="1:28" ht="22.5" thickBot="1">
      <c r="A10" s="12">
        <f t="shared" si="0"/>
        <v>2768000</v>
      </c>
      <c r="B10" s="11">
        <v>828000</v>
      </c>
      <c r="C10" s="11">
        <v>0</v>
      </c>
      <c r="D10" s="11">
        <v>0</v>
      </c>
      <c r="E10" s="11">
        <v>575000</v>
      </c>
      <c r="F10" s="11">
        <v>330000</v>
      </c>
      <c r="G10" s="14">
        <v>0.75</v>
      </c>
      <c r="H10" s="11">
        <f t="shared" si="1"/>
        <v>621000</v>
      </c>
      <c r="I10" s="13">
        <v>0.5</v>
      </c>
      <c r="J10" s="11">
        <f t="shared" si="2"/>
        <v>414000</v>
      </c>
      <c r="K10" s="14">
        <v>0</v>
      </c>
      <c r="L10" s="11">
        <f t="shared" si="3"/>
        <v>0</v>
      </c>
      <c r="M10" s="14"/>
      <c r="N10" s="11">
        <f t="shared" si="4"/>
        <v>0</v>
      </c>
      <c r="O10" s="11">
        <f t="shared" si="5"/>
        <v>57960.000000000007</v>
      </c>
      <c r="P10" s="11"/>
      <c r="Q10" s="11"/>
      <c r="R10" s="11">
        <f t="shared" si="7"/>
        <v>57960.000000000007</v>
      </c>
      <c r="S10" s="11">
        <f t="shared" si="8"/>
        <v>2710040</v>
      </c>
      <c r="T10" s="11"/>
      <c r="U10" s="11"/>
      <c r="V10" s="11"/>
      <c r="W10" s="11"/>
      <c r="X10" s="11">
        <f t="shared" si="9"/>
        <v>0</v>
      </c>
      <c r="Y10" s="11">
        <f t="shared" si="10"/>
        <v>2710040</v>
      </c>
      <c r="Z10" s="16" t="s">
        <v>38</v>
      </c>
      <c r="AA10" s="15" t="s">
        <v>33</v>
      </c>
      <c r="AB10" s="8">
        <v>5</v>
      </c>
    </row>
    <row r="11" spans="1:28" ht="22.5" thickBot="1">
      <c r="A11" s="12">
        <f t="shared" si="0"/>
        <v>2438600</v>
      </c>
      <c r="B11" s="11">
        <v>968000</v>
      </c>
      <c r="C11" s="11">
        <v>70000</v>
      </c>
      <c r="D11" s="11">
        <v>60000</v>
      </c>
      <c r="E11" s="11">
        <v>575000</v>
      </c>
      <c r="F11" s="11">
        <v>330000</v>
      </c>
      <c r="G11" s="13">
        <v>0.45</v>
      </c>
      <c r="H11" s="11">
        <f t="shared" si="1"/>
        <v>435600</v>
      </c>
      <c r="I11" s="13">
        <v>0</v>
      </c>
      <c r="J11" s="11">
        <f t="shared" si="2"/>
        <v>0</v>
      </c>
      <c r="K11" s="14">
        <v>0</v>
      </c>
      <c r="L11" s="11">
        <f t="shared" si="3"/>
        <v>0</v>
      </c>
      <c r="M11" s="14"/>
      <c r="N11" s="11">
        <f t="shared" si="4"/>
        <v>0</v>
      </c>
      <c r="O11" s="11">
        <f t="shared" si="5"/>
        <v>67760</v>
      </c>
      <c r="P11" s="11"/>
      <c r="Q11" s="11"/>
      <c r="R11" s="11">
        <f t="shared" si="7"/>
        <v>67760</v>
      </c>
      <c r="S11" s="11">
        <f t="shared" si="8"/>
        <v>2370840</v>
      </c>
      <c r="T11" s="11"/>
      <c r="U11" s="11"/>
      <c r="V11" s="11"/>
      <c r="W11" s="11"/>
      <c r="X11" s="11">
        <f t="shared" si="9"/>
        <v>0</v>
      </c>
      <c r="Y11" s="11">
        <f t="shared" si="10"/>
        <v>2370840</v>
      </c>
      <c r="Z11" s="17" t="s">
        <v>39</v>
      </c>
      <c r="AA11" s="15" t="s">
        <v>33</v>
      </c>
      <c r="AB11" s="8">
        <v>6</v>
      </c>
    </row>
    <row r="12" spans="1:28" ht="22.5" thickBot="1">
      <c r="A12" s="12">
        <f t="shared" si="0"/>
        <v>1772600</v>
      </c>
      <c r="B12" s="11">
        <v>559000</v>
      </c>
      <c r="C12" s="11">
        <v>70000</v>
      </c>
      <c r="D12" s="11">
        <v>45000</v>
      </c>
      <c r="E12" s="11">
        <v>545000</v>
      </c>
      <c r="F12" s="11">
        <v>330000</v>
      </c>
      <c r="G12" s="13">
        <v>0.25</v>
      </c>
      <c r="H12" s="11">
        <f t="shared" si="1"/>
        <v>139750</v>
      </c>
      <c r="I12" s="13"/>
      <c r="J12" s="11">
        <f t="shared" si="2"/>
        <v>0</v>
      </c>
      <c r="K12" s="10"/>
      <c r="L12" s="11">
        <f t="shared" si="3"/>
        <v>0</v>
      </c>
      <c r="M12" s="14">
        <v>0.15</v>
      </c>
      <c r="N12" s="11">
        <f t="shared" si="4"/>
        <v>83850</v>
      </c>
      <c r="O12" s="11">
        <f t="shared" si="5"/>
        <v>39130.000000000007</v>
      </c>
      <c r="P12" s="11"/>
      <c r="Q12" s="11"/>
      <c r="R12" s="11">
        <f t="shared" si="7"/>
        <v>39130.000000000007</v>
      </c>
      <c r="S12" s="11">
        <f t="shared" si="8"/>
        <v>1733470</v>
      </c>
      <c r="T12" s="11"/>
      <c r="U12" s="11"/>
      <c r="V12" s="11"/>
      <c r="W12" s="11"/>
      <c r="X12" s="11">
        <f t="shared" si="9"/>
        <v>0</v>
      </c>
      <c r="Y12" s="11">
        <f t="shared" si="10"/>
        <v>1733470</v>
      </c>
      <c r="Z12" s="16" t="s">
        <v>40</v>
      </c>
      <c r="AA12" s="15" t="s">
        <v>88</v>
      </c>
      <c r="AB12" s="8">
        <v>7</v>
      </c>
    </row>
    <row r="13" spans="1:28" ht="22.5" thickBot="1">
      <c r="A13" s="12">
        <f t="shared" si="0"/>
        <v>1657600</v>
      </c>
      <c r="B13" s="11">
        <v>559000</v>
      </c>
      <c r="C13" s="11">
        <v>0</v>
      </c>
      <c r="D13" s="11">
        <v>0</v>
      </c>
      <c r="E13" s="11">
        <v>545000</v>
      </c>
      <c r="F13" s="11">
        <v>330000</v>
      </c>
      <c r="G13" s="13">
        <v>0.25</v>
      </c>
      <c r="H13" s="11">
        <f t="shared" si="1"/>
        <v>139750</v>
      </c>
      <c r="I13" s="10"/>
      <c r="J13" s="11">
        <f t="shared" si="2"/>
        <v>0</v>
      </c>
      <c r="K13" s="10"/>
      <c r="L13" s="11">
        <f t="shared" si="3"/>
        <v>0</v>
      </c>
      <c r="M13" s="14">
        <v>0.15</v>
      </c>
      <c r="N13" s="11">
        <f t="shared" si="4"/>
        <v>83850</v>
      </c>
      <c r="O13" s="11">
        <f t="shared" si="5"/>
        <v>39130.000000000007</v>
      </c>
      <c r="P13" s="11"/>
      <c r="Q13" s="11"/>
      <c r="R13" s="11">
        <f t="shared" si="7"/>
        <v>39130.000000000007</v>
      </c>
      <c r="S13" s="11">
        <f t="shared" si="8"/>
        <v>1618470</v>
      </c>
      <c r="T13" s="11"/>
      <c r="U13" s="11"/>
      <c r="V13" s="11"/>
      <c r="W13" s="11"/>
      <c r="X13" s="11">
        <f t="shared" si="9"/>
        <v>0</v>
      </c>
      <c r="Y13" s="11">
        <f t="shared" si="10"/>
        <v>1618470</v>
      </c>
      <c r="Z13" s="16" t="s">
        <v>41</v>
      </c>
      <c r="AA13" s="15" t="s">
        <v>88</v>
      </c>
      <c r="AB13" s="8">
        <v>8</v>
      </c>
    </row>
    <row r="14" spans="1:28" ht="22.5" thickBot="1">
      <c r="A14" s="12">
        <f t="shared" si="0"/>
        <v>1682050</v>
      </c>
      <c r="B14" s="11">
        <v>529000</v>
      </c>
      <c r="C14" s="11">
        <v>70000</v>
      </c>
      <c r="D14" s="11">
        <v>30000</v>
      </c>
      <c r="E14" s="11">
        <v>485000</v>
      </c>
      <c r="F14" s="11">
        <v>330000</v>
      </c>
      <c r="G14" s="13">
        <v>0.45</v>
      </c>
      <c r="H14" s="11">
        <f t="shared" si="1"/>
        <v>238050</v>
      </c>
      <c r="I14" s="10"/>
      <c r="J14" s="11">
        <f t="shared" si="2"/>
        <v>0</v>
      </c>
      <c r="K14" s="10"/>
      <c r="L14" s="11">
        <f t="shared" si="3"/>
        <v>0</v>
      </c>
      <c r="M14" s="14"/>
      <c r="N14" s="11">
        <f t="shared" si="4"/>
        <v>0</v>
      </c>
      <c r="O14" s="11">
        <f t="shared" si="5"/>
        <v>37030</v>
      </c>
      <c r="P14" s="11"/>
      <c r="Q14" s="11"/>
      <c r="R14" s="11">
        <f t="shared" si="7"/>
        <v>37030</v>
      </c>
      <c r="S14" s="11">
        <f t="shared" si="8"/>
        <v>1645020</v>
      </c>
      <c r="T14" s="11"/>
      <c r="U14" s="11"/>
      <c r="V14" s="11"/>
      <c r="W14" s="11"/>
      <c r="X14" s="11">
        <f t="shared" si="9"/>
        <v>0</v>
      </c>
      <c r="Y14" s="11">
        <f t="shared" si="10"/>
        <v>1645020</v>
      </c>
      <c r="Z14" s="16" t="s">
        <v>42</v>
      </c>
      <c r="AA14" s="15" t="str">
        <f t="shared" ref="AA14:AA19" si="11">IF(B14&gt;=509000,"ر.ث1",IF(B14&gt;=450000,"ر.ث2",IF(B14&gt;=429000,"ر.ث3",IF(B14&gt;=398000,"ر.ث4",IF(B14&gt;=380000,"ر.ث5",IF(B14&gt;=362000,"ر.ث6",IF(B14&gt;=332000,"ر.ث7",IF(B14&gt;=314000,"ر.ث8"))))))))</f>
        <v>ر.ث1</v>
      </c>
      <c r="AB14" s="8">
        <v>9</v>
      </c>
    </row>
    <row r="15" spans="1:28" ht="22.5" thickBot="1">
      <c r="A15" s="12">
        <f t="shared" si="0"/>
        <v>1355000</v>
      </c>
      <c r="B15" s="11">
        <v>408000</v>
      </c>
      <c r="C15" s="11">
        <v>0</v>
      </c>
      <c r="D15" s="11">
        <v>45000</v>
      </c>
      <c r="E15" s="11">
        <v>470000</v>
      </c>
      <c r="F15" s="11">
        <v>330000</v>
      </c>
      <c r="G15" s="13">
        <v>0.25</v>
      </c>
      <c r="H15" s="11">
        <f t="shared" si="1"/>
        <v>102000</v>
      </c>
      <c r="I15" s="10"/>
      <c r="J15" s="11">
        <f t="shared" si="2"/>
        <v>0</v>
      </c>
      <c r="K15" s="10"/>
      <c r="L15" s="11">
        <f t="shared" si="3"/>
        <v>0</v>
      </c>
      <c r="M15" s="14"/>
      <c r="N15" s="11">
        <f t="shared" si="4"/>
        <v>0</v>
      </c>
      <c r="O15" s="11">
        <f>B15*7%-10</f>
        <v>28550.000000000004</v>
      </c>
      <c r="P15" s="11"/>
      <c r="Q15" s="11"/>
      <c r="R15" s="11">
        <f t="shared" si="7"/>
        <v>28550.000000000004</v>
      </c>
      <c r="S15" s="11">
        <f t="shared" si="8"/>
        <v>1326450</v>
      </c>
      <c r="T15" s="11">
        <v>174750</v>
      </c>
      <c r="U15" s="11"/>
      <c r="V15" s="11"/>
      <c r="W15" s="11"/>
      <c r="X15" s="11">
        <f t="shared" si="9"/>
        <v>174750</v>
      </c>
      <c r="Y15" s="11">
        <f t="shared" si="10"/>
        <v>1151700</v>
      </c>
      <c r="Z15" s="16" t="s">
        <v>43</v>
      </c>
      <c r="AA15" s="15" t="str">
        <f t="shared" si="11"/>
        <v>ر.ث4</v>
      </c>
      <c r="AB15" s="8">
        <v>10</v>
      </c>
    </row>
    <row r="16" spans="1:28" ht="22.5" thickBot="1">
      <c r="A16" s="12">
        <f t="shared" si="0"/>
        <v>1380800</v>
      </c>
      <c r="B16" s="11">
        <v>392000</v>
      </c>
      <c r="C16" s="11">
        <v>70000</v>
      </c>
      <c r="D16" s="11">
        <v>60000</v>
      </c>
      <c r="E16" s="11">
        <v>470000</v>
      </c>
      <c r="F16" s="11">
        <v>330000</v>
      </c>
      <c r="G16" s="13">
        <v>0.15</v>
      </c>
      <c r="H16" s="11">
        <f t="shared" si="1"/>
        <v>58800</v>
      </c>
      <c r="I16" s="10"/>
      <c r="J16" s="11">
        <f t="shared" si="2"/>
        <v>0</v>
      </c>
      <c r="K16" s="10"/>
      <c r="L16" s="11">
        <f t="shared" si="3"/>
        <v>0</v>
      </c>
      <c r="M16" s="14"/>
      <c r="N16" s="11">
        <f t="shared" si="4"/>
        <v>0</v>
      </c>
      <c r="O16" s="11">
        <f t="shared" si="5"/>
        <v>27440.000000000004</v>
      </c>
      <c r="P16" s="11"/>
      <c r="Q16" s="11"/>
      <c r="R16" s="11">
        <f t="shared" si="7"/>
        <v>27440.000000000004</v>
      </c>
      <c r="S16" s="11">
        <f t="shared" si="8"/>
        <v>1353360</v>
      </c>
      <c r="T16" s="11"/>
      <c r="U16" s="11"/>
      <c r="V16" s="11"/>
      <c r="W16" s="11"/>
      <c r="X16" s="11">
        <f t="shared" si="9"/>
        <v>0</v>
      </c>
      <c r="Y16" s="11">
        <f t="shared" si="10"/>
        <v>1353360</v>
      </c>
      <c r="Z16" s="16" t="s">
        <v>44</v>
      </c>
      <c r="AA16" s="15" t="str">
        <f t="shared" si="11"/>
        <v>ر.ث5</v>
      </c>
      <c r="AB16" s="8">
        <v>11</v>
      </c>
    </row>
    <row r="17" spans="1:28" ht="22.5" thickBot="1">
      <c r="A17" s="12">
        <f t="shared" si="0"/>
        <v>1365800</v>
      </c>
      <c r="B17" s="11">
        <v>392000</v>
      </c>
      <c r="C17" s="11">
        <v>70000</v>
      </c>
      <c r="D17" s="11">
        <v>45000</v>
      </c>
      <c r="E17" s="11">
        <v>470000</v>
      </c>
      <c r="F17" s="11">
        <v>330000</v>
      </c>
      <c r="G17" s="13">
        <v>0.15</v>
      </c>
      <c r="H17" s="11">
        <f t="shared" si="1"/>
        <v>58800</v>
      </c>
      <c r="I17" s="10"/>
      <c r="J17" s="11">
        <f t="shared" si="2"/>
        <v>0</v>
      </c>
      <c r="K17" s="10"/>
      <c r="L17" s="11">
        <f t="shared" si="3"/>
        <v>0</v>
      </c>
      <c r="M17" s="14"/>
      <c r="N17" s="11">
        <f t="shared" si="4"/>
        <v>0</v>
      </c>
      <c r="O17" s="11">
        <f t="shared" si="5"/>
        <v>27440.000000000004</v>
      </c>
      <c r="P17" s="11"/>
      <c r="Q17" s="11"/>
      <c r="R17" s="11">
        <f t="shared" si="7"/>
        <v>27440.000000000004</v>
      </c>
      <c r="S17" s="11">
        <f t="shared" si="8"/>
        <v>1338360</v>
      </c>
      <c r="T17" s="11"/>
      <c r="U17" s="11"/>
      <c r="V17" s="11"/>
      <c r="W17" s="11"/>
      <c r="X17" s="11">
        <f t="shared" si="9"/>
        <v>0</v>
      </c>
      <c r="Y17" s="11">
        <f t="shared" si="10"/>
        <v>1338360</v>
      </c>
      <c r="Z17" s="17" t="s">
        <v>45</v>
      </c>
      <c r="AA17" s="15" t="str">
        <f t="shared" si="11"/>
        <v>ر.ث5</v>
      </c>
      <c r="AB17" s="8">
        <v>12</v>
      </c>
    </row>
    <row r="18" spans="1:28" ht="22.5" thickBot="1">
      <c r="A18" s="12">
        <f t="shared" si="0"/>
        <v>1373900</v>
      </c>
      <c r="B18" s="11">
        <v>386000</v>
      </c>
      <c r="C18" s="11">
        <v>70000</v>
      </c>
      <c r="D18" s="11">
        <v>60000</v>
      </c>
      <c r="E18" s="11">
        <v>470000</v>
      </c>
      <c r="F18" s="11">
        <v>330000</v>
      </c>
      <c r="G18" s="13">
        <v>0.15</v>
      </c>
      <c r="H18" s="11">
        <f t="shared" si="1"/>
        <v>57900</v>
      </c>
      <c r="I18" s="10"/>
      <c r="J18" s="11">
        <f t="shared" si="2"/>
        <v>0</v>
      </c>
      <c r="K18" s="10"/>
      <c r="L18" s="11">
        <f t="shared" si="3"/>
        <v>0</v>
      </c>
      <c r="M18" s="14"/>
      <c r="N18" s="11">
        <f t="shared" si="4"/>
        <v>0</v>
      </c>
      <c r="O18" s="11">
        <f t="shared" si="5"/>
        <v>27020.000000000004</v>
      </c>
      <c r="P18" s="11"/>
      <c r="Q18" s="11"/>
      <c r="R18" s="11">
        <f t="shared" si="7"/>
        <v>27020.000000000004</v>
      </c>
      <c r="S18" s="11">
        <f t="shared" si="8"/>
        <v>1346880</v>
      </c>
      <c r="T18" s="11">
        <v>184000</v>
      </c>
      <c r="U18" s="11"/>
      <c r="V18" s="11"/>
      <c r="W18" s="11"/>
      <c r="X18" s="11">
        <f t="shared" si="9"/>
        <v>184000</v>
      </c>
      <c r="Y18" s="11">
        <f t="shared" si="10"/>
        <v>1162880</v>
      </c>
      <c r="Z18" s="16" t="s">
        <v>46</v>
      </c>
      <c r="AA18" s="15" t="str">
        <f t="shared" si="11"/>
        <v>ر.ث5</v>
      </c>
      <c r="AB18" s="8">
        <v>13</v>
      </c>
    </row>
    <row r="19" spans="1:28" ht="22.5" thickBot="1">
      <c r="A19" s="12">
        <f t="shared" si="0"/>
        <v>1373900</v>
      </c>
      <c r="B19" s="11">
        <v>386000</v>
      </c>
      <c r="C19" s="11">
        <v>70000</v>
      </c>
      <c r="D19" s="11">
        <v>60000</v>
      </c>
      <c r="E19" s="11">
        <v>470000</v>
      </c>
      <c r="F19" s="11">
        <v>330000</v>
      </c>
      <c r="G19" s="13">
        <v>0.15</v>
      </c>
      <c r="H19" s="11">
        <f t="shared" si="1"/>
        <v>57900</v>
      </c>
      <c r="I19" s="10"/>
      <c r="J19" s="11">
        <f t="shared" si="2"/>
        <v>0</v>
      </c>
      <c r="K19" s="10"/>
      <c r="L19" s="11">
        <f t="shared" si="3"/>
        <v>0</v>
      </c>
      <c r="M19" s="14"/>
      <c r="N19" s="11">
        <f t="shared" si="4"/>
        <v>0</v>
      </c>
      <c r="O19" s="11">
        <f t="shared" si="5"/>
        <v>27020.000000000004</v>
      </c>
      <c r="P19" s="11"/>
      <c r="Q19" s="11"/>
      <c r="R19" s="11">
        <f t="shared" si="7"/>
        <v>27020.000000000004</v>
      </c>
      <c r="S19" s="11">
        <f t="shared" si="8"/>
        <v>1346880</v>
      </c>
      <c r="T19" s="11"/>
      <c r="U19" s="11"/>
      <c r="V19" s="11"/>
      <c r="W19" s="11"/>
      <c r="X19" s="11">
        <f t="shared" si="9"/>
        <v>0</v>
      </c>
      <c r="Y19" s="11">
        <f t="shared" si="10"/>
        <v>1346880</v>
      </c>
      <c r="Z19" s="16" t="s">
        <v>47</v>
      </c>
      <c r="AA19" s="15" t="str">
        <f t="shared" si="11"/>
        <v>ر.ث5</v>
      </c>
      <c r="AB19" s="8">
        <v>14</v>
      </c>
    </row>
    <row r="20" spans="1:28" ht="22.5" thickBot="1">
      <c r="A20" s="12">
        <f t="shared" si="0"/>
        <v>1365800</v>
      </c>
      <c r="B20" s="11">
        <v>392000</v>
      </c>
      <c r="C20" s="11">
        <v>70000</v>
      </c>
      <c r="D20" s="11">
        <v>45000</v>
      </c>
      <c r="E20" s="11">
        <v>470000</v>
      </c>
      <c r="F20" s="11">
        <v>330000</v>
      </c>
      <c r="G20" s="13">
        <v>0.15</v>
      </c>
      <c r="H20" s="11">
        <f t="shared" si="1"/>
        <v>58800</v>
      </c>
      <c r="I20" s="10"/>
      <c r="J20" s="11">
        <f t="shared" si="2"/>
        <v>0</v>
      </c>
      <c r="K20" s="10"/>
      <c r="L20" s="11">
        <f t="shared" si="3"/>
        <v>0</v>
      </c>
      <c r="M20" s="14"/>
      <c r="N20" s="11">
        <f t="shared" si="4"/>
        <v>0</v>
      </c>
      <c r="O20" s="11">
        <f t="shared" si="5"/>
        <v>27440.000000000004</v>
      </c>
      <c r="P20" s="11"/>
      <c r="Q20" s="11"/>
      <c r="R20" s="11">
        <f t="shared" si="7"/>
        <v>27440.000000000004</v>
      </c>
      <c r="S20" s="11">
        <f t="shared" si="8"/>
        <v>1338360</v>
      </c>
      <c r="T20" s="11"/>
      <c r="U20" s="11"/>
      <c r="V20" s="11"/>
      <c r="W20" s="11"/>
      <c r="X20" s="11">
        <f t="shared" si="9"/>
        <v>0</v>
      </c>
      <c r="Y20" s="11">
        <f t="shared" si="10"/>
        <v>1338360</v>
      </c>
      <c r="Z20" s="16" t="s">
        <v>48</v>
      </c>
      <c r="AA20" s="15" t="str">
        <f t="shared" ref="AA20:AA37" si="12">IF(B20&gt;=509000,"ر.ث1",IF(B20&gt;=450000,"ر.ث2",IF(B20&gt;=429000,"ر.ث3",IF(B20&gt;=398000,"ر.ث4",IF(B20&gt;=380000,"ر.ث5",IF(B20&gt;=362000,"ر.ث6",IF(B20&gt;=332000,"ر.ث7",IF(B20&gt;=314000,"ر.ث8"))))))))</f>
        <v>ر.ث5</v>
      </c>
      <c r="AB20" s="8">
        <v>15</v>
      </c>
    </row>
    <row r="21" spans="1:28" ht="22.5" thickBot="1">
      <c r="A21" s="12">
        <f t="shared" si="0"/>
        <v>1382500</v>
      </c>
      <c r="B21" s="11">
        <v>386000</v>
      </c>
      <c r="C21" s="11">
        <v>70000</v>
      </c>
      <c r="D21" s="11">
        <v>30000</v>
      </c>
      <c r="E21" s="11">
        <v>470000</v>
      </c>
      <c r="F21" s="11">
        <v>330000</v>
      </c>
      <c r="G21" s="13">
        <v>0.25</v>
      </c>
      <c r="H21" s="11">
        <f t="shared" si="1"/>
        <v>96500</v>
      </c>
      <c r="I21" s="10"/>
      <c r="J21" s="11">
        <f t="shared" si="2"/>
        <v>0</v>
      </c>
      <c r="K21" s="10"/>
      <c r="L21" s="11">
        <f t="shared" si="3"/>
        <v>0</v>
      </c>
      <c r="M21" s="14"/>
      <c r="N21" s="11">
        <f t="shared" si="4"/>
        <v>0</v>
      </c>
      <c r="O21" s="11">
        <f t="shared" si="5"/>
        <v>27020.000000000004</v>
      </c>
      <c r="P21" s="11"/>
      <c r="Q21" s="11"/>
      <c r="R21" s="11">
        <f t="shared" si="7"/>
        <v>27020.000000000004</v>
      </c>
      <c r="S21" s="11">
        <f t="shared" si="8"/>
        <v>1355480</v>
      </c>
      <c r="T21" s="11"/>
      <c r="U21" s="11"/>
      <c r="V21" s="11"/>
      <c r="W21" s="11"/>
      <c r="X21" s="11">
        <f t="shared" si="9"/>
        <v>0</v>
      </c>
      <c r="Y21" s="11">
        <f t="shared" si="10"/>
        <v>1355480</v>
      </c>
      <c r="Z21" s="18" t="s">
        <v>49</v>
      </c>
      <c r="AA21" s="15" t="str">
        <f t="shared" si="12"/>
        <v>ر.ث5</v>
      </c>
      <c r="AB21" s="8">
        <v>16</v>
      </c>
    </row>
    <row r="22" spans="1:28" ht="22.5" thickBot="1">
      <c r="A22" s="12">
        <f t="shared" si="0"/>
        <v>1285100</v>
      </c>
      <c r="B22" s="11">
        <v>374000</v>
      </c>
      <c r="C22" s="11">
        <v>70000</v>
      </c>
      <c r="D22" s="11">
        <v>0</v>
      </c>
      <c r="E22" s="11">
        <v>455000</v>
      </c>
      <c r="F22" s="11">
        <v>330000</v>
      </c>
      <c r="G22" s="13">
        <v>0.15</v>
      </c>
      <c r="H22" s="11">
        <f t="shared" si="1"/>
        <v>56100</v>
      </c>
      <c r="I22" s="10"/>
      <c r="J22" s="11">
        <f t="shared" si="2"/>
        <v>0</v>
      </c>
      <c r="K22" s="10"/>
      <c r="L22" s="11">
        <f t="shared" si="3"/>
        <v>0</v>
      </c>
      <c r="M22" s="14"/>
      <c r="N22" s="11">
        <f t="shared" si="4"/>
        <v>0</v>
      </c>
      <c r="O22" s="11">
        <f t="shared" si="5"/>
        <v>26180.000000000004</v>
      </c>
      <c r="P22" s="11"/>
      <c r="Q22" s="11"/>
      <c r="R22" s="11">
        <f t="shared" si="7"/>
        <v>26180.000000000004</v>
      </c>
      <c r="S22" s="11">
        <f t="shared" si="8"/>
        <v>1258920</v>
      </c>
      <c r="T22" s="11"/>
      <c r="U22" s="11"/>
      <c r="V22" s="11"/>
      <c r="W22" s="11"/>
      <c r="X22" s="11">
        <f t="shared" si="9"/>
        <v>0</v>
      </c>
      <c r="Y22" s="11">
        <f t="shared" si="10"/>
        <v>1258920</v>
      </c>
      <c r="Z22" s="16" t="s">
        <v>50</v>
      </c>
      <c r="AA22" s="15" t="str">
        <f t="shared" si="12"/>
        <v>ر.ث6</v>
      </c>
      <c r="AB22" s="8">
        <v>17</v>
      </c>
    </row>
    <row r="23" spans="1:28" ht="22.5" thickBot="1">
      <c r="A23" s="12">
        <f t="shared" si="0"/>
        <v>1315100</v>
      </c>
      <c r="B23" s="11">
        <v>374000</v>
      </c>
      <c r="C23" s="11">
        <v>70000</v>
      </c>
      <c r="D23" s="11">
        <v>30000</v>
      </c>
      <c r="E23" s="11">
        <v>455000</v>
      </c>
      <c r="F23" s="11">
        <v>330000</v>
      </c>
      <c r="G23" s="13">
        <v>0.15</v>
      </c>
      <c r="H23" s="11">
        <f t="shared" si="1"/>
        <v>56100</v>
      </c>
      <c r="I23" s="10"/>
      <c r="J23" s="11">
        <f t="shared" si="2"/>
        <v>0</v>
      </c>
      <c r="K23" s="10"/>
      <c r="L23" s="11">
        <f t="shared" si="3"/>
        <v>0</v>
      </c>
      <c r="M23" s="14"/>
      <c r="N23" s="11">
        <f t="shared" si="4"/>
        <v>0</v>
      </c>
      <c r="O23" s="11">
        <f t="shared" si="5"/>
        <v>26180.000000000004</v>
      </c>
      <c r="P23" s="11"/>
      <c r="Q23" s="11"/>
      <c r="R23" s="11">
        <f t="shared" si="7"/>
        <v>26180.000000000004</v>
      </c>
      <c r="S23" s="11">
        <f t="shared" si="8"/>
        <v>1288920</v>
      </c>
      <c r="T23" s="11"/>
      <c r="U23" s="11"/>
      <c r="V23" s="11"/>
      <c r="W23" s="11"/>
      <c r="X23" s="11">
        <f t="shared" si="9"/>
        <v>0</v>
      </c>
      <c r="Y23" s="11">
        <f t="shared" si="10"/>
        <v>1288920</v>
      </c>
      <c r="Z23" s="16" t="s">
        <v>51</v>
      </c>
      <c r="AA23" s="15" t="str">
        <f t="shared" si="12"/>
        <v>ر.ث6</v>
      </c>
      <c r="AB23" s="8">
        <v>18</v>
      </c>
    </row>
    <row r="24" spans="1:28" ht="22.5" thickBot="1">
      <c r="A24" s="12">
        <f t="shared" si="0"/>
        <v>1345100</v>
      </c>
      <c r="B24" s="11">
        <v>374000</v>
      </c>
      <c r="C24" s="11">
        <v>70000</v>
      </c>
      <c r="D24" s="11">
        <v>60000</v>
      </c>
      <c r="E24" s="11">
        <v>455000</v>
      </c>
      <c r="F24" s="11">
        <v>330000</v>
      </c>
      <c r="G24" s="13">
        <v>0.15</v>
      </c>
      <c r="H24" s="11">
        <f t="shared" si="1"/>
        <v>56100</v>
      </c>
      <c r="I24" s="10"/>
      <c r="J24" s="11">
        <f t="shared" si="2"/>
        <v>0</v>
      </c>
      <c r="K24" s="10"/>
      <c r="L24" s="11">
        <f t="shared" si="3"/>
        <v>0</v>
      </c>
      <c r="M24" s="14"/>
      <c r="N24" s="11">
        <f t="shared" si="4"/>
        <v>0</v>
      </c>
      <c r="O24" s="11">
        <f t="shared" si="5"/>
        <v>26180.000000000004</v>
      </c>
      <c r="P24" s="11"/>
      <c r="Q24" s="11"/>
      <c r="R24" s="11">
        <f t="shared" si="7"/>
        <v>26180.000000000004</v>
      </c>
      <c r="S24" s="11">
        <f t="shared" si="8"/>
        <v>1318920</v>
      </c>
      <c r="T24" s="11"/>
      <c r="U24" s="11"/>
      <c r="V24" s="11"/>
      <c r="W24" s="11"/>
      <c r="X24" s="11">
        <f t="shared" si="9"/>
        <v>0</v>
      </c>
      <c r="Y24" s="11">
        <f t="shared" si="10"/>
        <v>1318920</v>
      </c>
      <c r="Z24" s="16" t="s">
        <v>52</v>
      </c>
      <c r="AA24" s="15" t="str">
        <f t="shared" si="12"/>
        <v>ر.ث6</v>
      </c>
      <c r="AB24" s="8">
        <v>19</v>
      </c>
    </row>
    <row r="25" spans="1:28" ht="22.5" thickBot="1">
      <c r="A25" s="12">
        <f t="shared" si="0"/>
        <v>1330100</v>
      </c>
      <c r="B25" s="11">
        <v>374000</v>
      </c>
      <c r="C25" s="11">
        <v>70000</v>
      </c>
      <c r="D25" s="11">
        <v>45000</v>
      </c>
      <c r="E25" s="11">
        <v>455000</v>
      </c>
      <c r="F25" s="11">
        <v>330000</v>
      </c>
      <c r="G25" s="13">
        <v>0.15</v>
      </c>
      <c r="H25" s="11">
        <f t="shared" si="1"/>
        <v>56100</v>
      </c>
      <c r="I25" s="10"/>
      <c r="J25" s="11">
        <f t="shared" si="2"/>
        <v>0</v>
      </c>
      <c r="K25" s="10"/>
      <c r="L25" s="11">
        <f t="shared" si="3"/>
        <v>0</v>
      </c>
      <c r="M25" s="14"/>
      <c r="N25" s="11">
        <f t="shared" si="4"/>
        <v>0</v>
      </c>
      <c r="O25" s="11">
        <f t="shared" si="5"/>
        <v>26180.000000000004</v>
      </c>
      <c r="P25" s="11"/>
      <c r="Q25" s="11"/>
      <c r="R25" s="11">
        <f t="shared" si="7"/>
        <v>26180.000000000004</v>
      </c>
      <c r="S25" s="11">
        <f t="shared" si="8"/>
        <v>1303920</v>
      </c>
      <c r="T25" s="11"/>
      <c r="U25" s="11"/>
      <c r="V25" s="11"/>
      <c r="W25" s="11"/>
      <c r="X25" s="11">
        <f t="shared" si="9"/>
        <v>0</v>
      </c>
      <c r="Y25" s="11">
        <f t="shared" si="10"/>
        <v>1303920</v>
      </c>
      <c r="Z25" s="16" t="s">
        <v>53</v>
      </c>
      <c r="AA25" s="15" t="str">
        <f t="shared" si="12"/>
        <v>ر.ث6</v>
      </c>
      <c r="AB25" s="8">
        <v>20</v>
      </c>
    </row>
    <row r="26" spans="1:28" ht="22.5" thickBot="1">
      <c r="A26" s="12">
        <f t="shared" si="0"/>
        <v>1300100</v>
      </c>
      <c r="B26" s="11">
        <v>374000</v>
      </c>
      <c r="C26" s="11">
        <v>70000</v>
      </c>
      <c r="D26" s="11">
        <v>15000</v>
      </c>
      <c r="E26" s="11">
        <v>455000</v>
      </c>
      <c r="F26" s="11">
        <v>330000</v>
      </c>
      <c r="G26" s="13">
        <v>0.15</v>
      </c>
      <c r="H26" s="11">
        <f t="shared" si="1"/>
        <v>56100</v>
      </c>
      <c r="I26" s="10"/>
      <c r="J26" s="11">
        <f t="shared" si="2"/>
        <v>0</v>
      </c>
      <c r="K26" s="10"/>
      <c r="L26" s="11">
        <f t="shared" si="3"/>
        <v>0</v>
      </c>
      <c r="M26" s="14"/>
      <c r="N26" s="11">
        <f t="shared" si="4"/>
        <v>0</v>
      </c>
      <c r="O26" s="11">
        <f t="shared" si="5"/>
        <v>26180.000000000004</v>
      </c>
      <c r="P26" s="11"/>
      <c r="Q26" s="11"/>
      <c r="R26" s="11">
        <f t="shared" si="7"/>
        <v>26180.000000000004</v>
      </c>
      <c r="S26" s="11">
        <f t="shared" si="8"/>
        <v>1273920</v>
      </c>
      <c r="T26" s="11"/>
      <c r="U26" s="11"/>
      <c r="V26" s="11"/>
      <c r="W26" s="11"/>
      <c r="X26" s="11">
        <f t="shared" si="9"/>
        <v>0</v>
      </c>
      <c r="Y26" s="11">
        <f t="shared" si="10"/>
        <v>1273920</v>
      </c>
      <c r="Z26" s="16" t="s">
        <v>54</v>
      </c>
      <c r="AA26" s="15" t="str">
        <f t="shared" si="12"/>
        <v>ر.ث6</v>
      </c>
      <c r="AB26" s="8">
        <v>21</v>
      </c>
    </row>
    <row r="27" spans="1:28" ht="22.5" thickBot="1">
      <c r="A27" s="12">
        <f t="shared" si="0"/>
        <v>1345100</v>
      </c>
      <c r="B27" s="11">
        <v>374000</v>
      </c>
      <c r="C27" s="11">
        <v>70000</v>
      </c>
      <c r="D27" s="11">
        <v>60000</v>
      </c>
      <c r="E27" s="11">
        <v>455000</v>
      </c>
      <c r="F27" s="11">
        <v>330000</v>
      </c>
      <c r="G27" s="13">
        <v>0.15</v>
      </c>
      <c r="H27" s="11">
        <f t="shared" si="1"/>
        <v>56100</v>
      </c>
      <c r="I27" s="10"/>
      <c r="J27" s="11">
        <f t="shared" si="2"/>
        <v>0</v>
      </c>
      <c r="K27" s="10"/>
      <c r="L27" s="11">
        <f t="shared" si="3"/>
        <v>0</v>
      </c>
      <c r="M27" s="14"/>
      <c r="N27" s="11">
        <f t="shared" si="4"/>
        <v>0</v>
      </c>
      <c r="O27" s="11">
        <f t="shared" si="5"/>
        <v>26180.000000000004</v>
      </c>
      <c r="P27" s="11"/>
      <c r="Q27" s="11"/>
      <c r="R27" s="11">
        <f t="shared" si="7"/>
        <v>26180.000000000004</v>
      </c>
      <c r="S27" s="11">
        <f t="shared" si="8"/>
        <v>1318920</v>
      </c>
      <c r="T27" s="11"/>
      <c r="U27" s="11"/>
      <c r="V27" s="11"/>
      <c r="W27" s="11"/>
      <c r="X27" s="11">
        <f t="shared" si="9"/>
        <v>0</v>
      </c>
      <c r="Y27" s="11">
        <f t="shared" si="10"/>
        <v>1318920</v>
      </c>
      <c r="Z27" s="16" t="s">
        <v>55</v>
      </c>
      <c r="AA27" s="15" t="str">
        <f t="shared" si="12"/>
        <v>ر.ث6</v>
      </c>
      <c r="AB27" s="8">
        <v>22</v>
      </c>
    </row>
    <row r="28" spans="1:28" ht="22.5" thickBot="1">
      <c r="A28" s="12">
        <f t="shared" si="0"/>
        <v>1323200</v>
      </c>
      <c r="B28" s="11">
        <v>368000</v>
      </c>
      <c r="C28" s="11">
        <v>70000</v>
      </c>
      <c r="D28" s="11">
        <v>45000</v>
      </c>
      <c r="E28" s="11">
        <v>455000</v>
      </c>
      <c r="F28" s="11">
        <v>330000</v>
      </c>
      <c r="G28" s="13">
        <v>0.15</v>
      </c>
      <c r="H28" s="11">
        <f t="shared" si="1"/>
        <v>55200</v>
      </c>
      <c r="I28" s="10"/>
      <c r="J28" s="11">
        <f t="shared" si="2"/>
        <v>0</v>
      </c>
      <c r="K28" s="10"/>
      <c r="L28" s="11">
        <f t="shared" si="3"/>
        <v>0</v>
      </c>
      <c r="M28" s="14"/>
      <c r="N28" s="11">
        <f t="shared" si="4"/>
        <v>0</v>
      </c>
      <c r="O28" s="11">
        <f t="shared" si="5"/>
        <v>25760.000000000004</v>
      </c>
      <c r="P28" s="11"/>
      <c r="Q28" s="11"/>
      <c r="R28" s="11">
        <f t="shared" si="7"/>
        <v>25760.000000000004</v>
      </c>
      <c r="S28" s="11">
        <f t="shared" si="8"/>
        <v>1297440</v>
      </c>
      <c r="T28" s="11"/>
      <c r="U28" s="11"/>
      <c r="V28" s="11"/>
      <c r="W28" s="11"/>
      <c r="X28" s="11">
        <f t="shared" si="9"/>
        <v>0</v>
      </c>
      <c r="Y28" s="11">
        <f t="shared" si="10"/>
        <v>1297440</v>
      </c>
      <c r="Z28" s="16" t="s">
        <v>56</v>
      </c>
      <c r="AA28" s="15" t="str">
        <f t="shared" si="12"/>
        <v>ر.ث6</v>
      </c>
      <c r="AB28" s="8">
        <v>23</v>
      </c>
    </row>
    <row r="29" spans="1:28" ht="22.5" thickBot="1">
      <c r="A29" s="12">
        <f t="shared" si="0"/>
        <v>1319800</v>
      </c>
      <c r="B29" s="11">
        <v>352000</v>
      </c>
      <c r="C29" s="11">
        <v>70000</v>
      </c>
      <c r="D29" s="11">
        <v>60000</v>
      </c>
      <c r="E29" s="11">
        <v>455000</v>
      </c>
      <c r="F29" s="11">
        <v>330000</v>
      </c>
      <c r="G29" s="13">
        <v>0.15</v>
      </c>
      <c r="H29" s="11">
        <f t="shared" si="1"/>
        <v>52800</v>
      </c>
      <c r="I29" s="10"/>
      <c r="J29" s="11">
        <f t="shared" si="2"/>
        <v>0</v>
      </c>
      <c r="K29" s="10"/>
      <c r="L29" s="11">
        <f t="shared" si="3"/>
        <v>0</v>
      </c>
      <c r="M29" s="14"/>
      <c r="N29" s="11">
        <f t="shared" si="4"/>
        <v>0</v>
      </c>
      <c r="O29" s="11">
        <f t="shared" si="5"/>
        <v>24640.000000000004</v>
      </c>
      <c r="P29" s="11"/>
      <c r="Q29" s="11"/>
      <c r="R29" s="11">
        <f t="shared" si="7"/>
        <v>24640.000000000004</v>
      </c>
      <c r="S29" s="11">
        <f t="shared" si="8"/>
        <v>1295160</v>
      </c>
      <c r="T29" s="11"/>
      <c r="U29" s="11"/>
      <c r="V29" s="11"/>
      <c r="W29" s="11"/>
      <c r="X29" s="11">
        <f t="shared" si="9"/>
        <v>0</v>
      </c>
      <c r="Y29" s="11">
        <f t="shared" si="10"/>
        <v>1295160</v>
      </c>
      <c r="Z29" s="16" t="s">
        <v>57</v>
      </c>
      <c r="AA29" s="15" t="str">
        <f t="shared" si="12"/>
        <v>ر.ث7</v>
      </c>
      <c r="AB29" s="8">
        <v>24</v>
      </c>
    </row>
    <row r="30" spans="1:28" ht="22.5" thickBot="1">
      <c r="A30" s="12">
        <f t="shared" si="0"/>
        <v>1304800</v>
      </c>
      <c r="B30" s="11">
        <v>352000</v>
      </c>
      <c r="C30" s="11">
        <v>70000</v>
      </c>
      <c r="D30" s="11">
        <v>45000</v>
      </c>
      <c r="E30" s="11">
        <v>455000</v>
      </c>
      <c r="F30" s="11">
        <v>330000</v>
      </c>
      <c r="G30" s="13">
        <v>0.15</v>
      </c>
      <c r="H30" s="11">
        <f t="shared" si="1"/>
        <v>52800</v>
      </c>
      <c r="I30" s="10"/>
      <c r="J30" s="11">
        <f t="shared" si="2"/>
        <v>0</v>
      </c>
      <c r="K30" s="10"/>
      <c r="L30" s="11">
        <f t="shared" si="3"/>
        <v>0</v>
      </c>
      <c r="M30" s="14"/>
      <c r="N30" s="11">
        <f t="shared" si="4"/>
        <v>0</v>
      </c>
      <c r="O30" s="11">
        <f t="shared" si="5"/>
        <v>24640.000000000004</v>
      </c>
      <c r="P30" s="11"/>
      <c r="Q30" s="11"/>
      <c r="R30" s="11">
        <f t="shared" si="7"/>
        <v>24640.000000000004</v>
      </c>
      <c r="S30" s="11">
        <f t="shared" si="8"/>
        <v>1280160</v>
      </c>
      <c r="T30" s="11"/>
      <c r="U30" s="11"/>
      <c r="V30" s="11"/>
      <c r="W30" s="11"/>
      <c r="X30" s="11">
        <f t="shared" si="9"/>
        <v>0</v>
      </c>
      <c r="Y30" s="11">
        <f t="shared" si="10"/>
        <v>1280160</v>
      </c>
      <c r="Z30" s="16" t="s">
        <v>58</v>
      </c>
      <c r="AA30" s="15" t="str">
        <f t="shared" si="12"/>
        <v>ر.ث7</v>
      </c>
      <c r="AB30" s="8">
        <v>25</v>
      </c>
    </row>
    <row r="31" spans="1:28" ht="22.5" thickBot="1">
      <c r="A31" s="12">
        <f t="shared" si="0"/>
        <v>1304800</v>
      </c>
      <c r="B31" s="11">
        <v>352000</v>
      </c>
      <c r="C31" s="11">
        <v>70000</v>
      </c>
      <c r="D31" s="11">
        <v>45000</v>
      </c>
      <c r="E31" s="11">
        <v>455000</v>
      </c>
      <c r="F31" s="11">
        <v>330000</v>
      </c>
      <c r="G31" s="13">
        <v>0.15</v>
      </c>
      <c r="H31" s="11">
        <f t="shared" si="1"/>
        <v>52800</v>
      </c>
      <c r="I31" s="10"/>
      <c r="J31" s="11">
        <f t="shared" si="2"/>
        <v>0</v>
      </c>
      <c r="K31" s="10"/>
      <c r="L31" s="11">
        <f t="shared" si="3"/>
        <v>0</v>
      </c>
      <c r="M31" s="14"/>
      <c r="N31" s="11">
        <f t="shared" si="4"/>
        <v>0</v>
      </c>
      <c r="O31" s="11">
        <f t="shared" si="5"/>
        <v>24640.000000000004</v>
      </c>
      <c r="P31" s="11"/>
      <c r="Q31" s="11"/>
      <c r="R31" s="11">
        <f t="shared" si="7"/>
        <v>24640.000000000004</v>
      </c>
      <c r="S31" s="11">
        <f t="shared" si="8"/>
        <v>1280160</v>
      </c>
      <c r="T31" s="11"/>
      <c r="U31" s="11"/>
      <c r="V31" s="11"/>
      <c r="W31" s="11"/>
      <c r="X31" s="11">
        <f t="shared" si="9"/>
        <v>0</v>
      </c>
      <c r="Y31" s="11">
        <f t="shared" si="10"/>
        <v>1280160</v>
      </c>
      <c r="Z31" s="16" t="s">
        <v>59</v>
      </c>
      <c r="AA31" s="15" t="str">
        <f t="shared" si="12"/>
        <v>ر.ث7</v>
      </c>
      <c r="AB31" s="8">
        <v>26</v>
      </c>
    </row>
    <row r="32" spans="1:28" ht="22.5" thickBot="1">
      <c r="A32" s="12">
        <f t="shared" si="0"/>
        <v>1319800</v>
      </c>
      <c r="B32" s="11">
        <v>352000</v>
      </c>
      <c r="C32" s="11">
        <v>70000</v>
      </c>
      <c r="D32" s="11">
        <v>60000</v>
      </c>
      <c r="E32" s="11">
        <v>455000</v>
      </c>
      <c r="F32" s="11">
        <v>330000</v>
      </c>
      <c r="G32" s="13">
        <v>0.15</v>
      </c>
      <c r="H32" s="11">
        <f t="shared" si="1"/>
        <v>52800</v>
      </c>
      <c r="I32" s="10"/>
      <c r="J32" s="11">
        <f t="shared" si="2"/>
        <v>0</v>
      </c>
      <c r="K32" s="10"/>
      <c r="L32" s="11">
        <f t="shared" si="3"/>
        <v>0</v>
      </c>
      <c r="M32" s="14"/>
      <c r="N32" s="11">
        <f t="shared" si="4"/>
        <v>0</v>
      </c>
      <c r="O32" s="11">
        <f t="shared" si="5"/>
        <v>24640.000000000004</v>
      </c>
      <c r="P32" s="11"/>
      <c r="Q32" s="11"/>
      <c r="R32" s="11">
        <f t="shared" si="7"/>
        <v>24640.000000000004</v>
      </c>
      <c r="S32" s="11">
        <f t="shared" si="8"/>
        <v>1295160</v>
      </c>
      <c r="T32" s="11"/>
      <c r="U32" s="11"/>
      <c r="V32" s="11"/>
      <c r="W32" s="11"/>
      <c r="X32" s="11">
        <f t="shared" si="9"/>
        <v>0</v>
      </c>
      <c r="Y32" s="11">
        <f t="shared" si="10"/>
        <v>1295160</v>
      </c>
      <c r="Z32" s="16" t="s">
        <v>60</v>
      </c>
      <c r="AA32" s="15" t="str">
        <f t="shared" si="12"/>
        <v>ر.ث7</v>
      </c>
      <c r="AB32" s="8">
        <v>27</v>
      </c>
    </row>
    <row r="33" spans="1:28" ht="22.5" thickBot="1">
      <c r="A33" s="12">
        <f t="shared" si="0"/>
        <v>1293300</v>
      </c>
      <c r="B33" s="11">
        <v>342000</v>
      </c>
      <c r="C33" s="11">
        <v>70000</v>
      </c>
      <c r="D33" s="11">
        <v>45000</v>
      </c>
      <c r="E33" s="11">
        <v>455000</v>
      </c>
      <c r="F33" s="11">
        <v>330000</v>
      </c>
      <c r="G33" s="13">
        <v>0.15</v>
      </c>
      <c r="H33" s="11">
        <f t="shared" si="1"/>
        <v>51300</v>
      </c>
      <c r="I33" s="10"/>
      <c r="J33" s="11">
        <f t="shared" si="2"/>
        <v>0</v>
      </c>
      <c r="K33" s="10"/>
      <c r="L33" s="11">
        <f t="shared" si="3"/>
        <v>0</v>
      </c>
      <c r="M33" s="14"/>
      <c r="N33" s="11">
        <f t="shared" si="4"/>
        <v>0</v>
      </c>
      <c r="O33" s="11">
        <f t="shared" si="5"/>
        <v>23940.000000000004</v>
      </c>
      <c r="P33" s="11"/>
      <c r="Q33" s="11"/>
      <c r="R33" s="11">
        <f t="shared" si="7"/>
        <v>23940.000000000004</v>
      </c>
      <c r="S33" s="11">
        <f t="shared" si="8"/>
        <v>1269360</v>
      </c>
      <c r="T33" s="11"/>
      <c r="U33" s="11"/>
      <c r="V33" s="11"/>
      <c r="W33" s="11"/>
      <c r="X33" s="11">
        <f t="shared" si="9"/>
        <v>0</v>
      </c>
      <c r="Y33" s="11">
        <f t="shared" si="10"/>
        <v>1269360</v>
      </c>
      <c r="Z33" s="16" t="s">
        <v>61</v>
      </c>
      <c r="AA33" s="15" t="str">
        <f t="shared" si="12"/>
        <v>ر.ث7</v>
      </c>
      <c r="AB33" s="8">
        <v>28</v>
      </c>
    </row>
    <row r="34" spans="1:28" ht="22.5" thickBot="1">
      <c r="A34" s="12">
        <f t="shared" si="0"/>
        <v>1281800</v>
      </c>
      <c r="B34" s="11">
        <v>332000</v>
      </c>
      <c r="C34" s="11">
        <v>70000</v>
      </c>
      <c r="D34" s="11">
        <v>45000</v>
      </c>
      <c r="E34" s="11">
        <v>455000</v>
      </c>
      <c r="F34" s="11">
        <v>330000</v>
      </c>
      <c r="G34" s="13">
        <v>0.15</v>
      </c>
      <c r="H34" s="11">
        <f t="shared" si="1"/>
        <v>49800</v>
      </c>
      <c r="I34" s="10"/>
      <c r="J34" s="11">
        <f t="shared" si="2"/>
        <v>0</v>
      </c>
      <c r="K34" s="10"/>
      <c r="L34" s="11">
        <f t="shared" si="3"/>
        <v>0</v>
      </c>
      <c r="M34" s="14"/>
      <c r="N34" s="11">
        <f t="shared" si="4"/>
        <v>0</v>
      </c>
      <c r="O34" s="11">
        <f t="shared" si="5"/>
        <v>23240.000000000004</v>
      </c>
      <c r="P34" s="11"/>
      <c r="Q34" s="11"/>
      <c r="R34" s="11">
        <f t="shared" si="7"/>
        <v>23240.000000000004</v>
      </c>
      <c r="S34" s="11">
        <f t="shared" si="8"/>
        <v>1258560</v>
      </c>
      <c r="T34" s="11"/>
      <c r="U34" s="11"/>
      <c r="V34" s="11"/>
      <c r="W34" s="11"/>
      <c r="X34" s="11">
        <f t="shared" si="9"/>
        <v>0</v>
      </c>
      <c r="Y34" s="11">
        <f t="shared" si="10"/>
        <v>1258560</v>
      </c>
      <c r="Z34" s="16" t="s">
        <v>62</v>
      </c>
      <c r="AA34" s="15" t="str">
        <f t="shared" si="12"/>
        <v>ر.ث7</v>
      </c>
      <c r="AB34" s="8">
        <v>29</v>
      </c>
    </row>
    <row r="35" spans="1:28" ht="22.5" thickBot="1">
      <c r="A35" s="12">
        <f t="shared" si="0"/>
        <v>1319800</v>
      </c>
      <c r="B35" s="11">
        <v>352000</v>
      </c>
      <c r="C35" s="11">
        <v>70000</v>
      </c>
      <c r="D35" s="11">
        <v>60000</v>
      </c>
      <c r="E35" s="11">
        <v>455000</v>
      </c>
      <c r="F35" s="11">
        <v>330000</v>
      </c>
      <c r="G35" s="13">
        <v>0.15</v>
      </c>
      <c r="H35" s="11">
        <f t="shared" si="1"/>
        <v>52800</v>
      </c>
      <c r="I35" s="10"/>
      <c r="J35" s="11">
        <f t="shared" si="2"/>
        <v>0</v>
      </c>
      <c r="K35" s="10"/>
      <c r="L35" s="11">
        <f t="shared" si="3"/>
        <v>0</v>
      </c>
      <c r="M35" s="14"/>
      <c r="N35" s="11">
        <f t="shared" si="4"/>
        <v>0</v>
      </c>
      <c r="O35" s="11">
        <f t="shared" si="5"/>
        <v>24640.000000000004</v>
      </c>
      <c r="P35" s="11"/>
      <c r="Q35" s="11"/>
      <c r="R35" s="11">
        <f t="shared" si="7"/>
        <v>24640.000000000004</v>
      </c>
      <c r="S35" s="11">
        <f t="shared" si="8"/>
        <v>1295160</v>
      </c>
      <c r="T35" s="11"/>
      <c r="U35" s="11"/>
      <c r="V35" s="11"/>
      <c r="W35" s="11"/>
      <c r="X35" s="11">
        <f t="shared" si="9"/>
        <v>0</v>
      </c>
      <c r="Y35" s="11">
        <f t="shared" si="10"/>
        <v>1295160</v>
      </c>
      <c r="Z35" s="16" t="s">
        <v>63</v>
      </c>
      <c r="AA35" s="15" t="str">
        <f t="shared" si="12"/>
        <v>ر.ث7</v>
      </c>
      <c r="AB35" s="8">
        <v>30</v>
      </c>
    </row>
    <row r="36" spans="1:28" ht="22.5" thickBot="1">
      <c r="A36" s="12">
        <f t="shared" si="0"/>
        <v>1296800</v>
      </c>
      <c r="B36" s="11">
        <v>332000</v>
      </c>
      <c r="C36" s="11">
        <v>70000</v>
      </c>
      <c r="D36" s="11">
        <v>60000</v>
      </c>
      <c r="E36" s="11">
        <v>455000</v>
      </c>
      <c r="F36" s="11">
        <v>330000</v>
      </c>
      <c r="G36" s="13">
        <v>0.15</v>
      </c>
      <c r="H36" s="11">
        <f t="shared" si="1"/>
        <v>49800</v>
      </c>
      <c r="I36" s="10"/>
      <c r="J36" s="11">
        <f t="shared" si="2"/>
        <v>0</v>
      </c>
      <c r="K36" s="10"/>
      <c r="L36" s="11">
        <f t="shared" si="3"/>
        <v>0</v>
      </c>
      <c r="M36" s="14"/>
      <c r="N36" s="11">
        <f t="shared" si="4"/>
        <v>0</v>
      </c>
      <c r="O36" s="11">
        <f t="shared" si="5"/>
        <v>23240.000000000004</v>
      </c>
      <c r="P36" s="11"/>
      <c r="Q36" s="11"/>
      <c r="R36" s="11">
        <f t="shared" si="7"/>
        <v>23240.000000000004</v>
      </c>
      <c r="S36" s="11">
        <f t="shared" si="8"/>
        <v>1273560</v>
      </c>
      <c r="T36" s="11"/>
      <c r="U36" s="11"/>
      <c r="V36" s="11"/>
      <c r="W36" s="11"/>
      <c r="X36" s="11">
        <f t="shared" si="9"/>
        <v>0</v>
      </c>
      <c r="Y36" s="11">
        <f t="shared" si="10"/>
        <v>1273560</v>
      </c>
      <c r="Z36" s="17" t="s">
        <v>64</v>
      </c>
      <c r="AA36" s="15" t="str">
        <f t="shared" si="12"/>
        <v>ر.ث7</v>
      </c>
      <c r="AB36" s="8">
        <v>31</v>
      </c>
    </row>
    <row r="37" spans="1:28" ht="22.5" thickBot="1">
      <c r="A37" s="12">
        <f t="shared" si="0"/>
        <v>1218500</v>
      </c>
      <c r="B37" s="11">
        <v>290000</v>
      </c>
      <c r="C37" s="11">
        <v>70000</v>
      </c>
      <c r="D37" s="11">
        <v>60000</v>
      </c>
      <c r="E37" s="11">
        <v>425000</v>
      </c>
      <c r="F37" s="11">
        <v>330000</v>
      </c>
      <c r="G37" s="13">
        <v>0.15</v>
      </c>
      <c r="H37" s="11">
        <f t="shared" si="1"/>
        <v>43500</v>
      </c>
      <c r="I37" s="10"/>
      <c r="J37" s="11">
        <f t="shared" si="2"/>
        <v>0</v>
      </c>
      <c r="K37" s="10"/>
      <c r="L37" s="11">
        <f t="shared" si="3"/>
        <v>0</v>
      </c>
      <c r="M37" s="14"/>
      <c r="N37" s="11">
        <f t="shared" si="4"/>
        <v>0</v>
      </c>
      <c r="O37" s="11">
        <f t="shared" si="5"/>
        <v>20300.000000000004</v>
      </c>
      <c r="P37" s="11"/>
      <c r="Q37" s="11"/>
      <c r="R37" s="11">
        <f t="shared" si="7"/>
        <v>20300.000000000004</v>
      </c>
      <c r="S37" s="11">
        <f t="shared" si="8"/>
        <v>1198200</v>
      </c>
      <c r="T37" s="11"/>
      <c r="U37" s="11"/>
      <c r="V37" s="11"/>
      <c r="W37" s="11"/>
      <c r="X37" s="11">
        <f t="shared" si="9"/>
        <v>0</v>
      </c>
      <c r="Y37" s="11">
        <f t="shared" si="10"/>
        <v>1198200</v>
      </c>
      <c r="Z37" s="16" t="s">
        <v>65</v>
      </c>
      <c r="AA37" s="8" t="b">
        <f t="shared" si="12"/>
        <v>0</v>
      </c>
      <c r="AB37" s="8">
        <v>32</v>
      </c>
    </row>
    <row r="38" spans="1:28" ht="22.5" thickBot="1">
      <c r="A38" s="12">
        <f t="shared" si="0"/>
        <v>330000</v>
      </c>
      <c r="B38" s="11"/>
      <c r="C38" s="11"/>
      <c r="D38" s="11"/>
      <c r="E38" s="11"/>
      <c r="F38" s="11">
        <v>330000</v>
      </c>
      <c r="G38" s="13"/>
      <c r="H38" s="11">
        <f t="shared" si="1"/>
        <v>0</v>
      </c>
      <c r="I38" s="10"/>
      <c r="J38" s="11">
        <f t="shared" si="2"/>
        <v>0</v>
      </c>
      <c r="K38" s="10"/>
      <c r="L38" s="11">
        <f t="shared" si="3"/>
        <v>0</v>
      </c>
      <c r="M38" s="14"/>
      <c r="N38" s="11">
        <f t="shared" si="4"/>
        <v>0</v>
      </c>
      <c r="O38" s="11">
        <f t="shared" si="5"/>
        <v>0</v>
      </c>
      <c r="P38" s="11"/>
      <c r="Q38" s="11"/>
      <c r="R38" s="11">
        <f t="shared" si="7"/>
        <v>0</v>
      </c>
      <c r="S38" s="11">
        <f t="shared" si="8"/>
        <v>330000</v>
      </c>
      <c r="T38" s="11"/>
      <c r="U38" s="11"/>
      <c r="V38" s="11"/>
      <c r="W38" s="11"/>
      <c r="X38" s="11">
        <f t="shared" si="9"/>
        <v>0</v>
      </c>
      <c r="Y38" s="11">
        <f t="shared" si="10"/>
        <v>330000</v>
      </c>
      <c r="Z38" s="16" t="s">
        <v>66</v>
      </c>
      <c r="AA38" s="8"/>
      <c r="AB38" s="8">
        <v>33</v>
      </c>
    </row>
    <row r="39" spans="1:28" ht="22.5" thickBot="1">
      <c r="A39" s="12">
        <f t="shared" si="0"/>
        <v>330000</v>
      </c>
      <c r="B39" s="11"/>
      <c r="C39" s="11"/>
      <c r="D39" s="11"/>
      <c r="E39" s="11"/>
      <c r="F39" s="11">
        <v>330000</v>
      </c>
      <c r="G39" s="13"/>
      <c r="H39" s="11">
        <f t="shared" si="1"/>
        <v>0</v>
      </c>
      <c r="I39" s="10"/>
      <c r="J39" s="11">
        <f t="shared" si="2"/>
        <v>0</v>
      </c>
      <c r="K39" s="10"/>
      <c r="L39" s="11">
        <f t="shared" si="3"/>
        <v>0</v>
      </c>
      <c r="M39" s="14"/>
      <c r="N39" s="11">
        <f t="shared" si="4"/>
        <v>0</v>
      </c>
      <c r="O39" s="11">
        <f t="shared" si="5"/>
        <v>0</v>
      </c>
      <c r="P39" s="11"/>
      <c r="Q39" s="11"/>
      <c r="R39" s="11">
        <f t="shared" si="7"/>
        <v>0</v>
      </c>
      <c r="S39" s="11">
        <f t="shared" si="8"/>
        <v>330000</v>
      </c>
      <c r="T39" s="11"/>
      <c r="U39" s="11"/>
      <c r="V39" s="11"/>
      <c r="W39" s="11"/>
      <c r="X39" s="11">
        <f t="shared" si="9"/>
        <v>0</v>
      </c>
      <c r="Y39" s="11">
        <f t="shared" si="10"/>
        <v>330000</v>
      </c>
      <c r="Z39" s="16" t="s">
        <v>67</v>
      </c>
      <c r="AA39" s="8"/>
      <c r="AB39" s="8">
        <v>34</v>
      </c>
    </row>
    <row r="40" spans="1:28" ht="22.5" thickBot="1">
      <c r="A40" s="12">
        <f t="shared" si="0"/>
        <v>330000</v>
      </c>
      <c r="B40" s="11"/>
      <c r="C40" s="11"/>
      <c r="D40" s="11"/>
      <c r="E40" s="11"/>
      <c r="F40" s="11">
        <v>330000</v>
      </c>
      <c r="G40" s="13"/>
      <c r="H40" s="11">
        <f t="shared" si="1"/>
        <v>0</v>
      </c>
      <c r="I40" s="10"/>
      <c r="J40" s="11">
        <f t="shared" si="2"/>
        <v>0</v>
      </c>
      <c r="K40" s="10"/>
      <c r="L40" s="11">
        <f t="shared" si="3"/>
        <v>0</v>
      </c>
      <c r="M40" s="14"/>
      <c r="N40" s="11">
        <f t="shared" si="4"/>
        <v>0</v>
      </c>
      <c r="O40" s="11">
        <f t="shared" si="5"/>
        <v>0</v>
      </c>
      <c r="P40" s="11"/>
      <c r="Q40" s="11"/>
      <c r="R40" s="11">
        <f t="shared" si="7"/>
        <v>0</v>
      </c>
      <c r="S40" s="11">
        <f t="shared" si="8"/>
        <v>330000</v>
      </c>
      <c r="T40" s="11"/>
      <c r="U40" s="11"/>
      <c r="V40" s="11"/>
      <c r="W40" s="11"/>
      <c r="X40" s="11">
        <f t="shared" si="9"/>
        <v>0</v>
      </c>
      <c r="Y40" s="11">
        <f t="shared" si="10"/>
        <v>330000</v>
      </c>
      <c r="Z40" s="17" t="s">
        <v>68</v>
      </c>
      <c r="AA40" s="8"/>
      <c r="AB40" s="8">
        <v>35</v>
      </c>
    </row>
    <row r="41" spans="1:28" ht="22.5" thickBot="1">
      <c r="A41" s="12">
        <f t="shared" si="0"/>
        <v>330000</v>
      </c>
      <c r="B41" s="11"/>
      <c r="C41" s="11"/>
      <c r="D41" s="11"/>
      <c r="E41" s="11"/>
      <c r="F41" s="11">
        <v>330000</v>
      </c>
      <c r="G41" s="13"/>
      <c r="H41" s="11">
        <f t="shared" si="1"/>
        <v>0</v>
      </c>
      <c r="I41" s="10"/>
      <c r="J41" s="11">
        <f t="shared" si="2"/>
        <v>0</v>
      </c>
      <c r="K41" s="10"/>
      <c r="L41" s="11">
        <f t="shared" si="3"/>
        <v>0</v>
      </c>
      <c r="M41" s="14"/>
      <c r="N41" s="11">
        <f t="shared" si="4"/>
        <v>0</v>
      </c>
      <c r="O41" s="11">
        <f t="shared" si="5"/>
        <v>0</v>
      </c>
      <c r="P41" s="11"/>
      <c r="Q41" s="11"/>
      <c r="R41" s="11">
        <f t="shared" si="7"/>
        <v>0</v>
      </c>
      <c r="S41" s="11">
        <f t="shared" si="8"/>
        <v>330000</v>
      </c>
      <c r="T41" s="11"/>
      <c r="U41" s="11"/>
      <c r="V41" s="11"/>
      <c r="W41" s="11"/>
      <c r="X41" s="11">
        <f t="shared" si="9"/>
        <v>0</v>
      </c>
      <c r="Y41" s="11">
        <f t="shared" si="10"/>
        <v>330000</v>
      </c>
      <c r="Z41" s="17" t="s">
        <v>69</v>
      </c>
      <c r="AA41" s="8"/>
      <c r="AB41" s="8">
        <v>36</v>
      </c>
    </row>
    <row r="42" spans="1:28" ht="22.5" thickBot="1">
      <c r="A42" s="12">
        <f t="shared" si="0"/>
        <v>330000</v>
      </c>
      <c r="B42" s="11"/>
      <c r="C42" s="11"/>
      <c r="D42" s="11"/>
      <c r="E42" s="11"/>
      <c r="F42" s="11">
        <v>330000</v>
      </c>
      <c r="G42" s="13"/>
      <c r="H42" s="11">
        <f t="shared" si="1"/>
        <v>0</v>
      </c>
      <c r="I42" s="10"/>
      <c r="J42" s="11">
        <f t="shared" si="2"/>
        <v>0</v>
      </c>
      <c r="K42" s="10"/>
      <c r="L42" s="11">
        <f t="shared" si="3"/>
        <v>0</v>
      </c>
      <c r="M42" s="14"/>
      <c r="N42" s="11">
        <f t="shared" si="4"/>
        <v>0</v>
      </c>
      <c r="O42" s="11">
        <f t="shared" si="5"/>
        <v>0</v>
      </c>
      <c r="P42" s="11"/>
      <c r="Q42" s="11"/>
      <c r="R42" s="11">
        <f t="shared" si="7"/>
        <v>0</v>
      </c>
      <c r="S42" s="11">
        <f t="shared" si="8"/>
        <v>330000</v>
      </c>
      <c r="T42" s="11"/>
      <c r="U42" s="11"/>
      <c r="V42" s="11"/>
      <c r="W42" s="11"/>
      <c r="X42" s="11">
        <f t="shared" si="9"/>
        <v>0</v>
      </c>
      <c r="Y42" s="11">
        <f t="shared" si="10"/>
        <v>330000</v>
      </c>
      <c r="Z42" s="16" t="s">
        <v>70</v>
      </c>
      <c r="AA42" s="8"/>
      <c r="AB42" s="8">
        <v>37</v>
      </c>
    </row>
    <row r="43" spans="1:28" ht="22.5" thickBot="1">
      <c r="A43" s="12">
        <f t="shared" si="0"/>
        <v>330000</v>
      </c>
      <c r="B43" s="11"/>
      <c r="C43" s="11"/>
      <c r="D43" s="11"/>
      <c r="E43" s="11"/>
      <c r="F43" s="11">
        <v>330000</v>
      </c>
      <c r="G43" s="13"/>
      <c r="H43" s="11">
        <f t="shared" si="1"/>
        <v>0</v>
      </c>
      <c r="I43" s="10"/>
      <c r="J43" s="11">
        <f t="shared" si="2"/>
        <v>0</v>
      </c>
      <c r="K43" s="10"/>
      <c r="L43" s="11">
        <f t="shared" si="3"/>
        <v>0</v>
      </c>
      <c r="M43" s="14"/>
      <c r="N43" s="11">
        <f t="shared" si="4"/>
        <v>0</v>
      </c>
      <c r="O43" s="11">
        <f t="shared" si="5"/>
        <v>0</v>
      </c>
      <c r="P43" s="11"/>
      <c r="Q43" s="11"/>
      <c r="R43" s="11">
        <f t="shared" si="7"/>
        <v>0</v>
      </c>
      <c r="S43" s="11">
        <f t="shared" si="8"/>
        <v>330000</v>
      </c>
      <c r="T43" s="11"/>
      <c r="U43" s="11"/>
      <c r="V43" s="11"/>
      <c r="W43" s="11"/>
      <c r="X43" s="11">
        <f t="shared" si="9"/>
        <v>0</v>
      </c>
      <c r="Y43" s="11">
        <f t="shared" si="10"/>
        <v>330000</v>
      </c>
      <c r="Z43" s="16" t="s">
        <v>71</v>
      </c>
      <c r="AA43" s="8"/>
      <c r="AB43" s="8">
        <v>38</v>
      </c>
    </row>
    <row r="44" spans="1:28" ht="22.5" thickBot="1">
      <c r="A44" s="12">
        <f t="shared" si="0"/>
        <v>330000</v>
      </c>
      <c r="B44" s="11"/>
      <c r="C44" s="11"/>
      <c r="D44" s="11"/>
      <c r="E44" s="11"/>
      <c r="F44" s="11">
        <v>330000</v>
      </c>
      <c r="G44" s="13"/>
      <c r="H44" s="11">
        <f t="shared" si="1"/>
        <v>0</v>
      </c>
      <c r="I44" s="10"/>
      <c r="J44" s="11">
        <f t="shared" si="2"/>
        <v>0</v>
      </c>
      <c r="K44" s="10"/>
      <c r="L44" s="11">
        <f t="shared" si="3"/>
        <v>0</v>
      </c>
      <c r="M44" s="14"/>
      <c r="N44" s="11">
        <f t="shared" si="4"/>
        <v>0</v>
      </c>
      <c r="O44" s="11">
        <f t="shared" si="5"/>
        <v>0</v>
      </c>
      <c r="P44" s="11"/>
      <c r="Q44" s="11"/>
      <c r="R44" s="11">
        <f t="shared" si="7"/>
        <v>0</v>
      </c>
      <c r="S44" s="11">
        <f t="shared" si="8"/>
        <v>330000</v>
      </c>
      <c r="T44" s="11"/>
      <c r="U44" s="11"/>
      <c r="V44" s="11"/>
      <c r="W44" s="11"/>
      <c r="X44" s="11">
        <f t="shared" si="9"/>
        <v>0</v>
      </c>
      <c r="Y44" s="11">
        <f t="shared" si="10"/>
        <v>330000</v>
      </c>
      <c r="Z44" s="16" t="s">
        <v>72</v>
      </c>
      <c r="AA44" s="8"/>
      <c r="AB44" s="8">
        <v>39</v>
      </c>
    </row>
    <row r="45" spans="1:28" ht="22.5" thickBot="1">
      <c r="A45" s="12">
        <f t="shared" si="0"/>
        <v>330000</v>
      </c>
      <c r="B45" s="11"/>
      <c r="C45" s="11"/>
      <c r="D45" s="11"/>
      <c r="E45" s="11"/>
      <c r="F45" s="11">
        <v>330000</v>
      </c>
      <c r="G45" s="13"/>
      <c r="H45" s="11">
        <f t="shared" si="1"/>
        <v>0</v>
      </c>
      <c r="I45" s="10"/>
      <c r="J45" s="11">
        <f t="shared" si="2"/>
        <v>0</v>
      </c>
      <c r="K45" s="10"/>
      <c r="L45" s="11">
        <f t="shared" si="3"/>
        <v>0</v>
      </c>
      <c r="M45" s="14"/>
      <c r="N45" s="11">
        <f t="shared" si="4"/>
        <v>0</v>
      </c>
      <c r="O45" s="11">
        <f t="shared" si="5"/>
        <v>0</v>
      </c>
      <c r="P45" s="11"/>
      <c r="Q45" s="11"/>
      <c r="R45" s="11">
        <f t="shared" si="7"/>
        <v>0</v>
      </c>
      <c r="S45" s="11">
        <f t="shared" si="8"/>
        <v>330000</v>
      </c>
      <c r="T45" s="11"/>
      <c r="U45" s="11"/>
      <c r="V45" s="11"/>
      <c r="W45" s="11"/>
      <c r="X45" s="11">
        <f t="shared" si="9"/>
        <v>0</v>
      </c>
      <c r="Y45" s="11">
        <f t="shared" si="10"/>
        <v>330000</v>
      </c>
      <c r="Z45" s="16" t="s">
        <v>73</v>
      </c>
      <c r="AA45" s="8"/>
      <c r="AB45" s="8">
        <v>40</v>
      </c>
    </row>
    <row r="46" spans="1:28" ht="22.5" thickBot="1">
      <c r="A46" s="12">
        <f t="shared" si="0"/>
        <v>330000</v>
      </c>
      <c r="B46" s="11"/>
      <c r="C46" s="11"/>
      <c r="D46" s="11"/>
      <c r="E46" s="11"/>
      <c r="F46" s="11">
        <v>330000</v>
      </c>
      <c r="G46" s="13"/>
      <c r="H46" s="11">
        <f t="shared" si="1"/>
        <v>0</v>
      </c>
      <c r="I46" s="10"/>
      <c r="J46" s="11">
        <f t="shared" si="2"/>
        <v>0</v>
      </c>
      <c r="K46" s="10"/>
      <c r="L46" s="11">
        <f t="shared" si="3"/>
        <v>0</v>
      </c>
      <c r="M46" s="14"/>
      <c r="N46" s="11">
        <f t="shared" si="4"/>
        <v>0</v>
      </c>
      <c r="O46" s="11">
        <f t="shared" si="5"/>
        <v>0</v>
      </c>
      <c r="P46" s="11"/>
      <c r="Q46" s="11"/>
      <c r="R46" s="11">
        <f t="shared" si="7"/>
        <v>0</v>
      </c>
      <c r="S46" s="11">
        <f t="shared" si="8"/>
        <v>330000</v>
      </c>
      <c r="T46" s="11"/>
      <c r="U46" s="11"/>
      <c r="V46" s="11"/>
      <c r="W46" s="11"/>
      <c r="X46" s="11">
        <f t="shared" si="9"/>
        <v>0</v>
      </c>
      <c r="Y46" s="11">
        <f t="shared" si="10"/>
        <v>330000</v>
      </c>
      <c r="Z46" s="17" t="s">
        <v>74</v>
      </c>
      <c r="AA46" s="8"/>
      <c r="AB46" s="8">
        <v>41</v>
      </c>
    </row>
    <row r="47" spans="1:28" ht="22.5" thickBot="1">
      <c r="A47" s="12">
        <f t="shared" si="0"/>
        <v>330000</v>
      </c>
      <c r="B47" s="11"/>
      <c r="C47" s="11"/>
      <c r="D47" s="11"/>
      <c r="E47" s="11"/>
      <c r="F47" s="11">
        <v>330000</v>
      </c>
      <c r="G47" s="13"/>
      <c r="H47" s="11">
        <f t="shared" si="1"/>
        <v>0</v>
      </c>
      <c r="I47" s="10"/>
      <c r="J47" s="11">
        <f t="shared" si="2"/>
        <v>0</v>
      </c>
      <c r="K47" s="10"/>
      <c r="L47" s="11">
        <f t="shared" si="3"/>
        <v>0</v>
      </c>
      <c r="M47" s="14"/>
      <c r="N47" s="11">
        <f t="shared" si="4"/>
        <v>0</v>
      </c>
      <c r="O47" s="11">
        <f t="shared" si="5"/>
        <v>0</v>
      </c>
      <c r="P47" s="11"/>
      <c r="Q47" s="11"/>
      <c r="R47" s="11">
        <f t="shared" si="7"/>
        <v>0</v>
      </c>
      <c r="S47" s="11">
        <f t="shared" si="8"/>
        <v>330000</v>
      </c>
      <c r="T47" s="11"/>
      <c r="U47" s="11"/>
      <c r="V47" s="11"/>
      <c r="W47" s="11"/>
      <c r="X47" s="11">
        <f t="shared" si="9"/>
        <v>0</v>
      </c>
      <c r="Y47" s="11">
        <f t="shared" si="10"/>
        <v>330000</v>
      </c>
      <c r="Z47" s="17" t="s">
        <v>75</v>
      </c>
      <c r="AA47" s="8"/>
      <c r="AB47" s="8">
        <v>42</v>
      </c>
    </row>
    <row r="48" spans="1:28" ht="22.5" thickBot="1">
      <c r="A48" s="12">
        <f t="shared" si="0"/>
        <v>330000</v>
      </c>
      <c r="B48" s="11"/>
      <c r="C48" s="11"/>
      <c r="D48" s="11"/>
      <c r="E48" s="11"/>
      <c r="F48" s="11">
        <v>330000</v>
      </c>
      <c r="G48" s="13"/>
      <c r="H48" s="11">
        <f t="shared" si="1"/>
        <v>0</v>
      </c>
      <c r="I48" s="10"/>
      <c r="J48" s="11">
        <f t="shared" si="2"/>
        <v>0</v>
      </c>
      <c r="K48" s="10"/>
      <c r="L48" s="11">
        <f t="shared" si="3"/>
        <v>0</v>
      </c>
      <c r="M48" s="14"/>
      <c r="N48" s="11">
        <f t="shared" si="4"/>
        <v>0</v>
      </c>
      <c r="O48" s="11">
        <f t="shared" si="5"/>
        <v>0</v>
      </c>
      <c r="P48" s="11"/>
      <c r="Q48" s="11"/>
      <c r="R48" s="11">
        <f t="shared" si="7"/>
        <v>0</v>
      </c>
      <c r="S48" s="11">
        <f t="shared" si="8"/>
        <v>330000</v>
      </c>
      <c r="T48" s="11"/>
      <c r="U48" s="11"/>
      <c r="V48" s="11"/>
      <c r="W48" s="11"/>
      <c r="X48" s="11">
        <f t="shared" si="9"/>
        <v>0</v>
      </c>
      <c r="Y48" s="11">
        <f t="shared" si="10"/>
        <v>330000</v>
      </c>
      <c r="Z48" s="17" t="s">
        <v>76</v>
      </c>
      <c r="AA48" s="8"/>
      <c r="AB48" s="8">
        <v>43</v>
      </c>
    </row>
    <row r="49" spans="1:28" ht="22.5" thickBot="1">
      <c r="A49" s="12">
        <f t="shared" si="0"/>
        <v>330000</v>
      </c>
      <c r="B49" s="11"/>
      <c r="C49" s="11"/>
      <c r="D49" s="11"/>
      <c r="E49" s="11"/>
      <c r="F49" s="11">
        <v>330000</v>
      </c>
      <c r="G49" s="13"/>
      <c r="H49" s="11">
        <f t="shared" si="1"/>
        <v>0</v>
      </c>
      <c r="I49" s="10"/>
      <c r="J49" s="11">
        <f t="shared" si="2"/>
        <v>0</v>
      </c>
      <c r="K49" s="10"/>
      <c r="L49" s="11">
        <f t="shared" si="3"/>
        <v>0</v>
      </c>
      <c r="M49" s="14"/>
      <c r="N49" s="11">
        <f t="shared" si="4"/>
        <v>0</v>
      </c>
      <c r="O49" s="11">
        <f t="shared" si="5"/>
        <v>0</v>
      </c>
      <c r="P49" s="11"/>
      <c r="Q49" s="11"/>
      <c r="R49" s="11">
        <f t="shared" si="7"/>
        <v>0</v>
      </c>
      <c r="S49" s="11">
        <f t="shared" si="8"/>
        <v>330000</v>
      </c>
      <c r="T49" s="11"/>
      <c r="U49" s="11"/>
      <c r="V49" s="11"/>
      <c r="W49" s="11"/>
      <c r="X49" s="11">
        <f t="shared" si="9"/>
        <v>0</v>
      </c>
      <c r="Y49" s="11">
        <f t="shared" si="10"/>
        <v>330000</v>
      </c>
      <c r="Z49" s="17" t="s">
        <v>77</v>
      </c>
      <c r="AA49" s="8"/>
      <c r="AB49" s="8">
        <v>44</v>
      </c>
    </row>
    <row r="50" spans="1:28" ht="22.5" thickBot="1">
      <c r="A50" s="12">
        <f t="shared" si="0"/>
        <v>330000</v>
      </c>
      <c r="B50" s="11"/>
      <c r="C50" s="11"/>
      <c r="D50" s="11"/>
      <c r="E50" s="11"/>
      <c r="F50" s="11">
        <v>330000</v>
      </c>
      <c r="G50" s="13"/>
      <c r="H50" s="11">
        <f t="shared" si="1"/>
        <v>0</v>
      </c>
      <c r="I50" s="10"/>
      <c r="J50" s="11">
        <f t="shared" si="2"/>
        <v>0</v>
      </c>
      <c r="K50" s="10"/>
      <c r="L50" s="11">
        <f t="shared" si="3"/>
        <v>0</v>
      </c>
      <c r="M50" s="14"/>
      <c r="N50" s="11">
        <f t="shared" si="4"/>
        <v>0</v>
      </c>
      <c r="O50" s="11">
        <f t="shared" si="5"/>
        <v>0</v>
      </c>
      <c r="P50" s="11"/>
      <c r="Q50" s="11"/>
      <c r="R50" s="11">
        <f t="shared" si="7"/>
        <v>0</v>
      </c>
      <c r="S50" s="11">
        <f t="shared" si="8"/>
        <v>330000</v>
      </c>
      <c r="T50" s="11"/>
      <c r="U50" s="11"/>
      <c r="V50" s="11"/>
      <c r="W50" s="11"/>
      <c r="X50" s="11">
        <f t="shared" si="9"/>
        <v>0</v>
      </c>
      <c r="Y50" s="11">
        <f t="shared" si="10"/>
        <v>330000</v>
      </c>
      <c r="Z50" s="19" t="s">
        <v>78</v>
      </c>
      <c r="AA50" s="8"/>
      <c r="AB50" s="8">
        <v>45</v>
      </c>
    </row>
    <row r="51" spans="1:28" ht="22.5" thickBot="1">
      <c r="A51" s="12">
        <f t="shared" si="0"/>
        <v>330000</v>
      </c>
      <c r="B51" s="11"/>
      <c r="C51" s="11"/>
      <c r="D51" s="11"/>
      <c r="E51" s="11"/>
      <c r="F51" s="11">
        <v>330000</v>
      </c>
      <c r="G51" s="13"/>
      <c r="H51" s="11">
        <f t="shared" si="1"/>
        <v>0</v>
      </c>
      <c r="I51" s="10"/>
      <c r="J51" s="11">
        <f t="shared" si="2"/>
        <v>0</v>
      </c>
      <c r="K51" s="10"/>
      <c r="L51" s="11">
        <f t="shared" si="3"/>
        <v>0</v>
      </c>
      <c r="M51" s="14"/>
      <c r="N51" s="11">
        <f t="shared" si="4"/>
        <v>0</v>
      </c>
      <c r="O51" s="11">
        <f t="shared" si="5"/>
        <v>0</v>
      </c>
      <c r="P51" s="11"/>
      <c r="Q51" s="11"/>
      <c r="R51" s="11">
        <f t="shared" si="7"/>
        <v>0</v>
      </c>
      <c r="S51" s="11">
        <f t="shared" si="8"/>
        <v>330000</v>
      </c>
      <c r="T51" s="11"/>
      <c r="U51" s="11"/>
      <c r="V51" s="11"/>
      <c r="W51" s="11"/>
      <c r="X51" s="11">
        <f t="shared" si="9"/>
        <v>0</v>
      </c>
      <c r="Y51" s="11">
        <f t="shared" si="10"/>
        <v>330000</v>
      </c>
      <c r="Z51" s="16" t="s">
        <v>79</v>
      </c>
      <c r="AA51" s="8"/>
      <c r="AB51" s="8">
        <v>46</v>
      </c>
    </row>
    <row r="52" spans="1:28" ht="22.5" thickBot="1">
      <c r="A52" s="12">
        <f t="shared" si="0"/>
        <v>330000</v>
      </c>
      <c r="B52" s="11"/>
      <c r="C52" s="11"/>
      <c r="D52" s="11"/>
      <c r="E52" s="11"/>
      <c r="F52" s="11">
        <v>330000</v>
      </c>
      <c r="G52" s="13"/>
      <c r="H52" s="11">
        <f t="shared" si="1"/>
        <v>0</v>
      </c>
      <c r="I52" s="10"/>
      <c r="J52" s="11">
        <f t="shared" si="2"/>
        <v>0</v>
      </c>
      <c r="K52" s="10"/>
      <c r="L52" s="11">
        <f t="shared" si="3"/>
        <v>0</v>
      </c>
      <c r="M52" s="14"/>
      <c r="N52" s="11">
        <f t="shared" si="4"/>
        <v>0</v>
      </c>
      <c r="O52" s="11">
        <f t="shared" si="5"/>
        <v>0</v>
      </c>
      <c r="P52" s="11"/>
      <c r="Q52" s="11"/>
      <c r="R52" s="11">
        <f t="shared" si="7"/>
        <v>0</v>
      </c>
      <c r="S52" s="11">
        <f t="shared" si="8"/>
        <v>330000</v>
      </c>
      <c r="T52" s="11"/>
      <c r="U52" s="11"/>
      <c r="V52" s="11"/>
      <c r="W52" s="11"/>
      <c r="X52" s="11">
        <f t="shared" si="9"/>
        <v>0</v>
      </c>
      <c r="Y52" s="11">
        <f t="shared" si="10"/>
        <v>330000</v>
      </c>
      <c r="Z52" s="19" t="s">
        <v>80</v>
      </c>
      <c r="AA52" s="8"/>
      <c r="AB52" s="8">
        <v>47</v>
      </c>
    </row>
    <row r="53" spans="1:28" ht="22.5" thickBot="1">
      <c r="A53" s="12">
        <f t="shared" si="0"/>
        <v>330000</v>
      </c>
      <c r="B53" s="11"/>
      <c r="C53" s="11"/>
      <c r="D53" s="11"/>
      <c r="E53" s="11"/>
      <c r="F53" s="11">
        <v>330000</v>
      </c>
      <c r="G53" s="13"/>
      <c r="H53" s="11">
        <f t="shared" si="1"/>
        <v>0</v>
      </c>
      <c r="I53" s="10"/>
      <c r="J53" s="11">
        <f t="shared" si="2"/>
        <v>0</v>
      </c>
      <c r="K53" s="10"/>
      <c r="L53" s="11">
        <f t="shared" si="3"/>
        <v>0</v>
      </c>
      <c r="M53" s="14"/>
      <c r="N53" s="11">
        <f t="shared" si="4"/>
        <v>0</v>
      </c>
      <c r="O53" s="11">
        <f t="shared" si="5"/>
        <v>0</v>
      </c>
      <c r="P53" s="11"/>
      <c r="Q53" s="11"/>
      <c r="R53" s="11">
        <f t="shared" si="7"/>
        <v>0</v>
      </c>
      <c r="S53" s="11">
        <f t="shared" si="8"/>
        <v>330000</v>
      </c>
      <c r="T53" s="11"/>
      <c r="U53" s="11"/>
      <c r="V53" s="11"/>
      <c r="W53" s="11"/>
      <c r="X53" s="11">
        <f t="shared" si="9"/>
        <v>0</v>
      </c>
      <c r="Y53" s="11">
        <f t="shared" si="10"/>
        <v>330000</v>
      </c>
      <c r="Z53" s="17" t="s">
        <v>81</v>
      </c>
      <c r="AA53" s="8"/>
      <c r="AB53" s="8">
        <v>48</v>
      </c>
    </row>
    <row r="54" spans="1:28" ht="22.5" thickBot="1">
      <c r="A54" s="12">
        <f t="shared" si="0"/>
        <v>330000</v>
      </c>
      <c r="B54" s="11"/>
      <c r="C54" s="11"/>
      <c r="D54" s="11"/>
      <c r="E54" s="11"/>
      <c r="F54" s="11">
        <v>330000</v>
      </c>
      <c r="G54" s="13"/>
      <c r="H54" s="11">
        <f t="shared" si="1"/>
        <v>0</v>
      </c>
      <c r="I54" s="10"/>
      <c r="J54" s="11">
        <f t="shared" si="2"/>
        <v>0</v>
      </c>
      <c r="K54" s="10"/>
      <c r="L54" s="11">
        <f t="shared" si="3"/>
        <v>0</v>
      </c>
      <c r="M54" s="14"/>
      <c r="N54" s="11">
        <f t="shared" si="4"/>
        <v>0</v>
      </c>
      <c r="O54" s="11">
        <f t="shared" si="5"/>
        <v>0</v>
      </c>
      <c r="P54" s="11"/>
      <c r="Q54" s="11"/>
      <c r="R54" s="11">
        <f t="shared" si="7"/>
        <v>0</v>
      </c>
      <c r="S54" s="11">
        <f t="shared" si="8"/>
        <v>330000</v>
      </c>
      <c r="T54" s="11"/>
      <c r="U54" s="11"/>
      <c r="V54" s="11"/>
      <c r="W54" s="11"/>
      <c r="X54" s="11">
        <f t="shared" si="9"/>
        <v>0</v>
      </c>
      <c r="Y54" s="11">
        <f t="shared" si="10"/>
        <v>330000</v>
      </c>
      <c r="Z54" s="17" t="s">
        <v>82</v>
      </c>
      <c r="AA54" s="8"/>
      <c r="AB54" s="8">
        <v>49</v>
      </c>
    </row>
    <row r="55" spans="1:28" ht="22.5" thickBot="1">
      <c r="A55" s="12">
        <f t="shared" si="0"/>
        <v>330000</v>
      </c>
      <c r="B55" s="11"/>
      <c r="C55" s="11"/>
      <c r="D55" s="11"/>
      <c r="E55" s="11"/>
      <c r="F55" s="11">
        <v>330000</v>
      </c>
      <c r="G55" s="13"/>
      <c r="H55" s="11">
        <f t="shared" si="1"/>
        <v>0</v>
      </c>
      <c r="I55" s="10"/>
      <c r="J55" s="11">
        <f t="shared" si="2"/>
        <v>0</v>
      </c>
      <c r="K55" s="10"/>
      <c r="L55" s="11">
        <f t="shared" si="3"/>
        <v>0</v>
      </c>
      <c r="M55" s="14"/>
      <c r="N55" s="11">
        <f t="shared" si="4"/>
        <v>0</v>
      </c>
      <c r="O55" s="11">
        <f t="shared" si="5"/>
        <v>0</v>
      </c>
      <c r="P55" s="11"/>
      <c r="Q55" s="11"/>
      <c r="R55" s="11">
        <f t="shared" si="7"/>
        <v>0</v>
      </c>
      <c r="S55" s="11">
        <f t="shared" si="8"/>
        <v>330000</v>
      </c>
      <c r="T55" s="11"/>
      <c r="U55" s="11"/>
      <c r="V55" s="11"/>
      <c r="W55" s="11"/>
      <c r="X55" s="11">
        <f t="shared" si="9"/>
        <v>0</v>
      </c>
      <c r="Y55" s="11">
        <f t="shared" si="10"/>
        <v>330000</v>
      </c>
      <c r="Z55" s="17" t="s">
        <v>83</v>
      </c>
      <c r="AA55" s="8"/>
      <c r="AB55" s="8">
        <v>50</v>
      </c>
    </row>
    <row r="56" spans="1:28" ht="22.5" thickBot="1">
      <c r="A56" s="12">
        <f t="shared" si="0"/>
        <v>330000</v>
      </c>
      <c r="B56" s="11"/>
      <c r="C56" s="11"/>
      <c r="D56" s="11"/>
      <c r="E56" s="11"/>
      <c r="F56" s="11">
        <v>330000</v>
      </c>
      <c r="G56" s="13"/>
      <c r="H56" s="11">
        <f t="shared" si="1"/>
        <v>0</v>
      </c>
      <c r="I56" s="10"/>
      <c r="J56" s="11">
        <f t="shared" si="2"/>
        <v>0</v>
      </c>
      <c r="K56" s="10"/>
      <c r="L56" s="11">
        <f t="shared" si="3"/>
        <v>0</v>
      </c>
      <c r="M56" s="14"/>
      <c r="N56" s="11">
        <f t="shared" si="4"/>
        <v>0</v>
      </c>
      <c r="O56" s="11">
        <f t="shared" si="5"/>
        <v>0</v>
      </c>
      <c r="P56" s="11"/>
      <c r="Q56" s="11"/>
      <c r="R56" s="11">
        <f t="shared" si="7"/>
        <v>0</v>
      </c>
      <c r="S56" s="11">
        <f t="shared" si="8"/>
        <v>330000</v>
      </c>
      <c r="T56" s="11"/>
      <c r="U56" s="11"/>
      <c r="V56" s="11"/>
      <c r="W56" s="11"/>
      <c r="X56" s="11">
        <f t="shared" si="9"/>
        <v>0</v>
      </c>
      <c r="Y56" s="11">
        <f t="shared" si="10"/>
        <v>330000</v>
      </c>
      <c r="Z56" s="17" t="s">
        <v>84</v>
      </c>
      <c r="AA56" s="8"/>
      <c r="AB56" s="8">
        <v>51</v>
      </c>
    </row>
    <row r="57" spans="1:28" ht="22.5" thickBot="1">
      <c r="A57" s="12">
        <f t="shared" si="0"/>
        <v>330000</v>
      </c>
      <c r="B57" s="11"/>
      <c r="C57" s="11"/>
      <c r="D57" s="11"/>
      <c r="E57" s="11"/>
      <c r="F57" s="11">
        <v>330000</v>
      </c>
      <c r="G57" s="13"/>
      <c r="H57" s="11">
        <f t="shared" si="1"/>
        <v>0</v>
      </c>
      <c r="I57" s="10"/>
      <c r="J57" s="11">
        <f t="shared" si="2"/>
        <v>0</v>
      </c>
      <c r="K57" s="10"/>
      <c r="L57" s="11">
        <f t="shared" si="3"/>
        <v>0</v>
      </c>
      <c r="M57" s="14"/>
      <c r="N57" s="11">
        <f t="shared" si="4"/>
        <v>0</v>
      </c>
      <c r="O57" s="11">
        <f t="shared" si="5"/>
        <v>0</v>
      </c>
      <c r="P57" s="11"/>
      <c r="Q57" s="11"/>
      <c r="R57" s="11">
        <f t="shared" si="7"/>
        <v>0</v>
      </c>
      <c r="S57" s="11">
        <f t="shared" si="8"/>
        <v>330000</v>
      </c>
      <c r="T57" s="11"/>
      <c r="U57" s="11"/>
      <c r="V57" s="11"/>
      <c r="W57" s="11"/>
      <c r="X57" s="11">
        <f t="shared" si="9"/>
        <v>0</v>
      </c>
      <c r="Y57" s="11">
        <f t="shared" si="10"/>
        <v>330000</v>
      </c>
      <c r="Z57" s="17" t="s">
        <v>85</v>
      </c>
      <c r="AA57" s="8"/>
      <c r="AB57" s="8">
        <v>52</v>
      </c>
    </row>
    <row r="58" spans="1:28" ht="22.5" thickBot="1">
      <c r="A58" s="12">
        <f t="shared" si="0"/>
        <v>330000</v>
      </c>
      <c r="B58" s="11"/>
      <c r="C58" s="11"/>
      <c r="D58" s="11"/>
      <c r="E58" s="11"/>
      <c r="F58" s="11">
        <v>330000</v>
      </c>
      <c r="G58" s="13"/>
      <c r="H58" s="11">
        <f t="shared" si="1"/>
        <v>0</v>
      </c>
      <c r="I58" s="10"/>
      <c r="J58" s="11">
        <f t="shared" si="2"/>
        <v>0</v>
      </c>
      <c r="K58" s="10"/>
      <c r="L58" s="11">
        <f t="shared" si="3"/>
        <v>0</v>
      </c>
      <c r="M58" s="14"/>
      <c r="N58" s="11">
        <f t="shared" si="4"/>
        <v>0</v>
      </c>
      <c r="O58" s="11">
        <f t="shared" si="5"/>
        <v>0</v>
      </c>
      <c r="P58" s="11"/>
      <c r="Q58" s="11"/>
      <c r="R58" s="11">
        <f t="shared" si="7"/>
        <v>0</v>
      </c>
      <c r="S58" s="11">
        <f t="shared" si="8"/>
        <v>330000</v>
      </c>
      <c r="T58" s="11"/>
      <c r="U58" s="11"/>
      <c r="V58" s="11"/>
      <c r="W58" s="11"/>
      <c r="X58" s="11">
        <f t="shared" si="9"/>
        <v>0</v>
      </c>
      <c r="Y58" s="11">
        <f t="shared" si="10"/>
        <v>330000</v>
      </c>
      <c r="Z58" s="17" t="s">
        <v>86</v>
      </c>
      <c r="AA58" s="8"/>
      <c r="AB58" s="8">
        <v>53</v>
      </c>
    </row>
    <row r="59" spans="1:28" ht="22.5" thickBot="1">
      <c r="A59" s="12">
        <f t="shared" si="0"/>
        <v>330000</v>
      </c>
      <c r="B59" s="11"/>
      <c r="C59" s="11"/>
      <c r="D59" s="11"/>
      <c r="E59" s="11"/>
      <c r="F59" s="11">
        <v>330000</v>
      </c>
      <c r="G59" s="13"/>
      <c r="H59" s="11">
        <f t="shared" si="1"/>
        <v>0</v>
      </c>
      <c r="I59" s="10"/>
      <c r="J59" s="11">
        <f t="shared" si="2"/>
        <v>0</v>
      </c>
      <c r="K59" s="10"/>
      <c r="L59" s="11">
        <f t="shared" si="3"/>
        <v>0</v>
      </c>
      <c r="M59" s="14"/>
      <c r="N59" s="11">
        <f t="shared" si="4"/>
        <v>0</v>
      </c>
      <c r="O59" s="11">
        <f t="shared" si="5"/>
        <v>0</v>
      </c>
      <c r="P59" s="11"/>
      <c r="Q59" s="11"/>
      <c r="R59" s="11">
        <f t="shared" si="7"/>
        <v>0</v>
      </c>
      <c r="S59" s="11">
        <f t="shared" si="8"/>
        <v>330000</v>
      </c>
      <c r="T59" s="11"/>
      <c r="U59" s="11"/>
      <c r="V59" s="11"/>
      <c r="W59" s="11"/>
      <c r="X59" s="11">
        <f t="shared" si="9"/>
        <v>0</v>
      </c>
      <c r="Y59" s="11">
        <f t="shared" si="10"/>
        <v>330000</v>
      </c>
      <c r="Z59" s="17" t="s">
        <v>87</v>
      </c>
      <c r="AA59" s="8"/>
      <c r="AB59" s="8">
        <v>54</v>
      </c>
    </row>
    <row r="60" spans="1:28" ht="37.5" customHeight="1" thickBot="1">
      <c r="A60" s="12">
        <f t="shared" si="0"/>
        <v>72523950</v>
      </c>
      <c r="B60" s="12">
        <f>SUM(B6:B59)</f>
        <v>18370000</v>
      </c>
      <c r="C60" s="12">
        <f t="shared" ref="C60:F60" si="13">SUM(C6:C59)</f>
        <v>1960000</v>
      </c>
      <c r="D60" s="12">
        <f t="shared" si="13"/>
        <v>1335000</v>
      </c>
      <c r="E60" s="12">
        <f t="shared" si="13"/>
        <v>15625000</v>
      </c>
      <c r="F60" s="12">
        <f t="shared" si="13"/>
        <v>17820000</v>
      </c>
      <c r="G60" s="12"/>
      <c r="H60" s="12">
        <f t="shared" ref="H60" si="14">SUM(H6:H59)</f>
        <v>6424100</v>
      </c>
      <c r="I60" s="12"/>
      <c r="J60" s="12">
        <f t="shared" ref="J60" si="15">SUM(J6:J59)</f>
        <v>938000</v>
      </c>
      <c r="K60" s="12"/>
      <c r="L60" s="12">
        <f t="shared" ref="L60" si="16">SUM(L6:L59)</f>
        <v>9775500</v>
      </c>
      <c r="M60" s="12"/>
      <c r="N60" s="12">
        <f t="shared" ref="N60:S60" si="17">SUM(N6:N59)</f>
        <v>276350</v>
      </c>
      <c r="O60" s="12">
        <f t="shared" si="17"/>
        <v>1285890</v>
      </c>
      <c r="P60" s="12">
        <f t="shared" si="17"/>
        <v>104308.5</v>
      </c>
      <c r="Q60" s="12">
        <f t="shared" si="17"/>
        <v>0</v>
      </c>
      <c r="R60" s="12">
        <f t="shared" si="17"/>
        <v>1390198.5</v>
      </c>
      <c r="S60" s="12">
        <f t="shared" si="17"/>
        <v>71133751.5</v>
      </c>
      <c r="T60" s="1"/>
      <c r="U60" s="1"/>
      <c r="V60" s="1"/>
      <c r="W60" s="1"/>
      <c r="X60" s="1"/>
      <c r="Y60" s="1"/>
      <c r="Z60" s="84" t="s">
        <v>31</v>
      </c>
      <c r="AA60" s="85"/>
      <c r="AB60" s="86"/>
    </row>
    <row r="61" spans="1:28" ht="21.7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</row>
    <row r="62" spans="1:28" ht="21.7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</row>
    <row r="63" spans="1:28" ht="21.7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</row>
    <row r="64" spans="1:28" ht="21.7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</row>
  </sheetData>
  <mergeCells count="22">
    <mergeCell ref="V4:V5"/>
    <mergeCell ref="Z60:AB60"/>
    <mergeCell ref="Y3:Y5"/>
    <mergeCell ref="Z3:Z5"/>
    <mergeCell ref="AA3:AA5"/>
    <mergeCell ref="AB3:AB5"/>
    <mergeCell ref="Q4:Q5"/>
    <mergeCell ref="B1:D1"/>
    <mergeCell ref="J2:X2"/>
    <mergeCell ref="A3:N3"/>
    <mergeCell ref="S3:S5"/>
    <mergeCell ref="T3:V3"/>
    <mergeCell ref="W3:W5"/>
    <mergeCell ref="X3:X5"/>
    <mergeCell ref="R4:R5"/>
    <mergeCell ref="T4:T5"/>
    <mergeCell ref="U4:U5"/>
    <mergeCell ref="A4:A5"/>
    <mergeCell ref="B4:B5"/>
    <mergeCell ref="C4:N4"/>
    <mergeCell ref="O4:O5"/>
    <mergeCell ref="P4:P5"/>
  </mergeCells>
  <pageMargins left="0.19685039370078741" right="0.19685039370078741" top="0.19685039370078741" bottom="0.19685039370078741" header="0.31496062992125984" footer="0.31496062992125984"/>
  <pageSetup paperSize="8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64"/>
  <sheetViews>
    <sheetView rightToLeft="1" tabSelected="1" view="pageBreakPreview" topLeftCell="A58" zoomScale="120" zoomScaleSheetLayoutView="120" workbookViewId="0">
      <selection activeCell="H62" sqref="H62"/>
    </sheetView>
  </sheetViews>
  <sheetFormatPr defaultRowHeight="15"/>
  <cols>
    <col min="1" max="1" width="10.28515625" customWidth="1"/>
    <col min="2" max="2" width="9.5703125" customWidth="1"/>
    <col min="3" max="3" width="9" customWidth="1"/>
    <col min="4" max="4" width="9.140625" customWidth="1"/>
    <col min="5" max="5" width="9.7109375" customWidth="1"/>
    <col min="6" max="6" width="9.28515625" customWidth="1"/>
    <col min="7" max="7" width="3.42578125" customWidth="1"/>
    <col min="8" max="8" width="9.85546875" customWidth="1"/>
    <col min="9" max="9" width="3.140625" customWidth="1"/>
    <col min="10" max="10" width="7.5703125" customWidth="1"/>
    <col min="11" max="11" width="3.42578125" customWidth="1"/>
    <col min="12" max="12" width="9.42578125" customWidth="1"/>
    <col min="13" max="13" width="2.7109375" customWidth="1"/>
    <col min="14" max="14" width="7.5703125" customWidth="1"/>
    <col min="15" max="15" width="9.140625" customWidth="1"/>
    <col min="16" max="16" width="7.5703125" customWidth="1"/>
    <col min="17" max="17" width="5.140625" customWidth="1"/>
    <col min="18" max="18" width="9.5703125" customWidth="1"/>
    <col min="19" max="19" width="10.42578125" customWidth="1"/>
    <col min="20" max="20" width="8.7109375" customWidth="1"/>
    <col min="21" max="21" width="6.140625" customWidth="1"/>
    <col min="22" max="22" width="6" customWidth="1"/>
    <col min="23" max="24" width="7.42578125" customWidth="1"/>
    <col min="25" max="25" width="9.140625" customWidth="1"/>
  </cols>
  <sheetData>
    <row r="1" spans="1:25" ht="27" customHeight="1">
      <c r="B1" s="72"/>
      <c r="C1" s="72"/>
      <c r="D1" s="72"/>
    </row>
    <row r="2" spans="1:25" ht="21.75" customHeight="1" thickBot="1">
      <c r="J2" s="73"/>
      <c r="K2" s="73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</row>
    <row r="3" spans="1:25" ht="19.5" customHeight="1" thickBot="1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5"/>
      <c r="P3" s="6"/>
      <c r="Q3" s="6"/>
      <c r="R3" s="7"/>
      <c r="S3" s="77"/>
      <c r="T3" s="75"/>
      <c r="U3" s="76"/>
      <c r="V3" s="80"/>
      <c r="W3" s="70"/>
      <c r="X3" s="70"/>
      <c r="Y3" s="70"/>
    </row>
    <row r="4" spans="1:25" ht="19.5" thickBot="1">
      <c r="A4" s="82"/>
      <c r="B4" s="83"/>
      <c r="C4" s="75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0"/>
      <c r="P4" s="70"/>
      <c r="Q4" s="70"/>
      <c r="R4" s="70"/>
      <c r="S4" s="78"/>
      <c r="T4" s="70"/>
      <c r="U4" s="70"/>
      <c r="V4" s="70"/>
      <c r="W4" s="81"/>
      <c r="X4" s="81"/>
      <c r="Y4" s="81"/>
    </row>
    <row r="5" spans="1:25" ht="42.75" customHeight="1" thickBot="1">
      <c r="A5" s="82"/>
      <c r="B5" s="83"/>
      <c r="C5" s="1"/>
      <c r="D5" s="1"/>
      <c r="E5" s="1"/>
      <c r="F5" s="1"/>
      <c r="G5" s="3"/>
      <c r="H5" s="1"/>
      <c r="I5" s="3"/>
      <c r="J5" s="2"/>
      <c r="K5" s="3"/>
      <c r="L5" s="2"/>
      <c r="M5" s="3"/>
      <c r="N5" s="1"/>
      <c r="O5" s="71"/>
      <c r="P5" s="71"/>
      <c r="Q5" s="71"/>
      <c r="R5" s="71"/>
      <c r="S5" s="79"/>
      <c r="T5" s="71"/>
      <c r="U5" s="71"/>
      <c r="V5" s="71"/>
      <c r="W5" s="71"/>
      <c r="X5" s="71"/>
      <c r="Y5" s="71"/>
    </row>
    <row r="6" spans="1:25" ht="19.5" thickBot="1">
      <c r="A6" s="12">
        <f>SUM(B6+C6+D6+E6+F6+H6+J6+L6+N6)</f>
        <v>7569000</v>
      </c>
      <c r="B6" s="11">
        <v>2173000</v>
      </c>
      <c r="C6" s="11">
        <v>70000</v>
      </c>
      <c r="D6" s="11">
        <v>60000</v>
      </c>
      <c r="E6" s="11">
        <v>590000</v>
      </c>
      <c r="F6" s="11">
        <v>330000</v>
      </c>
      <c r="G6" s="13">
        <v>0.45</v>
      </c>
      <c r="H6" s="11">
        <f>B6*G6</f>
        <v>977850</v>
      </c>
      <c r="I6" s="13">
        <v>0</v>
      </c>
      <c r="J6" s="11">
        <f>B6*I6</f>
        <v>0</v>
      </c>
      <c r="K6" s="14">
        <v>1.5</v>
      </c>
      <c r="L6" s="11">
        <f>B6*K6</f>
        <v>3259500</v>
      </c>
      <c r="M6" s="14">
        <v>0.05</v>
      </c>
      <c r="N6" s="11">
        <f>B6*M6</f>
        <v>108650</v>
      </c>
      <c r="O6" s="11">
        <f>B6*7%</f>
        <v>152110</v>
      </c>
      <c r="P6" s="11">
        <f>(((B6-O6)-1000000)*5%)</f>
        <v>51044.5</v>
      </c>
      <c r="Q6" s="11"/>
      <c r="R6" s="11">
        <f>O6+P6+Q6</f>
        <v>203154.5</v>
      </c>
      <c r="S6" s="11">
        <f>A6-R6</f>
        <v>7365845.5</v>
      </c>
      <c r="T6" s="11"/>
      <c r="U6" s="11"/>
      <c r="V6" s="11"/>
      <c r="W6" s="11"/>
      <c r="X6" s="11">
        <f>T6+U6+V6+W6</f>
        <v>0</v>
      </c>
      <c r="Y6" s="11">
        <f>S6-X6</f>
        <v>7365845.5</v>
      </c>
    </row>
    <row r="7" spans="1:25" ht="19.5" thickBot="1">
      <c r="A7" s="12">
        <f t="shared" ref="A7:A59" si="0">SUM(B7+C7+D7+E7+F7+H7+J7+L7+N7)</f>
        <v>6445350</v>
      </c>
      <c r="B7" s="11">
        <v>1873000</v>
      </c>
      <c r="C7" s="11"/>
      <c r="D7" s="11"/>
      <c r="E7" s="11">
        <v>590000</v>
      </c>
      <c r="F7" s="11">
        <v>330000</v>
      </c>
      <c r="G7" s="13">
        <v>0.45</v>
      </c>
      <c r="H7" s="11">
        <f t="shared" ref="H7:H59" si="1">B7*G7</f>
        <v>842850</v>
      </c>
      <c r="I7" s="13">
        <v>0</v>
      </c>
      <c r="J7" s="11">
        <f t="shared" ref="J7:J59" si="2">B7*I7</f>
        <v>0</v>
      </c>
      <c r="K7" s="14">
        <v>1.5</v>
      </c>
      <c r="L7" s="11">
        <f t="shared" ref="L7:L59" si="3">B7*K7</f>
        <v>2809500</v>
      </c>
      <c r="M7" s="14">
        <v>0</v>
      </c>
      <c r="N7" s="11">
        <f t="shared" ref="N7:N59" si="4">B7*M7</f>
        <v>0</v>
      </c>
      <c r="O7" s="11">
        <f t="shared" ref="O7:O59" si="5">B7*7%</f>
        <v>131110</v>
      </c>
      <c r="P7" s="11">
        <f t="shared" ref="P7:P8" si="6">(((B7-O7)-1000000)*5%)</f>
        <v>37094.5</v>
      </c>
      <c r="Q7" s="11"/>
      <c r="R7" s="11">
        <f t="shared" ref="R7:R59" si="7">O7+P7+Q7</f>
        <v>168204.5</v>
      </c>
      <c r="S7" s="11">
        <f t="shared" ref="S7:S59" si="8">A7-R7</f>
        <v>6277145.5</v>
      </c>
      <c r="T7" s="11"/>
      <c r="U7" s="11"/>
      <c r="V7" s="11"/>
      <c r="W7" s="11"/>
      <c r="X7" s="11">
        <f t="shared" ref="X7:X59" si="9">T7+U7+V7+W7</f>
        <v>0</v>
      </c>
      <c r="Y7" s="11">
        <f t="shared" ref="Y7:Y59" si="10">S7-X7</f>
        <v>6277145.5</v>
      </c>
    </row>
    <row r="8" spans="1:25" ht="19.5" thickBot="1">
      <c r="A8" s="12">
        <f t="shared" si="0"/>
        <v>5317850</v>
      </c>
      <c r="B8" s="11">
        <v>1423000</v>
      </c>
      <c r="C8" s="11">
        <v>140000</v>
      </c>
      <c r="D8" s="11">
        <v>60000</v>
      </c>
      <c r="E8" s="11">
        <v>590000</v>
      </c>
      <c r="F8" s="11">
        <v>330000</v>
      </c>
      <c r="G8" s="13">
        <v>0.45</v>
      </c>
      <c r="H8" s="11">
        <f t="shared" si="1"/>
        <v>640350</v>
      </c>
      <c r="I8" s="13">
        <v>0</v>
      </c>
      <c r="J8" s="11">
        <f t="shared" si="2"/>
        <v>0</v>
      </c>
      <c r="K8" s="14">
        <v>1.5</v>
      </c>
      <c r="L8" s="11">
        <f t="shared" si="3"/>
        <v>2134500</v>
      </c>
      <c r="M8" s="14"/>
      <c r="N8" s="11">
        <f t="shared" si="4"/>
        <v>0</v>
      </c>
      <c r="O8" s="11">
        <f t="shared" si="5"/>
        <v>99610.000000000015</v>
      </c>
      <c r="P8" s="11">
        <f t="shared" si="6"/>
        <v>16169.5</v>
      </c>
      <c r="Q8" s="11"/>
      <c r="R8" s="11">
        <f t="shared" si="7"/>
        <v>115779.50000000001</v>
      </c>
      <c r="S8" s="11">
        <f t="shared" si="8"/>
        <v>5202070.5</v>
      </c>
      <c r="T8" s="11"/>
      <c r="U8" s="11"/>
      <c r="V8" s="11"/>
      <c r="W8" s="11"/>
      <c r="X8" s="11">
        <f t="shared" si="9"/>
        <v>0</v>
      </c>
      <c r="Y8" s="11">
        <f t="shared" si="10"/>
        <v>5202070.5</v>
      </c>
    </row>
    <row r="9" spans="1:25" ht="19.5" thickBot="1">
      <c r="A9" s="12">
        <f t="shared" si="0"/>
        <v>5112000</v>
      </c>
      <c r="B9" s="11">
        <v>1048000</v>
      </c>
      <c r="C9" s="11">
        <v>0</v>
      </c>
      <c r="D9" s="11">
        <v>0</v>
      </c>
      <c r="E9" s="11">
        <v>590000</v>
      </c>
      <c r="F9" s="11">
        <v>330000</v>
      </c>
      <c r="G9" s="20">
        <v>1</v>
      </c>
      <c r="H9" s="11">
        <f t="shared" si="1"/>
        <v>1048000</v>
      </c>
      <c r="I9" s="13">
        <v>0.5</v>
      </c>
      <c r="J9" s="11">
        <f t="shared" si="2"/>
        <v>524000</v>
      </c>
      <c r="K9" s="14">
        <v>1.5</v>
      </c>
      <c r="L9" s="11">
        <f t="shared" si="3"/>
        <v>1572000</v>
      </c>
      <c r="M9" s="14"/>
      <c r="N9" s="11">
        <f t="shared" si="4"/>
        <v>0</v>
      </c>
      <c r="O9" s="11">
        <f t="shared" si="5"/>
        <v>73360</v>
      </c>
      <c r="P9" s="11"/>
      <c r="Q9" s="11"/>
      <c r="R9" s="11">
        <f t="shared" si="7"/>
        <v>73360</v>
      </c>
      <c r="S9" s="11">
        <f t="shared" si="8"/>
        <v>5038640</v>
      </c>
      <c r="T9" s="11"/>
      <c r="U9" s="11"/>
      <c r="V9" s="11"/>
      <c r="W9" s="11"/>
      <c r="X9" s="11">
        <f t="shared" si="9"/>
        <v>0</v>
      </c>
      <c r="Y9" s="11">
        <f t="shared" si="10"/>
        <v>5038640</v>
      </c>
    </row>
    <row r="10" spans="1:25" ht="19.5" thickBot="1">
      <c r="A10" s="12">
        <f t="shared" si="0"/>
        <v>2768000</v>
      </c>
      <c r="B10" s="11">
        <v>828000</v>
      </c>
      <c r="C10" s="11">
        <v>0</v>
      </c>
      <c r="D10" s="11">
        <v>0</v>
      </c>
      <c r="E10" s="11">
        <v>575000</v>
      </c>
      <c r="F10" s="11">
        <v>330000</v>
      </c>
      <c r="G10" s="14">
        <v>0.75</v>
      </c>
      <c r="H10" s="11">
        <f t="shared" si="1"/>
        <v>621000</v>
      </c>
      <c r="I10" s="13">
        <v>0.5</v>
      </c>
      <c r="J10" s="11">
        <f t="shared" si="2"/>
        <v>414000</v>
      </c>
      <c r="K10" s="14">
        <v>0</v>
      </c>
      <c r="L10" s="11">
        <f t="shared" si="3"/>
        <v>0</v>
      </c>
      <c r="M10" s="14"/>
      <c r="N10" s="11">
        <f t="shared" si="4"/>
        <v>0</v>
      </c>
      <c r="O10" s="11">
        <f t="shared" si="5"/>
        <v>57960.000000000007</v>
      </c>
      <c r="P10" s="11"/>
      <c r="Q10" s="11"/>
      <c r="R10" s="11">
        <f t="shared" si="7"/>
        <v>57960.000000000007</v>
      </c>
      <c r="S10" s="11">
        <f t="shared" si="8"/>
        <v>2710040</v>
      </c>
      <c r="T10" s="11"/>
      <c r="U10" s="11"/>
      <c r="V10" s="11"/>
      <c r="W10" s="11"/>
      <c r="X10" s="11">
        <f t="shared" si="9"/>
        <v>0</v>
      </c>
      <c r="Y10" s="11">
        <f t="shared" si="10"/>
        <v>2710040</v>
      </c>
    </row>
    <row r="11" spans="1:25" ht="19.5" thickBot="1">
      <c r="A11" s="12">
        <f t="shared" si="0"/>
        <v>2438600</v>
      </c>
      <c r="B11" s="11">
        <v>968000</v>
      </c>
      <c r="C11" s="11">
        <v>70000</v>
      </c>
      <c r="D11" s="11">
        <v>60000</v>
      </c>
      <c r="E11" s="11">
        <v>575000</v>
      </c>
      <c r="F11" s="11">
        <v>330000</v>
      </c>
      <c r="G11" s="13">
        <v>0.45</v>
      </c>
      <c r="H11" s="11">
        <f t="shared" si="1"/>
        <v>435600</v>
      </c>
      <c r="I11" s="13">
        <v>0</v>
      </c>
      <c r="J11" s="11">
        <f t="shared" si="2"/>
        <v>0</v>
      </c>
      <c r="K11" s="14">
        <v>0</v>
      </c>
      <c r="L11" s="11">
        <f t="shared" si="3"/>
        <v>0</v>
      </c>
      <c r="M11" s="14"/>
      <c r="N11" s="11">
        <f t="shared" si="4"/>
        <v>0</v>
      </c>
      <c r="O11" s="11">
        <f t="shared" si="5"/>
        <v>67760</v>
      </c>
      <c r="P11" s="11"/>
      <c r="Q11" s="11"/>
      <c r="R11" s="11">
        <f t="shared" si="7"/>
        <v>67760</v>
      </c>
      <c r="S11" s="11">
        <f t="shared" si="8"/>
        <v>2370840</v>
      </c>
      <c r="T11" s="11"/>
      <c r="U11" s="11"/>
      <c r="V11" s="11"/>
      <c r="W11" s="11"/>
      <c r="X11" s="11">
        <f t="shared" si="9"/>
        <v>0</v>
      </c>
      <c r="Y11" s="11">
        <f t="shared" si="10"/>
        <v>2370840</v>
      </c>
    </row>
    <row r="12" spans="1:25" ht="19.5" thickBot="1">
      <c r="A12" s="12">
        <f t="shared" si="0"/>
        <v>1772600</v>
      </c>
      <c r="B12" s="11">
        <v>559000</v>
      </c>
      <c r="C12" s="11">
        <v>70000</v>
      </c>
      <c r="D12" s="11">
        <v>45000</v>
      </c>
      <c r="E12" s="11">
        <v>545000</v>
      </c>
      <c r="F12" s="11">
        <v>330000</v>
      </c>
      <c r="G12" s="13">
        <v>0.25</v>
      </c>
      <c r="H12" s="11">
        <f t="shared" si="1"/>
        <v>139750</v>
      </c>
      <c r="I12" s="13"/>
      <c r="J12" s="11">
        <f t="shared" si="2"/>
        <v>0</v>
      </c>
      <c r="K12" s="10"/>
      <c r="L12" s="11">
        <f t="shared" si="3"/>
        <v>0</v>
      </c>
      <c r="M12" s="14">
        <v>0.15</v>
      </c>
      <c r="N12" s="11">
        <f t="shared" si="4"/>
        <v>83850</v>
      </c>
      <c r="O12" s="11">
        <f t="shared" si="5"/>
        <v>39130.000000000007</v>
      </c>
      <c r="P12" s="11"/>
      <c r="Q12" s="11"/>
      <c r="R12" s="11">
        <f t="shared" si="7"/>
        <v>39130.000000000007</v>
      </c>
      <c r="S12" s="11">
        <f t="shared" si="8"/>
        <v>1733470</v>
      </c>
      <c r="T12" s="11"/>
      <c r="U12" s="11"/>
      <c r="V12" s="11"/>
      <c r="W12" s="11"/>
      <c r="X12" s="11">
        <f t="shared" si="9"/>
        <v>0</v>
      </c>
      <c r="Y12" s="11">
        <f t="shared" si="10"/>
        <v>1733470</v>
      </c>
    </row>
    <row r="13" spans="1:25" ht="19.5" thickBot="1">
      <c r="A13" s="12">
        <f t="shared" si="0"/>
        <v>1657600</v>
      </c>
      <c r="B13" s="11">
        <v>559000</v>
      </c>
      <c r="C13" s="11">
        <v>0</v>
      </c>
      <c r="D13" s="11">
        <v>0</v>
      </c>
      <c r="E13" s="11">
        <v>545000</v>
      </c>
      <c r="F13" s="11">
        <v>330000</v>
      </c>
      <c r="G13" s="13">
        <v>0.25</v>
      </c>
      <c r="H13" s="11">
        <f t="shared" si="1"/>
        <v>139750</v>
      </c>
      <c r="I13" s="10"/>
      <c r="J13" s="11">
        <f t="shared" si="2"/>
        <v>0</v>
      </c>
      <c r="K13" s="10"/>
      <c r="L13" s="11">
        <f t="shared" si="3"/>
        <v>0</v>
      </c>
      <c r="M13" s="14">
        <v>0.15</v>
      </c>
      <c r="N13" s="11">
        <f t="shared" si="4"/>
        <v>83850</v>
      </c>
      <c r="O13" s="11">
        <f t="shared" si="5"/>
        <v>39130.000000000007</v>
      </c>
      <c r="P13" s="11"/>
      <c r="Q13" s="11"/>
      <c r="R13" s="11">
        <f t="shared" si="7"/>
        <v>39130.000000000007</v>
      </c>
      <c r="S13" s="11">
        <f t="shared" si="8"/>
        <v>1618470</v>
      </c>
      <c r="T13" s="11"/>
      <c r="U13" s="11"/>
      <c r="V13" s="11"/>
      <c r="W13" s="11"/>
      <c r="X13" s="11">
        <f t="shared" si="9"/>
        <v>0</v>
      </c>
      <c r="Y13" s="11">
        <f t="shared" si="10"/>
        <v>1618470</v>
      </c>
    </row>
    <row r="14" spans="1:25" ht="19.5" thickBot="1">
      <c r="A14" s="12">
        <f t="shared" si="0"/>
        <v>1682050</v>
      </c>
      <c r="B14" s="11">
        <v>529000</v>
      </c>
      <c r="C14" s="11">
        <v>70000</v>
      </c>
      <c r="D14" s="11">
        <v>30000</v>
      </c>
      <c r="E14" s="11">
        <v>485000</v>
      </c>
      <c r="F14" s="11">
        <v>330000</v>
      </c>
      <c r="G14" s="13">
        <v>0.45</v>
      </c>
      <c r="H14" s="11">
        <f t="shared" si="1"/>
        <v>238050</v>
      </c>
      <c r="I14" s="10"/>
      <c r="J14" s="11">
        <f t="shared" si="2"/>
        <v>0</v>
      </c>
      <c r="K14" s="10"/>
      <c r="L14" s="11">
        <f t="shared" si="3"/>
        <v>0</v>
      </c>
      <c r="M14" s="14"/>
      <c r="N14" s="11">
        <f t="shared" si="4"/>
        <v>0</v>
      </c>
      <c r="O14" s="11">
        <f t="shared" si="5"/>
        <v>37030</v>
      </c>
      <c r="P14" s="11"/>
      <c r="Q14" s="11"/>
      <c r="R14" s="11">
        <f t="shared" si="7"/>
        <v>37030</v>
      </c>
      <c r="S14" s="11">
        <f t="shared" si="8"/>
        <v>1645020</v>
      </c>
      <c r="T14" s="11"/>
      <c r="U14" s="11"/>
      <c r="V14" s="11"/>
      <c r="W14" s="11"/>
      <c r="X14" s="11">
        <f t="shared" si="9"/>
        <v>0</v>
      </c>
      <c r="Y14" s="11">
        <f t="shared" si="10"/>
        <v>1645020</v>
      </c>
    </row>
    <row r="15" spans="1:25" ht="19.5" thickBot="1">
      <c r="A15" s="12">
        <f t="shared" si="0"/>
        <v>1355000</v>
      </c>
      <c r="B15" s="11">
        <v>408000</v>
      </c>
      <c r="C15" s="11">
        <v>0</v>
      </c>
      <c r="D15" s="11">
        <v>45000</v>
      </c>
      <c r="E15" s="11">
        <v>470000</v>
      </c>
      <c r="F15" s="11">
        <v>330000</v>
      </c>
      <c r="G15" s="13">
        <v>0.25</v>
      </c>
      <c r="H15" s="11">
        <f t="shared" si="1"/>
        <v>102000</v>
      </c>
      <c r="I15" s="10"/>
      <c r="J15" s="11">
        <f t="shared" si="2"/>
        <v>0</v>
      </c>
      <c r="K15" s="10"/>
      <c r="L15" s="11">
        <f t="shared" si="3"/>
        <v>0</v>
      </c>
      <c r="M15" s="14"/>
      <c r="N15" s="11">
        <f t="shared" si="4"/>
        <v>0</v>
      </c>
      <c r="O15" s="11">
        <f>B15*7%-10</f>
        <v>28550.000000000004</v>
      </c>
      <c r="P15" s="11"/>
      <c r="Q15" s="11"/>
      <c r="R15" s="11">
        <f t="shared" si="7"/>
        <v>28550.000000000004</v>
      </c>
      <c r="S15" s="11">
        <f t="shared" si="8"/>
        <v>1326450</v>
      </c>
      <c r="T15" s="11">
        <v>174750</v>
      </c>
      <c r="U15" s="11"/>
      <c r="V15" s="11"/>
      <c r="W15" s="11"/>
      <c r="X15" s="11">
        <f t="shared" si="9"/>
        <v>174750</v>
      </c>
      <c r="Y15" s="11">
        <f t="shared" si="10"/>
        <v>1151700</v>
      </c>
    </row>
    <row r="16" spans="1:25" ht="19.5" thickBot="1">
      <c r="A16" s="12">
        <f t="shared" si="0"/>
        <v>1380800</v>
      </c>
      <c r="B16" s="11">
        <v>392000</v>
      </c>
      <c r="C16" s="11">
        <v>70000</v>
      </c>
      <c r="D16" s="11">
        <v>60000</v>
      </c>
      <c r="E16" s="11">
        <v>470000</v>
      </c>
      <c r="F16" s="11">
        <v>330000</v>
      </c>
      <c r="G16" s="13">
        <v>0.15</v>
      </c>
      <c r="H16" s="11">
        <f t="shared" si="1"/>
        <v>58800</v>
      </c>
      <c r="I16" s="10"/>
      <c r="J16" s="11">
        <f t="shared" si="2"/>
        <v>0</v>
      </c>
      <c r="K16" s="10"/>
      <c r="L16" s="11">
        <f t="shared" si="3"/>
        <v>0</v>
      </c>
      <c r="M16" s="14"/>
      <c r="N16" s="11">
        <f t="shared" si="4"/>
        <v>0</v>
      </c>
      <c r="O16" s="11">
        <f t="shared" si="5"/>
        <v>27440.000000000004</v>
      </c>
      <c r="P16" s="11"/>
      <c r="Q16" s="11"/>
      <c r="R16" s="11">
        <f t="shared" si="7"/>
        <v>27440.000000000004</v>
      </c>
      <c r="S16" s="11">
        <f t="shared" si="8"/>
        <v>1353360</v>
      </c>
      <c r="T16" s="11"/>
      <c r="U16" s="11"/>
      <c r="V16" s="11"/>
      <c r="W16" s="11"/>
      <c r="X16" s="11">
        <f t="shared" si="9"/>
        <v>0</v>
      </c>
      <c r="Y16" s="11">
        <f t="shared" si="10"/>
        <v>1353360</v>
      </c>
    </row>
    <row r="17" spans="1:25" ht="19.5" thickBot="1">
      <c r="A17" s="12">
        <f t="shared" si="0"/>
        <v>1365800</v>
      </c>
      <c r="B17" s="11">
        <v>392000</v>
      </c>
      <c r="C17" s="11">
        <v>70000</v>
      </c>
      <c r="D17" s="11">
        <v>45000</v>
      </c>
      <c r="E17" s="11">
        <v>470000</v>
      </c>
      <c r="F17" s="11">
        <v>330000</v>
      </c>
      <c r="G17" s="13">
        <v>0.15</v>
      </c>
      <c r="H17" s="11">
        <f t="shared" si="1"/>
        <v>58800</v>
      </c>
      <c r="I17" s="10"/>
      <c r="J17" s="11">
        <f t="shared" si="2"/>
        <v>0</v>
      </c>
      <c r="K17" s="10"/>
      <c r="L17" s="11">
        <f t="shared" si="3"/>
        <v>0</v>
      </c>
      <c r="M17" s="14"/>
      <c r="N17" s="11">
        <f t="shared" si="4"/>
        <v>0</v>
      </c>
      <c r="O17" s="11">
        <f t="shared" si="5"/>
        <v>27440.000000000004</v>
      </c>
      <c r="P17" s="11"/>
      <c r="Q17" s="11"/>
      <c r="R17" s="11">
        <f t="shared" si="7"/>
        <v>27440.000000000004</v>
      </c>
      <c r="S17" s="11">
        <f t="shared" si="8"/>
        <v>1338360</v>
      </c>
      <c r="T17" s="11"/>
      <c r="U17" s="11"/>
      <c r="V17" s="11"/>
      <c r="W17" s="11"/>
      <c r="X17" s="11">
        <f t="shared" si="9"/>
        <v>0</v>
      </c>
      <c r="Y17" s="11">
        <f t="shared" si="10"/>
        <v>1338360</v>
      </c>
    </row>
    <row r="18" spans="1:25" ht="19.5" thickBot="1">
      <c r="A18" s="12">
        <f t="shared" si="0"/>
        <v>1373900</v>
      </c>
      <c r="B18" s="11">
        <v>386000</v>
      </c>
      <c r="C18" s="11">
        <v>70000</v>
      </c>
      <c r="D18" s="11">
        <v>60000</v>
      </c>
      <c r="E18" s="11">
        <v>470000</v>
      </c>
      <c r="F18" s="11">
        <v>330000</v>
      </c>
      <c r="G18" s="13">
        <v>0.15</v>
      </c>
      <c r="H18" s="11">
        <f t="shared" si="1"/>
        <v>57900</v>
      </c>
      <c r="I18" s="10"/>
      <c r="J18" s="11">
        <f t="shared" si="2"/>
        <v>0</v>
      </c>
      <c r="K18" s="10"/>
      <c r="L18" s="11">
        <f t="shared" si="3"/>
        <v>0</v>
      </c>
      <c r="M18" s="14"/>
      <c r="N18" s="11">
        <f t="shared" si="4"/>
        <v>0</v>
      </c>
      <c r="O18" s="11">
        <f t="shared" si="5"/>
        <v>27020.000000000004</v>
      </c>
      <c r="P18" s="11"/>
      <c r="Q18" s="11"/>
      <c r="R18" s="11">
        <f t="shared" si="7"/>
        <v>27020.000000000004</v>
      </c>
      <c r="S18" s="11">
        <f t="shared" si="8"/>
        <v>1346880</v>
      </c>
      <c r="T18" s="11">
        <v>184000</v>
      </c>
      <c r="U18" s="11"/>
      <c r="V18" s="11"/>
      <c r="W18" s="11"/>
      <c r="X18" s="11">
        <f t="shared" si="9"/>
        <v>184000</v>
      </c>
      <c r="Y18" s="11">
        <f t="shared" si="10"/>
        <v>1162880</v>
      </c>
    </row>
    <row r="19" spans="1:25" ht="19.5" thickBot="1">
      <c r="A19" s="12">
        <f t="shared" si="0"/>
        <v>1373900</v>
      </c>
      <c r="B19" s="11">
        <v>386000</v>
      </c>
      <c r="C19" s="11">
        <v>70000</v>
      </c>
      <c r="D19" s="11">
        <v>60000</v>
      </c>
      <c r="E19" s="11">
        <v>470000</v>
      </c>
      <c r="F19" s="11">
        <v>330000</v>
      </c>
      <c r="G19" s="13">
        <v>0.15</v>
      </c>
      <c r="H19" s="11">
        <f t="shared" si="1"/>
        <v>57900</v>
      </c>
      <c r="I19" s="10"/>
      <c r="J19" s="11">
        <f t="shared" si="2"/>
        <v>0</v>
      </c>
      <c r="K19" s="10"/>
      <c r="L19" s="11">
        <f t="shared" si="3"/>
        <v>0</v>
      </c>
      <c r="M19" s="14"/>
      <c r="N19" s="11">
        <f t="shared" si="4"/>
        <v>0</v>
      </c>
      <c r="O19" s="11">
        <f t="shared" si="5"/>
        <v>27020.000000000004</v>
      </c>
      <c r="P19" s="11"/>
      <c r="Q19" s="11"/>
      <c r="R19" s="11">
        <f t="shared" si="7"/>
        <v>27020.000000000004</v>
      </c>
      <c r="S19" s="11">
        <f t="shared" si="8"/>
        <v>1346880</v>
      </c>
      <c r="T19" s="11"/>
      <c r="U19" s="11"/>
      <c r="V19" s="11"/>
      <c r="W19" s="11"/>
      <c r="X19" s="11">
        <f t="shared" si="9"/>
        <v>0</v>
      </c>
      <c r="Y19" s="11">
        <f t="shared" si="10"/>
        <v>1346880</v>
      </c>
    </row>
    <row r="20" spans="1:25" ht="19.5" thickBot="1">
      <c r="A20" s="12">
        <f t="shared" si="0"/>
        <v>1365800</v>
      </c>
      <c r="B20" s="11">
        <v>392000</v>
      </c>
      <c r="C20" s="11">
        <v>70000</v>
      </c>
      <c r="D20" s="11">
        <v>45000</v>
      </c>
      <c r="E20" s="11">
        <v>470000</v>
      </c>
      <c r="F20" s="11">
        <v>330000</v>
      </c>
      <c r="G20" s="13">
        <v>0.15</v>
      </c>
      <c r="H20" s="11">
        <f t="shared" si="1"/>
        <v>58800</v>
      </c>
      <c r="I20" s="10"/>
      <c r="J20" s="11">
        <f t="shared" si="2"/>
        <v>0</v>
      </c>
      <c r="K20" s="10"/>
      <c r="L20" s="11">
        <f t="shared" si="3"/>
        <v>0</v>
      </c>
      <c r="M20" s="14"/>
      <c r="N20" s="11">
        <f t="shared" si="4"/>
        <v>0</v>
      </c>
      <c r="O20" s="11">
        <f t="shared" si="5"/>
        <v>27440.000000000004</v>
      </c>
      <c r="P20" s="11"/>
      <c r="Q20" s="11"/>
      <c r="R20" s="11">
        <f t="shared" si="7"/>
        <v>27440.000000000004</v>
      </c>
      <c r="S20" s="11">
        <f t="shared" si="8"/>
        <v>1338360</v>
      </c>
      <c r="T20" s="11"/>
      <c r="U20" s="11"/>
      <c r="V20" s="11"/>
      <c r="W20" s="11"/>
      <c r="X20" s="11">
        <f t="shared" si="9"/>
        <v>0</v>
      </c>
      <c r="Y20" s="11">
        <f t="shared" si="10"/>
        <v>1338360</v>
      </c>
    </row>
    <row r="21" spans="1:25" ht="19.5" thickBot="1">
      <c r="A21" s="12">
        <f t="shared" si="0"/>
        <v>1382500</v>
      </c>
      <c r="B21" s="11">
        <v>386000</v>
      </c>
      <c r="C21" s="11">
        <v>70000</v>
      </c>
      <c r="D21" s="11">
        <v>30000</v>
      </c>
      <c r="E21" s="11">
        <v>470000</v>
      </c>
      <c r="F21" s="11">
        <v>330000</v>
      </c>
      <c r="G21" s="13">
        <v>0.25</v>
      </c>
      <c r="H21" s="11">
        <f t="shared" si="1"/>
        <v>96500</v>
      </c>
      <c r="I21" s="10"/>
      <c r="J21" s="11">
        <f t="shared" si="2"/>
        <v>0</v>
      </c>
      <c r="K21" s="10"/>
      <c r="L21" s="11">
        <f t="shared" si="3"/>
        <v>0</v>
      </c>
      <c r="M21" s="14"/>
      <c r="N21" s="11">
        <f t="shared" si="4"/>
        <v>0</v>
      </c>
      <c r="O21" s="11">
        <f t="shared" si="5"/>
        <v>27020.000000000004</v>
      </c>
      <c r="P21" s="11"/>
      <c r="Q21" s="11"/>
      <c r="R21" s="11">
        <f t="shared" si="7"/>
        <v>27020.000000000004</v>
      </c>
      <c r="S21" s="11">
        <f t="shared" si="8"/>
        <v>1355480</v>
      </c>
      <c r="T21" s="11"/>
      <c r="U21" s="11"/>
      <c r="V21" s="11"/>
      <c r="W21" s="11"/>
      <c r="X21" s="11">
        <f t="shared" si="9"/>
        <v>0</v>
      </c>
      <c r="Y21" s="11">
        <f t="shared" si="10"/>
        <v>1355480</v>
      </c>
    </row>
    <row r="22" spans="1:25" ht="19.5" thickBot="1">
      <c r="A22" s="12">
        <f t="shared" si="0"/>
        <v>1285100</v>
      </c>
      <c r="B22" s="11">
        <v>374000</v>
      </c>
      <c r="C22" s="11">
        <v>70000</v>
      </c>
      <c r="D22" s="11">
        <v>0</v>
      </c>
      <c r="E22" s="11">
        <v>455000</v>
      </c>
      <c r="F22" s="11">
        <v>330000</v>
      </c>
      <c r="G22" s="13">
        <v>0.15</v>
      </c>
      <c r="H22" s="11">
        <f t="shared" si="1"/>
        <v>56100</v>
      </c>
      <c r="I22" s="10"/>
      <c r="J22" s="11">
        <f t="shared" si="2"/>
        <v>0</v>
      </c>
      <c r="K22" s="10"/>
      <c r="L22" s="11">
        <f t="shared" si="3"/>
        <v>0</v>
      </c>
      <c r="M22" s="14"/>
      <c r="N22" s="11">
        <f t="shared" si="4"/>
        <v>0</v>
      </c>
      <c r="O22" s="11">
        <f t="shared" si="5"/>
        <v>26180.000000000004</v>
      </c>
      <c r="P22" s="11"/>
      <c r="Q22" s="11"/>
      <c r="R22" s="11">
        <f t="shared" si="7"/>
        <v>26180.000000000004</v>
      </c>
      <c r="S22" s="11">
        <f t="shared" si="8"/>
        <v>1258920</v>
      </c>
      <c r="T22" s="11"/>
      <c r="U22" s="11"/>
      <c r="V22" s="11"/>
      <c r="W22" s="11"/>
      <c r="X22" s="11">
        <f t="shared" si="9"/>
        <v>0</v>
      </c>
      <c r="Y22" s="11">
        <f t="shared" si="10"/>
        <v>1258920</v>
      </c>
    </row>
    <row r="23" spans="1:25" ht="19.5" thickBot="1">
      <c r="A23" s="12">
        <f t="shared" si="0"/>
        <v>1315100</v>
      </c>
      <c r="B23" s="11">
        <v>374000</v>
      </c>
      <c r="C23" s="11">
        <v>70000</v>
      </c>
      <c r="D23" s="11">
        <v>30000</v>
      </c>
      <c r="E23" s="11">
        <v>455000</v>
      </c>
      <c r="F23" s="11">
        <v>330000</v>
      </c>
      <c r="G23" s="13">
        <v>0.15</v>
      </c>
      <c r="H23" s="11">
        <f t="shared" si="1"/>
        <v>56100</v>
      </c>
      <c r="I23" s="10"/>
      <c r="J23" s="11">
        <f t="shared" si="2"/>
        <v>0</v>
      </c>
      <c r="K23" s="10"/>
      <c r="L23" s="11">
        <f t="shared" si="3"/>
        <v>0</v>
      </c>
      <c r="M23" s="14"/>
      <c r="N23" s="11">
        <f t="shared" si="4"/>
        <v>0</v>
      </c>
      <c r="O23" s="11">
        <f t="shared" si="5"/>
        <v>26180.000000000004</v>
      </c>
      <c r="P23" s="11"/>
      <c r="Q23" s="11"/>
      <c r="R23" s="11">
        <f t="shared" si="7"/>
        <v>26180.000000000004</v>
      </c>
      <c r="S23" s="11">
        <f t="shared" si="8"/>
        <v>1288920</v>
      </c>
      <c r="T23" s="11"/>
      <c r="U23" s="11"/>
      <c r="V23" s="11"/>
      <c r="W23" s="11"/>
      <c r="X23" s="11">
        <f t="shared" si="9"/>
        <v>0</v>
      </c>
      <c r="Y23" s="11">
        <f t="shared" si="10"/>
        <v>1288920</v>
      </c>
    </row>
    <row r="24" spans="1:25" ht="19.5" thickBot="1">
      <c r="A24" s="12">
        <f t="shared" si="0"/>
        <v>1345100</v>
      </c>
      <c r="B24" s="11">
        <v>374000</v>
      </c>
      <c r="C24" s="11">
        <v>70000</v>
      </c>
      <c r="D24" s="11">
        <v>60000</v>
      </c>
      <c r="E24" s="11">
        <v>455000</v>
      </c>
      <c r="F24" s="11">
        <v>330000</v>
      </c>
      <c r="G24" s="13">
        <v>0.15</v>
      </c>
      <c r="H24" s="11">
        <f t="shared" si="1"/>
        <v>56100</v>
      </c>
      <c r="I24" s="10"/>
      <c r="J24" s="11">
        <f t="shared" si="2"/>
        <v>0</v>
      </c>
      <c r="K24" s="10"/>
      <c r="L24" s="11">
        <f t="shared" si="3"/>
        <v>0</v>
      </c>
      <c r="M24" s="14"/>
      <c r="N24" s="11">
        <f t="shared" si="4"/>
        <v>0</v>
      </c>
      <c r="O24" s="11">
        <f t="shared" si="5"/>
        <v>26180.000000000004</v>
      </c>
      <c r="P24" s="11"/>
      <c r="Q24" s="11"/>
      <c r="R24" s="11">
        <f t="shared" si="7"/>
        <v>26180.000000000004</v>
      </c>
      <c r="S24" s="11">
        <f t="shared" si="8"/>
        <v>1318920</v>
      </c>
      <c r="T24" s="11"/>
      <c r="U24" s="11"/>
      <c r="V24" s="11"/>
      <c r="W24" s="11"/>
      <c r="X24" s="11">
        <f t="shared" si="9"/>
        <v>0</v>
      </c>
      <c r="Y24" s="11">
        <f t="shared" si="10"/>
        <v>1318920</v>
      </c>
    </row>
    <row r="25" spans="1:25" ht="19.5" thickBot="1">
      <c r="A25" s="12">
        <f t="shared" si="0"/>
        <v>1330100</v>
      </c>
      <c r="B25" s="11">
        <v>374000</v>
      </c>
      <c r="C25" s="11">
        <v>70000</v>
      </c>
      <c r="D25" s="11">
        <v>45000</v>
      </c>
      <c r="E25" s="11">
        <v>455000</v>
      </c>
      <c r="F25" s="11">
        <v>330000</v>
      </c>
      <c r="G25" s="13">
        <v>0.15</v>
      </c>
      <c r="H25" s="11">
        <f t="shared" si="1"/>
        <v>56100</v>
      </c>
      <c r="I25" s="10"/>
      <c r="J25" s="11">
        <f t="shared" si="2"/>
        <v>0</v>
      </c>
      <c r="K25" s="10"/>
      <c r="L25" s="11">
        <f t="shared" si="3"/>
        <v>0</v>
      </c>
      <c r="M25" s="14"/>
      <c r="N25" s="11">
        <f t="shared" si="4"/>
        <v>0</v>
      </c>
      <c r="O25" s="11">
        <f t="shared" si="5"/>
        <v>26180.000000000004</v>
      </c>
      <c r="P25" s="11"/>
      <c r="Q25" s="11"/>
      <c r="R25" s="11">
        <f t="shared" si="7"/>
        <v>26180.000000000004</v>
      </c>
      <c r="S25" s="11">
        <f t="shared" si="8"/>
        <v>1303920</v>
      </c>
      <c r="T25" s="11"/>
      <c r="U25" s="11"/>
      <c r="V25" s="11"/>
      <c r="W25" s="11"/>
      <c r="X25" s="11">
        <f t="shared" si="9"/>
        <v>0</v>
      </c>
      <c r="Y25" s="11">
        <f t="shared" si="10"/>
        <v>1303920</v>
      </c>
    </row>
    <row r="26" spans="1:25" ht="19.5" thickBot="1">
      <c r="A26" s="12">
        <f t="shared" si="0"/>
        <v>1300100</v>
      </c>
      <c r="B26" s="11">
        <v>374000</v>
      </c>
      <c r="C26" s="11">
        <v>70000</v>
      </c>
      <c r="D26" s="11">
        <v>15000</v>
      </c>
      <c r="E26" s="11">
        <v>455000</v>
      </c>
      <c r="F26" s="11">
        <v>330000</v>
      </c>
      <c r="G26" s="13">
        <v>0.15</v>
      </c>
      <c r="H26" s="11">
        <f t="shared" si="1"/>
        <v>56100</v>
      </c>
      <c r="I26" s="10"/>
      <c r="J26" s="11">
        <f t="shared" si="2"/>
        <v>0</v>
      </c>
      <c r="K26" s="10"/>
      <c r="L26" s="11">
        <f t="shared" si="3"/>
        <v>0</v>
      </c>
      <c r="M26" s="14"/>
      <c r="N26" s="11">
        <f t="shared" si="4"/>
        <v>0</v>
      </c>
      <c r="O26" s="11">
        <f t="shared" si="5"/>
        <v>26180.000000000004</v>
      </c>
      <c r="P26" s="11"/>
      <c r="Q26" s="11"/>
      <c r="R26" s="11">
        <f t="shared" si="7"/>
        <v>26180.000000000004</v>
      </c>
      <c r="S26" s="11">
        <f t="shared" si="8"/>
        <v>1273920</v>
      </c>
      <c r="T26" s="11"/>
      <c r="U26" s="11"/>
      <c r="V26" s="11"/>
      <c r="W26" s="11"/>
      <c r="X26" s="11">
        <f t="shared" si="9"/>
        <v>0</v>
      </c>
      <c r="Y26" s="11">
        <f t="shared" si="10"/>
        <v>1273920</v>
      </c>
    </row>
    <row r="27" spans="1:25" ht="19.5" thickBot="1">
      <c r="A27" s="12">
        <f t="shared" si="0"/>
        <v>1345100</v>
      </c>
      <c r="B27" s="11">
        <v>374000</v>
      </c>
      <c r="C27" s="11">
        <v>70000</v>
      </c>
      <c r="D27" s="11">
        <v>60000</v>
      </c>
      <c r="E27" s="11">
        <v>455000</v>
      </c>
      <c r="F27" s="11">
        <v>330000</v>
      </c>
      <c r="G27" s="13">
        <v>0.15</v>
      </c>
      <c r="H27" s="11">
        <f t="shared" si="1"/>
        <v>56100</v>
      </c>
      <c r="I27" s="10"/>
      <c r="J27" s="11">
        <f t="shared" si="2"/>
        <v>0</v>
      </c>
      <c r="K27" s="10"/>
      <c r="L27" s="11">
        <f t="shared" si="3"/>
        <v>0</v>
      </c>
      <c r="M27" s="14"/>
      <c r="N27" s="11">
        <f t="shared" si="4"/>
        <v>0</v>
      </c>
      <c r="O27" s="11">
        <f t="shared" si="5"/>
        <v>26180.000000000004</v>
      </c>
      <c r="P27" s="11"/>
      <c r="Q27" s="11"/>
      <c r="R27" s="11">
        <f t="shared" si="7"/>
        <v>26180.000000000004</v>
      </c>
      <c r="S27" s="11">
        <f t="shared" si="8"/>
        <v>1318920</v>
      </c>
      <c r="T27" s="11"/>
      <c r="U27" s="11"/>
      <c r="V27" s="11"/>
      <c r="W27" s="11"/>
      <c r="X27" s="11">
        <f t="shared" si="9"/>
        <v>0</v>
      </c>
      <c r="Y27" s="11">
        <f t="shared" si="10"/>
        <v>1318920</v>
      </c>
    </row>
    <row r="28" spans="1:25" ht="19.5" thickBot="1">
      <c r="A28" s="12">
        <f t="shared" si="0"/>
        <v>1323200</v>
      </c>
      <c r="B28" s="11">
        <v>368000</v>
      </c>
      <c r="C28" s="11">
        <v>70000</v>
      </c>
      <c r="D28" s="11">
        <v>45000</v>
      </c>
      <c r="E28" s="11">
        <v>455000</v>
      </c>
      <c r="F28" s="11">
        <v>330000</v>
      </c>
      <c r="G28" s="13">
        <v>0.15</v>
      </c>
      <c r="H28" s="11">
        <f t="shared" si="1"/>
        <v>55200</v>
      </c>
      <c r="I28" s="10"/>
      <c r="J28" s="11">
        <f t="shared" si="2"/>
        <v>0</v>
      </c>
      <c r="K28" s="10"/>
      <c r="L28" s="11">
        <f t="shared" si="3"/>
        <v>0</v>
      </c>
      <c r="M28" s="14"/>
      <c r="N28" s="11">
        <f t="shared" si="4"/>
        <v>0</v>
      </c>
      <c r="O28" s="11">
        <f t="shared" si="5"/>
        <v>25760.000000000004</v>
      </c>
      <c r="P28" s="11"/>
      <c r="Q28" s="11"/>
      <c r="R28" s="11">
        <f t="shared" si="7"/>
        <v>25760.000000000004</v>
      </c>
      <c r="S28" s="11">
        <f t="shared" si="8"/>
        <v>1297440</v>
      </c>
      <c r="T28" s="11"/>
      <c r="U28" s="11"/>
      <c r="V28" s="11"/>
      <c r="W28" s="11"/>
      <c r="X28" s="11">
        <f t="shared" si="9"/>
        <v>0</v>
      </c>
      <c r="Y28" s="11">
        <f t="shared" si="10"/>
        <v>1297440</v>
      </c>
    </row>
    <row r="29" spans="1:25" ht="19.5" thickBot="1">
      <c r="A29" s="12">
        <f t="shared" si="0"/>
        <v>1319800</v>
      </c>
      <c r="B29" s="11">
        <v>352000</v>
      </c>
      <c r="C29" s="11">
        <v>70000</v>
      </c>
      <c r="D29" s="11">
        <v>60000</v>
      </c>
      <c r="E29" s="11">
        <v>455000</v>
      </c>
      <c r="F29" s="11">
        <v>330000</v>
      </c>
      <c r="G29" s="13">
        <v>0.15</v>
      </c>
      <c r="H29" s="11">
        <f t="shared" si="1"/>
        <v>52800</v>
      </c>
      <c r="I29" s="10"/>
      <c r="J29" s="11">
        <f t="shared" si="2"/>
        <v>0</v>
      </c>
      <c r="K29" s="10"/>
      <c r="L29" s="11">
        <f t="shared" si="3"/>
        <v>0</v>
      </c>
      <c r="M29" s="14"/>
      <c r="N29" s="11">
        <f t="shared" si="4"/>
        <v>0</v>
      </c>
      <c r="O29" s="11">
        <f t="shared" si="5"/>
        <v>24640.000000000004</v>
      </c>
      <c r="P29" s="11"/>
      <c r="Q29" s="11"/>
      <c r="R29" s="11">
        <f t="shared" si="7"/>
        <v>24640.000000000004</v>
      </c>
      <c r="S29" s="11">
        <f t="shared" si="8"/>
        <v>1295160</v>
      </c>
      <c r="T29" s="11"/>
      <c r="U29" s="11"/>
      <c r="V29" s="11"/>
      <c r="W29" s="11"/>
      <c r="X29" s="11">
        <f t="shared" si="9"/>
        <v>0</v>
      </c>
      <c r="Y29" s="11">
        <f t="shared" si="10"/>
        <v>1295160</v>
      </c>
    </row>
    <row r="30" spans="1:25" ht="19.5" thickBot="1">
      <c r="A30" s="12">
        <f t="shared" si="0"/>
        <v>1304800</v>
      </c>
      <c r="B30" s="11">
        <v>352000</v>
      </c>
      <c r="C30" s="11">
        <v>70000</v>
      </c>
      <c r="D30" s="11">
        <v>45000</v>
      </c>
      <c r="E30" s="11">
        <v>455000</v>
      </c>
      <c r="F30" s="11">
        <v>330000</v>
      </c>
      <c r="G30" s="13">
        <v>0.15</v>
      </c>
      <c r="H30" s="11">
        <f t="shared" si="1"/>
        <v>52800</v>
      </c>
      <c r="I30" s="10"/>
      <c r="J30" s="11">
        <f t="shared" si="2"/>
        <v>0</v>
      </c>
      <c r="K30" s="10"/>
      <c r="L30" s="11">
        <f t="shared" si="3"/>
        <v>0</v>
      </c>
      <c r="M30" s="14"/>
      <c r="N30" s="11">
        <f t="shared" si="4"/>
        <v>0</v>
      </c>
      <c r="O30" s="11">
        <f t="shared" si="5"/>
        <v>24640.000000000004</v>
      </c>
      <c r="P30" s="11"/>
      <c r="Q30" s="11"/>
      <c r="R30" s="11">
        <f t="shared" si="7"/>
        <v>24640.000000000004</v>
      </c>
      <c r="S30" s="11">
        <f t="shared" si="8"/>
        <v>1280160</v>
      </c>
      <c r="T30" s="11"/>
      <c r="U30" s="11"/>
      <c r="V30" s="11"/>
      <c r="W30" s="11"/>
      <c r="X30" s="11">
        <f t="shared" si="9"/>
        <v>0</v>
      </c>
      <c r="Y30" s="11">
        <f t="shared" si="10"/>
        <v>1280160</v>
      </c>
    </row>
    <row r="31" spans="1:25" ht="19.5" thickBot="1">
      <c r="A31" s="12">
        <f t="shared" si="0"/>
        <v>1304800</v>
      </c>
      <c r="B31" s="11">
        <v>352000</v>
      </c>
      <c r="C31" s="11">
        <v>70000</v>
      </c>
      <c r="D31" s="11">
        <v>45000</v>
      </c>
      <c r="E31" s="11">
        <v>455000</v>
      </c>
      <c r="F31" s="11">
        <v>330000</v>
      </c>
      <c r="G31" s="13">
        <v>0.15</v>
      </c>
      <c r="H31" s="11">
        <f t="shared" si="1"/>
        <v>52800</v>
      </c>
      <c r="I31" s="10"/>
      <c r="J31" s="11">
        <f t="shared" si="2"/>
        <v>0</v>
      </c>
      <c r="K31" s="10"/>
      <c r="L31" s="11">
        <f t="shared" si="3"/>
        <v>0</v>
      </c>
      <c r="M31" s="14"/>
      <c r="N31" s="11">
        <f t="shared" si="4"/>
        <v>0</v>
      </c>
      <c r="O31" s="11">
        <f t="shared" si="5"/>
        <v>24640.000000000004</v>
      </c>
      <c r="P31" s="11"/>
      <c r="Q31" s="11"/>
      <c r="R31" s="11">
        <f t="shared" si="7"/>
        <v>24640.000000000004</v>
      </c>
      <c r="S31" s="11">
        <f t="shared" si="8"/>
        <v>1280160</v>
      </c>
      <c r="T31" s="11"/>
      <c r="U31" s="11"/>
      <c r="V31" s="11"/>
      <c r="W31" s="11"/>
      <c r="X31" s="11">
        <f t="shared" si="9"/>
        <v>0</v>
      </c>
      <c r="Y31" s="11">
        <f t="shared" si="10"/>
        <v>1280160</v>
      </c>
    </row>
    <row r="32" spans="1:25" ht="19.5" thickBot="1">
      <c r="A32" s="12">
        <f t="shared" si="0"/>
        <v>1319800</v>
      </c>
      <c r="B32" s="11">
        <v>352000</v>
      </c>
      <c r="C32" s="11">
        <v>70000</v>
      </c>
      <c r="D32" s="11">
        <v>60000</v>
      </c>
      <c r="E32" s="11">
        <v>455000</v>
      </c>
      <c r="F32" s="11">
        <v>330000</v>
      </c>
      <c r="G32" s="13">
        <v>0.15</v>
      </c>
      <c r="H32" s="11">
        <f t="shared" si="1"/>
        <v>52800</v>
      </c>
      <c r="I32" s="10"/>
      <c r="J32" s="11">
        <f t="shared" si="2"/>
        <v>0</v>
      </c>
      <c r="K32" s="10"/>
      <c r="L32" s="11">
        <f t="shared" si="3"/>
        <v>0</v>
      </c>
      <c r="M32" s="14"/>
      <c r="N32" s="11">
        <f t="shared" si="4"/>
        <v>0</v>
      </c>
      <c r="O32" s="11">
        <f t="shared" si="5"/>
        <v>24640.000000000004</v>
      </c>
      <c r="P32" s="11"/>
      <c r="Q32" s="11"/>
      <c r="R32" s="11">
        <f t="shared" si="7"/>
        <v>24640.000000000004</v>
      </c>
      <c r="S32" s="11">
        <f t="shared" si="8"/>
        <v>1295160</v>
      </c>
      <c r="T32" s="11"/>
      <c r="U32" s="11"/>
      <c r="V32" s="11"/>
      <c r="W32" s="11"/>
      <c r="X32" s="11">
        <f t="shared" si="9"/>
        <v>0</v>
      </c>
      <c r="Y32" s="11">
        <f t="shared" si="10"/>
        <v>1295160</v>
      </c>
    </row>
    <row r="33" spans="1:25" ht="19.5" thickBot="1">
      <c r="A33" s="12">
        <f t="shared" si="0"/>
        <v>1293300</v>
      </c>
      <c r="B33" s="11">
        <v>342000</v>
      </c>
      <c r="C33" s="11">
        <v>70000</v>
      </c>
      <c r="D33" s="11">
        <v>45000</v>
      </c>
      <c r="E33" s="11">
        <v>455000</v>
      </c>
      <c r="F33" s="11">
        <v>330000</v>
      </c>
      <c r="G33" s="13">
        <v>0.15</v>
      </c>
      <c r="H33" s="11">
        <f t="shared" si="1"/>
        <v>51300</v>
      </c>
      <c r="I33" s="10"/>
      <c r="J33" s="11">
        <f t="shared" si="2"/>
        <v>0</v>
      </c>
      <c r="K33" s="10"/>
      <c r="L33" s="11">
        <f t="shared" si="3"/>
        <v>0</v>
      </c>
      <c r="M33" s="14"/>
      <c r="N33" s="11">
        <f t="shared" si="4"/>
        <v>0</v>
      </c>
      <c r="O33" s="11">
        <f t="shared" si="5"/>
        <v>23940.000000000004</v>
      </c>
      <c r="P33" s="11"/>
      <c r="Q33" s="11"/>
      <c r="R33" s="11">
        <f t="shared" si="7"/>
        <v>23940.000000000004</v>
      </c>
      <c r="S33" s="11">
        <f t="shared" si="8"/>
        <v>1269360</v>
      </c>
      <c r="T33" s="11"/>
      <c r="U33" s="11"/>
      <c r="V33" s="11"/>
      <c r="W33" s="11"/>
      <c r="X33" s="11">
        <f t="shared" si="9"/>
        <v>0</v>
      </c>
      <c r="Y33" s="11">
        <f t="shared" si="10"/>
        <v>1269360</v>
      </c>
    </row>
    <row r="34" spans="1:25" ht="19.5" thickBot="1">
      <c r="A34" s="12">
        <f t="shared" si="0"/>
        <v>1281800</v>
      </c>
      <c r="B34" s="11">
        <v>332000</v>
      </c>
      <c r="C34" s="11">
        <v>70000</v>
      </c>
      <c r="D34" s="11">
        <v>45000</v>
      </c>
      <c r="E34" s="11">
        <v>455000</v>
      </c>
      <c r="F34" s="11">
        <v>330000</v>
      </c>
      <c r="G34" s="13">
        <v>0.15</v>
      </c>
      <c r="H34" s="11">
        <f t="shared" si="1"/>
        <v>49800</v>
      </c>
      <c r="I34" s="10"/>
      <c r="J34" s="11">
        <f t="shared" si="2"/>
        <v>0</v>
      </c>
      <c r="K34" s="10"/>
      <c r="L34" s="11">
        <f t="shared" si="3"/>
        <v>0</v>
      </c>
      <c r="M34" s="14"/>
      <c r="N34" s="11">
        <f t="shared" si="4"/>
        <v>0</v>
      </c>
      <c r="O34" s="11">
        <f t="shared" si="5"/>
        <v>23240.000000000004</v>
      </c>
      <c r="P34" s="11"/>
      <c r="Q34" s="11"/>
      <c r="R34" s="11">
        <f t="shared" si="7"/>
        <v>23240.000000000004</v>
      </c>
      <c r="S34" s="11">
        <f t="shared" si="8"/>
        <v>1258560</v>
      </c>
      <c r="T34" s="11"/>
      <c r="U34" s="11"/>
      <c r="V34" s="11"/>
      <c r="W34" s="11"/>
      <c r="X34" s="11">
        <f t="shared" si="9"/>
        <v>0</v>
      </c>
      <c r="Y34" s="11">
        <f t="shared" si="10"/>
        <v>1258560</v>
      </c>
    </row>
    <row r="35" spans="1:25" ht="19.5" thickBot="1">
      <c r="A35" s="12">
        <f t="shared" si="0"/>
        <v>1319800</v>
      </c>
      <c r="B35" s="11">
        <v>352000</v>
      </c>
      <c r="C35" s="11">
        <v>70000</v>
      </c>
      <c r="D35" s="11">
        <v>60000</v>
      </c>
      <c r="E35" s="11">
        <v>455000</v>
      </c>
      <c r="F35" s="11">
        <v>330000</v>
      </c>
      <c r="G35" s="13">
        <v>0.15</v>
      </c>
      <c r="H35" s="11">
        <f t="shared" si="1"/>
        <v>52800</v>
      </c>
      <c r="I35" s="10"/>
      <c r="J35" s="11">
        <f t="shared" si="2"/>
        <v>0</v>
      </c>
      <c r="K35" s="10"/>
      <c r="L35" s="11">
        <f t="shared" si="3"/>
        <v>0</v>
      </c>
      <c r="M35" s="14"/>
      <c r="N35" s="11">
        <f t="shared" si="4"/>
        <v>0</v>
      </c>
      <c r="O35" s="11">
        <f t="shared" si="5"/>
        <v>24640.000000000004</v>
      </c>
      <c r="P35" s="11"/>
      <c r="Q35" s="11"/>
      <c r="R35" s="11">
        <f t="shared" si="7"/>
        <v>24640.000000000004</v>
      </c>
      <c r="S35" s="11">
        <f t="shared" si="8"/>
        <v>1295160</v>
      </c>
      <c r="T35" s="11"/>
      <c r="U35" s="11"/>
      <c r="V35" s="11"/>
      <c r="W35" s="11"/>
      <c r="X35" s="11">
        <f t="shared" si="9"/>
        <v>0</v>
      </c>
      <c r="Y35" s="11">
        <f t="shared" si="10"/>
        <v>1295160</v>
      </c>
    </row>
    <row r="36" spans="1:25" ht="19.5" thickBot="1">
      <c r="A36" s="12">
        <f t="shared" si="0"/>
        <v>1296800</v>
      </c>
      <c r="B36" s="11">
        <v>332000</v>
      </c>
      <c r="C36" s="11">
        <v>70000</v>
      </c>
      <c r="D36" s="11">
        <v>60000</v>
      </c>
      <c r="E36" s="11">
        <v>455000</v>
      </c>
      <c r="F36" s="11">
        <v>330000</v>
      </c>
      <c r="G36" s="13">
        <v>0.15</v>
      </c>
      <c r="H36" s="11">
        <f t="shared" si="1"/>
        <v>49800</v>
      </c>
      <c r="I36" s="10"/>
      <c r="J36" s="11">
        <f t="shared" si="2"/>
        <v>0</v>
      </c>
      <c r="K36" s="10"/>
      <c r="L36" s="11">
        <f t="shared" si="3"/>
        <v>0</v>
      </c>
      <c r="M36" s="14"/>
      <c r="N36" s="11">
        <f t="shared" si="4"/>
        <v>0</v>
      </c>
      <c r="O36" s="11">
        <f t="shared" si="5"/>
        <v>23240.000000000004</v>
      </c>
      <c r="P36" s="11"/>
      <c r="Q36" s="11"/>
      <c r="R36" s="11">
        <f t="shared" si="7"/>
        <v>23240.000000000004</v>
      </c>
      <c r="S36" s="11">
        <f t="shared" si="8"/>
        <v>1273560</v>
      </c>
      <c r="T36" s="11"/>
      <c r="U36" s="11"/>
      <c r="V36" s="11"/>
      <c r="W36" s="11"/>
      <c r="X36" s="11">
        <f t="shared" si="9"/>
        <v>0</v>
      </c>
      <c r="Y36" s="11">
        <f t="shared" si="10"/>
        <v>1273560</v>
      </c>
    </row>
    <row r="37" spans="1:25" ht="19.5" thickBot="1">
      <c r="A37" s="12">
        <f t="shared" si="0"/>
        <v>1218500</v>
      </c>
      <c r="B37" s="11">
        <v>290000</v>
      </c>
      <c r="C37" s="11">
        <v>70000</v>
      </c>
      <c r="D37" s="11">
        <v>60000</v>
      </c>
      <c r="E37" s="11">
        <v>425000</v>
      </c>
      <c r="F37" s="11">
        <v>330000</v>
      </c>
      <c r="G37" s="13">
        <v>0.15</v>
      </c>
      <c r="H37" s="11">
        <f t="shared" si="1"/>
        <v>43500</v>
      </c>
      <c r="I37" s="10"/>
      <c r="J37" s="11">
        <f t="shared" si="2"/>
        <v>0</v>
      </c>
      <c r="K37" s="10"/>
      <c r="L37" s="11">
        <f t="shared" si="3"/>
        <v>0</v>
      </c>
      <c r="M37" s="14"/>
      <c r="N37" s="11">
        <f t="shared" si="4"/>
        <v>0</v>
      </c>
      <c r="O37" s="11">
        <f t="shared" si="5"/>
        <v>20300.000000000004</v>
      </c>
      <c r="P37" s="11"/>
      <c r="Q37" s="11"/>
      <c r="R37" s="11">
        <f t="shared" si="7"/>
        <v>20300.000000000004</v>
      </c>
      <c r="S37" s="11">
        <f t="shared" si="8"/>
        <v>1198200</v>
      </c>
      <c r="T37" s="11"/>
      <c r="U37" s="11"/>
      <c r="V37" s="11"/>
      <c r="W37" s="11"/>
      <c r="X37" s="11">
        <f t="shared" si="9"/>
        <v>0</v>
      </c>
      <c r="Y37" s="11">
        <f t="shared" si="10"/>
        <v>1198200</v>
      </c>
    </row>
    <row r="38" spans="1:25" ht="19.5" thickBot="1">
      <c r="A38" s="12">
        <f t="shared" si="0"/>
        <v>330000</v>
      </c>
      <c r="B38" s="11"/>
      <c r="C38" s="11"/>
      <c r="D38" s="11"/>
      <c r="E38" s="11"/>
      <c r="F38" s="11">
        <v>330000</v>
      </c>
      <c r="G38" s="13"/>
      <c r="H38" s="11">
        <f t="shared" si="1"/>
        <v>0</v>
      </c>
      <c r="I38" s="10"/>
      <c r="J38" s="11">
        <f t="shared" si="2"/>
        <v>0</v>
      </c>
      <c r="K38" s="10"/>
      <c r="L38" s="11">
        <f t="shared" si="3"/>
        <v>0</v>
      </c>
      <c r="M38" s="14"/>
      <c r="N38" s="11">
        <f t="shared" si="4"/>
        <v>0</v>
      </c>
      <c r="O38" s="11">
        <f t="shared" si="5"/>
        <v>0</v>
      </c>
      <c r="P38" s="11"/>
      <c r="Q38" s="11"/>
      <c r="R38" s="11">
        <f t="shared" si="7"/>
        <v>0</v>
      </c>
      <c r="S38" s="11">
        <f t="shared" si="8"/>
        <v>330000</v>
      </c>
      <c r="T38" s="11"/>
      <c r="U38" s="11"/>
      <c r="V38" s="11"/>
      <c r="W38" s="11"/>
      <c r="X38" s="11">
        <f t="shared" si="9"/>
        <v>0</v>
      </c>
      <c r="Y38" s="11">
        <f t="shared" si="10"/>
        <v>330000</v>
      </c>
    </row>
    <row r="39" spans="1:25" ht="19.5" thickBot="1">
      <c r="A39" s="12">
        <f t="shared" si="0"/>
        <v>330000</v>
      </c>
      <c r="B39" s="11"/>
      <c r="C39" s="11"/>
      <c r="D39" s="11"/>
      <c r="E39" s="11"/>
      <c r="F39" s="11">
        <v>330000</v>
      </c>
      <c r="G39" s="13"/>
      <c r="H39" s="11">
        <f t="shared" si="1"/>
        <v>0</v>
      </c>
      <c r="I39" s="10"/>
      <c r="J39" s="11">
        <f t="shared" si="2"/>
        <v>0</v>
      </c>
      <c r="K39" s="10"/>
      <c r="L39" s="11">
        <f t="shared" si="3"/>
        <v>0</v>
      </c>
      <c r="M39" s="14"/>
      <c r="N39" s="11">
        <f t="shared" si="4"/>
        <v>0</v>
      </c>
      <c r="O39" s="11">
        <f t="shared" si="5"/>
        <v>0</v>
      </c>
      <c r="P39" s="11"/>
      <c r="Q39" s="11"/>
      <c r="R39" s="11">
        <f t="shared" si="7"/>
        <v>0</v>
      </c>
      <c r="S39" s="11">
        <f t="shared" si="8"/>
        <v>330000</v>
      </c>
      <c r="T39" s="11"/>
      <c r="U39" s="11"/>
      <c r="V39" s="11"/>
      <c r="W39" s="11"/>
      <c r="X39" s="11">
        <f t="shared" si="9"/>
        <v>0</v>
      </c>
      <c r="Y39" s="11">
        <f t="shared" si="10"/>
        <v>330000</v>
      </c>
    </row>
    <row r="40" spans="1:25" ht="19.5" thickBot="1">
      <c r="A40" s="12">
        <f t="shared" si="0"/>
        <v>330000</v>
      </c>
      <c r="B40" s="11"/>
      <c r="C40" s="11"/>
      <c r="D40" s="11"/>
      <c r="E40" s="11"/>
      <c r="F40" s="11">
        <v>330000</v>
      </c>
      <c r="G40" s="13"/>
      <c r="H40" s="11">
        <f t="shared" si="1"/>
        <v>0</v>
      </c>
      <c r="I40" s="10"/>
      <c r="J40" s="11">
        <f t="shared" si="2"/>
        <v>0</v>
      </c>
      <c r="K40" s="10"/>
      <c r="L40" s="11">
        <f t="shared" si="3"/>
        <v>0</v>
      </c>
      <c r="M40" s="14"/>
      <c r="N40" s="11">
        <f t="shared" si="4"/>
        <v>0</v>
      </c>
      <c r="O40" s="11">
        <f t="shared" si="5"/>
        <v>0</v>
      </c>
      <c r="P40" s="11"/>
      <c r="Q40" s="11"/>
      <c r="R40" s="11">
        <f t="shared" si="7"/>
        <v>0</v>
      </c>
      <c r="S40" s="11">
        <f t="shared" si="8"/>
        <v>330000</v>
      </c>
      <c r="T40" s="11"/>
      <c r="U40" s="11"/>
      <c r="V40" s="11"/>
      <c r="W40" s="11"/>
      <c r="X40" s="11">
        <f t="shared" si="9"/>
        <v>0</v>
      </c>
      <c r="Y40" s="11">
        <f t="shared" si="10"/>
        <v>330000</v>
      </c>
    </row>
    <row r="41" spans="1:25" ht="19.5" thickBot="1">
      <c r="A41" s="12">
        <f t="shared" si="0"/>
        <v>330000</v>
      </c>
      <c r="B41" s="11"/>
      <c r="C41" s="11"/>
      <c r="D41" s="11"/>
      <c r="E41" s="11"/>
      <c r="F41" s="11">
        <v>330000</v>
      </c>
      <c r="G41" s="13"/>
      <c r="H41" s="11">
        <f t="shared" si="1"/>
        <v>0</v>
      </c>
      <c r="I41" s="10"/>
      <c r="J41" s="11">
        <f t="shared" si="2"/>
        <v>0</v>
      </c>
      <c r="K41" s="10"/>
      <c r="L41" s="11">
        <f t="shared" si="3"/>
        <v>0</v>
      </c>
      <c r="M41" s="14"/>
      <c r="N41" s="11">
        <f t="shared" si="4"/>
        <v>0</v>
      </c>
      <c r="O41" s="11">
        <f t="shared" si="5"/>
        <v>0</v>
      </c>
      <c r="P41" s="11"/>
      <c r="Q41" s="11"/>
      <c r="R41" s="11">
        <f t="shared" si="7"/>
        <v>0</v>
      </c>
      <c r="S41" s="11">
        <f t="shared" si="8"/>
        <v>330000</v>
      </c>
      <c r="T41" s="11"/>
      <c r="U41" s="11"/>
      <c r="V41" s="11"/>
      <c r="W41" s="11"/>
      <c r="X41" s="11">
        <f t="shared" si="9"/>
        <v>0</v>
      </c>
      <c r="Y41" s="11">
        <f t="shared" si="10"/>
        <v>330000</v>
      </c>
    </row>
    <row r="42" spans="1:25" ht="19.5" thickBot="1">
      <c r="A42" s="12">
        <f t="shared" si="0"/>
        <v>330000</v>
      </c>
      <c r="B42" s="11"/>
      <c r="C42" s="11"/>
      <c r="D42" s="11"/>
      <c r="E42" s="11"/>
      <c r="F42" s="11">
        <v>330000</v>
      </c>
      <c r="G42" s="13"/>
      <c r="H42" s="11">
        <f t="shared" si="1"/>
        <v>0</v>
      </c>
      <c r="I42" s="10"/>
      <c r="J42" s="11">
        <f t="shared" si="2"/>
        <v>0</v>
      </c>
      <c r="K42" s="10"/>
      <c r="L42" s="11">
        <f t="shared" si="3"/>
        <v>0</v>
      </c>
      <c r="M42" s="14"/>
      <c r="N42" s="11">
        <f t="shared" si="4"/>
        <v>0</v>
      </c>
      <c r="O42" s="11">
        <f t="shared" si="5"/>
        <v>0</v>
      </c>
      <c r="P42" s="11"/>
      <c r="Q42" s="11"/>
      <c r="R42" s="11">
        <f t="shared" si="7"/>
        <v>0</v>
      </c>
      <c r="S42" s="11">
        <f t="shared" si="8"/>
        <v>330000</v>
      </c>
      <c r="T42" s="11"/>
      <c r="U42" s="11"/>
      <c r="V42" s="11"/>
      <c r="W42" s="11"/>
      <c r="X42" s="11">
        <f t="shared" si="9"/>
        <v>0</v>
      </c>
      <c r="Y42" s="11">
        <f t="shared" si="10"/>
        <v>330000</v>
      </c>
    </row>
    <row r="43" spans="1:25" ht="19.5" thickBot="1">
      <c r="A43" s="12">
        <f t="shared" si="0"/>
        <v>330000</v>
      </c>
      <c r="B43" s="11"/>
      <c r="C43" s="11"/>
      <c r="D43" s="11"/>
      <c r="E43" s="11"/>
      <c r="F43" s="11">
        <v>330000</v>
      </c>
      <c r="G43" s="13"/>
      <c r="H43" s="11">
        <f t="shared" si="1"/>
        <v>0</v>
      </c>
      <c r="I43" s="10"/>
      <c r="J43" s="11">
        <f t="shared" si="2"/>
        <v>0</v>
      </c>
      <c r="K43" s="10"/>
      <c r="L43" s="11">
        <f t="shared" si="3"/>
        <v>0</v>
      </c>
      <c r="M43" s="14"/>
      <c r="N43" s="11">
        <f t="shared" si="4"/>
        <v>0</v>
      </c>
      <c r="O43" s="11">
        <f t="shared" si="5"/>
        <v>0</v>
      </c>
      <c r="P43" s="11"/>
      <c r="Q43" s="11"/>
      <c r="R43" s="11">
        <f t="shared" si="7"/>
        <v>0</v>
      </c>
      <c r="S43" s="11">
        <f t="shared" si="8"/>
        <v>330000</v>
      </c>
      <c r="T43" s="11"/>
      <c r="U43" s="11"/>
      <c r="V43" s="11"/>
      <c r="W43" s="11"/>
      <c r="X43" s="11">
        <f t="shared" si="9"/>
        <v>0</v>
      </c>
      <c r="Y43" s="11">
        <f t="shared" si="10"/>
        <v>330000</v>
      </c>
    </row>
    <row r="44" spans="1:25" ht="19.5" thickBot="1">
      <c r="A44" s="12">
        <f t="shared" si="0"/>
        <v>330000</v>
      </c>
      <c r="B44" s="11"/>
      <c r="C44" s="11"/>
      <c r="D44" s="11"/>
      <c r="E44" s="11"/>
      <c r="F44" s="11">
        <v>330000</v>
      </c>
      <c r="G44" s="13"/>
      <c r="H44" s="11">
        <f t="shared" si="1"/>
        <v>0</v>
      </c>
      <c r="I44" s="10"/>
      <c r="J44" s="11">
        <f t="shared" si="2"/>
        <v>0</v>
      </c>
      <c r="K44" s="10"/>
      <c r="L44" s="11">
        <f t="shared" si="3"/>
        <v>0</v>
      </c>
      <c r="M44" s="14"/>
      <c r="N44" s="11">
        <f t="shared" si="4"/>
        <v>0</v>
      </c>
      <c r="O44" s="11">
        <f t="shared" si="5"/>
        <v>0</v>
      </c>
      <c r="P44" s="11"/>
      <c r="Q44" s="11"/>
      <c r="R44" s="11">
        <f t="shared" si="7"/>
        <v>0</v>
      </c>
      <c r="S44" s="11">
        <f t="shared" si="8"/>
        <v>330000</v>
      </c>
      <c r="T44" s="11"/>
      <c r="U44" s="11"/>
      <c r="V44" s="11"/>
      <c r="W44" s="11"/>
      <c r="X44" s="11">
        <f t="shared" si="9"/>
        <v>0</v>
      </c>
      <c r="Y44" s="11">
        <f t="shared" si="10"/>
        <v>330000</v>
      </c>
    </row>
    <row r="45" spans="1:25" ht="19.5" thickBot="1">
      <c r="A45" s="12">
        <f t="shared" si="0"/>
        <v>330000</v>
      </c>
      <c r="B45" s="11"/>
      <c r="C45" s="11"/>
      <c r="D45" s="11"/>
      <c r="E45" s="11"/>
      <c r="F45" s="11">
        <v>330000</v>
      </c>
      <c r="G45" s="13"/>
      <c r="H45" s="11">
        <f t="shared" si="1"/>
        <v>0</v>
      </c>
      <c r="I45" s="10"/>
      <c r="J45" s="11">
        <f t="shared" si="2"/>
        <v>0</v>
      </c>
      <c r="K45" s="10"/>
      <c r="L45" s="11">
        <f t="shared" si="3"/>
        <v>0</v>
      </c>
      <c r="M45" s="14"/>
      <c r="N45" s="11">
        <f t="shared" si="4"/>
        <v>0</v>
      </c>
      <c r="O45" s="11">
        <f t="shared" si="5"/>
        <v>0</v>
      </c>
      <c r="P45" s="11"/>
      <c r="Q45" s="11"/>
      <c r="R45" s="11">
        <f t="shared" si="7"/>
        <v>0</v>
      </c>
      <c r="S45" s="11">
        <f t="shared" si="8"/>
        <v>330000</v>
      </c>
      <c r="T45" s="11"/>
      <c r="U45" s="11"/>
      <c r="V45" s="11"/>
      <c r="W45" s="11"/>
      <c r="X45" s="11">
        <f t="shared" si="9"/>
        <v>0</v>
      </c>
      <c r="Y45" s="11">
        <f t="shared" si="10"/>
        <v>330000</v>
      </c>
    </row>
    <row r="46" spans="1:25" ht="19.5" thickBot="1">
      <c r="A46" s="12">
        <f t="shared" si="0"/>
        <v>330000</v>
      </c>
      <c r="B46" s="11"/>
      <c r="C46" s="11"/>
      <c r="D46" s="11"/>
      <c r="E46" s="11"/>
      <c r="F46" s="11">
        <v>330000</v>
      </c>
      <c r="G46" s="13"/>
      <c r="H46" s="11">
        <f t="shared" si="1"/>
        <v>0</v>
      </c>
      <c r="I46" s="10"/>
      <c r="J46" s="11">
        <f t="shared" si="2"/>
        <v>0</v>
      </c>
      <c r="K46" s="10"/>
      <c r="L46" s="11">
        <f t="shared" si="3"/>
        <v>0</v>
      </c>
      <c r="M46" s="14"/>
      <c r="N46" s="11">
        <f t="shared" si="4"/>
        <v>0</v>
      </c>
      <c r="O46" s="11">
        <f t="shared" si="5"/>
        <v>0</v>
      </c>
      <c r="P46" s="11"/>
      <c r="Q46" s="11"/>
      <c r="R46" s="11">
        <f t="shared" si="7"/>
        <v>0</v>
      </c>
      <c r="S46" s="11">
        <f t="shared" si="8"/>
        <v>330000</v>
      </c>
      <c r="T46" s="11"/>
      <c r="U46" s="11"/>
      <c r="V46" s="11"/>
      <c r="W46" s="11"/>
      <c r="X46" s="11">
        <f t="shared" si="9"/>
        <v>0</v>
      </c>
      <c r="Y46" s="11">
        <f t="shared" si="10"/>
        <v>330000</v>
      </c>
    </row>
    <row r="47" spans="1:25" ht="19.5" thickBot="1">
      <c r="A47" s="12">
        <f t="shared" si="0"/>
        <v>330000</v>
      </c>
      <c r="B47" s="11"/>
      <c r="C47" s="11"/>
      <c r="D47" s="11"/>
      <c r="E47" s="11"/>
      <c r="F47" s="11">
        <v>330000</v>
      </c>
      <c r="G47" s="13"/>
      <c r="H47" s="11">
        <f t="shared" si="1"/>
        <v>0</v>
      </c>
      <c r="I47" s="10"/>
      <c r="J47" s="11">
        <f t="shared" si="2"/>
        <v>0</v>
      </c>
      <c r="K47" s="10"/>
      <c r="L47" s="11">
        <f t="shared" si="3"/>
        <v>0</v>
      </c>
      <c r="M47" s="14"/>
      <c r="N47" s="11">
        <f t="shared" si="4"/>
        <v>0</v>
      </c>
      <c r="O47" s="11">
        <f t="shared" si="5"/>
        <v>0</v>
      </c>
      <c r="P47" s="11"/>
      <c r="Q47" s="11"/>
      <c r="R47" s="11">
        <f t="shared" si="7"/>
        <v>0</v>
      </c>
      <c r="S47" s="11">
        <f t="shared" si="8"/>
        <v>330000</v>
      </c>
      <c r="T47" s="11"/>
      <c r="U47" s="11"/>
      <c r="V47" s="11"/>
      <c r="W47" s="11"/>
      <c r="X47" s="11">
        <f t="shared" si="9"/>
        <v>0</v>
      </c>
      <c r="Y47" s="11">
        <f t="shared" si="10"/>
        <v>330000</v>
      </c>
    </row>
    <row r="48" spans="1:25" ht="19.5" thickBot="1">
      <c r="A48" s="12">
        <f t="shared" si="0"/>
        <v>330000</v>
      </c>
      <c r="B48" s="11"/>
      <c r="C48" s="11"/>
      <c r="D48" s="11"/>
      <c r="E48" s="11"/>
      <c r="F48" s="11">
        <v>330000</v>
      </c>
      <c r="G48" s="13"/>
      <c r="H48" s="11">
        <f t="shared" si="1"/>
        <v>0</v>
      </c>
      <c r="I48" s="10"/>
      <c r="J48" s="11">
        <f t="shared" si="2"/>
        <v>0</v>
      </c>
      <c r="K48" s="10"/>
      <c r="L48" s="11">
        <f t="shared" si="3"/>
        <v>0</v>
      </c>
      <c r="M48" s="14"/>
      <c r="N48" s="11">
        <f t="shared" si="4"/>
        <v>0</v>
      </c>
      <c r="O48" s="11">
        <f t="shared" si="5"/>
        <v>0</v>
      </c>
      <c r="P48" s="11"/>
      <c r="Q48" s="11"/>
      <c r="R48" s="11">
        <f t="shared" si="7"/>
        <v>0</v>
      </c>
      <c r="S48" s="11">
        <f t="shared" si="8"/>
        <v>330000</v>
      </c>
      <c r="T48" s="11"/>
      <c r="U48" s="11"/>
      <c r="V48" s="11"/>
      <c r="W48" s="11"/>
      <c r="X48" s="11">
        <f t="shared" si="9"/>
        <v>0</v>
      </c>
      <c r="Y48" s="11">
        <f t="shared" si="10"/>
        <v>330000</v>
      </c>
    </row>
    <row r="49" spans="1:25" ht="19.5" thickBot="1">
      <c r="A49" s="12">
        <f t="shared" si="0"/>
        <v>330000</v>
      </c>
      <c r="B49" s="11"/>
      <c r="C49" s="11"/>
      <c r="D49" s="11"/>
      <c r="E49" s="11"/>
      <c r="F49" s="11">
        <v>330000</v>
      </c>
      <c r="G49" s="13"/>
      <c r="H49" s="11">
        <f t="shared" si="1"/>
        <v>0</v>
      </c>
      <c r="I49" s="10"/>
      <c r="J49" s="11">
        <f t="shared" si="2"/>
        <v>0</v>
      </c>
      <c r="K49" s="10"/>
      <c r="L49" s="11">
        <f t="shared" si="3"/>
        <v>0</v>
      </c>
      <c r="M49" s="14"/>
      <c r="N49" s="11">
        <f t="shared" si="4"/>
        <v>0</v>
      </c>
      <c r="O49" s="11">
        <f t="shared" si="5"/>
        <v>0</v>
      </c>
      <c r="P49" s="11"/>
      <c r="Q49" s="11"/>
      <c r="R49" s="11">
        <f t="shared" si="7"/>
        <v>0</v>
      </c>
      <c r="S49" s="11">
        <f t="shared" si="8"/>
        <v>330000</v>
      </c>
      <c r="T49" s="11"/>
      <c r="U49" s="11"/>
      <c r="V49" s="11"/>
      <c r="W49" s="11"/>
      <c r="X49" s="11">
        <f t="shared" si="9"/>
        <v>0</v>
      </c>
      <c r="Y49" s="11">
        <f t="shared" si="10"/>
        <v>330000</v>
      </c>
    </row>
    <row r="50" spans="1:25" ht="19.5" thickBot="1">
      <c r="A50" s="12">
        <f t="shared" si="0"/>
        <v>330000</v>
      </c>
      <c r="B50" s="11"/>
      <c r="C50" s="11"/>
      <c r="D50" s="11"/>
      <c r="E50" s="11"/>
      <c r="F50" s="11">
        <v>330000</v>
      </c>
      <c r="G50" s="13"/>
      <c r="H50" s="11">
        <f t="shared" si="1"/>
        <v>0</v>
      </c>
      <c r="I50" s="10"/>
      <c r="J50" s="11">
        <f t="shared" si="2"/>
        <v>0</v>
      </c>
      <c r="K50" s="10"/>
      <c r="L50" s="11">
        <f t="shared" si="3"/>
        <v>0</v>
      </c>
      <c r="M50" s="14"/>
      <c r="N50" s="11">
        <f t="shared" si="4"/>
        <v>0</v>
      </c>
      <c r="O50" s="11">
        <f t="shared" si="5"/>
        <v>0</v>
      </c>
      <c r="P50" s="11"/>
      <c r="Q50" s="11"/>
      <c r="R50" s="11">
        <f t="shared" si="7"/>
        <v>0</v>
      </c>
      <c r="S50" s="11">
        <f t="shared" si="8"/>
        <v>330000</v>
      </c>
      <c r="T50" s="11"/>
      <c r="U50" s="11"/>
      <c r="V50" s="11"/>
      <c r="W50" s="11"/>
      <c r="X50" s="11">
        <f t="shared" si="9"/>
        <v>0</v>
      </c>
      <c r="Y50" s="11">
        <f t="shared" si="10"/>
        <v>330000</v>
      </c>
    </row>
    <row r="51" spans="1:25" ht="19.5" thickBot="1">
      <c r="A51" s="12">
        <f t="shared" si="0"/>
        <v>330000</v>
      </c>
      <c r="B51" s="11"/>
      <c r="C51" s="11"/>
      <c r="D51" s="11"/>
      <c r="E51" s="11"/>
      <c r="F51" s="11">
        <v>330000</v>
      </c>
      <c r="G51" s="13"/>
      <c r="H51" s="11">
        <f t="shared" si="1"/>
        <v>0</v>
      </c>
      <c r="I51" s="10"/>
      <c r="J51" s="11">
        <f t="shared" si="2"/>
        <v>0</v>
      </c>
      <c r="K51" s="10"/>
      <c r="L51" s="11">
        <f t="shared" si="3"/>
        <v>0</v>
      </c>
      <c r="M51" s="14"/>
      <c r="N51" s="11">
        <f t="shared" si="4"/>
        <v>0</v>
      </c>
      <c r="O51" s="11">
        <f t="shared" si="5"/>
        <v>0</v>
      </c>
      <c r="P51" s="11"/>
      <c r="Q51" s="11"/>
      <c r="R51" s="11">
        <f t="shared" si="7"/>
        <v>0</v>
      </c>
      <c r="S51" s="11">
        <f t="shared" si="8"/>
        <v>330000</v>
      </c>
      <c r="T51" s="11"/>
      <c r="U51" s="11"/>
      <c r="V51" s="11"/>
      <c r="W51" s="11"/>
      <c r="X51" s="11">
        <f t="shared" si="9"/>
        <v>0</v>
      </c>
      <c r="Y51" s="11">
        <f t="shared" si="10"/>
        <v>330000</v>
      </c>
    </row>
    <row r="52" spans="1:25" ht="19.5" thickBot="1">
      <c r="A52" s="12">
        <f t="shared" si="0"/>
        <v>330000</v>
      </c>
      <c r="B52" s="11"/>
      <c r="C52" s="11"/>
      <c r="D52" s="11"/>
      <c r="E52" s="11"/>
      <c r="F52" s="11">
        <v>330000</v>
      </c>
      <c r="G52" s="13"/>
      <c r="H52" s="11">
        <f t="shared" si="1"/>
        <v>0</v>
      </c>
      <c r="I52" s="10"/>
      <c r="J52" s="11">
        <f t="shared" si="2"/>
        <v>0</v>
      </c>
      <c r="K52" s="10"/>
      <c r="L52" s="11">
        <f t="shared" si="3"/>
        <v>0</v>
      </c>
      <c r="M52" s="14"/>
      <c r="N52" s="11">
        <f t="shared" si="4"/>
        <v>0</v>
      </c>
      <c r="O52" s="11">
        <f t="shared" si="5"/>
        <v>0</v>
      </c>
      <c r="P52" s="11"/>
      <c r="Q52" s="11"/>
      <c r="R52" s="11">
        <f t="shared" si="7"/>
        <v>0</v>
      </c>
      <c r="S52" s="11">
        <f t="shared" si="8"/>
        <v>330000</v>
      </c>
      <c r="T52" s="11"/>
      <c r="U52" s="11"/>
      <c r="V52" s="11"/>
      <c r="W52" s="11"/>
      <c r="X52" s="11">
        <f t="shared" si="9"/>
        <v>0</v>
      </c>
      <c r="Y52" s="11">
        <f t="shared" si="10"/>
        <v>330000</v>
      </c>
    </row>
    <row r="53" spans="1:25" ht="19.5" thickBot="1">
      <c r="A53" s="12">
        <f t="shared" si="0"/>
        <v>330000</v>
      </c>
      <c r="B53" s="11"/>
      <c r="C53" s="11"/>
      <c r="D53" s="11"/>
      <c r="E53" s="11"/>
      <c r="F53" s="11">
        <v>330000</v>
      </c>
      <c r="G53" s="13"/>
      <c r="H53" s="11">
        <f t="shared" si="1"/>
        <v>0</v>
      </c>
      <c r="I53" s="10"/>
      <c r="J53" s="11">
        <f t="shared" si="2"/>
        <v>0</v>
      </c>
      <c r="K53" s="10"/>
      <c r="L53" s="11">
        <f t="shared" si="3"/>
        <v>0</v>
      </c>
      <c r="M53" s="14"/>
      <c r="N53" s="11">
        <f t="shared" si="4"/>
        <v>0</v>
      </c>
      <c r="O53" s="11">
        <f t="shared" si="5"/>
        <v>0</v>
      </c>
      <c r="P53" s="11"/>
      <c r="Q53" s="11"/>
      <c r="R53" s="11">
        <f t="shared" si="7"/>
        <v>0</v>
      </c>
      <c r="S53" s="11">
        <f t="shared" si="8"/>
        <v>330000</v>
      </c>
      <c r="T53" s="11"/>
      <c r="U53" s="11"/>
      <c r="V53" s="11"/>
      <c r="W53" s="11"/>
      <c r="X53" s="11">
        <f t="shared" si="9"/>
        <v>0</v>
      </c>
      <c r="Y53" s="11">
        <f t="shared" si="10"/>
        <v>330000</v>
      </c>
    </row>
    <row r="54" spans="1:25" ht="19.5" thickBot="1">
      <c r="A54" s="12">
        <f t="shared" si="0"/>
        <v>330000</v>
      </c>
      <c r="B54" s="11"/>
      <c r="C54" s="11"/>
      <c r="D54" s="11"/>
      <c r="E54" s="11"/>
      <c r="F54" s="11">
        <v>330000</v>
      </c>
      <c r="G54" s="13"/>
      <c r="H54" s="11">
        <f t="shared" si="1"/>
        <v>0</v>
      </c>
      <c r="I54" s="10"/>
      <c r="J54" s="11">
        <f t="shared" si="2"/>
        <v>0</v>
      </c>
      <c r="K54" s="10"/>
      <c r="L54" s="11">
        <f t="shared" si="3"/>
        <v>0</v>
      </c>
      <c r="M54" s="14"/>
      <c r="N54" s="11">
        <f t="shared" si="4"/>
        <v>0</v>
      </c>
      <c r="O54" s="11">
        <f t="shared" si="5"/>
        <v>0</v>
      </c>
      <c r="P54" s="11"/>
      <c r="Q54" s="11"/>
      <c r="R54" s="11">
        <f t="shared" si="7"/>
        <v>0</v>
      </c>
      <c r="S54" s="11">
        <f t="shared" si="8"/>
        <v>330000</v>
      </c>
      <c r="T54" s="11"/>
      <c r="U54" s="11"/>
      <c r="V54" s="11"/>
      <c r="W54" s="11"/>
      <c r="X54" s="11">
        <f t="shared" si="9"/>
        <v>0</v>
      </c>
      <c r="Y54" s="11">
        <f t="shared" si="10"/>
        <v>330000</v>
      </c>
    </row>
    <row r="55" spans="1:25" ht="19.5" thickBot="1">
      <c r="A55" s="12">
        <f t="shared" si="0"/>
        <v>330000</v>
      </c>
      <c r="B55" s="11"/>
      <c r="C55" s="11"/>
      <c r="D55" s="11"/>
      <c r="E55" s="11"/>
      <c r="F55" s="11">
        <v>330000</v>
      </c>
      <c r="G55" s="13"/>
      <c r="H55" s="11">
        <f t="shared" si="1"/>
        <v>0</v>
      </c>
      <c r="I55" s="10"/>
      <c r="J55" s="11">
        <f t="shared" si="2"/>
        <v>0</v>
      </c>
      <c r="K55" s="10"/>
      <c r="L55" s="11">
        <f t="shared" si="3"/>
        <v>0</v>
      </c>
      <c r="M55" s="14"/>
      <c r="N55" s="11">
        <f t="shared" si="4"/>
        <v>0</v>
      </c>
      <c r="O55" s="11">
        <f t="shared" si="5"/>
        <v>0</v>
      </c>
      <c r="P55" s="11"/>
      <c r="Q55" s="11"/>
      <c r="R55" s="11">
        <f t="shared" si="7"/>
        <v>0</v>
      </c>
      <c r="S55" s="11">
        <f t="shared" si="8"/>
        <v>330000</v>
      </c>
      <c r="T55" s="11"/>
      <c r="U55" s="11"/>
      <c r="V55" s="11"/>
      <c r="W55" s="11"/>
      <c r="X55" s="11">
        <f t="shared" si="9"/>
        <v>0</v>
      </c>
      <c r="Y55" s="11">
        <f t="shared" si="10"/>
        <v>330000</v>
      </c>
    </row>
    <row r="56" spans="1:25" ht="19.5" thickBot="1">
      <c r="A56" s="12">
        <f t="shared" si="0"/>
        <v>330000</v>
      </c>
      <c r="B56" s="11"/>
      <c r="C56" s="11"/>
      <c r="D56" s="11"/>
      <c r="E56" s="11"/>
      <c r="F56" s="11">
        <v>330000</v>
      </c>
      <c r="G56" s="13"/>
      <c r="H56" s="11">
        <f t="shared" si="1"/>
        <v>0</v>
      </c>
      <c r="I56" s="10"/>
      <c r="J56" s="11">
        <f t="shared" si="2"/>
        <v>0</v>
      </c>
      <c r="K56" s="10"/>
      <c r="L56" s="11">
        <f t="shared" si="3"/>
        <v>0</v>
      </c>
      <c r="M56" s="14"/>
      <c r="N56" s="11">
        <f t="shared" si="4"/>
        <v>0</v>
      </c>
      <c r="O56" s="11">
        <f t="shared" si="5"/>
        <v>0</v>
      </c>
      <c r="P56" s="11"/>
      <c r="Q56" s="11"/>
      <c r="R56" s="11">
        <f t="shared" si="7"/>
        <v>0</v>
      </c>
      <c r="S56" s="11">
        <f t="shared" si="8"/>
        <v>330000</v>
      </c>
      <c r="T56" s="11"/>
      <c r="U56" s="11"/>
      <c r="V56" s="11"/>
      <c r="W56" s="11"/>
      <c r="X56" s="11">
        <f t="shared" si="9"/>
        <v>0</v>
      </c>
      <c r="Y56" s="11">
        <f t="shared" si="10"/>
        <v>330000</v>
      </c>
    </row>
    <row r="57" spans="1:25" ht="19.5" thickBot="1">
      <c r="A57" s="12">
        <f t="shared" si="0"/>
        <v>330000</v>
      </c>
      <c r="B57" s="11"/>
      <c r="C57" s="11"/>
      <c r="D57" s="11"/>
      <c r="E57" s="11"/>
      <c r="F57" s="11">
        <v>330000</v>
      </c>
      <c r="G57" s="13"/>
      <c r="H57" s="11">
        <f t="shared" si="1"/>
        <v>0</v>
      </c>
      <c r="I57" s="10"/>
      <c r="J57" s="11">
        <f t="shared" si="2"/>
        <v>0</v>
      </c>
      <c r="K57" s="10"/>
      <c r="L57" s="11">
        <f t="shared" si="3"/>
        <v>0</v>
      </c>
      <c r="M57" s="14"/>
      <c r="N57" s="11">
        <f t="shared" si="4"/>
        <v>0</v>
      </c>
      <c r="O57" s="11">
        <f t="shared" si="5"/>
        <v>0</v>
      </c>
      <c r="P57" s="11"/>
      <c r="Q57" s="11"/>
      <c r="R57" s="11">
        <f t="shared" si="7"/>
        <v>0</v>
      </c>
      <c r="S57" s="11">
        <f t="shared" si="8"/>
        <v>330000</v>
      </c>
      <c r="T57" s="11"/>
      <c r="U57" s="11"/>
      <c r="V57" s="11"/>
      <c r="W57" s="11"/>
      <c r="X57" s="11">
        <f t="shared" si="9"/>
        <v>0</v>
      </c>
      <c r="Y57" s="11">
        <f t="shared" si="10"/>
        <v>330000</v>
      </c>
    </row>
    <row r="58" spans="1:25" ht="19.5" thickBot="1">
      <c r="A58" s="12">
        <f t="shared" si="0"/>
        <v>330000</v>
      </c>
      <c r="B58" s="11"/>
      <c r="C58" s="11"/>
      <c r="D58" s="11"/>
      <c r="E58" s="11"/>
      <c r="F58" s="11">
        <v>330000</v>
      </c>
      <c r="G58" s="13"/>
      <c r="H58" s="11">
        <f t="shared" si="1"/>
        <v>0</v>
      </c>
      <c r="I58" s="10"/>
      <c r="J58" s="11">
        <f t="shared" si="2"/>
        <v>0</v>
      </c>
      <c r="K58" s="10"/>
      <c r="L58" s="11">
        <f t="shared" si="3"/>
        <v>0</v>
      </c>
      <c r="M58" s="14"/>
      <c r="N58" s="11">
        <f t="shared" si="4"/>
        <v>0</v>
      </c>
      <c r="O58" s="11">
        <f t="shared" si="5"/>
        <v>0</v>
      </c>
      <c r="P58" s="11"/>
      <c r="Q58" s="11"/>
      <c r="R58" s="11">
        <f t="shared" si="7"/>
        <v>0</v>
      </c>
      <c r="S58" s="11">
        <f t="shared" si="8"/>
        <v>330000</v>
      </c>
      <c r="T58" s="11"/>
      <c r="U58" s="11"/>
      <c r="V58" s="11"/>
      <c r="W58" s="11"/>
      <c r="X58" s="11">
        <f t="shared" si="9"/>
        <v>0</v>
      </c>
      <c r="Y58" s="11">
        <f t="shared" si="10"/>
        <v>330000</v>
      </c>
    </row>
    <row r="59" spans="1:25" ht="19.5" thickBot="1">
      <c r="A59" s="12">
        <f t="shared" si="0"/>
        <v>330000</v>
      </c>
      <c r="B59" s="11"/>
      <c r="C59" s="11"/>
      <c r="D59" s="11"/>
      <c r="E59" s="11"/>
      <c r="F59" s="11">
        <v>330000</v>
      </c>
      <c r="G59" s="13"/>
      <c r="H59" s="11">
        <f t="shared" si="1"/>
        <v>0</v>
      </c>
      <c r="I59" s="10"/>
      <c r="J59" s="11">
        <f t="shared" si="2"/>
        <v>0</v>
      </c>
      <c r="K59" s="10"/>
      <c r="L59" s="11">
        <f t="shared" si="3"/>
        <v>0</v>
      </c>
      <c r="M59" s="14"/>
      <c r="N59" s="11">
        <f t="shared" si="4"/>
        <v>0</v>
      </c>
      <c r="O59" s="11">
        <f t="shared" si="5"/>
        <v>0</v>
      </c>
      <c r="P59" s="11"/>
      <c r="Q59" s="11"/>
      <c r="R59" s="11">
        <f t="shared" si="7"/>
        <v>0</v>
      </c>
      <c r="S59" s="11">
        <f t="shared" si="8"/>
        <v>330000</v>
      </c>
      <c r="T59" s="11"/>
      <c r="U59" s="11"/>
      <c r="V59" s="11"/>
      <c r="W59" s="11"/>
      <c r="X59" s="11">
        <f t="shared" si="9"/>
        <v>0</v>
      </c>
      <c r="Y59" s="11">
        <f t="shared" si="10"/>
        <v>330000</v>
      </c>
    </row>
    <row r="60" spans="1:25" ht="37.5" customHeight="1" thickBot="1">
      <c r="A60" s="65">
        <f>SUM(B60:N60)</f>
        <v>72523950</v>
      </c>
      <c r="B60" s="12">
        <f>SUM(B6:B59)</f>
        <v>18370000</v>
      </c>
      <c r="C60" s="12">
        <f t="shared" ref="C60:F60" si="11">SUM(C6:C59)</f>
        <v>1960000</v>
      </c>
      <c r="D60" s="12">
        <f t="shared" si="11"/>
        <v>1335000</v>
      </c>
      <c r="E60" s="12">
        <f t="shared" si="11"/>
        <v>15625000</v>
      </c>
      <c r="F60" s="12">
        <f t="shared" si="11"/>
        <v>17820000</v>
      </c>
      <c r="G60" s="12"/>
      <c r="H60" s="12">
        <f t="shared" ref="H60" si="12">SUM(H6:H59)</f>
        <v>6424100</v>
      </c>
      <c r="I60" s="12"/>
      <c r="J60" s="12">
        <f t="shared" ref="J60" si="13">SUM(J6:J59)</f>
        <v>938000</v>
      </c>
      <c r="K60" s="12"/>
      <c r="L60" s="12">
        <f t="shared" ref="L60" si="14">SUM(L6:L59)</f>
        <v>9775500</v>
      </c>
      <c r="M60" s="12"/>
      <c r="N60" s="12">
        <f t="shared" ref="N60" si="15">SUM(N6:N59)</f>
        <v>276350</v>
      </c>
      <c r="O60" s="12">
        <f t="shared" ref="O60" si="16">SUM(O6:O59)</f>
        <v>1285890</v>
      </c>
      <c r="P60" s="12">
        <f t="shared" ref="P60" si="17">SUM(P6:P59)</f>
        <v>104308.5</v>
      </c>
      <c r="Q60" s="12">
        <f t="shared" ref="Q60" si="18">SUM(Q6:Q59)</f>
        <v>0</v>
      </c>
      <c r="R60" s="66">
        <f>O60+P60+Q60</f>
        <v>1390198.5</v>
      </c>
      <c r="S60" s="67">
        <f>A60-R60</f>
        <v>71133751.5</v>
      </c>
      <c r="T60" s="12">
        <f t="shared" ref="T60:W60" si="19">SUM(T6:T59)</f>
        <v>358750</v>
      </c>
      <c r="U60" s="12">
        <f t="shared" si="19"/>
        <v>0</v>
      </c>
      <c r="V60" s="12">
        <f t="shared" si="19"/>
        <v>0</v>
      </c>
      <c r="W60" s="12">
        <f t="shared" si="19"/>
        <v>0</v>
      </c>
      <c r="X60" s="12">
        <f>SUM(X6:X59)</f>
        <v>358750</v>
      </c>
      <c r="Y60" s="12">
        <f>S60-X60</f>
        <v>70775001.5</v>
      </c>
    </row>
    <row r="61" spans="1:25" ht="21.7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 ht="108">
      <c r="A62" s="9"/>
      <c r="B62" s="9"/>
      <c r="C62" s="9"/>
      <c r="D62" s="9"/>
      <c r="E62" s="9"/>
      <c r="F62" s="9"/>
      <c r="G62" s="9"/>
      <c r="H62" s="9"/>
      <c r="I62" s="9"/>
      <c r="J62" s="68"/>
      <c r="K62" s="69" t="s">
        <v>154</v>
      </c>
      <c r="L62" s="9"/>
      <c r="M62" s="9"/>
      <c r="N62" s="9"/>
      <c r="O62" s="9"/>
      <c r="P62" s="9"/>
      <c r="Q62" s="9"/>
      <c r="R62" s="69"/>
      <c r="S62" s="9"/>
      <c r="T62" s="9"/>
      <c r="U62" s="9"/>
      <c r="V62" s="9"/>
      <c r="W62" s="9"/>
      <c r="X62" s="9"/>
      <c r="Y62" s="9"/>
    </row>
    <row r="63" spans="1:25" ht="21.7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25" ht="21.7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</row>
  </sheetData>
  <mergeCells count="18">
    <mergeCell ref="A4:A5"/>
    <mergeCell ref="B4:B5"/>
    <mergeCell ref="A3:N3"/>
    <mergeCell ref="C4:N4"/>
    <mergeCell ref="O4:O5"/>
    <mergeCell ref="W3:W5"/>
    <mergeCell ref="X3:X5"/>
    <mergeCell ref="Y3:Y5"/>
    <mergeCell ref="B1:D1"/>
    <mergeCell ref="J2:X2"/>
    <mergeCell ref="P4:P5"/>
    <mergeCell ref="Q4:Q5"/>
    <mergeCell ref="R4:R5"/>
    <mergeCell ref="S3:S5"/>
    <mergeCell ref="T3:V3"/>
    <mergeCell ref="T4:T5"/>
    <mergeCell ref="U4:U5"/>
    <mergeCell ref="V4:V5"/>
  </mergeCells>
  <pageMargins left="0.19685039370078741" right="0.19685039370078741" top="0.19685039370078741" bottom="0.19685039370078741" header="0.31496062992125984" footer="0.31496062992125984"/>
  <pageSetup paperSize="8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3"/>
  <sheetViews>
    <sheetView rightToLeft="1" topLeftCell="A11" workbookViewId="0">
      <selection activeCell="G17" sqref="G17"/>
    </sheetView>
  </sheetViews>
  <sheetFormatPr defaultColWidth="9" defaultRowHeight="38.1" customHeight="1"/>
  <cols>
    <col min="1" max="1" width="12" style="34" customWidth="1"/>
    <col min="2" max="2" width="12.140625" style="34" customWidth="1"/>
    <col min="3" max="3" width="15.140625" style="34" customWidth="1"/>
    <col min="4" max="4" width="2.85546875" style="34" customWidth="1"/>
    <col min="5" max="5" width="9.42578125" style="34" customWidth="1"/>
    <col min="6" max="6" width="9.7109375" style="34" customWidth="1"/>
    <col min="7" max="7" width="17.85546875" style="34" customWidth="1"/>
    <col min="8" max="8" width="2.42578125" style="34" customWidth="1"/>
    <col min="9" max="9" width="10" style="34" customWidth="1"/>
    <col min="10" max="10" width="4.28515625" style="34" customWidth="1"/>
    <col min="11" max="11" width="3.7109375" style="34" customWidth="1"/>
    <col min="12" max="12" width="4.140625" style="34" customWidth="1"/>
    <col min="13" max="13" width="3.42578125" style="34" customWidth="1"/>
    <col min="14" max="15" width="4.42578125" style="34" customWidth="1"/>
    <col min="16" max="16" width="15.42578125" style="34" customWidth="1"/>
    <col min="17" max="17" width="8.5703125" style="34" customWidth="1"/>
    <col min="18" max="18" width="3.42578125" style="34" bestFit="1" customWidth="1"/>
    <col min="19" max="20" width="2.85546875" style="34" bestFit="1" customWidth="1"/>
    <col min="21" max="21" width="2.42578125" style="34" bestFit="1" customWidth="1"/>
    <col min="22" max="23" width="2.85546875" style="34" bestFit="1" customWidth="1"/>
    <col min="24" max="24" width="21.85546875" style="34" bestFit="1" customWidth="1"/>
    <col min="25" max="25" width="8.42578125" style="34" customWidth="1"/>
    <col min="26" max="16384" width="9" style="34"/>
  </cols>
  <sheetData>
    <row r="1" spans="1:24" s="21" customFormat="1" ht="38.1" customHeight="1" thickBot="1">
      <c r="A1" s="90" t="s">
        <v>89</v>
      </c>
      <c r="B1" s="90"/>
      <c r="C1" s="90"/>
      <c r="E1" s="90" t="s">
        <v>90</v>
      </c>
      <c r="F1" s="90"/>
      <c r="G1" s="90"/>
      <c r="I1" s="90" t="s">
        <v>91</v>
      </c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</row>
    <row r="2" spans="1:24" s="24" customFormat="1" ht="24" customHeight="1" thickBot="1">
      <c r="A2" s="91" t="s">
        <v>92</v>
      </c>
      <c r="B2" s="91"/>
      <c r="C2" s="91"/>
      <c r="D2" s="22"/>
      <c r="E2" s="92" t="s">
        <v>93</v>
      </c>
      <c r="F2" s="92"/>
      <c r="G2" s="92"/>
      <c r="H2" s="23"/>
      <c r="I2" s="92" t="s">
        <v>94</v>
      </c>
      <c r="J2" s="92"/>
      <c r="K2" s="92"/>
      <c r="L2" s="92"/>
      <c r="M2" s="92"/>
      <c r="N2" s="92"/>
      <c r="O2" s="92"/>
      <c r="P2" s="92"/>
      <c r="Q2" s="93" t="s">
        <v>95</v>
      </c>
      <c r="R2" s="93"/>
      <c r="S2" s="93"/>
      <c r="T2" s="93"/>
      <c r="U2" s="93"/>
      <c r="V2" s="93"/>
      <c r="W2" s="93"/>
      <c r="X2" s="93"/>
    </row>
    <row r="3" spans="1:24" s="24" customFormat="1" ht="18.75" customHeight="1" thickBot="1">
      <c r="A3" s="25" t="s">
        <v>96</v>
      </c>
      <c r="B3" s="26" t="s">
        <v>97</v>
      </c>
      <c r="C3" s="27" t="s">
        <v>98</v>
      </c>
      <c r="E3" s="28" t="s">
        <v>99</v>
      </c>
      <c r="F3" s="28" t="s">
        <v>97</v>
      </c>
      <c r="G3" s="29" t="s">
        <v>100</v>
      </c>
      <c r="H3" s="30"/>
      <c r="I3" s="92"/>
      <c r="J3" s="92"/>
      <c r="K3" s="92"/>
      <c r="L3" s="92"/>
      <c r="M3" s="92"/>
      <c r="N3" s="92"/>
      <c r="O3" s="92"/>
      <c r="P3" s="92"/>
      <c r="Q3" s="93"/>
      <c r="R3" s="93"/>
      <c r="S3" s="93"/>
      <c r="T3" s="93"/>
      <c r="U3" s="93"/>
      <c r="V3" s="93"/>
      <c r="W3" s="93"/>
      <c r="X3" s="93"/>
    </row>
    <row r="4" spans="1:24" ht="38.1" customHeight="1" thickBot="1">
      <c r="A4" s="31">
        <f>A20</f>
        <v>70775001.5</v>
      </c>
      <c r="B4" s="32"/>
      <c r="C4" s="33"/>
      <c r="E4" s="31">
        <f>[1]RATB1!W60</f>
        <v>0</v>
      </c>
      <c r="F4" s="32">
        <v>0</v>
      </c>
      <c r="G4" s="35" t="s">
        <v>101</v>
      </c>
      <c r="I4" s="93" t="s">
        <v>99</v>
      </c>
      <c r="J4" s="93" t="s">
        <v>102</v>
      </c>
      <c r="K4" s="93"/>
      <c r="L4" s="93"/>
      <c r="M4" s="93"/>
      <c r="N4" s="93"/>
      <c r="O4" s="93"/>
      <c r="P4" s="92" t="s">
        <v>103</v>
      </c>
      <c r="Q4" s="93" t="s">
        <v>99</v>
      </c>
      <c r="R4" s="96" t="s">
        <v>102</v>
      </c>
      <c r="S4" s="97"/>
      <c r="T4" s="97"/>
      <c r="U4" s="97"/>
      <c r="V4" s="97"/>
      <c r="W4" s="98"/>
      <c r="X4" s="93" t="s">
        <v>104</v>
      </c>
    </row>
    <row r="5" spans="1:24" ht="30" customHeight="1" thickBot="1">
      <c r="A5" s="36"/>
      <c r="B5" s="32"/>
      <c r="C5" s="33"/>
      <c r="E5" s="31">
        <f>[1]RATB1!U60</f>
        <v>0</v>
      </c>
      <c r="F5" s="32"/>
      <c r="G5" s="35" t="s">
        <v>105</v>
      </c>
      <c r="I5" s="93"/>
      <c r="J5" s="37" t="s">
        <v>106</v>
      </c>
      <c r="K5" s="37" t="s">
        <v>107</v>
      </c>
      <c r="L5" s="37" t="s">
        <v>108</v>
      </c>
      <c r="M5" s="37" t="s">
        <v>109</v>
      </c>
      <c r="N5" s="37" t="s">
        <v>110</v>
      </c>
      <c r="O5" s="37" t="s">
        <v>111</v>
      </c>
      <c r="P5" s="93"/>
      <c r="Q5" s="93"/>
      <c r="R5" s="37" t="s">
        <v>106</v>
      </c>
      <c r="S5" s="37" t="s">
        <v>107</v>
      </c>
      <c r="T5" s="37" t="s">
        <v>108</v>
      </c>
      <c r="U5" s="37" t="s">
        <v>109</v>
      </c>
      <c r="V5" s="37" t="s">
        <v>110</v>
      </c>
      <c r="W5" s="37" t="s">
        <v>111</v>
      </c>
      <c r="X5" s="93"/>
    </row>
    <row r="6" spans="1:24" ht="33" customHeight="1" thickBot="1">
      <c r="A6" s="36"/>
      <c r="B6" s="32"/>
      <c r="C6" s="33"/>
      <c r="E6" s="31">
        <f>[1]RATB1!T60</f>
        <v>358500</v>
      </c>
      <c r="F6" s="32">
        <v>0</v>
      </c>
      <c r="G6" s="38" t="s">
        <v>112</v>
      </c>
      <c r="I6" s="39">
        <f>ratb1!B60</f>
        <v>18370000</v>
      </c>
      <c r="J6" s="40" t="s">
        <v>113</v>
      </c>
      <c r="K6" s="40" t="s">
        <v>114</v>
      </c>
      <c r="L6" s="40" t="s">
        <v>114</v>
      </c>
      <c r="M6" s="40" t="s">
        <v>114</v>
      </c>
      <c r="N6" s="40" t="s">
        <v>114</v>
      </c>
      <c r="O6" s="40"/>
      <c r="P6" s="35" t="s">
        <v>115</v>
      </c>
      <c r="Q6" s="41">
        <f>ratb1!O60</f>
        <v>1285890</v>
      </c>
      <c r="R6" s="42"/>
      <c r="S6" s="42"/>
      <c r="T6" s="42"/>
      <c r="U6" s="40"/>
      <c r="V6" s="40"/>
      <c r="W6" s="40"/>
      <c r="X6" s="35" t="s">
        <v>116</v>
      </c>
    </row>
    <row r="7" spans="1:24" ht="38.1" customHeight="1" thickBot="1">
      <c r="A7" s="36"/>
      <c r="B7" s="32"/>
      <c r="C7" s="33"/>
      <c r="E7" s="31">
        <f>SUM(E4:E6)</f>
        <v>358500</v>
      </c>
      <c r="F7" s="32"/>
      <c r="G7" s="35" t="s">
        <v>117</v>
      </c>
      <c r="I7" s="39">
        <f>ratb1!N60</f>
        <v>276350</v>
      </c>
      <c r="J7" s="40" t="s">
        <v>113</v>
      </c>
      <c r="K7" s="40" t="s">
        <v>114</v>
      </c>
      <c r="L7" s="40" t="s">
        <v>114</v>
      </c>
      <c r="M7" s="40" t="s">
        <v>118</v>
      </c>
      <c r="N7" s="40" t="s">
        <v>119</v>
      </c>
      <c r="O7" s="40"/>
      <c r="P7" s="35" t="s">
        <v>120</v>
      </c>
      <c r="Q7" s="41">
        <f>ratb1!P60</f>
        <v>104308.5</v>
      </c>
      <c r="R7" s="42"/>
      <c r="S7" s="42"/>
      <c r="T7" s="42"/>
      <c r="U7" s="40"/>
      <c r="V7" s="40"/>
      <c r="W7" s="40"/>
      <c r="X7" s="35" t="s">
        <v>121</v>
      </c>
    </row>
    <row r="8" spans="1:24" ht="38.1" customHeight="1" thickBot="1">
      <c r="A8" s="36"/>
      <c r="B8" s="32"/>
      <c r="C8" s="33"/>
      <c r="E8" s="43"/>
      <c r="F8" s="43"/>
      <c r="G8" s="43"/>
      <c r="I8" s="39">
        <f>ratb1!E60</f>
        <v>15625000</v>
      </c>
      <c r="J8" s="40" t="s">
        <v>113</v>
      </c>
      <c r="K8" s="40" t="s">
        <v>114</v>
      </c>
      <c r="L8" s="40" t="s">
        <v>114</v>
      </c>
      <c r="M8" s="40" t="s">
        <v>118</v>
      </c>
      <c r="N8" s="40" t="s">
        <v>122</v>
      </c>
      <c r="O8" s="40"/>
      <c r="P8" s="35" t="s">
        <v>123</v>
      </c>
      <c r="Q8" s="42">
        <f>[1]RATB1!Q60</f>
        <v>0</v>
      </c>
      <c r="R8" s="40"/>
      <c r="S8" s="40"/>
      <c r="T8" s="40"/>
      <c r="U8" s="40"/>
      <c r="V8" s="40"/>
      <c r="W8" s="40"/>
      <c r="X8" s="35" t="s">
        <v>124</v>
      </c>
    </row>
    <row r="9" spans="1:24" ht="38.1" customHeight="1" thickBot="1">
      <c r="A9" s="32"/>
      <c r="B9" s="32"/>
      <c r="C9" s="33"/>
      <c r="E9" s="44"/>
      <c r="F9" s="44"/>
      <c r="G9" s="44"/>
      <c r="I9" s="39">
        <f>ratb1!F60</f>
        <v>17820000</v>
      </c>
      <c r="J9" s="40" t="s">
        <v>113</v>
      </c>
      <c r="K9" s="40" t="s">
        <v>114</v>
      </c>
      <c r="L9" s="40" t="s">
        <v>114</v>
      </c>
      <c r="M9" s="40" t="s">
        <v>118</v>
      </c>
      <c r="N9" s="40" t="s">
        <v>125</v>
      </c>
      <c r="O9" s="40"/>
      <c r="P9" s="35" t="s">
        <v>9</v>
      </c>
      <c r="Q9" s="42"/>
      <c r="R9" s="42"/>
      <c r="S9" s="42"/>
      <c r="T9" s="42"/>
      <c r="U9" s="45"/>
      <c r="V9" s="45"/>
      <c r="W9" s="45"/>
      <c r="X9" s="35"/>
    </row>
    <row r="10" spans="1:24" ht="38.1" customHeight="1" thickBot="1">
      <c r="A10" s="32"/>
      <c r="B10" s="32"/>
      <c r="C10" s="33"/>
      <c r="E10" s="44"/>
      <c r="F10" s="44"/>
      <c r="G10" s="44"/>
      <c r="I10" s="39">
        <f>ratb1!H60</f>
        <v>6424100</v>
      </c>
      <c r="J10" s="40" t="s">
        <v>113</v>
      </c>
      <c r="K10" s="40" t="s">
        <v>114</v>
      </c>
      <c r="L10" s="40" t="s">
        <v>114</v>
      </c>
      <c r="M10" s="40" t="s">
        <v>118</v>
      </c>
      <c r="N10" s="40" t="s">
        <v>126</v>
      </c>
      <c r="O10" s="40"/>
      <c r="P10" s="35" t="s">
        <v>10</v>
      </c>
      <c r="Q10" s="42"/>
      <c r="R10" s="42"/>
      <c r="S10" s="42"/>
      <c r="T10" s="42"/>
      <c r="U10" s="45"/>
      <c r="V10" s="45"/>
      <c r="W10" s="45"/>
      <c r="X10" s="35"/>
    </row>
    <row r="11" spans="1:24" ht="38.1" customHeight="1" thickBot="1">
      <c r="A11" s="32"/>
      <c r="B11" s="32"/>
      <c r="C11" s="46"/>
      <c r="E11" s="44"/>
      <c r="F11" s="44"/>
      <c r="G11" s="44"/>
      <c r="I11" s="39">
        <f>ratb1!C60</f>
        <v>1960000</v>
      </c>
      <c r="J11" s="40" t="s">
        <v>113</v>
      </c>
      <c r="K11" s="40" t="s">
        <v>114</v>
      </c>
      <c r="L11" s="40" t="s">
        <v>114</v>
      </c>
      <c r="M11" s="40" t="s">
        <v>118</v>
      </c>
      <c r="N11" s="40" t="s">
        <v>127</v>
      </c>
      <c r="O11" s="40"/>
      <c r="P11" s="35" t="s">
        <v>128</v>
      </c>
      <c r="Q11" s="42"/>
      <c r="R11" s="42"/>
      <c r="S11" s="42"/>
      <c r="T11" s="42"/>
      <c r="U11" s="45"/>
      <c r="V11" s="45"/>
      <c r="W11" s="45"/>
      <c r="X11" s="35" t="s">
        <v>129</v>
      </c>
    </row>
    <row r="12" spans="1:24" ht="38.1" customHeight="1" thickBot="1">
      <c r="A12" s="32"/>
      <c r="B12" s="32"/>
      <c r="C12" s="33"/>
      <c r="I12" s="47">
        <f>ratb1!D60</f>
        <v>1335000</v>
      </c>
      <c r="J12" s="40" t="s">
        <v>113</v>
      </c>
      <c r="K12" s="40" t="s">
        <v>114</v>
      </c>
      <c r="L12" s="40" t="s">
        <v>114</v>
      </c>
      <c r="M12" s="40" t="s">
        <v>118</v>
      </c>
      <c r="N12" s="40" t="s">
        <v>130</v>
      </c>
      <c r="O12" s="40"/>
      <c r="P12" s="48" t="s">
        <v>131</v>
      </c>
      <c r="Q12" s="42"/>
      <c r="R12" s="49"/>
      <c r="S12" s="49"/>
      <c r="T12" s="49"/>
      <c r="U12" s="50"/>
      <c r="V12" s="50"/>
      <c r="W12" s="50"/>
      <c r="X12" s="35" t="s">
        <v>132</v>
      </c>
    </row>
    <row r="13" spans="1:24" ht="38.1" customHeight="1" thickBot="1">
      <c r="A13" s="32"/>
      <c r="B13" s="32"/>
      <c r="C13" s="33"/>
      <c r="I13" s="47">
        <f>ratb1!L60</f>
        <v>9775500</v>
      </c>
      <c r="J13" s="51" t="s">
        <v>113</v>
      </c>
      <c r="K13" s="51" t="s">
        <v>114</v>
      </c>
      <c r="L13" s="51" t="s">
        <v>114</v>
      </c>
      <c r="M13" s="51" t="s">
        <v>118</v>
      </c>
      <c r="N13" s="51" t="s">
        <v>133</v>
      </c>
      <c r="O13" s="51"/>
      <c r="P13" s="48" t="s">
        <v>13</v>
      </c>
      <c r="Q13" s="42"/>
      <c r="R13" s="49"/>
      <c r="S13" s="49"/>
      <c r="T13" s="49"/>
      <c r="U13" s="50"/>
      <c r="V13" s="50"/>
      <c r="W13" s="50"/>
      <c r="X13" s="50"/>
    </row>
    <row r="14" spans="1:24" ht="38.1" customHeight="1" thickBot="1">
      <c r="A14" s="32"/>
      <c r="B14" s="32"/>
      <c r="C14" s="33"/>
      <c r="I14" s="39">
        <f>ratb1!J60</f>
        <v>938000</v>
      </c>
      <c r="J14" s="40" t="s">
        <v>113</v>
      </c>
      <c r="K14" s="40" t="s">
        <v>134</v>
      </c>
      <c r="L14" s="40" t="s">
        <v>134</v>
      </c>
      <c r="M14" s="40" t="s">
        <v>118</v>
      </c>
      <c r="N14" s="40" t="s">
        <v>135</v>
      </c>
      <c r="O14" s="40"/>
      <c r="P14" s="35" t="s">
        <v>136</v>
      </c>
      <c r="Q14" s="52">
        <f>Q6+Q7+Q8+Q9+Q10+Q11+Q12+Q13</f>
        <v>1390198.5</v>
      </c>
      <c r="R14" s="49"/>
      <c r="S14" s="49"/>
      <c r="T14" s="49"/>
      <c r="U14" s="50"/>
      <c r="V14" s="50"/>
      <c r="W14" s="50"/>
      <c r="X14" s="50"/>
    </row>
    <row r="15" spans="1:24" ht="38.1" customHeight="1" thickBot="1">
      <c r="A15" s="32"/>
      <c r="B15" s="32"/>
      <c r="C15" s="33"/>
      <c r="I15" s="53">
        <f>I6+I7+I8+I9+I10+I11+I12+I13+I14</f>
        <v>72523950</v>
      </c>
      <c r="J15" s="99" t="s">
        <v>137</v>
      </c>
      <c r="K15" s="100"/>
      <c r="L15" s="100"/>
      <c r="M15" s="100"/>
      <c r="N15" s="100"/>
      <c r="O15" s="100"/>
      <c r="P15" s="101"/>
      <c r="Q15" s="50"/>
      <c r="R15" s="50"/>
      <c r="S15" s="50"/>
      <c r="T15" s="50"/>
      <c r="U15" s="50"/>
      <c r="V15" s="50"/>
      <c r="W15" s="50"/>
      <c r="X15" s="50"/>
    </row>
    <row r="16" spans="1:24" ht="38.1" customHeight="1" thickBot="1">
      <c r="A16" s="32"/>
      <c r="B16" s="32"/>
      <c r="C16" s="33"/>
      <c r="I16" s="41">
        <f>Q14</f>
        <v>1390198.5</v>
      </c>
      <c r="J16" s="102" t="s">
        <v>138</v>
      </c>
      <c r="K16" s="103"/>
      <c r="L16" s="103"/>
      <c r="M16" s="103"/>
      <c r="N16" s="103"/>
      <c r="O16" s="103"/>
      <c r="P16" s="104"/>
      <c r="Q16" s="50"/>
      <c r="R16" s="50"/>
      <c r="S16" s="50"/>
      <c r="T16" s="50"/>
      <c r="U16" s="50"/>
      <c r="V16" s="50"/>
      <c r="W16" s="50"/>
      <c r="X16" s="50"/>
    </row>
    <row r="17" spans="1:24" ht="38.1" customHeight="1" thickBot="1">
      <c r="A17" s="32"/>
      <c r="B17" s="32"/>
      <c r="C17" s="33"/>
      <c r="G17" s="54"/>
      <c r="I17" s="41">
        <f>I15-I16</f>
        <v>71133751.5</v>
      </c>
      <c r="J17" s="105" t="s">
        <v>139</v>
      </c>
      <c r="K17" s="106"/>
      <c r="L17" s="106"/>
      <c r="M17" s="106"/>
      <c r="N17" s="106"/>
      <c r="O17" s="106"/>
      <c r="P17" s="107"/>
      <c r="Q17" s="50"/>
      <c r="R17" s="50"/>
      <c r="S17" s="50"/>
      <c r="T17" s="50"/>
      <c r="U17" s="50"/>
      <c r="V17" s="50"/>
      <c r="W17" s="50"/>
      <c r="X17" s="50"/>
    </row>
    <row r="18" spans="1:24" ht="38.1" customHeight="1" thickBot="1">
      <c r="A18" s="32"/>
      <c r="B18" s="32"/>
      <c r="C18" s="33"/>
      <c r="I18" s="108" t="s">
        <v>140</v>
      </c>
      <c r="J18" s="109"/>
      <c r="K18" s="109"/>
      <c r="L18" s="109"/>
      <c r="M18" s="109"/>
      <c r="N18" s="109"/>
      <c r="O18" s="109"/>
      <c r="P18" s="109"/>
      <c r="Q18" s="110">
        <f>I15</f>
        <v>72523950</v>
      </c>
      <c r="R18" s="110"/>
      <c r="S18" s="110"/>
      <c r="T18" s="94" t="s">
        <v>141</v>
      </c>
      <c r="U18" s="94"/>
      <c r="V18" s="94"/>
      <c r="W18" s="94"/>
      <c r="X18" s="95"/>
    </row>
    <row r="19" spans="1:24" ht="38.1" customHeight="1" thickBot="1">
      <c r="A19" s="32"/>
      <c r="B19" s="32"/>
      <c r="C19" s="33"/>
      <c r="I19" s="108" t="s">
        <v>142</v>
      </c>
      <c r="J19" s="109"/>
      <c r="K19" s="109"/>
      <c r="L19" s="109"/>
      <c r="M19" s="109"/>
      <c r="N19" s="109"/>
      <c r="O19" s="109"/>
      <c r="P19" s="109"/>
      <c r="Q19" s="110">
        <f>I16</f>
        <v>1390198.5</v>
      </c>
      <c r="R19" s="110"/>
      <c r="S19" s="110"/>
      <c r="T19" s="94" t="s">
        <v>141</v>
      </c>
      <c r="U19" s="94"/>
      <c r="V19" s="94"/>
      <c r="W19" s="94"/>
      <c r="X19" s="95"/>
    </row>
    <row r="20" spans="1:24" ht="38.1" customHeight="1" thickBot="1">
      <c r="A20" s="31">
        <f>A22-A21</f>
        <v>70775001.5</v>
      </c>
      <c r="B20" s="32"/>
      <c r="C20" s="55" t="s">
        <v>143</v>
      </c>
      <c r="I20" s="108" t="s">
        <v>144</v>
      </c>
      <c r="J20" s="109"/>
      <c r="K20" s="109"/>
      <c r="L20" s="109"/>
      <c r="M20" s="109"/>
      <c r="N20" s="109"/>
      <c r="O20" s="109"/>
      <c r="P20" s="109"/>
      <c r="Q20" s="110">
        <f>I17</f>
        <v>71133751.5</v>
      </c>
      <c r="R20" s="110"/>
      <c r="S20" s="110"/>
      <c r="T20" s="94" t="s">
        <v>141</v>
      </c>
      <c r="U20" s="94"/>
      <c r="V20" s="94"/>
      <c r="W20" s="94"/>
      <c r="X20" s="95"/>
    </row>
    <row r="21" spans="1:24" ht="38.1" customHeight="1" thickBot="1">
      <c r="A21" s="31">
        <f>ratb1!X60</f>
        <v>358750</v>
      </c>
      <c r="B21" s="32"/>
      <c r="C21" s="56" t="s">
        <v>145</v>
      </c>
      <c r="I21" s="57"/>
      <c r="J21" s="57"/>
      <c r="K21" s="57"/>
      <c r="L21" s="57"/>
      <c r="M21" s="57"/>
      <c r="N21" s="57"/>
      <c r="O21" s="57"/>
      <c r="P21" s="57"/>
      <c r="Q21" s="58"/>
      <c r="R21" s="58"/>
      <c r="S21" s="58"/>
      <c r="T21" s="58"/>
      <c r="U21" s="58"/>
      <c r="V21" s="58"/>
      <c r="W21" s="58"/>
      <c r="X21" s="58"/>
    </row>
    <row r="22" spans="1:24" ht="41.25" customHeight="1" thickBot="1">
      <c r="A22" s="31">
        <f>Q20</f>
        <v>71133751.5</v>
      </c>
      <c r="B22" s="32"/>
      <c r="C22" s="59" t="s">
        <v>146</v>
      </c>
      <c r="F22" s="112" t="s">
        <v>147</v>
      </c>
      <c r="G22" s="112"/>
      <c r="H22" s="113"/>
      <c r="I22" s="113"/>
      <c r="J22" s="60"/>
      <c r="K22" s="61"/>
      <c r="L22" s="61"/>
      <c r="M22" s="61"/>
      <c r="N22" s="61"/>
      <c r="O22" s="61"/>
      <c r="P22" s="61"/>
      <c r="Q22" s="62"/>
      <c r="R22" s="62"/>
      <c r="S22" s="62"/>
      <c r="T22" s="62"/>
      <c r="U22" s="62"/>
      <c r="V22" s="62"/>
      <c r="W22" s="62"/>
      <c r="X22" s="62"/>
    </row>
    <row r="23" spans="1:24" ht="38.1" customHeight="1">
      <c r="F23" s="114" t="s">
        <v>148</v>
      </c>
      <c r="G23" s="114"/>
      <c r="H23" s="114" t="s">
        <v>149</v>
      </c>
      <c r="I23" s="114"/>
      <c r="J23" s="63"/>
      <c r="K23" s="63"/>
      <c r="L23" s="111" t="s">
        <v>150</v>
      </c>
      <c r="M23" s="111"/>
      <c r="N23" s="111"/>
      <c r="O23" s="63"/>
      <c r="P23" s="64" t="s">
        <v>151</v>
      </c>
      <c r="R23" s="63" t="s">
        <v>152</v>
      </c>
      <c r="S23" s="63"/>
      <c r="T23" s="63"/>
      <c r="U23" s="63"/>
      <c r="V23" s="63"/>
      <c r="W23" s="111" t="s">
        <v>153</v>
      </c>
      <c r="X23" s="111"/>
    </row>
  </sheetData>
  <mergeCells count="31">
    <mergeCell ref="F22:G22"/>
    <mergeCell ref="H22:I22"/>
    <mergeCell ref="F23:G23"/>
    <mergeCell ref="H23:I23"/>
    <mergeCell ref="L23:N23"/>
    <mergeCell ref="W23:X23"/>
    <mergeCell ref="I19:P19"/>
    <mergeCell ref="Q19:S19"/>
    <mergeCell ref="T19:X19"/>
    <mergeCell ref="I20:P20"/>
    <mergeCell ref="Q20:S20"/>
    <mergeCell ref="T20:X20"/>
    <mergeCell ref="T18:X18"/>
    <mergeCell ref="I4:I5"/>
    <mergeCell ref="J4:O4"/>
    <mergeCell ref="P4:P5"/>
    <mergeCell ref="Q4:Q5"/>
    <mergeCell ref="R4:W4"/>
    <mergeCell ref="X4:X5"/>
    <mergeCell ref="J15:P15"/>
    <mergeCell ref="J16:P16"/>
    <mergeCell ref="J17:P17"/>
    <mergeCell ref="I18:P18"/>
    <mergeCell ref="Q18:S18"/>
    <mergeCell ref="A1:C1"/>
    <mergeCell ref="E1:G1"/>
    <mergeCell ref="I1:X1"/>
    <mergeCell ref="A2:C2"/>
    <mergeCell ref="E2:G2"/>
    <mergeCell ref="I2:P3"/>
    <mergeCell ref="Q2:X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>
      <selection activeCell="B18" sqref="B18"/>
    </sheetView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>
      <selection activeCell="D19" sqref="D19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ratb13</vt:lpstr>
      <vt:lpstr>ratb1</vt:lpstr>
      <vt:lpstr>sheet3</vt:lpstr>
      <vt:lpstr>sheet4</vt:lpstr>
      <vt:lpstr>sheet5</vt:lpstr>
      <vt:lpstr>ratb1!Print_Area</vt:lpstr>
      <vt:lpstr>ratb13!Print_Area</vt:lpstr>
    </vt:vector>
  </TitlesOfParts>
  <Company>Shamfuture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Shamfuture</dc:creator>
  <cp:lastModifiedBy>Shamfuture</cp:lastModifiedBy>
  <dcterms:created xsi:type="dcterms:W3CDTF">2020-01-30T07:13:34Z</dcterms:created>
  <dcterms:modified xsi:type="dcterms:W3CDTF">2020-02-05T07:56:49Z</dcterms:modified>
</cp:coreProperties>
</file>