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xr:revisionPtr revIDLastSave="0" documentId="8_{26E05291-5D80-44A7-B411-AB9289F07F3A}" xr6:coauthVersionLast="45" xr6:coauthVersionMax="45" xr10:uidLastSave="{00000000-0000-0000-0000-000000000000}"/>
  <bookViews>
    <workbookView xWindow="-120" yWindow="-120" windowWidth="15600" windowHeight="11160" activeTab="1" xr2:uid="{F45D10EB-21A5-4C08-A09F-7059C9ECC41C}"/>
  </bookViews>
  <sheets>
    <sheet name="ورقة2 (2)" sheetId="3" r:id="rId1"/>
    <sheet name="القالب الشغال (2)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a" localSheetId="1">#REF!</definedName>
    <definedName name="aa">#REF!</definedName>
    <definedName name="alah">INDEX('[4]الصور الهام'!$AE$3:$AE$104,MATCH('[4]فرق زينب'!$B$1,'[4]الصور الهام'!$A$3:$A$104,0))</definedName>
    <definedName name="bbb" localSheetId="1">#REF!</definedName>
    <definedName name="bbb">#REF!</definedName>
    <definedName name="data">'[5]لتسهيل جساب الحد الادني'!$B$1:$C$10</definedName>
    <definedName name="dfffffffffffffffffffff" localSheetId="1">INDEX('[1]بيانات الشغل العملي بالصور (2)'!$O$3:$O$98,MATCH('القالب الشغال (2)'!$L$1,'[1]بيانات الشغل العملي بالصور (2)'!$A$3:$A$98,0))</definedName>
    <definedName name="dfffffffffffffffffffff" localSheetId="0">INDEX('[1]بيانات الشغل العملي بالصور (2)'!$O$3:$O$98,MATCH('[1]القالب الشغال'!$L$1,'[1]بيانات الشغل العملي بالصور (2)'!$A$3:$A$98,0))</definedName>
    <definedName name="dfffffffffffffffffffff">INDEX('[1]بيانات الشغل العملي بالصور (2)'!$O$3:$O$98,MATCH('[1]القالب الشغال'!$L$1,'[1]بيانات الشغل العملي بالصور (2)'!$A$3:$A$98,0))</definedName>
    <definedName name="hna">INDEX('[4]الصور الهام'!$AE$3:$AE$104,MATCH('[4]علاوة التخصصية 2 '!$C$1,'[4]الصور الهام'!$A$3:$A$104,0))</definedName>
    <definedName name="list" localSheetId="1">#REF!</definedName>
    <definedName name="list">#REF!</definedName>
    <definedName name="mahm" localSheetId="1">INDEX('[4]الصور الهام'!$AE$3:$AE$104,MATCH(#REF!,'[4]الصور الهام'!$A$3:$A$104,0))</definedName>
    <definedName name="mahm" localSheetId="0">INDEX('[4]الصور الهام'!$AE$3:$AE$104,MATCH(#REF!,'[4]الصور الهام'!$A$3:$A$104,0))</definedName>
    <definedName name="mahm">INDEX('[4]الصور الهام'!$AE$3:$AE$104,MATCH(#REF!,'[4]الصور الهام'!$A$3:$A$104,0))</definedName>
    <definedName name="mahmoud" localSheetId="0">INDEX('[5]ديسمبر 2019'!$BS$4:$BS$92,MATCH('[5]الحد الادني'!$A$1,'[5]ديسمبر 2019'!$A$4:$A$92,0))</definedName>
    <definedName name="mahmoud">INDEX('[5]ديسمبر 2019'!$BS$4:$BS$92,MATCH('[5]الحد الادني'!$A$1,'[5]ديسمبر 2019'!$A$4:$A$92,0))</definedName>
    <definedName name="may">INDEX('[4]يوليو 2018'!$CW$4:$CW$93,MATCH('[4]رشا رفعت '!$C$1,'[4]يوليو 2018'!$A$4:$A$91,0))</definedName>
    <definedName name="mm" localSheetId="1">#REF!</definedName>
    <definedName name="mm">#REF!</definedName>
    <definedName name="mmmmmmmmmm">INDEX('[4]البيانات بالصور (2)'!$AD$4:$AD$105,MATCH([4]التسوية!$C$2,'[4]البيانات بالصور (2)'!$A$4:$A$105,0))</definedName>
    <definedName name="nam" localSheetId="1">#REF!</definedName>
    <definedName name="nam">#REF!</definedName>
    <definedName name="Names" localSheetId="1">OFFSET(#REF!,0,0,COUNTA(#REF!),1)</definedName>
    <definedName name="Names">OFFSET(#REF!,0,0,COUNTA(#REF!),1)</definedName>
    <definedName name="nn" localSheetId="1">#REF!</definedName>
    <definedName name="nn">#REF!</definedName>
    <definedName name="nnnnnnnnnnnnnnnnnnnnnnnnnnnnnnnn" localSheetId="1">#REF!</definedName>
    <definedName name="nnnnnnnnnnnnnnnnnnnnnnnnnnnnnnnn">#REF!</definedName>
    <definedName name="nom" localSheetId="1">#REF!</definedName>
    <definedName name="nom">#REF!</definedName>
    <definedName name="sheet1" localSheetId="1">#REF!</definedName>
    <definedName name="sheet1">#REF!</definedName>
    <definedName name="user" localSheetId="1">#REF!</definedName>
    <definedName name="user">#REF!</definedName>
    <definedName name="wwwwwwwwwwwwwwwwwwwwww">INDEX('[2]بيانات الشغل العملي بالصور (2)'!$O$3:$O$98,MATCH('[2]قالب حافز الجودة (2)'!$L$1,'[2]بيانات الشغل العملي بالصور (2)'!$A$3:$A$98,0))</definedName>
    <definedName name="الاسماء">OFFSET(#REF!,,,COUNTIF(#REF!,"*?")-1)</definedName>
    <definedName name="طبع" localSheetId="1">#REF!</definedName>
    <definedName name="طبع">#REF!</definedName>
    <definedName name="فرز2018" localSheetId="1">#REF!</definedName>
    <definedName name="فرز2018">#REF!</definedName>
    <definedName name="ىىىىىىىىىىىىىىىىىىىىىى" localSheetId="1">#REF!</definedName>
    <definedName name="ىىىىىىىىىىىىىىىىىىىىىى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8" i="3" l="1"/>
  <c r="G28" i="3"/>
  <c r="F28" i="3"/>
  <c r="B6" i="3"/>
  <c r="B18" i="1"/>
  <c r="U16" i="1"/>
  <c r="O16" i="1"/>
  <c r="L16" i="1"/>
  <c r="U15" i="1"/>
  <c r="O15" i="1"/>
  <c r="L15" i="1"/>
  <c r="U14" i="1"/>
  <c r="O14" i="1"/>
  <c r="L14" i="1"/>
  <c r="U13" i="1"/>
  <c r="O13" i="1"/>
  <c r="L13" i="1"/>
  <c r="U12" i="1"/>
  <c r="O12" i="1"/>
  <c r="L12" i="1"/>
  <c r="U11" i="1"/>
  <c r="O11" i="1"/>
  <c r="L11" i="1"/>
  <c r="U10" i="1"/>
  <c r="O10" i="1"/>
  <c r="L10" i="1"/>
  <c r="D12" i="1" s="1"/>
  <c r="U9" i="1"/>
  <c r="O9" i="1"/>
  <c r="L9" i="1"/>
  <c r="D9" i="1" s="1"/>
  <c r="G9" i="1" s="1"/>
  <c r="U8" i="1"/>
  <c r="O8" i="1"/>
  <c r="L8" i="1"/>
  <c r="D8" i="1"/>
  <c r="G8" i="1" s="1"/>
  <c r="U7" i="1"/>
  <c r="O7" i="1"/>
  <c r="L7" i="1"/>
  <c r="D7" i="1"/>
  <c r="K7" i="1" s="1"/>
  <c r="U6" i="1"/>
  <c r="O6" i="1"/>
  <c r="L6" i="1"/>
  <c r="D6" i="1"/>
  <c r="G6" i="1" s="1"/>
  <c r="U5" i="1"/>
  <c r="O5" i="1"/>
  <c r="L5" i="1"/>
  <c r="D5" i="1" s="1"/>
  <c r="G5" i="1" s="1"/>
  <c r="K5" i="1" s="1"/>
  <c r="U4" i="1"/>
  <c r="O4" i="1"/>
  <c r="L4" i="1"/>
  <c r="O3" i="1"/>
  <c r="U2" i="1"/>
  <c r="O2" i="1"/>
  <c r="C2" i="1"/>
  <c r="A2" i="1"/>
  <c r="C5" i="1" s="1"/>
  <c r="K1" i="1"/>
  <c r="J1" i="1"/>
  <c r="F1" i="1"/>
  <c r="C1" i="1"/>
  <c r="P5" i="1" s="1"/>
  <c r="B4" i="1" l="1"/>
  <c r="D10" i="1"/>
  <c r="G10" i="1" s="1"/>
  <c r="L6" i="3"/>
  <c r="K6" i="1"/>
  <c r="E16" i="1"/>
  <c r="H16" i="1" s="1"/>
  <c r="J16" i="1" s="1"/>
  <c r="K16" i="1" s="1"/>
  <c r="E15" i="1"/>
  <c r="H15" i="1" s="1"/>
  <c r="J15" i="1" s="1"/>
  <c r="K15" i="1" s="1"/>
  <c r="G12" i="1"/>
  <c r="P16" i="1"/>
  <c r="P15" i="1"/>
  <c r="P14" i="1"/>
  <c r="P13" i="1"/>
  <c r="P8" i="1"/>
  <c r="P12" i="1"/>
  <c r="P11" i="1"/>
  <c r="P10" i="1"/>
  <c r="P9" i="1"/>
  <c r="P7" i="1"/>
  <c r="P6" i="1"/>
  <c r="C7" i="1"/>
  <c r="C6" i="1"/>
  <c r="B5" i="1"/>
  <c r="C4" i="1"/>
  <c r="C3" i="1"/>
  <c r="C8" i="1"/>
  <c r="B7" i="1"/>
  <c r="D3" i="1" s="1"/>
  <c r="B6" i="1"/>
  <c r="B3" i="1"/>
  <c r="D11" i="1"/>
  <c r="G11" i="1" s="1"/>
  <c r="G7" i="1"/>
  <c r="A9" i="1"/>
  <c r="L7" i="3"/>
  <c r="E7" i="3" l="1"/>
  <c r="C7" i="3"/>
  <c r="D7" i="3"/>
  <c r="E6" i="3"/>
  <c r="C6" i="3"/>
  <c r="D6" i="3"/>
  <c r="H8" i="1"/>
  <c r="I8" i="1" s="1"/>
  <c r="J8" i="1" s="1"/>
  <c r="K8" i="1" s="1"/>
  <c r="H12" i="1"/>
  <c r="I12" i="1" s="1"/>
  <c r="J12" i="1" s="1"/>
  <c r="H11" i="1"/>
  <c r="I11" i="1" s="1"/>
  <c r="H10" i="1"/>
  <c r="I10" i="1" s="1"/>
  <c r="J10" i="1" s="1"/>
  <c r="K10" i="1" s="1"/>
  <c r="H9" i="1"/>
  <c r="I9" i="1" s="1"/>
  <c r="J9" i="1" s="1"/>
  <c r="K9" i="1" s="1"/>
  <c r="H7" i="1"/>
  <c r="I7" i="1" s="1"/>
  <c r="J7" i="1" s="1"/>
  <c r="H6" i="1"/>
  <c r="I6" i="1" s="1"/>
  <c r="J6" i="1" s="1"/>
  <c r="E5" i="1"/>
  <c r="H5" i="1"/>
  <c r="I5" i="1" s="1"/>
  <c r="J5" i="1" s="1"/>
  <c r="I13" i="1" s="1"/>
  <c r="K11" i="1"/>
  <c r="J11" i="1"/>
  <c r="K12" i="1"/>
  <c r="L8" i="3"/>
  <c r="D8" i="3" l="1"/>
  <c r="C8" i="3"/>
  <c r="E8" i="3"/>
  <c r="G6" i="3"/>
  <c r="H6" i="3"/>
  <c r="O6" i="3" s="1"/>
  <c r="N6" i="3" s="1"/>
  <c r="M6" i="3"/>
  <c r="F6" i="3"/>
  <c r="G7" i="3"/>
  <c r="H7" i="3"/>
  <c r="O7" i="3" s="1"/>
  <c r="N7" i="3" s="1"/>
  <c r="F7" i="3" s="1"/>
  <c r="L9" i="3"/>
  <c r="E9" i="3" l="1"/>
  <c r="C9" i="3"/>
  <c r="D9" i="3"/>
  <c r="H8" i="3"/>
  <c r="O8" i="3" s="1"/>
  <c r="N8" i="3" s="1"/>
  <c r="F8" i="3" s="1"/>
  <c r="G8" i="3"/>
  <c r="L10" i="3"/>
  <c r="D10" i="3" l="1"/>
  <c r="E10" i="3"/>
  <c r="C10" i="3"/>
  <c r="G9" i="3"/>
  <c r="H9" i="3"/>
  <c r="O9" i="3" s="1"/>
  <c r="N9" i="3" s="1"/>
  <c r="F9" i="3" s="1"/>
  <c r="L11" i="3"/>
  <c r="E11" i="3" l="1"/>
  <c r="C11" i="3"/>
  <c r="D11" i="3"/>
  <c r="H10" i="3"/>
  <c r="O10" i="3" s="1"/>
  <c r="N10" i="3" s="1"/>
  <c r="F10" i="3" s="1"/>
  <c r="G10" i="3"/>
  <c r="L12" i="3"/>
  <c r="D12" i="3" l="1"/>
  <c r="E12" i="3"/>
  <c r="C12" i="3"/>
  <c r="G11" i="3"/>
  <c r="H11" i="3"/>
  <c r="O11" i="3" s="1"/>
  <c r="N11" i="3" s="1"/>
  <c r="F11" i="3" s="1"/>
  <c r="L13" i="3"/>
  <c r="E13" i="3" l="1"/>
  <c r="C13" i="3"/>
  <c r="D13" i="3"/>
  <c r="H12" i="3"/>
  <c r="O12" i="3" s="1"/>
  <c r="N12" i="3" s="1"/>
  <c r="F12" i="3" s="1"/>
  <c r="G12" i="3"/>
  <c r="B19" i="1"/>
  <c r="L14" i="3"/>
  <c r="D14" i="3" l="1"/>
  <c r="E14" i="3"/>
  <c r="C14" i="3"/>
  <c r="G13" i="3"/>
  <c r="H13" i="3"/>
  <c r="O13" i="3" s="1"/>
  <c r="N13" i="3" s="1"/>
  <c r="F13" i="3" s="1"/>
  <c r="B20" i="1"/>
  <c r="L15" i="3"/>
  <c r="E15" i="3" l="1"/>
  <c r="C15" i="3"/>
  <c r="D15" i="3"/>
  <c r="H14" i="3"/>
  <c r="O14" i="3" s="1"/>
  <c r="N14" i="3" s="1"/>
  <c r="F14" i="3" s="1"/>
  <c r="G14" i="3"/>
  <c r="B21" i="1"/>
  <c r="L16" i="3"/>
  <c r="E16" i="3" l="1"/>
  <c r="C16" i="3"/>
  <c r="D16" i="3"/>
  <c r="B22" i="1"/>
  <c r="L17" i="3"/>
  <c r="E17" i="3" l="1"/>
  <c r="C17" i="3"/>
  <c r="D17" i="3"/>
  <c r="B23" i="1"/>
  <c r="L18" i="3"/>
  <c r="E18" i="3" l="1"/>
  <c r="C18" i="3"/>
  <c r="D18" i="3"/>
  <c r="B24" i="1"/>
  <c r="L19" i="3"/>
  <c r="E19" i="3" l="1"/>
  <c r="C19" i="3"/>
  <c r="D19" i="3"/>
  <c r="B25" i="1"/>
  <c r="L20" i="3"/>
  <c r="E20" i="3" l="1"/>
  <c r="C20" i="3"/>
  <c r="D20" i="3"/>
  <c r="B26" i="1"/>
  <c r="L21" i="3"/>
  <c r="E21" i="3" l="1"/>
  <c r="C21" i="3"/>
  <c r="D21" i="3"/>
  <c r="B27" i="1"/>
  <c r="B28" i="1" l="1"/>
  <c r="B29" i="1" l="1"/>
  <c r="B30" i="1" l="1"/>
  <c r="B31" i="1" l="1"/>
  <c r="B32" i="1" l="1"/>
  <c r="B33" i="1" l="1"/>
</calcChain>
</file>

<file path=xl/sharedStrings.xml><?xml version="1.0" encoding="utf-8"?>
<sst xmlns="http://schemas.openxmlformats.org/spreadsheetml/2006/main" count="73" uniqueCount="61">
  <si>
    <t>اسم الموظف</t>
  </si>
  <si>
    <t>تاريخ التعين</t>
  </si>
  <si>
    <t>أساسي 30/6/2015</t>
  </si>
  <si>
    <t>الاجازات</t>
  </si>
  <si>
    <t>قضية الجودة 25%</t>
  </si>
  <si>
    <t>م</t>
  </si>
  <si>
    <t xml:space="preserve">تاريخ إيداع القضية </t>
  </si>
  <si>
    <t>احتساب الفترة الاولي تبدمن تاريخ القضية حتي تاريخ 2017/7/11</t>
  </si>
  <si>
    <t>رقم صف ظهور الموظف</t>
  </si>
  <si>
    <t>تاريخ الميلاد</t>
  </si>
  <si>
    <t>الاسم</t>
  </si>
  <si>
    <t xml:space="preserve">  الفــــــــــــــتــرة</t>
  </si>
  <si>
    <t>حافز الاعتماد</t>
  </si>
  <si>
    <t>عدد</t>
  </si>
  <si>
    <t>عدد
الشهور</t>
  </si>
  <si>
    <t>المبلغ</t>
  </si>
  <si>
    <t>الأساسي</t>
  </si>
  <si>
    <t>من</t>
  </si>
  <si>
    <t>إلى</t>
  </si>
  <si>
    <t>الايام</t>
  </si>
  <si>
    <t>تاريخ استلام العمل</t>
  </si>
  <si>
    <t>السن</t>
  </si>
  <si>
    <t>شهرين</t>
  </si>
  <si>
    <t>رقم البطاقة</t>
  </si>
  <si>
    <t>وضع 4ورعاية 6</t>
  </si>
  <si>
    <t>4.6شهور</t>
  </si>
  <si>
    <t>الرقم التأميني</t>
  </si>
  <si>
    <t>تاريخ التعيين الفرضي</t>
  </si>
  <si>
    <t>تاريخ التعيين</t>
  </si>
  <si>
    <t>الوظيفة</t>
  </si>
  <si>
    <t>شهرين 50 ثلاثة  65وستة شهور 60</t>
  </si>
  <si>
    <t>الدرجة المالية الحالية</t>
  </si>
  <si>
    <t>الدرجة المالية السابقة</t>
  </si>
  <si>
    <t>المبلغ المستحق للموظف خلال الفترة الاولي</t>
  </si>
  <si>
    <t>الحالة الإجتماعية</t>
  </si>
  <si>
    <t>تاريخ الفترة الثانية     (  1/11/2018) حتي تاريخة</t>
  </si>
  <si>
    <t>شهر65 وشهررعاية</t>
  </si>
  <si>
    <t>من 1/11/2018 حتي 31/12/2018</t>
  </si>
  <si>
    <t>شهر</t>
  </si>
  <si>
    <t>٣٠/٦ أساسى المرتب</t>
  </si>
  <si>
    <t>من 1/1/2019 حتي 31/1/2020</t>
  </si>
  <si>
    <t>10شهور</t>
  </si>
  <si>
    <t>الصورة الشخصية</t>
  </si>
  <si>
    <t xml:space="preserve">شيت لحساب قيمة إجازة نصف الوقت ورعاية الطفل و خاصة بدون مرتب </t>
  </si>
  <si>
    <t>معادلة تقوم بجلب البيانات اسم الموظف بدون تكرار والبيانات نوع الاجازة و  من ....الي ... كما هي
 في الجدول بنفس الوضع ماعد الاسم مكرر مرة في ب3 وحساب عدد الأيام وعدد الشهور وحساب المبلغ مصدر البيانات من شيت الاجازات</t>
  </si>
  <si>
    <t>إجمالي أيام الأجازة</t>
  </si>
  <si>
    <t>دينا حسين اسماعيل احمد</t>
  </si>
  <si>
    <t>خلال الفترة الاولي والثانية</t>
  </si>
  <si>
    <t>نوع الإجازة</t>
  </si>
  <si>
    <t>الي</t>
  </si>
  <si>
    <t>عدد أيام</t>
  </si>
  <si>
    <t>عدد شهور</t>
  </si>
  <si>
    <t>السنوات</t>
  </si>
  <si>
    <t>Edate+m</t>
  </si>
  <si>
    <t>Edate+Y</t>
  </si>
  <si>
    <t xml:space="preserve"> </t>
  </si>
  <si>
    <t>عدم تكرار
 الاسم</t>
  </si>
  <si>
    <t>معادلة لجلب 
هذه البيانات</t>
  </si>
  <si>
    <t xml:space="preserve">معادلة لحساب قيمة الأيام والشهور </t>
  </si>
  <si>
    <t xml:space="preserve">السلام عليكم احبتي الكرم سوال................... شيت القالب لما الموظف يكون لية إجازة تعرض
 كما الموظفة دينا حسين ولما الموظف لا توجد لة إجازة لا توجد لة اجازات </t>
  </si>
  <si>
    <t>موظف لة اجازة=C1تنزل 
بهذا الشكل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</si>
</sst>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_-* #,##0.00\-;_-* &quot;-&quot;??_-;_-@_-"/>
    <numFmt numFmtId="164" formatCode="[$-2010000]yyyy/mm/dd;@"/>
    <numFmt numFmtId="165" formatCode="[$-2010000]yyyy/mm/dd;;0"/>
    <numFmt numFmtId="166" formatCode="#,##0_ ;\-#,##0\ "/>
    <numFmt numFmtId="167" formatCode="0.0"/>
    <numFmt numFmtId="168" formatCode="#,##0.00_ ;\-#,##0.00\ "/>
    <numFmt numFmtId="169" formatCode="[$-2010000]d/mm/yyyy;@"/>
    <numFmt numFmtId="170" formatCode="[$-1010000]yyyy/mm/dd;@"/>
    <numFmt numFmtId="171" formatCode="[$-2000401]0"/>
  </numFmts>
  <fonts count="2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  <font>
      <sz val="12"/>
      <color theme="0"/>
      <name val="Arial"/>
      <family val="2"/>
      <charset val="178"/>
      <scheme val="minor"/>
    </font>
    <font>
      <b/>
      <sz val="12"/>
      <name val="Arial"/>
      <family val="2"/>
      <scheme val="minor"/>
    </font>
    <font>
      <b/>
      <sz val="12"/>
      <color theme="0"/>
      <name val="Arial"/>
      <family val="2"/>
      <charset val="178"/>
      <scheme val="minor"/>
    </font>
    <font>
      <sz val="12"/>
      <color rgb="FFFF0000"/>
      <name val="Arial"/>
      <family val="2"/>
      <charset val="178"/>
      <scheme val="minor"/>
    </font>
    <font>
      <b/>
      <sz val="12"/>
      <color theme="1"/>
      <name val="Tahoma"/>
      <family val="2"/>
    </font>
    <font>
      <sz val="12"/>
      <name val="Arial"/>
      <family val="2"/>
      <scheme val="minor"/>
    </font>
    <font>
      <b/>
      <sz val="12"/>
      <color rgb="FFFF0000"/>
      <name val="Tahoma"/>
      <family val="2"/>
    </font>
    <font>
      <b/>
      <sz val="12"/>
      <color rgb="FFFF000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rgb="FFFF0000"/>
      <name val="Arial"/>
      <family val="2"/>
      <charset val="178"/>
      <scheme val="minor"/>
    </font>
    <font>
      <b/>
      <sz val="9"/>
      <color theme="1"/>
      <name val="Tahoma"/>
      <family val="2"/>
    </font>
    <font>
      <b/>
      <sz val="9"/>
      <color rgb="FF000000"/>
      <name val="Tahoma"/>
      <family val="2"/>
    </font>
    <font>
      <b/>
      <sz val="10"/>
      <color rgb="FF0000FF"/>
      <name val="Tahoma"/>
      <family val="2"/>
    </font>
    <font>
      <b/>
      <sz val="10"/>
      <color rgb="FF0000FF"/>
      <name val="Arial"/>
      <family val="2"/>
      <charset val="178"/>
      <scheme val="minor"/>
    </font>
    <font>
      <sz val="9"/>
      <color rgb="FFFF0000"/>
      <name val="Tahoma"/>
      <family val="2"/>
    </font>
    <font>
      <b/>
      <sz val="10"/>
      <color theme="1"/>
      <name val="Arial"/>
      <family val="2"/>
      <charset val="17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3EDE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949D8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949D86"/>
      </right>
      <top/>
      <bottom/>
      <diagonal/>
    </border>
    <border>
      <left style="thin">
        <color rgb="FF949D86"/>
      </left>
      <right style="thin">
        <color rgb="FF949D86"/>
      </right>
      <top/>
      <bottom/>
      <diagonal/>
    </border>
    <border>
      <left style="thin">
        <color rgb="FF949D86"/>
      </left>
      <right style="thin">
        <color rgb="FF949D86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800000"/>
      </bottom>
      <diagonal/>
    </border>
    <border>
      <left/>
      <right style="medium">
        <color indexed="64"/>
      </right>
      <top/>
      <bottom style="medium">
        <color rgb="FF800000"/>
      </bottom>
      <diagonal/>
    </border>
    <border>
      <left/>
      <right/>
      <top/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949D86"/>
      </left>
      <right style="thin">
        <color rgb="FF949D86"/>
      </right>
      <top/>
      <bottom style="thin">
        <color rgb="FF949D86"/>
      </bottom>
      <diagonal/>
    </border>
    <border>
      <left style="medium">
        <color indexed="64"/>
      </left>
      <right style="medium">
        <color indexed="64"/>
      </right>
      <top/>
      <bottom style="medium">
        <color rgb="FF8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164" fontId="3" fillId="4" borderId="1" xfId="0" applyNumberFormat="1" applyFont="1" applyFill="1" applyBorder="1" applyAlignment="1">
      <alignment horizontal="center" vertical="top"/>
    </xf>
    <xf numFmtId="164" fontId="3" fillId="4" borderId="2" xfId="0" applyNumberFormat="1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3" fillId="5" borderId="4" xfId="0" applyFont="1" applyFill="1" applyBorder="1" applyAlignment="1">
      <alignment horizontal="center" vertical="top"/>
    </xf>
    <xf numFmtId="164" fontId="3" fillId="5" borderId="4" xfId="0" applyNumberFormat="1" applyFont="1" applyFill="1" applyBorder="1" applyAlignment="1">
      <alignment horizontal="center" vertical="top"/>
    </xf>
    <xf numFmtId="0" fontId="6" fillId="6" borderId="9" xfId="0" applyFont="1" applyFill="1" applyBorder="1" applyAlignment="1">
      <alignment horizontal="center" vertical="top" wrapText="1"/>
    </xf>
    <xf numFmtId="0" fontId="7" fillId="7" borderId="0" xfId="0" applyFont="1" applyFill="1" applyAlignment="1">
      <alignment horizontal="center" vertical="top"/>
    </xf>
    <xf numFmtId="0" fontId="5" fillId="0" borderId="0" xfId="0" applyFont="1" applyAlignment="1">
      <alignment vertical="top"/>
    </xf>
    <xf numFmtId="165" fontId="8" fillId="8" borderId="1" xfId="0" applyNumberFormat="1" applyFont="1" applyFill="1" applyBorder="1" applyAlignment="1">
      <alignment horizontal="center" vertical="top"/>
    </xf>
    <xf numFmtId="165" fontId="8" fillId="8" borderId="2" xfId="0" applyNumberFormat="1" applyFont="1" applyFill="1" applyBorder="1" applyAlignment="1">
      <alignment horizontal="center" vertical="top"/>
    </xf>
    <xf numFmtId="0" fontId="6" fillId="9" borderId="5" xfId="0" applyFont="1" applyFill="1" applyBorder="1" applyAlignment="1">
      <alignment horizontal="center" vertical="top"/>
    </xf>
    <xf numFmtId="0" fontId="8" fillId="10" borderId="10" xfId="0" applyFont="1" applyFill="1" applyBorder="1" applyAlignment="1">
      <alignment horizontal="center" vertical="top"/>
    </xf>
    <xf numFmtId="0" fontId="8" fillId="10" borderId="2" xfId="0" applyFont="1" applyFill="1" applyBorder="1" applyAlignment="1">
      <alignment horizontal="center" vertical="top"/>
    </xf>
    <xf numFmtId="14" fontId="8" fillId="0" borderId="1" xfId="0" applyNumberFormat="1" applyFont="1" applyBorder="1" applyAlignment="1">
      <alignment horizontal="center" vertical="top"/>
    </xf>
    <xf numFmtId="14" fontId="8" fillId="0" borderId="4" xfId="0" applyNumberFormat="1" applyFont="1" applyBorder="1" applyAlignment="1">
      <alignment horizontal="center" vertical="top"/>
    </xf>
    <xf numFmtId="14" fontId="8" fillId="0" borderId="11" xfId="0" applyNumberFormat="1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9" fillId="7" borderId="12" xfId="0" applyFont="1" applyFill="1" applyBorder="1" applyAlignment="1">
      <alignment horizontal="center" vertical="top"/>
    </xf>
    <xf numFmtId="0" fontId="3" fillId="5" borderId="6" xfId="0" applyFont="1" applyFill="1" applyBorder="1" applyAlignment="1">
      <alignment horizontal="center" vertical="top"/>
    </xf>
    <xf numFmtId="164" fontId="3" fillId="11" borderId="8" xfId="0" applyNumberFormat="1" applyFont="1" applyFill="1" applyBorder="1" applyAlignment="1">
      <alignment vertical="top"/>
    </xf>
    <xf numFmtId="0" fontId="10" fillId="0" borderId="0" xfId="0" applyFont="1" applyAlignment="1">
      <alignment horizontal="center" vertical="top" wrapText="1"/>
    </xf>
    <xf numFmtId="0" fontId="11" fillId="12" borderId="13" xfId="0" applyFont="1" applyFill="1" applyBorder="1" applyAlignment="1">
      <alignment horizontal="center" vertical="top" wrapText="1"/>
    </xf>
    <xf numFmtId="164" fontId="11" fillId="12" borderId="14" xfId="0" applyNumberFormat="1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vertical="top" wrapText="1"/>
    </xf>
    <xf numFmtId="0" fontId="9" fillId="7" borderId="0" xfId="0" applyFont="1" applyFill="1" applyAlignment="1">
      <alignment horizontal="center" vertical="top"/>
    </xf>
    <xf numFmtId="0" fontId="8" fillId="8" borderId="1" xfId="0" applyFont="1" applyFill="1" applyBorder="1" applyAlignment="1">
      <alignment horizontal="center" vertical="top"/>
    </xf>
    <xf numFmtId="164" fontId="8" fillId="13" borderId="1" xfId="0" applyNumberFormat="1" applyFont="1" applyFill="1" applyBorder="1" applyAlignment="1">
      <alignment horizontal="center" vertical="top"/>
    </xf>
    <xf numFmtId="164" fontId="8" fillId="14" borderId="8" xfId="0" applyNumberFormat="1" applyFont="1" applyFill="1" applyBorder="1" applyAlignment="1">
      <alignment horizontal="center" vertical="top"/>
    </xf>
    <xf numFmtId="0" fontId="8" fillId="15" borderId="4" xfId="0" applyFont="1" applyFill="1" applyBorder="1" applyAlignment="1">
      <alignment horizontal="center" vertical="top"/>
    </xf>
    <xf numFmtId="0" fontId="8" fillId="15" borderId="2" xfId="0" applyFont="1" applyFill="1" applyBorder="1" applyAlignment="1">
      <alignment horizontal="center" vertical="top"/>
    </xf>
    <xf numFmtId="0" fontId="6" fillId="16" borderId="16" xfId="0" applyFont="1" applyFill="1" applyBorder="1" applyAlignment="1">
      <alignment horizontal="center" vertical="top" wrapText="1"/>
    </xf>
    <xf numFmtId="0" fontId="3" fillId="12" borderId="5" xfId="0" applyFont="1" applyFill="1" applyBorder="1" applyAlignment="1">
      <alignment horizontal="center" vertical="top" wrapText="1"/>
    </xf>
    <xf numFmtId="0" fontId="3" fillId="12" borderId="17" xfId="0" applyFont="1" applyFill="1" applyBorder="1" applyAlignment="1">
      <alignment horizontal="center" vertical="top" wrapText="1"/>
    </xf>
    <xf numFmtId="0" fontId="3" fillId="12" borderId="5" xfId="0" applyFont="1" applyFill="1" applyBorder="1" applyAlignment="1">
      <alignment horizontal="center" vertical="top" wrapText="1"/>
    </xf>
    <xf numFmtId="164" fontId="3" fillId="5" borderId="6" xfId="0" applyNumberFormat="1" applyFont="1" applyFill="1" applyBorder="1" applyAlignment="1">
      <alignment horizontal="center" vertical="top"/>
    </xf>
    <xf numFmtId="164" fontId="3" fillId="5" borderId="8" xfId="0" applyNumberFormat="1" applyFont="1" applyFill="1" applyBorder="1" applyAlignment="1">
      <alignment horizontal="center" vertical="top"/>
    </xf>
    <xf numFmtId="0" fontId="8" fillId="3" borderId="18" xfId="0" applyFont="1" applyFill="1" applyBorder="1" applyAlignment="1">
      <alignment horizontal="center" vertical="top"/>
    </xf>
    <xf numFmtId="0" fontId="12" fillId="10" borderId="8" xfId="0" applyFont="1" applyFill="1" applyBorder="1" applyAlignment="1">
      <alignment horizontal="center" vertical="top"/>
    </xf>
    <xf numFmtId="0" fontId="8" fillId="10" borderId="2" xfId="0" applyFont="1" applyFill="1" applyBorder="1" applyAlignment="1">
      <alignment horizontal="center" vertical="top"/>
    </xf>
    <xf numFmtId="0" fontId="8" fillId="10" borderId="3" xfId="0" applyFont="1" applyFill="1" applyBorder="1" applyAlignment="1">
      <alignment horizontal="center" vertical="top"/>
    </xf>
    <xf numFmtId="9" fontId="3" fillId="12" borderId="19" xfId="1" applyFont="1" applyFill="1" applyBorder="1" applyAlignment="1" applyProtection="1">
      <alignment horizontal="center" vertical="top" wrapText="1"/>
    </xf>
    <xf numFmtId="0" fontId="3" fillId="12" borderId="20" xfId="0" applyFont="1" applyFill="1" applyBorder="1" applyAlignment="1">
      <alignment horizontal="center" vertical="top" wrapText="1"/>
    </xf>
    <xf numFmtId="0" fontId="3" fillId="12" borderId="19" xfId="0" applyFont="1" applyFill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/>
    </xf>
    <xf numFmtId="0" fontId="3" fillId="8" borderId="2" xfId="0" applyFont="1" applyFill="1" applyBorder="1" applyAlignment="1">
      <alignment horizontal="center" vertical="top"/>
    </xf>
    <xf numFmtId="0" fontId="6" fillId="6" borderId="15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164" fontId="8" fillId="17" borderId="16" xfId="0" applyNumberFormat="1" applyFont="1" applyFill="1" applyBorder="1" applyAlignment="1" applyProtection="1">
      <alignment horizontal="center" vertical="top" wrapText="1"/>
      <protection locked="0"/>
    </xf>
    <xf numFmtId="164" fontId="8" fillId="17" borderId="21" xfId="0" applyNumberFormat="1" applyFont="1" applyFill="1" applyBorder="1" applyAlignment="1" applyProtection="1">
      <alignment horizontal="center" vertical="top" wrapText="1"/>
      <protection locked="0"/>
    </xf>
    <xf numFmtId="43" fontId="3" fillId="0" borderId="22" xfId="0" applyNumberFormat="1" applyFont="1" applyBorder="1" applyAlignment="1">
      <alignment vertical="top" wrapText="1"/>
    </xf>
    <xf numFmtId="166" fontId="3" fillId="0" borderId="23" xfId="0" applyNumberFormat="1" applyFont="1" applyBorder="1" applyAlignment="1">
      <alignment horizontal="center" vertical="top" wrapText="1"/>
    </xf>
    <xf numFmtId="167" fontId="3" fillId="0" borderId="23" xfId="0" applyNumberFormat="1" applyFont="1" applyBorder="1" applyAlignment="1">
      <alignment horizontal="center" vertical="top" wrapText="1"/>
    </xf>
    <xf numFmtId="43" fontId="3" fillId="0" borderId="24" xfId="0" applyNumberFormat="1" applyFont="1" applyBorder="1" applyAlignment="1">
      <alignment horizontal="center" vertical="top" wrapText="1"/>
    </xf>
    <xf numFmtId="2" fontId="4" fillId="8" borderId="25" xfId="0" applyNumberFormat="1" applyFont="1" applyFill="1" applyBorder="1" applyAlignment="1">
      <alignment horizontal="center" vertical="top" wrapText="1"/>
    </xf>
    <xf numFmtId="0" fontId="6" fillId="18" borderId="12" xfId="0" applyFont="1" applyFill="1" applyBorder="1" applyAlignment="1">
      <alignment horizontal="center" vertical="top"/>
    </xf>
    <xf numFmtId="1" fontId="3" fillId="5" borderId="6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3" fillId="0" borderId="4" xfId="0" applyFont="1" applyBorder="1" applyAlignment="1">
      <alignment horizontal="center" vertical="top"/>
    </xf>
    <xf numFmtId="164" fontId="11" fillId="2" borderId="26" xfId="0" applyNumberFormat="1" applyFont="1" applyFill="1" applyBorder="1" applyAlignment="1">
      <alignment horizontal="center" vertical="top" wrapText="1"/>
    </xf>
    <xf numFmtId="164" fontId="8" fillId="17" borderId="23" xfId="0" applyNumberFormat="1" applyFont="1" applyFill="1" applyBorder="1" applyAlignment="1" applyProtection="1">
      <alignment horizontal="center" vertical="top" wrapText="1"/>
      <protection locked="0"/>
    </xf>
    <xf numFmtId="164" fontId="8" fillId="17" borderId="24" xfId="0" applyNumberFormat="1" applyFont="1" applyFill="1" applyBorder="1" applyAlignment="1" applyProtection="1">
      <alignment horizontal="center" vertical="top" wrapText="1"/>
      <protection locked="0"/>
    </xf>
    <xf numFmtId="43" fontId="3" fillId="0" borderId="27" xfId="0" applyNumberFormat="1" applyFont="1" applyBorder="1" applyAlignment="1">
      <alignment vertical="top" wrapText="1"/>
    </xf>
    <xf numFmtId="168" fontId="3" fillId="0" borderId="24" xfId="0" applyNumberFormat="1" applyFont="1" applyBorder="1" applyAlignment="1">
      <alignment horizontal="center" vertical="top" wrapText="1"/>
    </xf>
    <xf numFmtId="2" fontId="4" fillId="8" borderId="28" xfId="0" applyNumberFormat="1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/>
    </xf>
    <xf numFmtId="1" fontId="6" fillId="6" borderId="15" xfId="0" applyNumberFormat="1" applyFont="1" applyFill="1" applyBorder="1" applyAlignment="1">
      <alignment horizontal="center" vertical="top" wrapText="1"/>
    </xf>
    <xf numFmtId="1" fontId="9" fillId="7" borderId="0" xfId="0" applyNumberFormat="1" applyFont="1" applyFill="1" applyAlignment="1">
      <alignment horizontal="center" vertical="top"/>
    </xf>
    <xf numFmtId="168" fontId="8" fillId="19" borderId="8" xfId="0" applyNumberFormat="1" applyFont="1" applyFill="1" applyBorder="1" applyAlignment="1">
      <alignment vertical="top" wrapText="1"/>
    </xf>
    <xf numFmtId="2" fontId="13" fillId="20" borderId="29" xfId="0" applyNumberFormat="1" applyFont="1" applyFill="1" applyBorder="1" applyAlignment="1">
      <alignment horizontal="center" vertical="top" wrapText="1"/>
    </xf>
    <xf numFmtId="164" fontId="11" fillId="21" borderId="26" xfId="0" applyNumberFormat="1" applyFont="1" applyFill="1" applyBorder="1" applyAlignment="1">
      <alignment horizontal="center" vertical="top" wrapText="1"/>
    </xf>
    <xf numFmtId="2" fontId="13" fillId="11" borderId="28" xfId="0" applyNumberFormat="1" applyFont="1" applyFill="1" applyBorder="1" applyAlignment="1">
      <alignment horizontal="center" vertical="top"/>
    </xf>
    <xf numFmtId="2" fontId="8" fillId="3" borderId="30" xfId="0" applyNumberFormat="1" applyFont="1" applyFill="1" applyBorder="1" applyAlignment="1">
      <alignment horizontal="center" vertical="top"/>
    </xf>
    <xf numFmtId="2" fontId="8" fillId="3" borderId="0" xfId="0" applyNumberFormat="1" applyFont="1" applyFill="1" applyAlignment="1">
      <alignment horizontal="center" vertical="top"/>
    </xf>
    <xf numFmtId="2" fontId="8" fillId="3" borderId="31" xfId="0" applyNumberFormat="1" applyFont="1" applyFill="1" applyBorder="1" applyAlignment="1">
      <alignment horizontal="center" vertical="top"/>
    </xf>
    <xf numFmtId="2" fontId="3" fillId="5" borderId="6" xfId="0" applyNumberFormat="1" applyFont="1" applyFill="1" applyBorder="1" applyAlignment="1">
      <alignment horizontal="center" vertical="top"/>
    </xf>
    <xf numFmtId="164" fontId="11" fillId="8" borderId="26" xfId="0" applyNumberFormat="1" applyFont="1" applyFill="1" applyBorder="1" applyAlignment="1">
      <alignment horizontal="center" vertical="top" wrapText="1"/>
    </xf>
    <xf numFmtId="0" fontId="4" fillId="4" borderId="32" xfId="0" applyFont="1" applyFill="1" applyBorder="1" applyAlignment="1">
      <alignment horizontal="center" vertical="top"/>
    </xf>
    <xf numFmtId="164" fontId="8" fillId="17" borderId="12" xfId="0" applyNumberFormat="1" applyFont="1" applyFill="1" applyBorder="1" applyAlignment="1" applyProtection="1">
      <alignment horizontal="center" vertical="top" wrapText="1"/>
      <protection locked="0"/>
    </xf>
    <xf numFmtId="164" fontId="8" fillId="17" borderId="0" xfId="0" applyNumberFormat="1" applyFont="1" applyFill="1" applyAlignment="1" applyProtection="1">
      <alignment horizontal="center" vertical="top" wrapText="1"/>
      <protection locked="0"/>
    </xf>
    <xf numFmtId="168" fontId="8" fillId="19" borderId="32" xfId="0" applyNumberFormat="1" applyFont="1" applyFill="1" applyBorder="1" applyAlignment="1">
      <alignment vertical="top" wrapText="1"/>
    </xf>
    <xf numFmtId="166" fontId="3" fillId="0" borderId="12" xfId="0" applyNumberFormat="1" applyFont="1" applyBorder="1" applyAlignment="1">
      <alignment horizontal="center" vertical="top" wrapText="1"/>
    </xf>
    <xf numFmtId="167" fontId="3" fillId="0" borderId="1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13" fillId="11" borderId="33" xfId="0" applyNumberFormat="1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/>
    </xf>
    <xf numFmtId="2" fontId="8" fillId="3" borderId="6" xfId="0" applyNumberFormat="1" applyFont="1" applyFill="1" applyBorder="1" applyAlignment="1">
      <alignment horizontal="center" vertical="top"/>
    </xf>
    <xf numFmtId="2" fontId="8" fillId="3" borderId="8" xfId="0" applyNumberFormat="1" applyFont="1" applyFill="1" applyBorder="1" applyAlignment="1">
      <alignment horizontal="center" vertical="top"/>
    </xf>
    <xf numFmtId="0" fontId="6" fillId="18" borderId="34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vertical="top"/>
    </xf>
    <xf numFmtId="164" fontId="11" fillId="22" borderId="26" xfId="0" applyNumberFormat="1" applyFont="1" applyFill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/>
    </xf>
    <xf numFmtId="0" fontId="5" fillId="0" borderId="36" xfId="0" applyFont="1" applyBorder="1" applyAlignment="1">
      <alignment horizontal="center" vertical="top"/>
    </xf>
    <xf numFmtId="0" fontId="8" fillId="17" borderId="37" xfId="0" applyFont="1" applyFill="1" applyBorder="1" applyAlignment="1">
      <alignment horizontal="center" vertical="top"/>
    </xf>
    <xf numFmtId="0" fontId="8" fillId="17" borderId="32" xfId="0" applyFont="1" applyFill="1" applyBorder="1" applyAlignment="1">
      <alignment horizontal="center" vertical="top"/>
    </xf>
    <xf numFmtId="0" fontId="8" fillId="17" borderId="38" xfId="0" applyFont="1" applyFill="1" applyBorder="1" applyAlignment="1">
      <alignment horizontal="center" vertical="top"/>
    </xf>
    <xf numFmtId="2" fontId="13" fillId="11" borderId="39" xfId="0" applyNumberFormat="1" applyFont="1" applyFill="1" applyBorder="1" applyAlignment="1">
      <alignment horizontal="center" vertical="top"/>
    </xf>
    <xf numFmtId="169" fontId="6" fillId="6" borderId="15" xfId="0" applyNumberFormat="1" applyFont="1" applyFill="1" applyBorder="1" applyAlignment="1">
      <alignment horizontal="center" vertical="top" wrapText="1"/>
    </xf>
    <xf numFmtId="170" fontId="8" fillId="23" borderId="40" xfId="0" applyNumberFormat="1" applyFont="1" applyFill="1" applyBorder="1" applyAlignment="1">
      <alignment horizontal="center" vertical="top"/>
    </xf>
    <xf numFmtId="170" fontId="8" fillId="23" borderId="8" xfId="0" applyNumberFormat="1" applyFont="1" applyFill="1" applyBorder="1" applyAlignment="1">
      <alignment horizontal="center" vertical="top"/>
    </xf>
    <xf numFmtId="170" fontId="8" fillId="23" borderId="41" xfId="0" applyNumberFormat="1" applyFont="1" applyFill="1" applyBorder="1" applyAlignment="1">
      <alignment horizontal="center" vertical="top"/>
    </xf>
    <xf numFmtId="2" fontId="8" fillId="3" borderId="42" xfId="0" applyNumberFormat="1" applyFont="1" applyFill="1" applyBorder="1" applyAlignment="1">
      <alignment horizontal="center" vertical="top"/>
    </xf>
    <xf numFmtId="2" fontId="8" fillId="3" borderId="43" xfId="0" applyNumberFormat="1" applyFont="1" applyFill="1" applyBorder="1" applyAlignment="1">
      <alignment horizontal="center" vertical="top"/>
    </xf>
    <xf numFmtId="0" fontId="8" fillId="3" borderId="43" xfId="0" applyFont="1" applyFill="1" applyBorder="1" applyAlignment="1">
      <alignment horizontal="center" vertical="top"/>
    </xf>
    <xf numFmtId="0" fontId="8" fillId="3" borderId="44" xfId="0" applyFont="1" applyFill="1" applyBorder="1" applyAlignment="1">
      <alignment horizontal="center" vertical="top"/>
    </xf>
    <xf numFmtId="164" fontId="11" fillId="24" borderId="26" xfId="0" applyNumberFormat="1" applyFont="1" applyFill="1" applyBorder="1" applyAlignment="1">
      <alignment horizontal="center" vertical="top" wrapText="1"/>
    </xf>
    <xf numFmtId="0" fontId="14" fillId="7" borderId="0" xfId="0" applyFont="1" applyFill="1" applyAlignment="1">
      <alignment horizontal="center" vertical="top"/>
    </xf>
    <xf numFmtId="170" fontId="8" fillId="23" borderId="45" xfId="0" applyNumberFormat="1" applyFont="1" applyFill="1" applyBorder="1" applyAlignment="1">
      <alignment horizontal="center" vertical="top"/>
    </xf>
    <xf numFmtId="170" fontId="8" fillId="23" borderId="46" xfId="0" applyNumberFormat="1" applyFont="1" applyFill="1" applyBorder="1" applyAlignment="1">
      <alignment horizontal="center" vertical="top"/>
    </xf>
    <xf numFmtId="2" fontId="8" fillId="3" borderId="47" xfId="0" applyNumberFormat="1" applyFont="1" applyFill="1" applyBorder="1" applyAlignment="1">
      <alignment horizontal="center" vertical="top"/>
    </xf>
    <xf numFmtId="2" fontId="8" fillId="3" borderId="48" xfId="0" applyNumberFormat="1" applyFont="1" applyFill="1" applyBorder="1" applyAlignment="1">
      <alignment horizontal="center" vertical="top"/>
    </xf>
    <xf numFmtId="0" fontId="8" fillId="3" borderId="48" xfId="0" applyFont="1" applyFill="1" applyBorder="1" applyAlignment="1">
      <alignment horizontal="center" vertical="top"/>
    </xf>
    <xf numFmtId="0" fontId="8" fillId="3" borderId="49" xfId="0" applyFont="1" applyFill="1" applyBorder="1" applyAlignment="1">
      <alignment horizontal="center" vertical="top"/>
    </xf>
    <xf numFmtId="1" fontId="6" fillId="25" borderId="3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164" fontId="5" fillId="0" borderId="0" xfId="0" applyNumberFormat="1" applyFont="1" applyAlignment="1">
      <alignment vertical="top"/>
    </xf>
    <xf numFmtId="0" fontId="15" fillId="8" borderId="0" xfId="0" applyFont="1" applyFill="1" applyAlignment="1">
      <alignment horizontal="center"/>
    </xf>
    <xf numFmtId="0" fontId="2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5" fillId="26" borderId="1" xfId="0" applyFont="1" applyFill="1" applyBorder="1" applyAlignment="1">
      <alignment horizontal="center"/>
    </xf>
    <xf numFmtId="0" fontId="15" fillId="26" borderId="4" xfId="0" applyFont="1" applyFill="1" applyBorder="1" applyAlignment="1">
      <alignment horizontal="center"/>
    </xf>
    <xf numFmtId="0" fontId="15" fillId="26" borderId="2" xfId="0" applyFont="1" applyFill="1" applyBorder="1" applyAlignment="1">
      <alignment horizontal="center"/>
    </xf>
    <xf numFmtId="0" fontId="0" fillId="0" borderId="18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18" fillId="12" borderId="8" xfId="0" applyFont="1" applyFill="1" applyBorder="1" applyAlignment="1">
      <alignment horizontal="center" vertical="center" wrapText="1"/>
    </xf>
    <xf numFmtId="0" fontId="18" fillId="12" borderId="50" xfId="0" applyFont="1" applyFill="1" applyBorder="1" applyAlignment="1">
      <alignment horizontal="center" vertical="center" wrapText="1"/>
    </xf>
    <xf numFmtId="0" fontId="18" fillId="12" borderId="50" xfId="0" applyFont="1" applyFill="1" applyBorder="1" applyAlignment="1">
      <alignment horizontal="center" vertical="center"/>
    </xf>
    <xf numFmtId="0" fontId="16" fillId="0" borderId="50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171" fontId="19" fillId="27" borderId="8" xfId="0" applyNumberFormat="1" applyFont="1" applyFill="1" applyBorder="1" applyAlignment="1">
      <alignment horizontal="center" vertical="top" wrapText="1"/>
    </xf>
    <xf numFmtId="0" fontId="20" fillId="28" borderId="8" xfId="0" applyFont="1" applyFill="1" applyBorder="1" applyAlignment="1">
      <alignment horizontal="right" vertical="top"/>
    </xf>
    <xf numFmtId="0" fontId="20" fillId="28" borderId="8" xfId="0" applyFont="1" applyFill="1" applyBorder="1" applyAlignment="1">
      <alignment horizontal="center" vertical="center"/>
    </xf>
    <xf numFmtId="164" fontId="20" fillId="27" borderId="8" xfId="0" applyNumberFormat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164" fontId="22" fillId="27" borderId="8" xfId="0" applyNumberFormat="1" applyFont="1" applyFill="1" applyBorder="1" applyAlignment="1">
      <alignment horizontal="center" vertical="center" wrapText="1"/>
    </xf>
    <xf numFmtId="164" fontId="22" fillId="27" borderId="0" xfId="0" applyNumberFormat="1" applyFont="1" applyFill="1" applyAlignment="1">
      <alignment horizontal="center" vertical="center" wrapText="1"/>
    </xf>
    <xf numFmtId="0" fontId="23" fillId="0" borderId="8" xfId="0" applyFont="1" applyBorder="1" applyAlignment="1">
      <alignment horizontal="center"/>
    </xf>
    <xf numFmtId="0" fontId="0" fillId="0" borderId="46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742949</xdr:colOff>
          <xdr:row>0</xdr:row>
          <xdr:rowOff>47626</xdr:rowOff>
        </xdr:from>
        <xdr:to>
          <xdr:col>10</xdr:col>
          <xdr:colOff>781049</xdr:colOff>
          <xdr:row>3</xdr:row>
          <xdr:rowOff>123826</xdr:rowOff>
        </xdr:to>
        <xdr:pic>
          <xdr:nvPicPr>
            <xdr:cNvPr id="2" name="صورة 1" descr="http://hr.mans.edu.eg/AlFarouk/system/Images/no-image-female.gif">
              <a:extLst>
                <a:ext uri="{FF2B5EF4-FFF2-40B4-BE49-F238E27FC236}">
                  <a16:creationId xmlns:a16="http://schemas.microsoft.com/office/drawing/2014/main" id="{363E5BEF-523A-4472-9F2F-0540830ACC1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dfffffffffffffffffffff" spid="_x0000_s102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391242776" y="47626"/>
              <a:ext cx="781050" cy="647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575;&#1603;&#1587;&#1604;\&#1581;&#1575;&#1601;&#1586;%20&#1575;&#1604;&#1575;&#1593;&#1578;&#1605;&#1575;&#1583;%20&#1601;&#1576;&#1585;&#1575;&#1610;&#1585;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575;&#1603;&#1587;&#1604;\&#1575;&#1604;&#1580;&#1583;&#1610;&#1583;%20&#1601;&#1610;%20&#1581;&#1575;&#1601;&#1586;%20&#1575;&#1604;&#1575;&#1593;&#1578;&#1605;&#1575;&#1583;%202019&#1601;&#1610;%20&#1575;&#1603;&#1578;&#1608;&#1576;&#1585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575;&#1604;&#1575;&#1580;&#1575;&#1586;&#1575;&#1578;%20&#1580;&#1608;&#1583;&#1577;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grams\&#1588;\Removable%20Disk\&#1606;&#1605;&#1608;&#1584;&#1580;%20&#1605;&#1580;&#1605;&#1593;%20&#1578;&#1582;&#1589;&#1589;&#1610;&#1577;%202019%20&#1575;&#1604;&#1581;&#1583;&#1610;&#1579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575;&#1603;&#1587;&#1604;\&#1575;&#1604;&#1581;&#1583;%20&#1575;&#1604;&#1583;&#1606;&#1610;%20&#1604;&#1604;&#1575;&#1580;&#1608;&#1585;&#1578;&#1605;%20&#1576;&#1581;&#1605;&#1583;%20&#1604;&#1604;&#1607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575;&#1603;&#1587;&#1604;\&#1575;&#1604;&#1575;&#1580;&#1575;&#1586;&#1575;&#1578;%20&#1580;&#1608;&#1583;&#1577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فز الاعتماد "/>
      <sheetName val="ورقة2"/>
      <sheetName val="القالب الشغال (2)"/>
      <sheetName val="حافز الاعتماد (2)"/>
      <sheetName val="شيت الاجازات (2)"/>
      <sheetName val="شيت الاجازات"/>
      <sheetName val="القالب الشغال"/>
      <sheetName val="الاجازات"/>
      <sheetName val="لبلساسيات من 1211"/>
      <sheetName val="بيانات الشغل العملي بالصور (2)"/>
      <sheetName val="بيانات شخصية (3)"/>
      <sheetName val="تدرج كلي من 2009 حتي 2019 (2)"/>
      <sheetName val="ورقة1"/>
      <sheetName val="ورقة3"/>
    </sheetNames>
    <sheetDataSet>
      <sheetData sheetId="0" refreshError="1"/>
      <sheetData sheetId="1">
        <row r="6">
          <cell r="C6" t="str">
            <v>أجازة جزء من الوقت ٥٠% من المرتب</v>
          </cell>
        </row>
        <row r="7">
          <cell r="C7" t="str">
            <v>أجازة جزء من الوقت ٥٠% من المرتب</v>
          </cell>
        </row>
        <row r="8">
          <cell r="C8" t="str">
            <v>أجازة جزء من الوقت ٥٠% من المرتب</v>
          </cell>
        </row>
        <row r="9">
          <cell r="C9" t="str">
            <v>أجازة جزء من الوقت ٦٠% من المرتب</v>
          </cell>
        </row>
        <row r="10">
          <cell r="C10" t="str">
            <v>أجازة جزء من الوقت ٦٠% من المرتب</v>
          </cell>
        </row>
        <row r="11">
          <cell r="C11" t="str">
            <v>أجازة جزء من الوقت ٦٠% من المرتب</v>
          </cell>
        </row>
        <row r="12">
          <cell r="C12" t="str">
            <v>أجازة جزء من الوقت ٦٠% من المرتب</v>
          </cell>
        </row>
        <row r="13">
          <cell r="C13" t="str">
            <v>أجازة جزء من الوقت ٦٥% من المرتب</v>
          </cell>
        </row>
        <row r="14">
          <cell r="C14" t="str">
            <v>أجازة جزء من الوقت ٦٥% من المرتب</v>
          </cell>
        </row>
        <row r="15">
          <cell r="C15" t="str">
            <v>أجازة جزء من الوقت ٦٥% من المرتب</v>
          </cell>
        </row>
        <row r="16">
          <cell r="C16" t="str">
            <v>أجازة جزء من الوقت ٦٥% من المرتب</v>
          </cell>
        </row>
        <row r="17">
          <cell r="C17" t="str">
            <v>أجازة جزء من الوقت ٧٥% من المرتب</v>
          </cell>
        </row>
        <row r="18">
          <cell r="C18" t="str">
            <v>رعاية طفل</v>
          </cell>
        </row>
        <row r="19">
          <cell r="C19" t="str">
            <v>رعاية طفل</v>
          </cell>
        </row>
        <row r="20">
          <cell r="C20" t="str">
            <v>رعاية طفل</v>
          </cell>
        </row>
        <row r="21">
          <cell r="C21" t="str">
            <v>رعاية طفل</v>
          </cell>
        </row>
      </sheetData>
      <sheetData sheetId="2"/>
      <sheetData sheetId="3" refreshError="1"/>
      <sheetData sheetId="4" refreshError="1"/>
      <sheetData sheetId="5" refreshError="1"/>
      <sheetData sheetId="6">
        <row r="1">
          <cell r="L1">
            <v>32</v>
          </cell>
        </row>
      </sheetData>
      <sheetData sheetId="7" refreshError="1"/>
      <sheetData sheetId="8" refreshError="1"/>
      <sheetData sheetId="9">
        <row r="3">
          <cell r="A3">
            <v>1</v>
          </cell>
          <cell r="B3" t="str">
            <v>ابو بكر جلال علي عبد الحافظ1</v>
          </cell>
          <cell r="C3">
            <v>36</v>
          </cell>
          <cell r="D3">
            <v>0</v>
          </cell>
          <cell r="E3">
            <v>0.65</v>
          </cell>
          <cell r="F3">
            <v>22704464</v>
          </cell>
          <cell r="G3">
            <v>40185</v>
          </cell>
          <cell r="H3">
            <v>41349</v>
          </cell>
          <cell r="I3" t="str">
            <v>محاسب ومراجع ثالث (أ)</v>
          </cell>
          <cell r="J3" t="str">
            <v>الثالثة (أ)</v>
          </cell>
          <cell r="K3" t="str">
            <v>الثالثة</v>
          </cell>
          <cell r="L3" t="str">
            <v>متزوج</v>
          </cell>
          <cell r="M3">
            <v>41349</v>
          </cell>
          <cell r="N3">
            <v>259</v>
          </cell>
          <cell r="P3">
            <v>42676</v>
          </cell>
          <cell r="Q3" t="str">
            <v>بكالوريوس - كلية التجارة - محاسبة مالية</v>
          </cell>
          <cell r="R3">
            <v>398.5</v>
          </cell>
          <cell r="S3">
            <v>259</v>
          </cell>
          <cell r="T3">
            <v>41349</v>
          </cell>
          <cell r="U3">
            <v>42676</v>
          </cell>
          <cell r="V3" t="str">
            <v>ابو بكر جلال علي عبد الحافظ1</v>
          </cell>
          <cell r="W3">
            <v>0</v>
          </cell>
          <cell r="X3">
            <v>41091</v>
          </cell>
          <cell r="Y3">
            <v>30598</v>
          </cell>
          <cell r="Z3">
            <v>41349</v>
          </cell>
          <cell r="AA3">
            <v>48</v>
          </cell>
          <cell r="AB3">
            <v>48</v>
          </cell>
          <cell r="AC3">
            <v>48</v>
          </cell>
          <cell r="AD3">
            <v>246</v>
          </cell>
          <cell r="AE3">
            <v>250.2</v>
          </cell>
          <cell r="AF3">
            <v>250.2</v>
          </cell>
          <cell r="AG3">
            <v>250.2</v>
          </cell>
          <cell r="AH3">
            <v>259</v>
          </cell>
          <cell r="AI3">
            <v>259</v>
          </cell>
          <cell r="AJ3">
            <v>282.31</v>
          </cell>
          <cell r="AK3">
            <v>275</v>
          </cell>
          <cell r="AL3">
            <v>307.70999999999998</v>
          </cell>
          <cell r="AM3">
            <v>275</v>
          </cell>
          <cell r="AN3">
            <v>275</v>
          </cell>
          <cell r="AO3">
            <v>275</v>
          </cell>
          <cell r="AP3">
            <v>28310092500254</v>
          </cell>
        </row>
        <row r="4">
          <cell r="A4">
            <v>2</v>
          </cell>
          <cell r="B4" t="str">
            <v>اسامه عبد النعيم عاصم محمد</v>
          </cell>
          <cell r="C4">
            <v>43</v>
          </cell>
          <cell r="D4">
            <v>0</v>
          </cell>
          <cell r="E4">
            <v>0</v>
          </cell>
          <cell r="F4">
            <v>36950394</v>
          </cell>
          <cell r="G4">
            <v>38968</v>
          </cell>
          <cell r="H4">
            <v>40791</v>
          </cell>
          <cell r="I4" t="str">
            <v>أخصائى تخطيط ومتابعة ثان (ب)</v>
          </cell>
          <cell r="J4" t="str">
            <v>الثانية (ب)</v>
          </cell>
          <cell r="K4" t="str">
            <v>الثانية</v>
          </cell>
          <cell r="L4" t="str">
            <v>متزوج ويعول أكثر من واحد</v>
          </cell>
          <cell r="M4">
            <v>40792</v>
          </cell>
          <cell r="N4">
            <v>276</v>
          </cell>
          <cell r="P4">
            <v>42676</v>
          </cell>
          <cell r="Q4" t="str">
            <v>بكالوريوس - كلية التجارة - علوم سياسية</v>
          </cell>
          <cell r="R4">
            <v>424.66</v>
          </cell>
          <cell r="S4">
            <v>276</v>
          </cell>
          <cell r="T4">
            <v>41913</v>
          </cell>
          <cell r="U4">
            <v>42676</v>
          </cell>
          <cell r="V4" t="str">
            <v>اسامه عبد النعيم عاصم محمد</v>
          </cell>
          <cell r="W4">
            <v>0</v>
          </cell>
          <cell r="X4">
            <v>40725</v>
          </cell>
          <cell r="Y4">
            <v>27715</v>
          </cell>
          <cell r="Z4">
            <v>40792</v>
          </cell>
          <cell r="AA4">
            <v>48</v>
          </cell>
          <cell r="AB4">
            <v>48</v>
          </cell>
          <cell r="AC4">
            <v>48</v>
          </cell>
          <cell r="AD4">
            <v>238.8</v>
          </cell>
          <cell r="AE4">
            <v>253.2</v>
          </cell>
          <cell r="AF4">
            <v>257.2</v>
          </cell>
          <cell r="AG4">
            <v>257.2</v>
          </cell>
          <cell r="AH4">
            <v>266</v>
          </cell>
          <cell r="AI4">
            <v>276</v>
          </cell>
          <cell r="AJ4">
            <v>300.83999999999997</v>
          </cell>
          <cell r="AK4">
            <v>276</v>
          </cell>
          <cell r="AL4">
            <v>327.91</v>
          </cell>
          <cell r="AM4">
            <v>276</v>
          </cell>
          <cell r="AN4">
            <v>276</v>
          </cell>
          <cell r="AO4">
            <v>276</v>
          </cell>
          <cell r="AP4">
            <v>27511172502659</v>
          </cell>
        </row>
        <row r="5">
          <cell r="A5">
            <v>3</v>
          </cell>
          <cell r="B5" t="str">
            <v>ازهار محمد خالد احمد</v>
          </cell>
          <cell r="C5">
            <v>33</v>
          </cell>
          <cell r="D5">
            <v>0</v>
          </cell>
          <cell r="E5">
            <v>0</v>
          </cell>
          <cell r="G5">
            <v>40316</v>
          </cell>
          <cell r="H5">
            <v>41346</v>
          </cell>
          <cell r="I5" t="str">
            <v>باحث شئون تعليم ثالث (أ)</v>
          </cell>
          <cell r="J5" t="str">
            <v>الثالثة (أ)</v>
          </cell>
          <cell r="K5" t="str">
            <v>الثالثة</v>
          </cell>
          <cell r="L5" t="str">
            <v>متزوج</v>
          </cell>
          <cell r="M5">
            <v>41348</v>
          </cell>
          <cell r="N5">
            <v>256</v>
          </cell>
          <cell r="P5">
            <v>42676</v>
          </cell>
          <cell r="Q5" t="str">
            <v>ليسانس - كلية التربية - لغة عربية</v>
          </cell>
          <cell r="R5">
            <v>393.89</v>
          </cell>
          <cell r="S5">
            <v>256</v>
          </cell>
          <cell r="T5">
            <v>41346</v>
          </cell>
          <cell r="U5">
            <v>42676</v>
          </cell>
          <cell r="V5" t="str">
            <v>ازهار محمد خالد احمد</v>
          </cell>
          <cell r="W5">
            <v>0</v>
          </cell>
          <cell r="X5">
            <v>40725</v>
          </cell>
          <cell r="Y5">
            <v>31444</v>
          </cell>
          <cell r="Z5">
            <v>41348</v>
          </cell>
          <cell r="AA5">
            <v>48</v>
          </cell>
          <cell r="AB5">
            <v>48</v>
          </cell>
          <cell r="AC5">
            <v>48</v>
          </cell>
          <cell r="AD5">
            <v>246</v>
          </cell>
          <cell r="AE5">
            <v>247.2</v>
          </cell>
          <cell r="AF5">
            <v>247.2</v>
          </cell>
          <cell r="AG5">
            <v>247.2</v>
          </cell>
          <cell r="AH5">
            <v>256</v>
          </cell>
          <cell r="AI5">
            <v>256</v>
          </cell>
          <cell r="AJ5">
            <v>279.04000000000002</v>
          </cell>
          <cell r="AK5">
            <v>256</v>
          </cell>
          <cell r="AL5">
            <v>304.14999999999998</v>
          </cell>
          <cell r="AM5">
            <v>256</v>
          </cell>
          <cell r="AN5">
            <v>256</v>
          </cell>
          <cell r="AO5">
            <v>256</v>
          </cell>
          <cell r="AP5">
            <v>28602012504786</v>
          </cell>
        </row>
        <row r="6">
          <cell r="A6">
            <v>4</v>
          </cell>
          <cell r="B6" t="str">
            <v>اسامة مصطفى محمد عبد الرحمن</v>
          </cell>
          <cell r="C6">
            <v>36</v>
          </cell>
          <cell r="D6">
            <v>43065</v>
          </cell>
          <cell r="E6">
            <v>0</v>
          </cell>
          <cell r="G6">
            <v>39854</v>
          </cell>
          <cell r="H6">
            <v>40791</v>
          </cell>
          <cell r="I6" t="str">
            <v>أخصائى إجتماعى ثالث (أ)</v>
          </cell>
          <cell r="J6" t="str">
            <v>الثالثة (أ)</v>
          </cell>
          <cell r="K6" t="str">
            <v>الثالثة</v>
          </cell>
          <cell r="L6" t="str">
            <v>أعزب</v>
          </cell>
          <cell r="M6">
            <v>40792</v>
          </cell>
          <cell r="N6">
            <v>260</v>
          </cell>
          <cell r="P6">
            <v>42676</v>
          </cell>
          <cell r="Q6" t="str">
            <v>بكالوريوس - كلية الخدمة الاجتماعية - خدمة اجتماعية</v>
          </cell>
          <cell r="R6">
            <v>400.04</v>
          </cell>
          <cell r="S6">
            <v>260</v>
          </cell>
          <cell r="T6">
            <v>40791</v>
          </cell>
          <cell r="U6">
            <v>42676</v>
          </cell>
          <cell r="V6" t="str">
            <v>اسامة مصطفى محمد عبد الرحمن</v>
          </cell>
          <cell r="W6">
            <v>43065</v>
          </cell>
          <cell r="X6">
            <v>40725</v>
          </cell>
          <cell r="Y6">
            <v>30329</v>
          </cell>
          <cell r="Z6">
            <v>40792</v>
          </cell>
          <cell r="AA6">
            <v>48</v>
          </cell>
          <cell r="AB6">
            <v>48</v>
          </cell>
          <cell r="AC6">
            <v>48</v>
          </cell>
          <cell r="AD6">
            <v>232.8</v>
          </cell>
          <cell r="AE6">
            <v>247.2</v>
          </cell>
          <cell r="AF6">
            <v>251.2</v>
          </cell>
          <cell r="AG6">
            <v>251.2</v>
          </cell>
          <cell r="AH6">
            <v>260</v>
          </cell>
          <cell r="AI6">
            <v>260</v>
          </cell>
          <cell r="AJ6">
            <v>283.39999999999998</v>
          </cell>
          <cell r="AK6">
            <v>260</v>
          </cell>
          <cell r="AL6">
            <v>308.89999999999998</v>
          </cell>
          <cell r="AM6">
            <v>260</v>
          </cell>
          <cell r="AN6">
            <v>260</v>
          </cell>
          <cell r="AO6">
            <v>260</v>
          </cell>
          <cell r="AP6">
            <v>28301132500091</v>
          </cell>
        </row>
        <row r="7">
          <cell r="A7">
            <v>5</v>
          </cell>
          <cell r="B7" t="str">
            <v>اسراء أسامة محمد طلبه</v>
          </cell>
          <cell r="C7">
            <v>33</v>
          </cell>
          <cell r="D7">
            <v>43139</v>
          </cell>
          <cell r="E7">
            <v>0</v>
          </cell>
          <cell r="F7">
            <v>61469510</v>
          </cell>
          <cell r="G7">
            <v>39276</v>
          </cell>
          <cell r="H7">
            <v>40939</v>
          </cell>
          <cell r="I7" t="str">
            <v>أخصائى مكتبات ووثائق ثان (ب)</v>
          </cell>
          <cell r="J7" t="str">
            <v>الثانية (ب)</v>
          </cell>
          <cell r="K7" t="str">
            <v>الثانية</v>
          </cell>
          <cell r="L7" t="str">
            <v>أعزب</v>
          </cell>
          <cell r="M7">
            <v>40950</v>
          </cell>
          <cell r="N7">
            <v>266</v>
          </cell>
          <cell r="P7">
            <v>42676</v>
          </cell>
          <cell r="Q7" t="str">
            <v>الدكتوراه - كلية الآداب - مكتبات ومعلومات</v>
          </cell>
          <cell r="R7">
            <v>409.27</v>
          </cell>
          <cell r="S7">
            <v>266</v>
          </cell>
          <cell r="T7">
            <v>42552</v>
          </cell>
          <cell r="U7">
            <v>42676</v>
          </cell>
          <cell r="V7" t="str">
            <v>اسراء أسامة محمد طلبه</v>
          </cell>
          <cell r="W7">
            <v>43139</v>
          </cell>
          <cell r="X7">
            <v>40725</v>
          </cell>
          <cell r="Y7">
            <v>31575</v>
          </cell>
          <cell r="Z7">
            <v>40950</v>
          </cell>
          <cell r="AA7">
            <v>48</v>
          </cell>
          <cell r="AB7">
            <v>48</v>
          </cell>
          <cell r="AC7">
            <v>48</v>
          </cell>
          <cell r="AD7">
            <v>238.8</v>
          </cell>
          <cell r="AE7">
            <v>253.2</v>
          </cell>
          <cell r="AF7">
            <v>257.2</v>
          </cell>
          <cell r="AG7">
            <v>257.2</v>
          </cell>
          <cell r="AH7">
            <v>266</v>
          </cell>
          <cell r="AI7">
            <v>266</v>
          </cell>
          <cell r="AJ7">
            <v>289.94</v>
          </cell>
          <cell r="AK7">
            <v>282</v>
          </cell>
          <cell r="AL7">
            <v>316.02999999999997</v>
          </cell>
          <cell r="AM7">
            <v>526.74</v>
          </cell>
          <cell r="AN7">
            <v>812.06</v>
          </cell>
          <cell r="AO7">
            <v>903.76</v>
          </cell>
          <cell r="AP7">
            <v>28606128800361</v>
          </cell>
        </row>
        <row r="8">
          <cell r="A8">
            <v>6</v>
          </cell>
          <cell r="B8" t="str">
            <v>اسماء ابو زيد فؤاد ابو زيد</v>
          </cell>
          <cell r="C8">
            <v>35</v>
          </cell>
          <cell r="D8">
            <v>0</v>
          </cell>
          <cell r="E8">
            <v>0</v>
          </cell>
          <cell r="F8">
            <v>61782019</v>
          </cell>
          <cell r="G8">
            <v>39376</v>
          </cell>
          <cell r="H8">
            <v>40791</v>
          </cell>
          <cell r="I8" t="str">
            <v>كيميائى ثان (ب)</v>
          </cell>
          <cell r="J8" t="str">
            <v>الثانية (ب)</v>
          </cell>
          <cell r="K8" t="str">
            <v>الثانية</v>
          </cell>
          <cell r="L8" t="str">
            <v>متزوج</v>
          </cell>
          <cell r="M8">
            <v>40792</v>
          </cell>
          <cell r="N8">
            <v>268</v>
          </cell>
          <cell r="P8">
            <v>42676</v>
          </cell>
          <cell r="Q8" t="str">
            <v>بكالوريوس - كلية العلوم - كيمياء خاصة</v>
          </cell>
          <cell r="R8">
            <v>412.35</v>
          </cell>
          <cell r="S8">
            <v>268</v>
          </cell>
          <cell r="T8">
            <v>42552</v>
          </cell>
          <cell r="U8">
            <v>42676</v>
          </cell>
          <cell r="V8" t="str">
            <v>اسماء ابو زيد فؤاد ابو زيد</v>
          </cell>
          <cell r="X8">
            <v>40360</v>
          </cell>
          <cell r="Y8">
            <v>30663</v>
          </cell>
          <cell r="Z8">
            <v>40792</v>
          </cell>
          <cell r="AA8">
            <v>48</v>
          </cell>
          <cell r="AB8">
            <v>48</v>
          </cell>
          <cell r="AC8">
            <v>225.6</v>
          </cell>
          <cell r="AD8">
            <v>236.8</v>
          </cell>
          <cell r="AE8">
            <v>251.2</v>
          </cell>
          <cell r="AF8">
            <v>255.2</v>
          </cell>
          <cell r="AG8">
            <v>255.2</v>
          </cell>
          <cell r="AH8">
            <v>264</v>
          </cell>
          <cell r="AI8">
            <v>268</v>
          </cell>
          <cell r="AJ8">
            <v>292.12</v>
          </cell>
          <cell r="AK8">
            <v>268</v>
          </cell>
          <cell r="AL8">
            <v>318.41000000000003</v>
          </cell>
          <cell r="AM8">
            <v>268</v>
          </cell>
          <cell r="AN8">
            <v>268</v>
          </cell>
          <cell r="AO8">
            <v>268</v>
          </cell>
          <cell r="AP8">
            <v>28312138800447</v>
          </cell>
        </row>
        <row r="9">
          <cell r="A9">
            <v>7</v>
          </cell>
          <cell r="B9" t="str">
            <v>اسماء اسلام توفيق عبد المتجلى</v>
          </cell>
          <cell r="C9">
            <v>32</v>
          </cell>
          <cell r="D9">
            <v>43407</v>
          </cell>
          <cell r="E9">
            <v>0.65</v>
          </cell>
          <cell r="G9">
            <v>39830</v>
          </cell>
          <cell r="H9">
            <v>41047</v>
          </cell>
          <cell r="I9" t="str">
            <v>أخصائى متابعة ثالث (أ)</v>
          </cell>
          <cell r="J9" t="str">
            <v>الثالثة (أ)</v>
          </cell>
          <cell r="K9" t="str">
            <v>الثالثة</v>
          </cell>
          <cell r="L9" t="str">
            <v>أعزب</v>
          </cell>
          <cell r="M9">
            <v>41048</v>
          </cell>
          <cell r="N9">
            <v>263</v>
          </cell>
          <cell r="P9">
            <v>42676</v>
          </cell>
          <cell r="R9">
            <v>404.66</v>
          </cell>
          <cell r="S9">
            <v>263</v>
          </cell>
          <cell r="T9">
            <v>41047</v>
          </cell>
          <cell r="U9">
            <v>42676</v>
          </cell>
          <cell r="V9" t="str">
            <v>اسماء اسلام توفيق عبد المتجلى</v>
          </cell>
          <cell r="W9">
            <v>43407</v>
          </cell>
          <cell r="X9">
            <v>40725</v>
          </cell>
          <cell r="Y9">
            <v>31732</v>
          </cell>
          <cell r="Z9">
            <v>41048</v>
          </cell>
          <cell r="AA9">
            <v>48</v>
          </cell>
          <cell r="AB9">
            <v>48</v>
          </cell>
          <cell r="AC9">
            <v>48</v>
          </cell>
          <cell r="AD9">
            <v>235.8</v>
          </cell>
          <cell r="AE9">
            <v>250.2</v>
          </cell>
          <cell r="AF9">
            <v>254.2</v>
          </cell>
          <cell r="AG9">
            <v>254.2</v>
          </cell>
          <cell r="AH9">
            <v>263</v>
          </cell>
          <cell r="AI9">
            <v>263</v>
          </cell>
          <cell r="AJ9">
            <v>286.67</v>
          </cell>
          <cell r="AK9">
            <v>263</v>
          </cell>
          <cell r="AL9">
            <v>312.47000000000003</v>
          </cell>
          <cell r="AM9">
            <v>263</v>
          </cell>
          <cell r="AN9">
            <v>263</v>
          </cell>
          <cell r="AO9">
            <v>263</v>
          </cell>
          <cell r="AP9">
            <v>28611162500168</v>
          </cell>
        </row>
        <row r="10">
          <cell r="A10">
            <v>8</v>
          </cell>
          <cell r="B10" t="str">
            <v>الشيماء نور الدين مطاوع عبد الحافظ</v>
          </cell>
          <cell r="C10">
            <v>31</v>
          </cell>
          <cell r="D10">
            <v>43061</v>
          </cell>
          <cell r="E10">
            <v>0</v>
          </cell>
          <cell r="F10">
            <v>54110337</v>
          </cell>
          <cell r="G10">
            <v>39973</v>
          </cell>
          <cell r="H10">
            <v>41047</v>
          </cell>
          <cell r="I10" t="str">
            <v>باحث دراسات عليا ثالث (أ)</v>
          </cell>
          <cell r="J10" t="str">
            <v>الثالثة (أ)</v>
          </cell>
          <cell r="K10" t="str">
            <v>الثالثة</v>
          </cell>
          <cell r="L10" t="str">
            <v>متزوج</v>
          </cell>
          <cell r="M10">
            <v>41048</v>
          </cell>
          <cell r="N10">
            <v>260</v>
          </cell>
          <cell r="P10">
            <v>42676</v>
          </cell>
          <cell r="Q10" t="str">
            <v>بكالوريوس - كلية التجارة - أسواق مالية وبورصات</v>
          </cell>
          <cell r="R10">
            <v>400.04</v>
          </cell>
          <cell r="S10">
            <v>260</v>
          </cell>
          <cell r="T10">
            <v>41047</v>
          </cell>
          <cell r="U10">
            <v>42676</v>
          </cell>
          <cell r="V10" t="str">
            <v>الشيماء نور الدين مطاوع عبد الحافظ</v>
          </cell>
          <cell r="W10">
            <v>43061</v>
          </cell>
          <cell r="X10">
            <v>40725</v>
          </cell>
          <cell r="Y10">
            <v>32127</v>
          </cell>
          <cell r="Z10">
            <v>41048</v>
          </cell>
          <cell r="AA10">
            <v>48</v>
          </cell>
          <cell r="AB10">
            <v>48</v>
          </cell>
          <cell r="AC10">
            <v>48</v>
          </cell>
          <cell r="AD10">
            <v>232.8</v>
          </cell>
          <cell r="AE10">
            <v>247.2</v>
          </cell>
          <cell r="AF10">
            <v>251.2</v>
          </cell>
          <cell r="AG10">
            <v>251.2</v>
          </cell>
          <cell r="AH10">
            <v>260</v>
          </cell>
          <cell r="AI10">
            <v>260</v>
          </cell>
          <cell r="AJ10">
            <v>283.39999999999998</v>
          </cell>
          <cell r="AK10">
            <v>276</v>
          </cell>
          <cell r="AL10">
            <v>308.89999999999998</v>
          </cell>
          <cell r="AM10">
            <v>512.84</v>
          </cell>
          <cell r="AN10">
            <v>796.56</v>
          </cell>
          <cell r="AO10">
            <v>884.61</v>
          </cell>
          <cell r="AP10">
            <v>28712162500142</v>
          </cell>
        </row>
        <row r="11">
          <cell r="A11">
            <v>9</v>
          </cell>
          <cell r="B11" t="str">
            <v>اماني يوسف عبد العال يوسف</v>
          </cell>
          <cell r="C11">
            <v>31</v>
          </cell>
          <cell r="D11">
            <v>0</v>
          </cell>
          <cell r="E11">
            <v>0</v>
          </cell>
          <cell r="F11">
            <v>62487791</v>
          </cell>
          <cell r="G11">
            <v>40021</v>
          </cell>
          <cell r="H11">
            <v>41047</v>
          </cell>
          <cell r="I11" t="str">
            <v>أخصائى تمويل ومحاسبة ثالث (أ)</v>
          </cell>
          <cell r="J11" t="str">
            <v>الثالثة (أ)</v>
          </cell>
          <cell r="K11" t="str">
            <v>الثالثة</v>
          </cell>
          <cell r="L11" t="str">
            <v>متزوج</v>
          </cell>
          <cell r="M11">
            <v>41048</v>
          </cell>
          <cell r="N11">
            <v>260</v>
          </cell>
          <cell r="P11">
            <v>42676</v>
          </cell>
          <cell r="Q11" t="str">
            <v>بكالوريوس - كلية التجارة - أسواق مالية وبورصات</v>
          </cell>
          <cell r="R11">
            <v>400.04</v>
          </cell>
          <cell r="S11">
            <v>260</v>
          </cell>
          <cell r="T11">
            <v>41047</v>
          </cell>
          <cell r="U11">
            <v>42676</v>
          </cell>
          <cell r="V11" t="str">
            <v>اماني يوسف عبد العال يوسف</v>
          </cell>
          <cell r="X11">
            <v>40725</v>
          </cell>
          <cell r="Y11">
            <v>32222</v>
          </cell>
          <cell r="Z11">
            <v>41048</v>
          </cell>
          <cell r="AA11">
            <v>48</v>
          </cell>
          <cell r="AB11">
            <v>48</v>
          </cell>
          <cell r="AC11">
            <v>48</v>
          </cell>
          <cell r="AD11">
            <v>232.8</v>
          </cell>
          <cell r="AE11">
            <v>247.2</v>
          </cell>
          <cell r="AF11">
            <v>251.2</v>
          </cell>
          <cell r="AG11">
            <v>251.2</v>
          </cell>
          <cell r="AH11">
            <v>260</v>
          </cell>
          <cell r="AI11">
            <v>260</v>
          </cell>
          <cell r="AJ11">
            <v>283.39999999999998</v>
          </cell>
          <cell r="AK11">
            <v>260</v>
          </cell>
          <cell r="AL11">
            <v>308.89999999999998</v>
          </cell>
          <cell r="AM11">
            <v>260</v>
          </cell>
          <cell r="AN11">
            <v>260</v>
          </cell>
          <cell r="AO11">
            <v>260</v>
          </cell>
          <cell r="AP11">
            <v>28803202503668</v>
          </cell>
        </row>
        <row r="12">
          <cell r="A12">
            <v>10</v>
          </cell>
          <cell r="B12" t="str">
            <v>امل محمد عبد المجيد تمام</v>
          </cell>
          <cell r="C12">
            <v>34</v>
          </cell>
          <cell r="D12">
            <v>0</v>
          </cell>
          <cell r="E12">
            <v>0</v>
          </cell>
          <cell r="G12">
            <v>39447</v>
          </cell>
          <cell r="H12">
            <v>40791</v>
          </cell>
          <cell r="I12" t="str">
            <v>باحث شئون تعليم ثان (ب)</v>
          </cell>
          <cell r="J12" t="str">
            <v>الثانية (ب)</v>
          </cell>
          <cell r="K12" t="str">
            <v>الثانية</v>
          </cell>
          <cell r="L12" t="str">
            <v>متزوج</v>
          </cell>
          <cell r="M12">
            <v>40792</v>
          </cell>
          <cell r="N12">
            <v>263</v>
          </cell>
          <cell r="P12">
            <v>42676</v>
          </cell>
          <cell r="Q12" t="str">
            <v>ليسانس - كلية الآداب - لغة فرنسية</v>
          </cell>
          <cell r="R12">
            <v>404.66</v>
          </cell>
          <cell r="S12">
            <v>263</v>
          </cell>
          <cell r="T12">
            <v>42552</v>
          </cell>
          <cell r="U12">
            <v>42676</v>
          </cell>
          <cell r="V12" t="str">
            <v>امل محمد عبد المجيد تمام</v>
          </cell>
          <cell r="X12">
            <v>40725</v>
          </cell>
          <cell r="Y12">
            <v>31323</v>
          </cell>
          <cell r="Z12">
            <v>40792</v>
          </cell>
          <cell r="AA12">
            <v>48</v>
          </cell>
          <cell r="AB12">
            <v>48</v>
          </cell>
          <cell r="AC12">
            <v>48</v>
          </cell>
          <cell r="AD12">
            <v>235.8</v>
          </cell>
          <cell r="AE12">
            <v>250.2</v>
          </cell>
          <cell r="AF12">
            <v>254.2</v>
          </cell>
          <cell r="AG12">
            <v>254.2</v>
          </cell>
          <cell r="AH12">
            <v>263</v>
          </cell>
          <cell r="AI12">
            <v>263</v>
          </cell>
          <cell r="AJ12">
            <v>286.67</v>
          </cell>
          <cell r="AK12">
            <v>279</v>
          </cell>
          <cell r="AL12">
            <v>312.47000000000003</v>
          </cell>
          <cell r="AM12">
            <v>523.29</v>
          </cell>
          <cell r="AN12">
            <v>808.31</v>
          </cell>
          <cell r="AO12">
            <v>899.64</v>
          </cell>
          <cell r="AP12">
            <v>28510032502061</v>
          </cell>
        </row>
        <row r="13">
          <cell r="A13">
            <v>11</v>
          </cell>
          <cell r="B13" t="str">
            <v>اميرة إسماعيل تهامى إسماعيل</v>
          </cell>
          <cell r="C13">
            <v>31</v>
          </cell>
          <cell r="D13">
            <v>43130</v>
          </cell>
          <cell r="E13">
            <v>0.65</v>
          </cell>
          <cell r="G13">
            <v>40015</v>
          </cell>
          <cell r="H13">
            <v>41047</v>
          </cell>
          <cell r="I13" t="str">
            <v>باحث شئون تعليم ثالث (أ)</v>
          </cell>
          <cell r="J13" t="str">
            <v>الثالثة (أ)</v>
          </cell>
          <cell r="K13" t="str">
            <v>الثالثة</v>
          </cell>
          <cell r="L13" t="str">
            <v>متزوج</v>
          </cell>
          <cell r="M13">
            <v>41047</v>
          </cell>
          <cell r="N13">
            <v>260</v>
          </cell>
          <cell r="P13">
            <v>42676</v>
          </cell>
          <cell r="Q13" t="str">
            <v>بكالوريوس - كلية الآداب - لغة فرنسية</v>
          </cell>
          <cell r="R13">
            <v>400.04</v>
          </cell>
          <cell r="S13">
            <v>260</v>
          </cell>
          <cell r="T13">
            <v>41047</v>
          </cell>
          <cell r="U13">
            <v>42676</v>
          </cell>
          <cell r="V13" t="str">
            <v>اميرة إسماعيل تهامى إسماعيل</v>
          </cell>
          <cell r="W13">
            <v>43130</v>
          </cell>
          <cell r="X13">
            <v>40725</v>
          </cell>
          <cell r="Y13">
            <v>32318</v>
          </cell>
          <cell r="Z13">
            <v>41047</v>
          </cell>
          <cell r="AA13">
            <v>48</v>
          </cell>
          <cell r="AB13">
            <v>48</v>
          </cell>
          <cell r="AC13">
            <v>48</v>
          </cell>
          <cell r="AD13">
            <v>232.8</v>
          </cell>
          <cell r="AE13">
            <v>247.2</v>
          </cell>
          <cell r="AF13">
            <v>251.2</v>
          </cell>
          <cell r="AG13">
            <v>251.2</v>
          </cell>
          <cell r="AH13">
            <v>260</v>
          </cell>
          <cell r="AI13">
            <v>260</v>
          </cell>
          <cell r="AJ13">
            <v>283.39999999999998</v>
          </cell>
          <cell r="AK13">
            <v>260</v>
          </cell>
          <cell r="AL13">
            <v>308.89999999999998</v>
          </cell>
          <cell r="AM13">
            <v>260</v>
          </cell>
          <cell r="AN13">
            <v>260</v>
          </cell>
          <cell r="AO13">
            <v>260</v>
          </cell>
          <cell r="AP13">
            <v>28806242500229</v>
          </cell>
        </row>
        <row r="14">
          <cell r="A14">
            <v>12</v>
          </cell>
          <cell r="B14" t="str">
            <v>اميرة محمد عبد المعطى محمد</v>
          </cell>
          <cell r="C14">
            <v>34</v>
          </cell>
          <cell r="D14">
            <v>43075</v>
          </cell>
          <cell r="E14">
            <v>0</v>
          </cell>
          <cell r="F14">
            <v>25997708</v>
          </cell>
          <cell r="G14">
            <v>38348</v>
          </cell>
          <cell r="H14">
            <v>40791</v>
          </cell>
          <cell r="I14" t="str">
            <v>أخصائى شئون إدارية ثالث (أ)</v>
          </cell>
          <cell r="J14" t="str">
            <v>الثالثة (أ)</v>
          </cell>
          <cell r="K14" t="str">
            <v>الثالثة</v>
          </cell>
          <cell r="L14" t="str">
            <v>أعزب</v>
          </cell>
          <cell r="M14">
            <v>40792</v>
          </cell>
          <cell r="N14">
            <v>232.5</v>
          </cell>
          <cell r="P14">
            <v>42676</v>
          </cell>
          <cell r="Q14" t="str">
            <v>بكالوريوس - كلية التجارة - أسواق مالية وبورصات</v>
          </cell>
          <cell r="R14">
            <v>357.73</v>
          </cell>
          <cell r="S14">
            <v>232.5</v>
          </cell>
          <cell r="T14">
            <v>41047</v>
          </cell>
          <cell r="U14">
            <v>40920</v>
          </cell>
          <cell r="V14" t="str">
            <v>اميرة محمد عبد المعطى محمد</v>
          </cell>
          <cell r="W14">
            <v>43075</v>
          </cell>
          <cell r="X14">
            <v>40725</v>
          </cell>
          <cell r="Y14">
            <v>31162</v>
          </cell>
          <cell r="Z14">
            <v>40792</v>
          </cell>
          <cell r="AA14">
            <v>38</v>
          </cell>
          <cell r="AB14">
            <v>38</v>
          </cell>
          <cell r="AC14">
            <v>38</v>
          </cell>
          <cell r="AD14">
            <v>209.3</v>
          </cell>
          <cell r="AE14">
            <v>220.7</v>
          </cell>
          <cell r="AF14">
            <v>224.7</v>
          </cell>
          <cell r="AG14">
            <v>224.7</v>
          </cell>
          <cell r="AH14">
            <v>232.5</v>
          </cell>
          <cell r="AI14">
            <v>232.5</v>
          </cell>
          <cell r="AJ14">
            <v>253.42</v>
          </cell>
          <cell r="AK14">
            <v>246</v>
          </cell>
          <cell r="AL14">
            <v>276.23</v>
          </cell>
          <cell r="AM14">
            <v>479.54</v>
          </cell>
          <cell r="AN14">
            <v>760.61</v>
          </cell>
          <cell r="AO14">
            <v>845.07</v>
          </cell>
          <cell r="AP14">
            <v>28504252500204</v>
          </cell>
        </row>
        <row r="15">
          <cell r="A15">
            <v>13</v>
          </cell>
          <cell r="B15" t="str">
            <v>اميره بدر توفيق حسن</v>
          </cell>
          <cell r="C15">
            <v>33</v>
          </cell>
          <cell r="D15">
            <v>43130</v>
          </cell>
          <cell r="E15">
            <v>0</v>
          </cell>
          <cell r="G15">
            <v>40103</v>
          </cell>
          <cell r="H15">
            <v>40939</v>
          </cell>
          <cell r="I15" t="str">
            <v>أخصائى اقامة ثالث (أ)</v>
          </cell>
          <cell r="J15" t="str">
            <v>الثالثة (أ)</v>
          </cell>
          <cell r="K15" t="str">
            <v>الثالثة</v>
          </cell>
          <cell r="L15" t="str">
            <v>متزوج</v>
          </cell>
          <cell r="M15">
            <v>40950</v>
          </cell>
          <cell r="N15">
            <v>260</v>
          </cell>
          <cell r="P15">
            <v>42676</v>
          </cell>
          <cell r="Q15" t="str">
            <v>بكالوريوس - كلية الخدمة الاجتماعية - خدمة اجتماعية</v>
          </cell>
          <cell r="R15">
            <v>400.04</v>
          </cell>
          <cell r="S15">
            <v>260</v>
          </cell>
          <cell r="T15">
            <v>40939</v>
          </cell>
          <cell r="U15">
            <v>42676</v>
          </cell>
          <cell r="V15" t="str">
            <v>اميره بدر توفيق حسن</v>
          </cell>
          <cell r="X15">
            <v>40725</v>
          </cell>
          <cell r="Y15">
            <v>31517</v>
          </cell>
          <cell r="Z15">
            <v>40950</v>
          </cell>
          <cell r="AA15">
            <v>48</v>
          </cell>
          <cell r="AB15">
            <v>48</v>
          </cell>
          <cell r="AC15">
            <v>48</v>
          </cell>
          <cell r="AD15">
            <v>232.8</v>
          </cell>
          <cell r="AE15">
            <v>247.2</v>
          </cell>
          <cell r="AF15">
            <v>251.2</v>
          </cell>
          <cell r="AG15">
            <v>251.2</v>
          </cell>
          <cell r="AH15">
            <v>260</v>
          </cell>
          <cell r="AI15">
            <v>260</v>
          </cell>
          <cell r="AJ15">
            <v>283.39999999999998</v>
          </cell>
          <cell r="AK15">
            <v>260</v>
          </cell>
          <cell r="AL15">
            <v>308.89999999999998</v>
          </cell>
          <cell r="AM15">
            <v>260</v>
          </cell>
          <cell r="AN15">
            <v>260</v>
          </cell>
          <cell r="AO15">
            <v>260</v>
          </cell>
          <cell r="AP15">
            <v>28604152500066</v>
          </cell>
        </row>
        <row r="16">
          <cell r="A16">
            <v>14</v>
          </cell>
          <cell r="B16" t="str">
            <v>اميره محمد حنفي يوسف</v>
          </cell>
          <cell r="C16">
            <v>38</v>
          </cell>
          <cell r="D16">
            <v>43131</v>
          </cell>
          <cell r="E16">
            <v>0</v>
          </cell>
          <cell r="F16">
            <v>2965912</v>
          </cell>
          <cell r="G16">
            <v>38832</v>
          </cell>
          <cell r="H16">
            <v>40791</v>
          </cell>
          <cell r="I16" t="str">
            <v>محاسب ومراجع ثان (ب)</v>
          </cell>
          <cell r="J16" t="str">
            <v>الثانية (ب)</v>
          </cell>
          <cell r="K16" t="str">
            <v>الثانية</v>
          </cell>
          <cell r="L16" t="str">
            <v>متزوج</v>
          </cell>
          <cell r="M16">
            <v>40792</v>
          </cell>
          <cell r="N16">
            <v>274</v>
          </cell>
          <cell r="P16">
            <v>42676</v>
          </cell>
          <cell r="Q16" t="str">
            <v>بكالوريوس - كلية التجارة - محاسبة</v>
          </cell>
          <cell r="R16">
            <v>421.58</v>
          </cell>
          <cell r="S16">
            <v>274</v>
          </cell>
          <cell r="T16">
            <v>41913</v>
          </cell>
          <cell r="U16">
            <v>42676</v>
          </cell>
          <cell r="V16" t="str">
            <v>اميره محمد حنفي يوسف</v>
          </cell>
          <cell r="W16">
            <v>43131</v>
          </cell>
          <cell r="X16">
            <v>40725</v>
          </cell>
          <cell r="Y16">
            <v>29845</v>
          </cell>
          <cell r="Z16">
            <v>40792</v>
          </cell>
          <cell r="AA16">
            <v>48</v>
          </cell>
          <cell r="AB16">
            <v>48</v>
          </cell>
          <cell r="AC16">
            <v>48</v>
          </cell>
          <cell r="AD16">
            <v>241.8</v>
          </cell>
          <cell r="AE16">
            <v>256.2</v>
          </cell>
          <cell r="AF16">
            <v>260.2</v>
          </cell>
          <cell r="AG16">
            <v>260.2</v>
          </cell>
          <cell r="AH16">
            <v>269</v>
          </cell>
          <cell r="AI16">
            <v>274</v>
          </cell>
          <cell r="AJ16">
            <v>298.66000000000003</v>
          </cell>
          <cell r="AK16">
            <v>291</v>
          </cell>
          <cell r="AL16">
            <v>325.52999999999997</v>
          </cell>
          <cell r="AM16">
            <v>531.19000000000005</v>
          </cell>
          <cell r="AN16">
            <v>816.81</v>
          </cell>
          <cell r="AO16">
            <v>908.99</v>
          </cell>
          <cell r="AP16">
            <v>28109162500128</v>
          </cell>
        </row>
        <row r="17">
          <cell r="A17">
            <v>15</v>
          </cell>
          <cell r="B17" t="str">
            <v>انعام احمد ابراهيم مهران</v>
          </cell>
          <cell r="C17">
            <v>48</v>
          </cell>
          <cell r="D17">
            <v>43368</v>
          </cell>
          <cell r="E17">
            <v>0</v>
          </cell>
          <cell r="F17">
            <v>11841848</v>
          </cell>
          <cell r="G17">
            <v>34243</v>
          </cell>
          <cell r="H17">
            <v>35196</v>
          </cell>
          <cell r="I17" t="str">
            <v>محاسب ومراجع ثان (ب)</v>
          </cell>
          <cell r="J17" t="str">
            <v>الثانية (ب)</v>
          </cell>
          <cell r="K17" t="str">
            <v>الثانية</v>
          </cell>
          <cell r="L17" t="str">
            <v>متزوج ويعول أكثر من واحد</v>
          </cell>
          <cell r="M17">
            <v>35196</v>
          </cell>
          <cell r="N17">
            <v>452.58</v>
          </cell>
          <cell r="P17">
            <v>42676</v>
          </cell>
          <cell r="Q17" t="str">
            <v>بكالوريوس - كلية التجارة - إقتصاد وإدارة المشروعات ( نظام التعليم المفتوح )</v>
          </cell>
          <cell r="R17">
            <v>696.35</v>
          </cell>
          <cell r="S17">
            <v>452.58</v>
          </cell>
          <cell r="T17">
            <v>41913</v>
          </cell>
          <cell r="U17">
            <v>38796</v>
          </cell>
          <cell r="V17" t="str">
            <v>انعام احمد ابراهيم مهران</v>
          </cell>
          <cell r="W17">
            <v>0</v>
          </cell>
          <cell r="X17">
            <v>37073</v>
          </cell>
          <cell r="Y17">
            <v>26151</v>
          </cell>
          <cell r="Z17">
            <v>35196</v>
          </cell>
          <cell r="AA17">
            <v>238.82</v>
          </cell>
          <cell r="AB17">
            <v>280.60000000000002</v>
          </cell>
          <cell r="AC17">
            <v>324.60000000000002</v>
          </cell>
          <cell r="AD17">
            <v>356.68</v>
          </cell>
          <cell r="AE17">
            <v>417.56</v>
          </cell>
          <cell r="AF17">
            <v>421.56</v>
          </cell>
          <cell r="AG17">
            <v>421.56</v>
          </cell>
          <cell r="AH17">
            <v>447.58</v>
          </cell>
          <cell r="AI17">
            <v>452.58</v>
          </cell>
          <cell r="AJ17">
            <v>493.31</v>
          </cell>
          <cell r="AK17">
            <v>524.15</v>
          </cell>
          <cell r="AL17">
            <v>537.71</v>
          </cell>
          <cell r="AM17">
            <v>777.84</v>
          </cell>
          <cell r="AN17">
            <v>1092.3699999999999</v>
          </cell>
          <cell r="AO17">
            <v>1212.0999999999999</v>
          </cell>
          <cell r="AP17">
            <v>27108062500783</v>
          </cell>
        </row>
        <row r="18">
          <cell r="A18">
            <v>16</v>
          </cell>
          <cell r="B18" t="str">
            <v>اوميمه جمال حلمى حسن</v>
          </cell>
          <cell r="C18">
            <v>44</v>
          </cell>
          <cell r="D18">
            <v>43150</v>
          </cell>
          <cell r="E18">
            <v>0</v>
          </cell>
          <cell r="G18">
            <v>37621</v>
          </cell>
          <cell r="H18">
            <v>40791</v>
          </cell>
          <cell r="I18" t="str">
            <v>أخصائى مشتريات ومخازن ثان (أ)</v>
          </cell>
          <cell r="J18" t="str">
            <v>الثانية (أ)</v>
          </cell>
          <cell r="K18" t="str">
            <v>الثانية</v>
          </cell>
          <cell r="L18" t="str">
            <v>متزوج</v>
          </cell>
          <cell r="M18">
            <v>40792</v>
          </cell>
          <cell r="N18">
            <v>283</v>
          </cell>
          <cell r="P18">
            <v>42676</v>
          </cell>
          <cell r="Q18" t="str">
            <v>بكالوريوس - كلية التجارة - محاسبة</v>
          </cell>
          <cell r="R18">
            <v>435.43</v>
          </cell>
          <cell r="S18">
            <v>283</v>
          </cell>
          <cell r="T18">
            <v>41091</v>
          </cell>
          <cell r="U18">
            <v>42676</v>
          </cell>
          <cell r="V18" t="str">
            <v>اوميمه جمال حلمى حسن</v>
          </cell>
          <cell r="W18">
            <v>43150</v>
          </cell>
          <cell r="X18">
            <v>40725</v>
          </cell>
          <cell r="Y18">
            <v>27365</v>
          </cell>
          <cell r="Z18">
            <v>40792</v>
          </cell>
          <cell r="AA18">
            <v>48</v>
          </cell>
          <cell r="AB18">
            <v>48</v>
          </cell>
          <cell r="AC18">
            <v>48</v>
          </cell>
          <cell r="AD18">
            <v>248.8</v>
          </cell>
          <cell r="AE18">
            <v>263.2</v>
          </cell>
          <cell r="AF18">
            <v>268.2</v>
          </cell>
          <cell r="AG18">
            <v>268.2</v>
          </cell>
          <cell r="AH18">
            <v>278</v>
          </cell>
          <cell r="AI18">
            <v>283</v>
          </cell>
          <cell r="AJ18">
            <v>308.47000000000003</v>
          </cell>
          <cell r="AK18">
            <v>283</v>
          </cell>
          <cell r="AL18">
            <v>336.23</v>
          </cell>
          <cell r="AM18">
            <v>283</v>
          </cell>
          <cell r="AN18">
            <v>283</v>
          </cell>
          <cell r="AO18">
            <v>283</v>
          </cell>
          <cell r="AP18">
            <v>27412022500064</v>
          </cell>
        </row>
        <row r="19">
          <cell r="A19">
            <v>17</v>
          </cell>
          <cell r="B19" t="str">
            <v>ايفيلين ربيل بطرس اسكاروس</v>
          </cell>
          <cell r="C19">
            <v>40</v>
          </cell>
          <cell r="D19">
            <v>43368</v>
          </cell>
          <cell r="E19">
            <v>0</v>
          </cell>
          <cell r="F19">
            <v>15479909</v>
          </cell>
          <cell r="G19">
            <v>39082</v>
          </cell>
          <cell r="H19">
            <v>40791</v>
          </cell>
          <cell r="I19" t="str">
            <v>أخصائى نفسى ثان (ب)</v>
          </cell>
          <cell r="J19" t="str">
            <v>الثانية (ب)</v>
          </cell>
          <cell r="K19" t="str">
            <v>الثانية</v>
          </cell>
          <cell r="L19" t="str">
            <v>متزوج</v>
          </cell>
          <cell r="M19">
            <v>40792</v>
          </cell>
          <cell r="N19">
            <v>271</v>
          </cell>
          <cell r="P19">
            <v>42676</v>
          </cell>
          <cell r="Q19" t="str">
            <v>ليسانس - كلية الآداب - آثار ( آثار إسلامية وآثار مصرية )</v>
          </cell>
          <cell r="R19">
            <v>416.97</v>
          </cell>
          <cell r="S19">
            <v>271</v>
          </cell>
          <cell r="T19">
            <v>42552</v>
          </cell>
          <cell r="U19">
            <v>42676</v>
          </cell>
          <cell r="V19" t="str">
            <v>ايفيلين ربيل بطرس اسكاروس</v>
          </cell>
          <cell r="W19">
            <v>43368</v>
          </cell>
          <cell r="X19">
            <v>40360</v>
          </cell>
          <cell r="Y19">
            <v>28814</v>
          </cell>
          <cell r="Z19">
            <v>40792</v>
          </cell>
          <cell r="AA19">
            <v>48</v>
          </cell>
          <cell r="AB19">
            <v>48</v>
          </cell>
          <cell r="AC19">
            <v>228.6</v>
          </cell>
          <cell r="AD19">
            <v>239.8</v>
          </cell>
          <cell r="AE19">
            <v>254.2</v>
          </cell>
          <cell r="AF19">
            <v>258.2</v>
          </cell>
          <cell r="AG19">
            <v>258.2</v>
          </cell>
          <cell r="AH19">
            <v>267</v>
          </cell>
          <cell r="AI19">
            <v>271</v>
          </cell>
          <cell r="AJ19">
            <v>295.39</v>
          </cell>
          <cell r="AK19">
            <v>271</v>
          </cell>
          <cell r="AL19">
            <v>321.97000000000003</v>
          </cell>
          <cell r="AM19">
            <v>271</v>
          </cell>
          <cell r="AN19">
            <v>271</v>
          </cell>
          <cell r="AO19">
            <v>271</v>
          </cell>
          <cell r="AP19">
            <v>27811202502229</v>
          </cell>
        </row>
        <row r="20">
          <cell r="A20">
            <v>18</v>
          </cell>
          <cell r="B20" t="str">
            <v>ايمان أحمد بركات أحمد</v>
          </cell>
          <cell r="C20">
            <v>32</v>
          </cell>
          <cell r="D20">
            <v>0</v>
          </cell>
          <cell r="E20">
            <v>0</v>
          </cell>
          <cell r="F20">
            <v>60087040</v>
          </cell>
          <cell r="G20">
            <v>40244</v>
          </cell>
          <cell r="H20">
            <v>41047</v>
          </cell>
          <cell r="I20" t="str">
            <v>أخصائى شئون تعليم ثالث (أ)</v>
          </cell>
          <cell r="J20" t="str">
            <v>الثالثة (أ)</v>
          </cell>
          <cell r="K20" t="str">
            <v>الثالثة</v>
          </cell>
          <cell r="L20" t="str">
            <v>متزوج</v>
          </cell>
          <cell r="M20">
            <v>41048</v>
          </cell>
          <cell r="N20">
            <v>260</v>
          </cell>
          <cell r="P20">
            <v>42676</v>
          </cell>
          <cell r="Q20" t="str">
            <v>ليسانس - كلية الآداب - لغة إنجليزية</v>
          </cell>
          <cell r="R20" t="str">
            <v xml:space="preserve"> لا </v>
          </cell>
          <cell r="S20">
            <v>260</v>
          </cell>
          <cell r="T20">
            <v>41047</v>
          </cell>
          <cell r="U20">
            <v>42676</v>
          </cell>
          <cell r="V20" t="str">
            <v>ايمان أحمد بركات أحمد</v>
          </cell>
          <cell r="X20">
            <v>40725</v>
          </cell>
          <cell r="Y20">
            <v>31851</v>
          </cell>
          <cell r="Z20">
            <v>41048</v>
          </cell>
          <cell r="AA20">
            <v>48</v>
          </cell>
          <cell r="AB20">
            <v>48</v>
          </cell>
          <cell r="AC20">
            <v>48</v>
          </cell>
          <cell r="AD20">
            <v>232.8</v>
          </cell>
          <cell r="AE20">
            <v>247.2</v>
          </cell>
          <cell r="AF20">
            <v>251.2</v>
          </cell>
          <cell r="AG20">
            <v>251.2</v>
          </cell>
          <cell r="AH20">
            <v>260</v>
          </cell>
          <cell r="AI20">
            <v>260</v>
          </cell>
          <cell r="AJ20">
            <v>283.39999999999998</v>
          </cell>
          <cell r="AK20">
            <v>260</v>
          </cell>
          <cell r="AL20">
            <v>308.89999999999998</v>
          </cell>
          <cell r="AM20">
            <v>260</v>
          </cell>
          <cell r="AN20">
            <v>260</v>
          </cell>
          <cell r="AO20">
            <v>260</v>
          </cell>
          <cell r="AP20">
            <v>28703152500285</v>
          </cell>
        </row>
        <row r="21">
          <cell r="A21">
            <v>19</v>
          </cell>
          <cell r="B21" t="str">
            <v>ايمان عبدالحميد عبد اللطيف</v>
          </cell>
          <cell r="C21">
            <v>39</v>
          </cell>
          <cell r="D21">
            <v>43084</v>
          </cell>
          <cell r="E21">
            <v>0</v>
          </cell>
          <cell r="G21">
            <v>38300</v>
          </cell>
          <cell r="H21">
            <v>40791</v>
          </cell>
          <cell r="I21" t="str">
            <v>أخصائى إجتماعى ثان (أ)</v>
          </cell>
          <cell r="J21" t="str">
            <v>الثانية (أ)</v>
          </cell>
          <cell r="K21" t="str">
            <v>الثانية</v>
          </cell>
          <cell r="L21" t="str">
            <v>أعزب</v>
          </cell>
          <cell r="M21">
            <v>40792</v>
          </cell>
          <cell r="N21">
            <v>278</v>
          </cell>
          <cell r="P21">
            <v>42676</v>
          </cell>
          <cell r="Q21" t="str">
            <v>بكالوريوس - كلية الخدمة الاجتماعية - خدمة اجتماعية</v>
          </cell>
          <cell r="R21">
            <v>427.74</v>
          </cell>
          <cell r="S21">
            <v>278</v>
          </cell>
          <cell r="T21">
            <v>41456</v>
          </cell>
          <cell r="U21">
            <v>42676</v>
          </cell>
          <cell r="V21" t="str">
            <v>ايمان عبدالحميد عبد اللطيف</v>
          </cell>
          <cell r="W21">
            <v>43084</v>
          </cell>
          <cell r="X21">
            <v>40725</v>
          </cell>
          <cell r="Y21">
            <v>29481</v>
          </cell>
          <cell r="Z21">
            <v>40792</v>
          </cell>
          <cell r="AA21">
            <v>48</v>
          </cell>
          <cell r="AB21">
            <v>48</v>
          </cell>
          <cell r="AC21">
            <v>48</v>
          </cell>
          <cell r="AD21">
            <v>241.8</v>
          </cell>
          <cell r="AE21">
            <v>256.2</v>
          </cell>
          <cell r="AF21">
            <v>268.2</v>
          </cell>
          <cell r="AG21">
            <v>268.2</v>
          </cell>
          <cell r="AH21">
            <v>278</v>
          </cell>
          <cell r="AI21">
            <v>278</v>
          </cell>
          <cell r="AJ21">
            <v>303.02</v>
          </cell>
          <cell r="AK21">
            <v>278</v>
          </cell>
          <cell r="AL21">
            <v>330.29</v>
          </cell>
          <cell r="AM21">
            <v>283</v>
          </cell>
          <cell r="AN21">
            <v>283</v>
          </cell>
          <cell r="AO21">
            <v>283</v>
          </cell>
          <cell r="AP21">
            <v>28009172501861</v>
          </cell>
        </row>
        <row r="22">
          <cell r="A22">
            <v>20</v>
          </cell>
          <cell r="B22" t="str">
            <v>ايمان محمد عبد المعطي محمد</v>
          </cell>
          <cell r="C22">
            <v>35</v>
          </cell>
          <cell r="D22">
            <v>0</v>
          </cell>
          <cell r="E22">
            <v>0</v>
          </cell>
          <cell r="F22">
            <v>216997434</v>
          </cell>
          <cell r="G22">
            <v>39539</v>
          </cell>
          <cell r="H22">
            <v>40426</v>
          </cell>
          <cell r="I22" t="str">
            <v>أخصائى تمويل ومحاسبة ثان (ب)</v>
          </cell>
          <cell r="J22" t="str">
            <v>الثانية (ب)</v>
          </cell>
          <cell r="K22" t="str">
            <v>الثانية</v>
          </cell>
          <cell r="L22" t="str">
            <v>متزوج</v>
          </cell>
          <cell r="M22">
            <v>40792</v>
          </cell>
          <cell r="N22">
            <v>264</v>
          </cell>
          <cell r="P22">
            <v>42676</v>
          </cell>
          <cell r="Q22" t="str">
            <v>بكالوريوس - كلية التجارة - إدارة أعمال</v>
          </cell>
          <cell r="R22">
            <v>406.2</v>
          </cell>
          <cell r="S22">
            <v>264</v>
          </cell>
          <cell r="T22">
            <v>42552</v>
          </cell>
          <cell r="U22">
            <v>42676</v>
          </cell>
          <cell r="V22" t="str">
            <v>ايمان محمد عبد المعطي محمد</v>
          </cell>
          <cell r="X22">
            <v>40360</v>
          </cell>
          <cell r="Y22">
            <v>30710</v>
          </cell>
          <cell r="Z22">
            <v>40792</v>
          </cell>
          <cell r="AA22">
            <v>48</v>
          </cell>
          <cell r="AB22">
            <v>48</v>
          </cell>
          <cell r="AC22">
            <v>225.6</v>
          </cell>
          <cell r="AD22">
            <v>236.8</v>
          </cell>
          <cell r="AE22">
            <v>251.2</v>
          </cell>
          <cell r="AF22">
            <v>255.2</v>
          </cell>
          <cell r="AG22">
            <v>255.2</v>
          </cell>
          <cell r="AH22">
            <v>264</v>
          </cell>
          <cell r="AI22">
            <v>264</v>
          </cell>
          <cell r="AJ22">
            <v>287.76</v>
          </cell>
          <cell r="AK22">
            <v>264</v>
          </cell>
          <cell r="AL22">
            <v>313.64999999999998</v>
          </cell>
          <cell r="AM22">
            <v>264</v>
          </cell>
          <cell r="AN22">
            <v>264</v>
          </cell>
          <cell r="AO22">
            <v>264</v>
          </cell>
          <cell r="AP22">
            <v>28401292500181</v>
          </cell>
        </row>
        <row r="23">
          <cell r="A23">
            <v>21</v>
          </cell>
          <cell r="B23" t="str">
            <v>بسمة عبد العزيز ابو العلا</v>
          </cell>
          <cell r="C23">
            <v>36</v>
          </cell>
          <cell r="D23">
            <v>0</v>
          </cell>
          <cell r="E23">
            <v>0.65</v>
          </cell>
          <cell r="G23">
            <v>38473</v>
          </cell>
          <cell r="H23">
            <v>40791</v>
          </cell>
          <cell r="I23" t="str">
            <v>أخصائى إجتماعى ثان (ب)</v>
          </cell>
          <cell r="J23" t="str">
            <v>الثانية (ب)</v>
          </cell>
          <cell r="K23" t="str">
            <v>الثانية</v>
          </cell>
          <cell r="L23" t="str">
            <v>أعزب</v>
          </cell>
          <cell r="M23">
            <v>40792</v>
          </cell>
          <cell r="N23">
            <v>274</v>
          </cell>
          <cell r="P23">
            <v>42676</v>
          </cell>
          <cell r="Q23" t="str">
            <v>بكالوريوس - كلية الخدمة الاجتماعية - خدمة اجتماعية</v>
          </cell>
          <cell r="R23">
            <v>421.58</v>
          </cell>
          <cell r="S23">
            <v>274</v>
          </cell>
          <cell r="T23">
            <v>41913</v>
          </cell>
          <cell r="U23">
            <v>42676</v>
          </cell>
          <cell r="V23" t="str">
            <v>بسمة عبد العزيز ابو العلا</v>
          </cell>
          <cell r="X23">
            <v>40725</v>
          </cell>
          <cell r="Y23">
            <v>30365</v>
          </cell>
          <cell r="Z23">
            <v>40792</v>
          </cell>
          <cell r="AA23">
            <v>48</v>
          </cell>
          <cell r="AB23">
            <v>48</v>
          </cell>
          <cell r="AC23">
            <v>48</v>
          </cell>
          <cell r="AD23">
            <v>241.8</v>
          </cell>
          <cell r="AE23">
            <v>256.2</v>
          </cell>
          <cell r="AF23">
            <v>260.2</v>
          </cell>
          <cell r="AG23">
            <v>260.2</v>
          </cell>
          <cell r="AH23">
            <v>269</v>
          </cell>
          <cell r="AI23">
            <v>274</v>
          </cell>
          <cell r="AJ23">
            <v>298.66000000000003</v>
          </cell>
          <cell r="AK23">
            <v>291</v>
          </cell>
          <cell r="AL23">
            <v>325.52999999999997</v>
          </cell>
          <cell r="AM23">
            <v>531.19000000000005</v>
          </cell>
          <cell r="AN23">
            <v>816.81</v>
          </cell>
          <cell r="AO23">
            <v>908.99</v>
          </cell>
          <cell r="AP23">
            <v>28302182500226</v>
          </cell>
        </row>
        <row r="24">
          <cell r="A24">
            <v>22</v>
          </cell>
          <cell r="B24" t="str">
            <v>بيتر عاطف كمال متري</v>
          </cell>
          <cell r="C24">
            <v>39</v>
          </cell>
          <cell r="D24">
            <v>43146</v>
          </cell>
          <cell r="E24">
            <v>0</v>
          </cell>
          <cell r="F24">
            <v>15459840</v>
          </cell>
          <cell r="G24">
            <v>39317</v>
          </cell>
          <cell r="H24">
            <v>40791</v>
          </cell>
          <cell r="I24" t="str">
            <v>أخصائى مشتريات ومخازن ثان (ب)</v>
          </cell>
          <cell r="J24" t="str">
            <v>الثانية (ب)</v>
          </cell>
          <cell r="K24" t="str">
            <v>الثانية</v>
          </cell>
          <cell r="L24" t="str">
            <v>متزوج ويعول واحد</v>
          </cell>
          <cell r="M24">
            <v>40792</v>
          </cell>
          <cell r="N24">
            <v>270</v>
          </cell>
          <cell r="P24">
            <v>42676</v>
          </cell>
          <cell r="Q24" t="str">
            <v>بكالوريوس - كلية التجارة - محاسبة</v>
          </cell>
          <cell r="R24">
            <v>415.43</v>
          </cell>
          <cell r="S24">
            <v>270</v>
          </cell>
          <cell r="T24">
            <v>42552</v>
          </cell>
          <cell r="U24">
            <v>42676</v>
          </cell>
          <cell r="V24" t="str">
            <v>بيتر عاطف كمال متري</v>
          </cell>
          <cell r="W24">
            <v>43146</v>
          </cell>
          <cell r="X24">
            <v>40725</v>
          </cell>
          <cell r="Y24">
            <v>29479</v>
          </cell>
          <cell r="Z24">
            <v>40792</v>
          </cell>
          <cell r="AA24">
            <v>48</v>
          </cell>
          <cell r="AB24">
            <v>48</v>
          </cell>
          <cell r="AC24">
            <v>48</v>
          </cell>
          <cell r="AD24">
            <v>238.8</v>
          </cell>
          <cell r="AE24">
            <v>253.2</v>
          </cell>
          <cell r="AF24">
            <v>257.2</v>
          </cell>
          <cell r="AG24">
            <v>257.2</v>
          </cell>
          <cell r="AH24">
            <v>266</v>
          </cell>
          <cell r="AI24">
            <v>270</v>
          </cell>
          <cell r="AJ24">
            <v>294.3</v>
          </cell>
          <cell r="AK24">
            <v>270</v>
          </cell>
          <cell r="AL24">
            <v>320.77999999999997</v>
          </cell>
          <cell r="AM24">
            <v>270</v>
          </cell>
          <cell r="AN24">
            <v>270</v>
          </cell>
          <cell r="AO24">
            <v>270</v>
          </cell>
          <cell r="AP24">
            <v>28009152500311</v>
          </cell>
        </row>
        <row r="25">
          <cell r="A25">
            <v>23</v>
          </cell>
          <cell r="B25" t="str">
            <v>جرجس فيليب عزيز نخله</v>
          </cell>
          <cell r="C25">
            <v>33</v>
          </cell>
          <cell r="D25">
            <v>0</v>
          </cell>
          <cell r="E25">
            <v>0</v>
          </cell>
          <cell r="F25">
            <v>60238698</v>
          </cell>
          <cell r="G25">
            <v>39365</v>
          </cell>
          <cell r="H25">
            <v>40791</v>
          </cell>
          <cell r="I25" t="str">
            <v>أخصائى تغذية ثان (ب)</v>
          </cell>
          <cell r="J25" t="str">
            <v>الثانية (ب)</v>
          </cell>
          <cell r="K25" t="str">
            <v>الثانية</v>
          </cell>
          <cell r="L25" t="str">
            <v>أعزب</v>
          </cell>
          <cell r="M25">
            <v>40792</v>
          </cell>
          <cell r="N25">
            <v>263</v>
          </cell>
          <cell r="P25">
            <v>42676</v>
          </cell>
          <cell r="Q25" t="str">
            <v>بكالوريوس - كلية الزراعة - إنتاج حيوان</v>
          </cell>
          <cell r="R25">
            <v>404.66</v>
          </cell>
          <cell r="S25">
            <v>263</v>
          </cell>
          <cell r="T25">
            <v>42552</v>
          </cell>
          <cell r="U25">
            <v>42676</v>
          </cell>
          <cell r="V25" t="str">
            <v>جرجس فيليب عزيز نخله</v>
          </cell>
          <cell r="X25">
            <v>40725</v>
          </cell>
          <cell r="Y25">
            <v>31368</v>
          </cell>
          <cell r="Z25">
            <v>40792</v>
          </cell>
          <cell r="AA25">
            <v>48</v>
          </cell>
          <cell r="AB25">
            <v>48</v>
          </cell>
          <cell r="AC25">
            <v>48</v>
          </cell>
          <cell r="AD25">
            <v>235.8</v>
          </cell>
          <cell r="AE25">
            <v>250.2</v>
          </cell>
          <cell r="AF25">
            <v>254.2</v>
          </cell>
          <cell r="AG25">
            <v>254.2</v>
          </cell>
          <cell r="AH25">
            <v>263</v>
          </cell>
          <cell r="AI25">
            <v>263</v>
          </cell>
          <cell r="AJ25">
            <v>286.67</v>
          </cell>
          <cell r="AK25">
            <v>263</v>
          </cell>
          <cell r="AL25">
            <v>312.47000000000003</v>
          </cell>
          <cell r="AM25">
            <v>263</v>
          </cell>
          <cell r="AN25">
            <v>263</v>
          </cell>
          <cell r="AO25">
            <v>263</v>
          </cell>
          <cell r="AP25">
            <v>28511172500374</v>
          </cell>
        </row>
        <row r="26">
          <cell r="A26">
            <v>24</v>
          </cell>
          <cell r="B26" t="str">
            <v>حازم عبد الرحمن دوينى عبدالرحمن</v>
          </cell>
          <cell r="C26">
            <v>33</v>
          </cell>
          <cell r="D26">
            <v>43113</v>
          </cell>
          <cell r="E26">
            <v>0</v>
          </cell>
          <cell r="F26">
            <v>15467903</v>
          </cell>
          <cell r="G26">
            <v>40095</v>
          </cell>
          <cell r="H26">
            <v>41047</v>
          </cell>
          <cell r="I26" t="str">
            <v>محاسب ومراجع ثالث (أ)</v>
          </cell>
          <cell r="J26" t="str">
            <v>الثالثة (أ)</v>
          </cell>
          <cell r="K26" t="str">
            <v>الثالثة</v>
          </cell>
          <cell r="L26" t="str">
            <v>أعزب</v>
          </cell>
          <cell r="M26">
            <v>41048</v>
          </cell>
          <cell r="N26">
            <v>260</v>
          </cell>
          <cell r="P26">
            <v>42676</v>
          </cell>
          <cell r="Q26" t="str">
            <v>بكالوريوس - كلية التجارة - أسواق مالية وبورصات</v>
          </cell>
          <cell r="S26">
            <v>260</v>
          </cell>
          <cell r="T26">
            <v>41047</v>
          </cell>
          <cell r="U26">
            <v>42676</v>
          </cell>
          <cell r="V26" t="str">
            <v>حازم عبد الرحمن دوينى عبدالرحمن</v>
          </cell>
          <cell r="W26">
            <v>43113</v>
          </cell>
          <cell r="X26">
            <v>40725</v>
          </cell>
          <cell r="Y26">
            <v>31564</v>
          </cell>
          <cell r="Z26">
            <v>41048</v>
          </cell>
          <cell r="AA26">
            <v>48</v>
          </cell>
          <cell r="AB26">
            <v>48</v>
          </cell>
          <cell r="AC26">
            <v>48</v>
          </cell>
          <cell r="AD26">
            <v>232.8</v>
          </cell>
          <cell r="AE26">
            <v>247.2</v>
          </cell>
          <cell r="AF26">
            <v>251.2</v>
          </cell>
          <cell r="AG26">
            <v>251.2</v>
          </cell>
          <cell r="AH26">
            <v>260</v>
          </cell>
          <cell r="AI26">
            <v>260</v>
          </cell>
          <cell r="AJ26">
            <v>283.39999999999998</v>
          </cell>
          <cell r="AK26">
            <v>260</v>
          </cell>
          <cell r="AL26">
            <v>308.89999999999998</v>
          </cell>
          <cell r="AM26">
            <v>260</v>
          </cell>
          <cell r="AN26">
            <v>260</v>
          </cell>
          <cell r="AO26">
            <v>260</v>
          </cell>
          <cell r="AP26">
            <v>28606012505753</v>
          </cell>
        </row>
        <row r="27">
          <cell r="A27">
            <v>25</v>
          </cell>
          <cell r="B27" t="str">
            <v>حسام جمال الدين محمد محمود</v>
          </cell>
          <cell r="C27">
            <v>32</v>
          </cell>
          <cell r="D27">
            <v>43068</v>
          </cell>
          <cell r="E27">
            <v>0</v>
          </cell>
          <cell r="F27">
            <v>13008595</v>
          </cell>
          <cell r="G27">
            <v>39773</v>
          </cell>
          <cell r="H27">
            <v>41047</v>
          </cell>
          <cell r="I27" t="str">
            <v>محاسب ومراجع ثالث (أ)</v>
          </cell>
          <cell r="J27" t="str">
            <v>الثالثة (أ)</v>
          </cell>
          <cell r="K27" t="str">
            <v>الثالثة</v>
          </cell>
          <cell r="L27" t="str">
            <v>متزوج ويعول واحد</v>
          </cell>
          <cell r="M27">
            <v>41048</v>
          </cell>
          <cell r="N27">
            <v>263</v>
          </cell>
          <cell r="P27">
            <v>42676</v>
          </cell>
          <cell r="Q27" t="str">
            <v>بكالوريوس - كلية التجارة - محاسبة</v>
          </cell>
          <cell r="S27">
            <v>263</v>
          </cell>
          <cell r="T27">
            <v>41047</v>
          </cell>
          <cell r="U27">
            <v>42676</v>
          </cell>
          <cell r="V27" t="str">
            <v>حسام جمال الدين محمد محمود</v>
          </cell>
          <cell r="W27">
            <v>43068</v>
          </cell>
          <cell r="X27">
            <v>40725</v>
          </cell>
          <cell r="Y27">
            <v>32070</v>
          </cell>
          <cell r="Z27">
            <v>41048</v>
          </cell>
          <cell r="AA27">
            <v>48</v>
          </cell>
          <cell r="AB27">
            <v>48</v>
          </cell>
          <cell r="AC27">
            <v>48</v>
          </cell>
          <cell r="AD27">
            <v>235.8</v>
          </cell>
          <cell r="AE27">
            <v>250.2</v>
          </cell>
          <cell r="AF27">
            <v>254.2</v>
          </cell>
          <cell r="AG27">
            <v>254.2</v>
          </cell>
          <cell r="AH27">
            <v>263</v>
          </cell>
          <cell r="AI27">
            <v>263</v>
          </cell>
          <cell r="AJ27">
            <v>286.67</v>
          </cell>
          <cell r="AK27">
            <v>263</v>
          </cell>
          <cell r="AL27">
            <v>312.47000000000003</v>
          </cell>
          <cell r="AM27">
            <v>263</v>
          </cell>
          <cell r="AN27">
            <v>263</v>
          </cell>
          <cell r="AO27">
            <v>263</v>
          </cell>
          <cell r="AP27">
            <v>28710202500351</v>
          </cell>
        </row>
        <row r="28">
          <cell r="A28">
            <v>26</v>
          </cell>
          <cell r="B28" t="str">
            <v>حنان فاروق محمد طلبه</v>
          </cell>
          <cell r="C28">
            <v>38</v>
          </cell>
          <cell r="D28">
            <v>0</v>
          </cell>
          <cell r="E28">
            <v>0</v>
          </cell>
          <cell r="F28">
            <v>18217477</v>
          </cell>
          <cell r="G28">
            <v>38446</v>
          </cell>
          <cell r="H28">
            <v>40791</v>
          </cell>
          <cell r="I28" t="str">
            <v>أخصائى إجتماعى ثان (أ)</v>
          </cell>
          <cell r="J28" t="str">
            <v>الثانية (أ)</v>
          </cell>
          <cell r="K28" t="str">
            <v>الثانية</v>
          </cell>
          <cell r="L28" t="str">
            <v>متزوج</v>
          </cell>
          <cell r="M28">
            <v>40792</v>
          </cell>
          <cell r="N28">
            <v>278</v>
          </cell>
          <cell r="P28">
            <v>42676</v>
          </cell>
          <cell r="Q28" t="str">
            <v>بكالوريوس - المعاهد العليا - معهد عالى خدمة إجتماعية</v>
          </cell>
          <cell r="R28">
            <v>427.74</v>
          </cell>
          <cell r="S28">
            <v>278</v>
          </cell>
          <cell r="T28">
            <v>41456</v>
          </cell>
          <cell r="U28">
            <v>42676</v>
          </cell>
          <cell r="V28" t="str">
            <v>حنان فاروق محمد طلبه</v>
          </cell>
          <cell r="X28">
            <v>40725</v>
          </cell>
          <cell r="Y28">
            <v>29620</v>
          </cell>
          <cell r="Z28">
            <v>40792</v>
          </cell>
          <cell r="AA28">
            <v>48</v>
          </cell>
          <cell r="AB28">
            <v>48</v>
          </cell>
          <cell r="AC28">
            <v>48</v>
          </cell>
          <cell r="AD28">
            <v>241.8</v>
          </cell>
          <cell r="AE28">
            <v>256.2</v>
          </cell>
          <cell r="AF28">
            <v>268.2</v>
          </cell>
          <cell r="AG28">
            <v>268.2</v>
          </cell>
          <cell r="AH28">
            <v>278</v>
          </cell>
          <cell r="AI28">
            <v>278</v>
          </cell>
          <cell r="AJ28">
            <v>303.02</v>
          </cell>
          <cell r="AK28">
            <v>278</v>
          </cell>
          <cell r="AL28">
            <v>330.29</v>
          </cell>
          <cell r="AM28">
            <v>278</v>
          </cell>
          <cell r="AN28">
            <v>278</v>
          </cell>
          <cell r="AO28">
            <v>278</v>
          </cell>
          <cell r="AP28">
            <v>28102032500229</v>
          </cell>
        </row>
        <row r="29">
          <cell r="A29">
            <v>27</v>
          </cell>
          <cell r="B29" t="str">
            <v>حنان محمود محمد أحمد</v>
          </cell>
          <cell r="C29">
            <v>27</v>
          </cell>
          <cell r="D29">
            <v>0</v>
          </cell>
          <cell r="E29">
            <v>0</v>
          </cell>
          <cell r="G29">
            <v>42152</v>
          </cell>
          <cell r="H29">
            <v>42152</v>
          </cell>
          <cell r="I29" t="str">
            <v>اخصائي معمل ثالث (ب)</v>
          </cell>
          <cell r="J29" t="str">
            <v>الثالثة (ب)</v>
          </cell>
          <cell r="K29" t="str">
            <v>الثالثة</v>
          </cell>
          <cell r="L29" t="str">
            <v>أعزب</v>
          </cell>
          <cell r="M29">
            <v>42161</v>
          </cell>
          <cell r="N29">
            <v>246</v>
          </cell>
          <cell r="P29">
            <v>42676</v>
          </cell>
          <cell r="Q29" t="str">
            <v>بكالوريوس - كلية العلوم - كيمياء حيوية وكيمياء</v>
          </cell>
          <cell r="R29">
            <v>378.5</v>
          </cell>
          <cell r="S29">
            <v>246</v>
          </cell>
          <cell r="T29">
            <v>42152</v>
          </cell>
          <cell r="U29">
            <v>42676</v>
          </cell>
          <cell r="V29" t="str">
            <v>حنان محمود محمد أحمد</v>
          </cell>
          <cell r="X29">
            <v>38899</v>
          </cell>
          <cell r="Y29">
            <v>33818</v>
          </cell>
          <cell r="Z29">
            <v>42161</v>
          </cell>
          <cell r="AA29">
            <v>48</v>
          </cell>
          <cell r="AB29">
            <v>48</v>
          </cell>
          <cell r="AC29">
            <v>48</v>
          </cell>
          <cell r="AD29">
            <v>246</v>
          </cell>
          <cell r="AE29">
            <v>48</v>
          </cell>
          <cell r="AF29">
            <v>48</v>
          </cell>
          <cell r="AG29">
            <v>48</v>
          </cell>
          <cell r="AH29">
            <v>48</v>
          </cell>
          <cell r="AI29">
            <v>246</v>
          </cell>
          <cell r="AJ29">
            <v>268.14</v>
          </cell>
          <cell r="AK29">
            <v>246</v>
          </cell>
          <cell r="AL29">
            <v>292.27</v>
          </cell>
          <cell r="AM29">
            <v>246</v>
          </cell>
          <cell r="AN29">
            <v>246</v>
          </cell>
          <cell r="AO29">
            <v>246</v>
          </cell>
          <cell r="AP29">
            <v>29208022500243</v>
          </cell>
        </row>
        <row r="30">
          <cell r="A30">
            <v>28</v>
          </cell>
          <cell r="B30" t="str">
            <v>خالد فتحي عبد العزيز اسماعيل</v>
          </cell>
          <cell r="C30">
            <v>33</v>
          </cell>
          <cell r="D30">
            <v>0</v>
          </cell>
          <cell r="E30">
            <v>0</v>
          </cell>
          <cell r="F30">
            <v>6954182</v>
          </cell>
          <cell r="G30">
            <v>39828</v>
          </cell>
          <cell r="H30">
            <v>40939</v>
          </cell>
          <cell r="I30" t="str">
            <v>أخصائى تمويل ومحاسبة ثالث (أ)</v>
          </cell>
          <cell r="J30" t="str">
            <v>الثالثة (أ)</v>
          </cell>
          <cell r="K30" t="str">
            <v>الثالثة</v>
          </cell>
          <cell r="L30" t="str">
            <v>متزوج</v>
          </cell>
          <cell r="M30">
            <v>40950</v>
          </cell>
          <cell r="N30">
            <v>263</v>
          </cell>
          <cell r="P30">
            <v>42676</v>
          </cell>
          <cell r="Q30" t="str">
            <v>بكالوريوس - كلية التجارة - إحصاء تطبيقي</v>
          </cell>
          <cell r="R30">
            <v>404.66</v>
          </cell>
          <cell r="S30">
            <v>263</v>
          </cell>
          <cell r="T30">
            <v>40939</v>
          </cell>
          <cell r="U30">
            <v>42676</v>
          </cell>
          <cell r="V30" t="str">
            <v>خالد فتحي عبد العزيز اسماعيل</v>
          </cell>
          <cell r="X30">
            <v>40725</v>
          </cell>
          <cell r="Y30">
            <v>31584</v>
          </cell>
          <cell r="Z30">
            <v>40950</v>
          </cell>
          <cell r="AA30">
            <v>48</v>
          </cell>
          <cell r="AB30">
            <v>48</v>
          </cell>
          <cell r="AC30">
            <v>48</v>
          </cell>
          <cell r="AD30">
            <v>235.8</v>
          </cell>
          <cell r="AE30">
            <v>250.2</v>
          </cell>
          <cell r="AF30">
            <v>254.2</v>
          </cell>
          <cell r="AG30">
            <v>254.2</v>
          </cell>
          <cell r="AH30">
            <v>263</v>
          </cell>
          <cell r="AI30">
            <v>263</v>
          </cell>
          <cell r="AJ30">
            <v>286.67</v>
          </cell>
          <cell r="AK30">
            <v>263</v>
          </cell>
          <cell r="AL30">
            <v>312.47000000000003</v>
          </cell>
          <cell r="AM30">
            <v>263</v>
          </cell>
          <cell r="AN30">
            <v>263</v>
          </cell>
          <cell r="AO30">
            <v>263</v>
          </cell>
          <cell r="AP30">
            <v>28606212500276</v>
          </cell>
        </row>
        <row r="31">
          <cell r="A31">
            <v>29</v>
          </cell>
          <cell r="B31" t="str">
            <v>داليا محي عبد العليم عبد الحافظ</v>
          </cell>
          <cell r="C31">
            <v>36</v>
          </cell>
          <cell r="D31">
            <v>0</v>
          </cell>
          <cell r="E31">
            <v>0</v>
          </cell>
          <cell r="F31">
            <v>474038968</v>
          </cell>
          <cell r="G31">
            <v>41173</v>
          </cell>
          <cell r="H31">
            <v>42141</v>
          </cell>
          <cell r="I31" t="str">
            <v>كيميائى ثالث (ب)</v>
          </cell>
          <cell r="J31" t="str">
            <v>الثالثة (ب)</v>
          </cell>
          <cell r="K31" t="str">
            <v>الثالثة</v>
          </cell>
          <cell r="L31" t="str">
            <v>متزوج</v>
          </cell>
          <cell r="M31">
            <v>42147</v>
          </cell>
          <cell r="N31">
            <v>252</v>
          </cell>
          <cell r="P31">
            <v>42676</v>
          </cell>
          <cell r="Q31" t="str">
            <v>بكالوريوس - كلية العلوم - كيمياء غير عضوية و تحليلية و فيزيائية</v>
          </cell>
          <cell r="R31">
            <v>387.73</v>
          </cell>
          <cell r="S31">
            <v>252</v>
          </cell>
          <cell r="T31">
            <v>42141</v>
          </cell>
          <cell r="U31">
            <v>42676</v>
          </cell>
          <cell r="V31" t="str">
            <v>داليا محي عبد العليم عبد الحافظ</v>
          </cell>
          <cell r="X31">
            <v>41821</v>
          </cell>
          <cell r="Y31">
            <v>30263</v>
          </cell>
          <cell r="Z31">
            <v>42147</v>
          </cell>
          <cell r="AA31">
            <v>48</v>
          </cell>
          <cell r="AB31">
            <v>48</v>
          </cell>
          <cell r="AC31">
            <v>48</v>
          </cell>
          <cell r="AD31">
            <v>246</v>
          </cell>
          <cell r="AE31">
            <v>246</v>
          </cell>
          <cell r="AF31">
            <v>246</v>
          </cell>
          <cell r="AG31">
            <v>48</v>
          </cell>
          <cell r="AH31">
            <v>48</v>
          </cell>
          <cell r="AI31">
            <v>252</v>
          </cell>
          <cell r="AJ31">
            <v>274.68</v>
          </cell>
          <cell r="AK31">
            <v>264</v>
          </cell>
          <cell r="AL31">
            <v>299.39999999999998</v>
          </cell>
          <cell r="AM31">
            <v>268</v>
          </cell>
          <cell r="AN31">
            <v>268</v>
          </cell>
          <cell r="AO31">
            <v>268</v>
          </cell>
          <cell r="AP31">
            <v>28211082500321</v>
          </cell>
        </row>
        <row r="32">
          <cell r="A32">
            <v>30</v>
          </cell>
          <cell r="B32" t="str">
            <v>دعاء احمد جمال عبدالفتاح حسن</v>
          </cell>
          <cell r="C32">
            <v>41</v>
          </cell>
          <cell r="D32">
            <v>43139</v>
          </cell>
          <cell r="E32">
            <v>0</v>
          </cell>
          <cell r="G32">
            <v>37926</v>
          </cell>
          <cell r="H32">
            <v>40791</v>
          </cell>
          <cell r="I32" t="str">
            <v>أخصائى إجتماعى ثان (أ)</v>
          </cell>
          <cell r="J32" t="str">
            <v>الثانية (أ)</v>
          </cell>
          <cell r="K32" t="str">
            <v>الثانية</v>
          </cell>
          <cell r="L32" t="str">
            <v>متزوج</v>
          </cell>
          <cell r="M32">
            <v>40792</v>
          </cell>
          <cell r="N32">
            <v>278</v>
          </cell>
          <cell r="P32">
            <v>42676</v>
          </cell>
          <cell r="Q32" t="str">
            <v>بكالوريوس - كلية الخدمة الاجتماعية - أمن اجتماعى</v>
          </cell>
          <cell r="R32">
            <v>427.74</v>
          </cell>
          <cell r="S32">
            <v>278</v>
          </cell>
          <cell r="T32">
            <v>41091</v>
          </cell>
          <cell r="U32">
            <v>42676</v>
          </cell>
          <cell r="V32" t="str">
            <v>دعاء احمد جمال عبدالفتاح حسن</v>
          </cell>
          <cell r="W32">
            <v>43139</v>
          </cell>
          <cell r="X32">
            <v>40725</v>
          </cell>
          <cell r="Y32">
            <v>28721</v>
          </cell>
          <cell r="Z32">
            <v>40792</v>
          </cell>
          <cell r="AA32">
            <v>48</v>
          </cell>
          <cell r="AB32">
            <v>48</v>
          </cell>
          <cell r="AC32">
            <v>48</v>
          </cell>
          <cell r="AD32">
            <v>248.8</v>
          </cell>
          <cell r="AE32">
            <v>263.2</v>
          </cell>
          <cell r="AF32">
            <v>268.2</v>
          </cell>
          <cell r="AG32">
            <v>268.2</v>
          </cell>
          <cell r="AH32">
            <v>278</v>
          </cell>
          <cell r="AI32">
            <v>278</v>
          </cell>
          <cell r="AJ32">
            <v>303.02</v>
          </cell>
          <cell r="AK32">
            <v>283</v>
          </cell>
          <cell r="AL32">
            <v>330.29</v>
          </cell>
          <cell r="AM32">
            <v>283</v>
          </cell>
          <cell r="AN32">
            <v>283</v>
          </cell>
          <cell r="AO32">
            <v>283</v>
          </cell>
          <cell r="AP32">
            <v>27808192500183</v>
          </cell>
        </row>
        <row r="33">
          <cell r="A33">
            <v>31</v>
          </cell>
          <cell r="B33" t="str">
            <v>دعاء محمد عباس عامر</v>
          </cell>
          <cell r="C33">
            <v>38</v>
          </cell>
          <cell r="D33">
            <v>0</v>
          </cell>
          <cell r="E33">
            <v>0</v>
          </cell>
          <cell r="F33">
            <v>12575678</v>
          </cell>
          <cell r="G33">
            <v>39943</v>
          </cell>
          <cell r="H33">
            <v>41047</v>
          </cell>
          <cell r="I33" t="str">
            <v>باحث شئون تعليم ثالث (أ)</v>
          </cell>
          <cell r="J33" t="str">
            <v>الثالثة (أ)</v>
          </cell>
          <cell r="K33" t="str">
            <v>الثالثة</v>
          </cell>
          <cell r="L33" t="str">
            <v>أعزب</v>
          </cell>
          <cell r="M33">
            <v>41048</v>
          </cell>
          <cell r="N33">
            <v>263</v>
          </cell>
          <cell r="P33">
            <v>42676</v>
          </cell>
          <cell r="Q33" t="str">
            <v>ليسانس - كلية الآداب - تاريخ</v>
          </cell>
          <cell r="R33">
            <v>404.66</v>
          </cell>
          <cell r="S33">
            <v>263</v>
          </cell>
          <cell r="T33">
            <v>41047</v>
          </cell>
          <cell r="U33">
            <v>42676</v>
          </cell>
          <cell r="V33" t="str">
            <v>دعاء محمد عباس عامر</v>
          </cell>
          <cell r="X33">
            <v>40725</v>
          </cell>
          <cell r="Y33">
            <v>29877</v>
          </cell>
          <cell r="Z33">
            <v>41048</v>
          </cell>
          <cell r="AA33">
            <v>48</v>
          </cell>
          <cell r="AB33">
            <v>48</v>
          </cell>
          <cell r="AC33">
            <v>48</v>
          </cell>
          <cell r="AD33">
            <v>235.8</v>
          </cell>
          <cell r="AE33">
            <v>250.2</v>
          </cell>
          <cell r="AF33">
            <v>254.2</v>
          </cell>
          <cell r="AG33">
            <v>254.2</v>
          </cell>
          <cell r="AH33">
            <v>263</v>
          </cell>
          <cell r="AI33">
            <v>263</v>
          </cell>
          <cell r="AJ33">
            <v>286.67</v>
          </cell>
          <cell r="AK33">
            <v>263</v>
          </cell>
          <cell r="AL33">
            <v>312.47000000000003</v>
          </cell>
          <cell r="AM33">
            <v>263</v>
          </cell>
          <cell r="AN33">
            <v>263</v>
          </cell>
          <cell r="AO33">
            <v>263</v>
          </cell>
          <cell r="AP33">
            <v>28110182500181</v>
          </cell>
        </row>
        <row r="34">
          <cell r="A34">
            <v>32</v>
          </cell>
          <cell r="B34" t="str">
            <v>دينا حسين اسماعيل احمد</v>
          </cell>
          <cell r="C34">
            <v>37</v>
          </cell>
          <cell r="D34">
            <v>43058</v>
          </cell>
          <cell r="E34">
            <v>0.65</v>
          </cell>
          <cell r="F34">
            <v>61750434</v>
          </cell>
          <cell r="G34">
            <v>39411</v>
          </cell>
          <cell r="H34">
            <v>40791</v>
          </cell>
          <cell r="I34" t="str">
            <v>أخصائى مشتريات ومخازن ثان (ب)</v>
          </cell>
          <cell r="J34" t="str">
            <v>الثانية (ب)</v>
          </cell>
          <cell r="K34" t="str">
            <v>الثانية</v>
          </cell>
          <cell r="L34" t="str">
            <v>متزوج</v>
          </cell>
          <cell r="M34">
            <v>40792</v>
          </cell>
          <cell r="N34">
            <v>267</v>
          </cell>
          <cell r="P34">
            <v>42676</v>
          </cell>
          <cell r="Q34" t="str">
            <v>بكالوريوس - كلية التجارة - محاسبة ( شعبة لغة إنجليزية )</v>
          </cell>
          <cell r="R34">
            <v>410.81</v>
          </cell>
          <cell r="S34">
            <v>267</v>
          </cell>
          <cell r="T34">
            <v>42552</v>
          </cell>
          <cell r="U34">
            <v>42676</v>
          </cell>
          <cell r="V34" t="str">
            <v>دينا حسين اسماعيل احمد</v>
          </cell>
          <cell r="W34">
            <v>43058</v>
          </cell>
          <cell r="X34">
            <v>40725</v>
          </cell>
          <cell r="Y34">
            <v>30204</v>
          </cell>
          <cell r="Z34">
            <v>40792</v>
          </cell>
          <cell r="AA34">
            <v>48</v>
          </cell>
          <cell r="AB34">
            <v>48</v>
          </cell>
          <cell r="AC34">
            <v>48</v>
          </cell>
          <cell r="AD34">
            <v>235.8</v>
          </cell>
          <cell r="AE34">
            <v>254.2</v>
          </cell>
          <cell r="AF34">
            <v>258.2</v>
          </cell>
          <cell r="AG34">
            <v>258.2</v>
          </cell>
          <cell r="AH34">
            <v>267</v>
          </cell>
          <cell r="AI34">
            <v>267</v>
          </cell>
          <cell r="AJ34">
            <v>291.02999999999997</v>
          </cell>
          <cell r="AK34">
            <v>271</v>
          </cell>
          <cell r="AL34">
            <v>317.22000000000003</v>
          </cell>
          <cell r="AM34">
            <v>271</v>
          </cell>
          <cell r="AN34">
            <v>271</v>
          </cell>
          <cell r="AO34">
            <v>271</v>
          </cell>
          <cell r="AP34">
            <v>28209102500301</v>
          </cell>
        </row>
        <row r="35">
          <cell r="A35">
            <v>33</v>
          </cell>
          <cell r="B35" t="str">
            <v>دينا مصطفى سيد محمد البهنساوى</v>
          </cell>
          <cell r="C35">
            <v>34</v>
          </cell>
          <cell r="D35">
            <v>43155</v>
          </cell>
          <cell r="E35">
            <v>0</v>
          </cell>
          <cell r="F35">
            <v>9177751</v>
          </cell>
          <cell r="G35">
            <v>39317</v>
          </cell>
          <cell r="H35">
            <v>40791</v>
          </cell>
          <cell r="I35" t="str">
            <v>باحث شئون تعليم ثان (ب)</v>
          </cell>
          <cell r="J35" t="str">
            <v>الثانية (ب)</v>
          </cell>
          <cell r="K35" t="str">
            <v>الثانية</v>
          </cell>
          <cell r="L35" t="str">
            <v>متزوج</v>
          </cell>
          <cell r="M35">
            <v>40792</v>
          </cell>
          <cell r="N35">
            <v>270</v>
          </cell>
          <cell r="P35">
            <v>42676</v>
          </cell>
          <cell r="Q35" t="str">
            <v>ليسانس - كلية الآداب - لغة إنجليزية</v>
          </cell>
          <cell r="R35">
            <v>415.43</v>
          </cell>
          <cell r="S35">
            <v>270</v>
          </cell>
          <cell r="T35">
            <v>42552</v>
          </cell>
          <cell r="U35">
            <v>42676</v>
          </cell>
          <cell r="V35" t="str">
            <v>دينا مصطفى سيد محمد البهنساوى</v>
          </cell>
          <cell r="W35">
            <v>43155</v>
          </cell>
          <cell r="X35">
            <v>40725</v>
          </cell>
          <cell r="Y35">
            <v>31047</v>
          </cell>
          <cell r="Z35">
            <v>40792</v>
          </cell>
          <cell r="AA35">
            <v>48</v>
          </cell>
          <cell r="AB35">
            <v>48</v>
          </cell>
          <cell r="AC35">
            <v>48</v>
          </cell>
          <cell r="AD35">
            <v>238.8</v>
          </cell>
          <cell r="AE35">
            <v>253.2</v>
          </cell>
          <cell r="AF35">
            <v>257.2</v>
          </cell>
          <cell r="AG35">
            <v>257.2</v>
          </cell>
          <cell r="AH35">
            <v>266</v>
          </cell>
          <cell r="AI35">
            <v>270</v>
          </cell>
          <cell r="AJ35">
            <v>294.3</v>
          </cell>
          <cell r="AK35">
            <v>270</v>
          </cell>
          <cell r="AL35">
            <v>320.77999999999997</v>
          </cell>
          <cell r="AM35">
            <v>270</v>
          </cell>
          <cell r="AN35">
            <v>270</v>
          </cell>
          <cell r="AO35">
            <v>270</v>
          </cell>
          <cell r="AP35">
            <v>28412312500207</v>
          </cell>
        </row>
        <row r="36">
          <cell r="A36">
            <v>34</v>
          </cell>
          <cell r="B36" t="str">
            <v>رانيا محمود نشأت عباس محمد</v>
          </cell>
          <cell r="C36">
            <v>38</v>
          </cell>
          <cell r="D36">
            <v>43104</v>
          </cell>
          <cell r="E36">
            <v>0</v>
          </cell>
          <cell r="F36">
            <v>57977436</v>
          </cell>
          <cell r="G36">
            <v>39552</v>
          </cell>
          <cell r="H36">
            <v>40791</v>
          </cell>
          <cell r="I36" t="str">
            <v>أخصائى شئون قانونية ثان (ب)</v>
          </cell>
          <cell r="J36" t="str">
            <v>الثانية (ب)</v>
          </cell>
          <cell r="K36" t="str">
            <v>الثانية</v>
          </cell>
          <cell r="L36" t="str">
            <v>متزوج</v>
          </cell>
          <cell r="M36">
            <v>40792</v>
          </cell>
          <cell r="N36">
            <v>263</v>
          </cell>
          <cell r="P36">
            <v>42676</v>
          </cell>
          <cell r="Q36" t="str">
            <v>ليسانس - كلية الحقوق - حقوق</v>
          </cell>
          <cell r="R36">
            <v>404.66</v>
          </cell>
          <cell r="S36">
            <v>263</v>
          </cell>
          <cell r="T36">
            <v>42552</v>
          </cell>
          <cell r="U36">
            <v>42676</v>
          </cell>
          <cell r="V36" t="str">
            <v>رانيا محمود نشأت عباس محمد</v>
          </cell>
          <cell r="W36">
            <v>43104</v>
          </cell>
          <cell r="X36">
            <v>40725</v>
          </cell>
          <cell r="Y36">
            <v>29868</v>
          </cell>
          <cell r="Z36">
            <v>40792</v>
          </cell>
          <cell r="AA36">
            <v>48</v>
          </cell>
          <cell r="AB36">
            <v>48</v>
          </cell>
          <cell r="AC36">
            <v>48</v>
          </cell>
          <cell r="AD36">
            <v>235.8</v>
          </cell>
          <cell r="AE36">
            <v>250.2</v>
          </cell>
          <cell r="AF36">
            <v>254.2</v>
          </cell>
          <cell r="AG36">
            <v>254.2</v>
          </cell>
          <cell r="AH36">
            <v>263</v>
          </cell>
          <cell r="AI36">
            <v>263</v>
          </cell>
          <cell r="AJ36">
            <v>286.67</v>
          </cell>
          <cell r="AK36">
            <v>263</v>
          </cell>
          <cell r="AL36">
            <v>312.47000000000003</v>
          </cell>
          <cell r="AM36">
            <v>263</v>
          </cell>
          <cell r="AN36">
            <v>263</v>
          </cell>
          <cell r="AO36">
            <v>263</v>
          </cell>
          <cell r="AP36">
            <v>28110092500107</v>
          </cell>
        </row>
        <row r="37">
          <cell r="A37">
            <v>35</v>
          </cell>
          <cell r="B37" t="str">
            <v>رشا رفعت عبد العزيز عبد الرحيم</v>
          </cell>
          <cell r="C37">
            <v>36</v>
          </cell>
          <cell r="D37">
            <v>0</v>
          </cell>
          <cell r="E37">
            <v>0</v>
          </cell>
          <cell r="F37">
            <v>23694376</v>
          </cell>
          <cell r="G37">
            <v>39942</v>
          </cell>
          <cell r="H37">
            <v>40939</v>
          </cell>
          <cell r="I37" t="str">
            <v>أخصائى شئون إدارية ثالث (أ)</v>
          </cell>
          <cell r="J37" t="str">
            <v>الثالثة (أ)</v>
          </cell>
          <cell r="K37" t="str">
            <v>الثالثة</v>
          </cell>
          <cell r="L37" t="str">
            <v>متزوج</v>
          </cell>
          <cell r="M37">
            <v>40950</v>
          </cell>
          <cell r="N37">
            <v>260</v>
          </cell>
          <cell r="P37">
            <v>42676</v>
          </cell>
          <cell r="Q37" t="str">
            <v>بكالوريوس - كلية التجارة - إدارة أعمال</v>
          </cell>
          <cell r="R37">
            <v>400.04</v>
          </cell>
          <cell r="S37">
            <v>260</v>
          </cell>
          <cell r="T37">
            <v>40939</v>
          </cell>
          <cell r="U37">
            <v>42676</v>
          </cell>
          <cell r="V37" t="str">
            <v>رشا رفعت عبد العزيز عبد الرحيم</v>
          </cell>
          <cell r="X37">
            <v>40725</v>
          </cell>
          <cell r="Y37">
            <v>30388</v>
          </cell>
          <cell r="Z37">
            <v>40950</v>
          </cell>
          <cell r="AA37">
            <v>48</v>
          </cell>
          <cell r="AB37">
            <v>48</v>
          </cell>
          <cell r="AC37">
            <v>48</v>
          </cell>
          <cell r="AD37">
            <v>232.8</v>
          </cell>
          <cell r="AE37">
            <v>247.2</v>
          </cell>
          <cell r="AF37">
            <v>251.2</v>
          </cell>
          <cell r="AG37">
            <v>251.2</v>
          </cell>
          <cell r="AH37">
            <v>260</v>
          </cell>
          <cell r="AI37">
            <v>260</v>
          </cell>
          <cell r="AJ37">
            <v>283.39999999999998</v>
          </cell>
          <cell r="AK37">
            <v>276</v>
          </cell>
          <cell r="AL37">
            <v>308.89999999999998</v>
          </cell>
          <cell r="AM37">
            <v>512.84</v>
          </cell>
          <cell r="AN37">
            <v>796.56</v>
          </cell>
          <cell r="AO37">
            <v>884.61</v>
          </cell>
          <cell r="AP37">
            <v>28303132500264</v>
          </cell>
        </row>
        <row r="38">
          <cell r="A38">
            <v>36</v>
          </cell>
          <cell r="B38" t="str">
            <v>رشا طلعت صادق مقار</v>
          </cell>
          <cell r="C38">
            <v>36</v>
          </cell>
          <cell r="D38">
            <v>43453</v>
          </cell>
          <cell r="E38">
            <v>0</v>
          </cell>
          <cell r="F38">
            <v>22862886</v>
          </cell>
          <cell r="G38">
            <v>39819</v>
          </cell>
          <cell r="H38">
            <v>40720</v>
          </cell>
          <cell r="I38" t="str">
            <v>باحث شئون تعليم ثالث (أ)</v>
          </cell>
          <cell r="J38" t="str">
            <v>الثالثة (أ)</v>
          </cell>
          <cell r="K38" t="str">
            <v>الثالثة</v>
          </cell>
          <cell r="L38" t="str">
            <v>متزوج</v>
          </cell>
          <cell r="M38">
            <v>41087</v>
          </cell>
          <cell r="N38">
            <v>264</v>
          </cell>
          <cell r="P38">
            <v>42676</v>
          </cell>
          <cell r="Q38" t="str">
            <v>ليسانس - كلية الآداب - آثار</v>
          </cell>
          <cell r="R38">
            <v>406.2</v>
          </cell>
          <cell r="S38">
            <v>264</v>
          </cell>
          <cell r="T38">
            <v>40720</v>
          </cell>
          <cell r="U38">
            <v>42676</v>
          </cell>
          <cell r="V38" t="str">
            <v>رشا طلعت صادق مقار</v>
          </cell>
          <cell r="W38">
            <v>43453</v>
          </cell>
          <cell r="X38">
            <v>40633</v>
          </cell>
          <cell r="Y38">
            <v>30560</v>
          </cell>
          <cell r="Z38">
            <v>41087</v>
          </cell>
          <cell r="AA38">
            <v>48</v>
          </cell>
          <cell r="AB38">
            <v>48</v>
          </cell>
          <cell r="AC38">
            <v>225.6</v>
          </cell>
          <cell r="AD38">
            <v>236.8</v>
          </cell>
          <cell r="AE38">
            <v>251.2</v>
          </cell>
          <cell r="AF38">
            <v>255.2</v>
          </cell>
          <cell r="AG38">
            <v>255.2</v>
          </cell>
          <cell r="AH38">
            <v>264</v>
          </cell>
          <cell r="AI38">
            <v>264</v>
          </cell>
          <cell r="AJ38">
            <v>287.76</v>
          </cell>
          <cell r="AK38">
            <v>264</v>
          </cell>
          <cell r="AL38">
            <v>313.64999999999998</v>
          </cell>
          <cell r="AM38">
            <v>268</v>
          </cell>
          <cell r="AN38">
            <v>268</v>
          </cell>
          <cell r="AO38">
            <v>268</v>
          </cell>
          <cell r="AP38">
            <v>28309012505066</v>
          </cell>
        </row>
        <row r="39">
          <cell r="A39">
            <v>37</v>
          </cell>
          <cell r="B39" t="str">
            <v>رشا محمد محمد احمد مصطفى</v>
          </cell>
          <cell r="C39">
            <v>37</v>
          </cell>
          <cell r="D39">
            <v>43225</v>
          </cell>
          <cell r="E39">
            <v>0</v>
          </cell>
          <cell r="F39">
            <v>29354568</v>
          </cell>
          <cell r="G39">
            <v>40295</v>
          </cell>
          <cell r="H39">
            <v>41047</v>
          </cell>
          <cell r="I39" t="str">
            <v>أخصائى إجتماعى ثالث (أ)</v>
          </cell>
          <cell r="J39" t="str">
            <v>الثالثة (أ)</v>
          </cell>
          <cell r="K39" t="str">
            <v>الثالثة</v>
          </cell>
          <cell r="L39" t="str">
            <v>متزوج</v>
          </cell>
          <cell r="M39">
            <v>41048</v>
          </cell>
          <cell r="N39">
            <v>260</v>
          </cell>
          <cell r="P39">
            <v>42676</v>
          </cell>
          <cell r="Q39" t="str">
            <v>بكالوريوس - كلية الخدمة الاجتماعية - خدمة اجتماعية</v>
          </cell>
          <cell r="R39">
            <v>400.04</v>
          </cell>
          <cell r="S39">
            <v>260</v>
          </cell>
          <cell r="T39">
            <v>41047</v>
          </cell>
          <cell r="U39">
            <v>42676</v>
          </cell>
          <cell r="V39" t="str">
            <v>رشا محمد محمد احمد مصطفى</v>
          </cell>
          <cell r="W39">
            <v>43225</v>
          </cell>
          <cell r="X39">
            <v>40725</v>
          </cell>
          <cell r="Y39">
            <v>30164</v>
          </cell>
          <cell r="Z39">
            <v>41048</v>
          </cell>
          <cell r="AA39">
            <v>48</v>
          </cell>
          <cell r="AB39">
            <v>48</v>
          </cell>
          <cell r="AC39">
            <v>48</v>
          </cell>
          <cell r="AD39">
            <v>232.8</v>
          </cell>
          <cell r="AE39">
            <v>247.2</v>
          </cell>
          <cell r="AF39">
            <v>251.2</v>
          </cell>
          <cell r="AG39">
            <v>251.2</v>
          </cell>
          <cell r="AH39">
            <v>260</v>
          </cell>
          <cell r="AI39">
            <v>260</v>
          </cell>
          <cell r="AJ39">
            <v>283.39999999999998</v>
          </cell>
          <cell r="AK39">
            <v>260</v>
          </cell>
          <cell r="AL39">
            <v>308.89999999999998</v>
          </cell>
          <cell r="AM39">
            <v>260</v>
          </cell>
          <cell r="AN39">
            <v>260</v>
          </cell>
          <cell r="AO39">
            <v>260</v>
          </cell>
          <cell r="AP39">
            <v>28208012502643</v>
          </cell>
        </row>
        <row r="40">
          <cell r="A40">
            <v>38</v>
          </cell>
          <cell r="B40" t="str">
            <v>زينب شعبان عجمى يوسف</v>
          </cell>
          <cell r="C40">
            <v>51</v>
          </cell>
          <cell r="D40">
            <v>43085</v>
          </cell>
          <cell r="E40">
            <v>0</v>
          </cell>
          <cell r="F40">
            <v>197097941</v>
          </cell>
          <cell r="G40">
            <v>36341</v>
          </cell>
          <cell r="H40">
            <v>36341</v>
          </cell>
          <cell r="I40" t="str">
            <v>أخصائى شئون أفراد أول (أ)</v>
          </cell>
          <cell r="J40" t="str">
            <v>الاولى (أ)</v>
          </cell>
          <cell r="K40" t="str">
            <v>الاولى</v>
          </cell>
          <cell r="L40" t="str">
            <v>متزوج</v>
          </cell>
          <cell r="M40">
            <v>36346</v>
          </cell>
          <cell r="N40">
            <v>462.98</v>
          </cell>
          <cell r="P40">
            <v>42676</v>
          </cell>
          <cell r="Q40" t="str">
            <v>بكالوريوس - كلية التجارة - محاسبة</v>
          </cell>
          <cell r="R40">
            <v>712.35</v>
          </cell>
          <cell r="S40">
            <v>462.98</v>
          </cell>
          <cell r="T40">
            <v>41913</v>
          </cell>
          <cell r="U40">
            <v>42676</v>
          </cell>
          <cell r="V40" t="str">
            <v>زينب شعبان عجمى يوسف</v>
          </cell>
          <cell r="W40">
            <v>43085</v>
          </cell>
          <cell r="X40">
            <v>37073</v>
          </cell>
          <cell r="Y40">
            <v>24951</v>
          </cell>
          <cell r="Z40">
            <v>36346</v>
          </cell>
          <cell r="AA40">
            <v>247.48</v>
          </cell>
          <cell r="AB40">
            <v>284.25</v>
          </cell>
          <cell r="AC40">
            <v>325.25</v>
          </cell>
          <cell r="AD40">
            <v>358.58</v>
          </cell>
          <cell r="AE40">
            <v>420.14</v>
          </cell>
          <cell r="AF40">
            <v>425.14</v>
          </cell>
          <cell r="AG40">
            <v>430.14</v>
          </cell>
          <cell r="AH40">
            <v>457.98</v>
          </cell>
          <cell r="AI40">
            <v>462.98</v>
          </cell>
          <cell r="AJ40">
            <v>504.64</v>
          </cell>
          <cell r="AK40">
            <v>462.98</v>
          </cell>
          <cell r="AL40">
            <v>550.05999999999995</v>
          </cell>
          <cell r="AM40">
            <v>462.98</v>
          </cell>
          <cell r="AN40">
            <v>462.98</v>
          </cell>
          <cell r="AO40">
            <v>462.98</v>
          </cell>
          <cell r="AP40">
            <v>26804232500107</v>
          </cell>
        </row>
        <row r="41">
          <cell r="A41">
            <v>39</v>
          </cell>
          <cell r="B41" t="str">
            <v>سها شحاته حامد عبد الرحمن</v>
          </cell>
          <cell r="C41">
            <v>33</v>
          </cell>
          <cell r="D41">
            <v>0</v>
          </cell>
          <cell r="E41">
            <v>0</v>
          </cell>
          <cell r="F41">
            <v>7208467</v>
          </cell>
          <cell r="G41">
            <v>40524</v>
          </cell>
          <cell r="H41">
            <v>41660</v>
          </cell>
          <cell r="I41" t="str">
            <v>باحث شئون تعليم ثالث (ب)</v>
          </cell>
          <cell r="J41" t="str">
            <v>الثالثة (ب)</v>
          </cell>
          <cell r="K41" t="str">
            <v>الثالثة</v>
          </cell>
          <cell r="L41" t="str">
            <v>متزوج</v>
          </cell>
          <cell r="M41">
            <v>41665</v>
          </cell>
          <cell r="N41">
            <v>255</v>
          </cell>
          <cell r="P41">
            <v>42676</v>
          </cell>
          <cell r="Q41" t="str">
            <v>بكالوريوس - كلية التجارة - أسواق مالية وبورصات</v>
          </cell>
          <cell r="R41">
            <v>392.35</v>
          </cell>
          <cell r="S41">
            <v>255</v>
          </cell>
          <cell r="T41">
            <v>41660</v>
          </cell>
          <cell r="U41">
            <v>42676</v>
          </cell>
          <cell r="V41" t="str">
            <v>سها شحاته حامد عبد الرحمن</v>
          </cell>
          <cell r="X41">
            <v>41456</v>
          </cell>
          <cell r="Y41">
            <v>31559</v>
          </cell>
          <cell r="Z41">
            <v>41665</v>
          </cell>
          <cell r="AA41">
            <v>48</v>
          </cell>
          <cell r="AB41">
            <v>48</v>
          </cell>
          <cell r="AC41">
            <v>48</v>
          </cell>
          <cell r="AD41">
            <v>246</v>
          </cell>
          <cell r="AE41">
            <v>246</v>
          </cell>
          <cell r="AF41">
            <v>246</v>
          </cell>
          <cell r="AG41">
            <v>250.2</v>
          </cell>
          <cell r="AH41">
            <v>255</v>
          </cell>
          <cell r="AI41">
            <v>255</v>
          </cell>
          <cell r="AJ41">
            <v>277.95</v>
          </cell>
          <cell r="AK41">
            <v>255</v>
          </cell>
          <cell r="AL41">
            <v>302.95999999999998</v>
          </cell>
          <cell r="AM41">
            <v>255</v>
          </cell>
          <cell r="AN41">
            <v>255</v>
          </cell>
          <cell r="AO41">
            <v>255</v>
          </cell>
          <cell r="AP41">
            <v>28605272500341</v>
          </cell>
        </row>
        <row r="42">
          <cell r="A42">
            <v>40</v>
          </cell>
          <cell r="B42" t="str">
            <v>شيماء حسن زكى حسين</v>
          </cell>
          <cell r="C42">
            <v>39</v>
          </cell>
          <cell r="D42">
            <v>43113</v>
          </cell>
          <cell r="E42">
            <v>0.65</v>
          </cell>
          <cell r="F42">
            <v>14971105</v>
          </cell>
          <cell r="G42">
            <v>39812</v>
          </cell>
          <cell r="H42">
            <v>40939</v>
          </cell>
          <cell r="I42" t="str">
            <v>محاسب ومراجع ثالث (أ)</v>
          </cell>
          <cell r="J42" t="str">
            <v>الثالثة (أ)</v>
          </cell>
          <cell r="K42" t="str">
            <v>الثالثة</v>
          </cell>
          <cell r="L42" t="str">
            <v>أعزب</v>
          </cell>
          <cell r="M42">
            <v>40950</v>
          </cell>
          <cell r="N42">
            <v>263</v>
          </cell>
          <cell r="P42">
            <v>42676</v>
          </cell>
          <cell r="Q42" t="str">
            <v>بكالوريوس - كلية التجارة - محاسبة</v>
          </cell>
          <cell r="R42">
            <v>404.66</v>
          </cell>
          <cell r="S42">
            <v>263</v>
          </cell>
          <cell r="T42">
            <v>40939</v>
          </cell>
          <cell r="U42">
            <v>42676</v>
          </cell>
          <cell r="V42" t="str">
            <v>شيماء حسن زكى حسين</v>
          </cell>
          <cell r="W42">
            <v>43113</v>
          </cell>
          <cell r="X42">
            <v>40725</v>
          </cell>
          <cell r="Y42">
            <v>29437</v>
          </cell>
          <cell r="Z42">
            <v>40950</v>
          </cell>
          <cell r="AA42">
            <v>48</v>
          </cell>
          <cell r="AB42">
            <v>48</v>
          </cell>
          <cell r="AC42">
            <v>48</v>
          </cell>
          <cell r="AD42">
            <v>235.8</v>
          </cell>
          <cell r="AE42">
            <v>250.2</v>
          </cell>
          <cell r="AF42">
            <v>254.2</v>
          </cell>
          <cell r="AG42">
            <v>254.2</v>
          </cell>
          <cell r="AH42">
            <v>263</v>
          </cell>
          <cell r="AI42">
            <v>263</v>
          </cell>
          <cell r="AJ42">
            <v>286.67</v>
          </cell>
          <cell r="AK42">
            <v>263</v>
          </cell>
          <cell r="AL42">
            <v>312.47000000000003</v>
          </cell>
          <cell r="AM42">
            <v>263</v>
          </cell>
          <cell r="AN42">
            <v>263</v>
          </cell>
          <cell r="AO42">
            <v>263</v>
          </cell>
          <cell r="AP42">
            <v>28008042500107</v>
          </cell>
        </row>
        <row r="43">
          <cell r="A43">
            <v>41</v>
          </cell>
          <cell r="B43" t="str">
            <v>شيماء سيد علي حسن</v>
          </cell>
          <cell r="C43">
            <v>36</v>
          </cell>
          <cell r="D43">
            <v>43190</v>
          </cell>
          <cell r="E43">
            <v>0</v>
          </cell>
          <cell r="F43">
            <v>248784</v>
          </cell>
          <cell r="G43">
            <v>39233</v>
          </cell>
          <cell r="H43">
            <v>40791</v>
          </cell>
          <cell r="I43" t="str">
            <v>أخصائى شئون مالية ثان (ب)</v>
          </cell>
          <cell r="J43" t="str">
            <v>الثانية (ب)</v>
          </cell>
          <cell r="K43" t="str">
            <v>الثانية</v>
          </cell>
          <cell r="L43" t="str">
            <v>متزوج</v>
          </cell>
          <cell r="M43">
            <v>40792</v>
          </cell>
          <cell r="N43">
            <v>270</v>
          </cell>
          <cell r="P43">
            <v>42676</v>
          </cell>
          <cell r="Q43" t="str">
            <v>بكالوريوس - كلية التجارة - محاسبة</v>
          </cell>
          <cell r="R43">
            <v>415.43</v>
          </cell>
          <cell r="S43">
            <v>270</v>
          </cell>
          <cell r="T43">
            <v>42552</v>
          </cell>
          <cell r="U43">
            <v>42676</v>
          </cell>
          <cell r="V43" t="str">
            <v>شيماء سيد علي حسن</v>
          </cell>
          <cell r="W43">
            <v>43190</v>
          </cell>
          <cell r="X43">
            <v>40725</v>
          </cell>
          <cell r="Y43">
            <v>30529</v>
          </cell>
          <cell r="Z43">
            <v>40792</v>
          </cell>
          <cell r="AA43">
            <v>48</v>
          </cell>
          <cell r="AB43">
            <v>48</v>
          </cell>
          <cell r="AC43">
            <v>48</v>
          </cell>
          <cell r="AD43">
            <v>238.8</v>
          </cell>
          <cell r="AE43">
            <v>253.2</v>
          </cell>
          <cell r="AF43">
            <v>257.2</v>
          </cell>
          <cell r="AG43">
            <v>257.2</v>
          </cell>
          <cell r="AH43">
            <v>266</v>
          </cell>
          <cell r="AI43">
            <v>270</v>
          </cell>
          <cell r="AJ43">
            <v>294.3</v>
          </cell>
          <cell r="AK43">
            <v>270</v>
          </cell>
          <cell r="AL43">
            <v>320.77999999999997</v>
          </cell>
          <cell r="AM43">
            <v>270</v>
          </cell>
          <cell r="AN43">
            <v>270</v>
          </cell>
          <cell r="AO43">
            <v>270</v>
          </cell>
          <cell r="AP43">
            <v>28308012503041</v>
          </cell>
        </row>
        <row r="44">
          <cell r="A44">
            <v>42</v>
          </cell>
          <cell r="B44" t="str">
            <v>شيماء فواز عبد الرحمن مهران</v>
          </cell>
          <cell r="C44">
            <v>35</v>
          </cell>
          <cell r="D44">
            <v>43139</v>
          </cell>
          <cell r="E44">
            <v>0</v>
          </cell>
          <cell r="F44">
            <v>21894173</v>
          </cell>
          <cell r="G44">
            <v>38973</v>
          </cell>
          <cell r="H44">
            <v>40791</v>
          </cell>
          <cell r="I44" t="str">
            <v>أخصائى مكتبات ووثائق ثان (ب)</v>
          </cell>
          <cell r="J44" t="str">
            <v>الثانية (ب)</v>
          </cell>
          <cell r="K44" t="str">
            <v>الثانية</v>
          </cell>
          <cell r="L44" t="str">
            <v>متزوج</v>
          </cell>
          <cell r="M44">
            <v>40792</v>
          </cell>
          <cell r="N44">
            <v>271</v>
          </cell>
          <cell r="P44">
            <v>42676</v>
          </cell>
          <cell r="Q44" t="str">
            <v>ليسانس - كلية الآداب - مكتبات ووثائق</v>
          </cell>
          <cell r="R44">
            <v>416.97</v>
          </cell>
          <cell r="S44">
            <v>271</v>
          </cell>
          <cell r="T44">
            <v>41913</v>
          </cell>
          <cell r="U44">
            <v>42676</v>
          </cell>
          <cell r="V44" t="str">
            <v>شيماء فواز عبد الرحمن مهران</v>
          </cell>
          <cell r="W44">
            <v>43139</v>
          </cell>
          <cell r="X44">
            <v>40725</v>
          </cell>
          <cell r="Y44">
            <v>30718</v>
          </cell>
          <cell r="Z44">
            <v>40792</v>
          </cell>
          <cell r="AA44">
            <v>48</v>
          </cell>
          <cell r="AB44">
            <v>48</v>
          </cell>
          <cell r="AC44">
            <v>48</v>
          </cell>
          <cell r="AD44">
            <v>238.8</v>
          </cell>
          <cell r="AE44">
            <v>253.2</v>
          </cell>
          <cell r="AF44">
            <v>257.2</v>
          </cell>
          <cell r="AG44">
            <v>257.2</v>
          </cell>
          <cell r="AH44">
            <v>266</v>
          </cell>
          <cell r="AI44">
            <v>271</v>
          </cell>
          <cell r="AJ44">
            <v>295.39</v>
          </cell>
          <cell r="AK44">
            <v>288</v>
          </cell>
          <cell r="AL44">
            <v>321.97000000000003</v>
          </cell>
          <cell r="AM44">
            <v>527.74</v>
          </cell>
          <cell r="AN44">
            <v>813.06</v>
          </cell>
          <cell r="AO44">
            <v>904.86</v>
          </cell>
          <cell r="AP44">
            <v>28402062500227</v>
          </cell>
        </row>
        <row r="45">
          <cell r="A45">
            <v>43</v>
          </cell>
          <cell r="B45" t="str">
            <v>شيماء محسن محمد فرغلى</v>
          </cell>
          <cell r="C45">
            <v>35</v>
          </cell>
          <cell r="D45">
            <v>43342</v>
          </cell>
          <cell r="E45">
            <v>0</v>
          </cell>
          <cell r="G45">
            <v>41048</v>
          </cell>
          <cell r="H45">
            <v>42339</v>
          </cell>
          <cell r="I45" t="str">
            <v>أخصائى إجتماعى ثالث (ب)</v>
          </cell>
          <cell r="J45" t="str">
            <v>الثالثة (ب)</v>
          </cell>
          <cell r="K45" t="str">
            <v>الثالثة</v>
          </cell>
          <cell r="L45" t="str">
            <v>متزوج</v>
          </cell>
          <cell r="M45">
            <v>42348</v>
          </cell>
          <cell r="N45">
            <v>48</v>
          </cell>
          <cell r="P45">
            <v>42676</v>
          </cell>
          <cell r="Q45" t="str">
            <v>ليسانس - كلية الآداب - إجتماع</v>
          </cell>
          <cell r="R45">
            <v>378.5</v>
          </cell>
          <cell r="S45">
            <v>48</v>
          </cell>
          <cell r="T45">
            <v>42339</v>
          </cell>
          <cell r="U45">
            <v>42676</v>
          </cell>
          <cell r="V45" t="str">
            <v>شيماء محسن محمد فرغلى</v>
          </cell>
          <cell r="W45">
            <v>43342</v>
          </cell>
          <cell r="X45">
            <v>42186</v>
          </cell>
          <cell r="Y45">
            <v>30639</v>
          </cell>
          <cell r="Z45">
            <v>42348</v>
          </cell>
          <cell r="AA45">
            <v>48</v>
          </cell>
          <cell r="AB45">
            <v>48</v>
          </cell>
          <cell r="AC45">
            <v>48</v>
          </cell>
          <cell r="AD45">
            <v>246</v>
          </cell>
          <cell r="AE45">
            <v>246</v>
          </cell>
          <cell r="AF45">
            <v>246</v>
          </cell>
          <cell r="AG45">
            <v>48</v>
          </cell>
          <cell r="AH45">
            <v>48</v>
          </cell>
          <cell r="AI45">
            <v>48</v>
          </cell>
          <cell r="AJ45">
            <v>52.32</v>
          </cell>
          <cell r="AK45">
            <v>246</v>
          </cell>
          <cell r="AL45">
            <v>57.02</v>
          </cell>
          <cell r="AM45">
            <v>311</v>
          </cell>
          <cell r="AN45">
            <v>501</v>
          </cell>
          <cell r="AO45">
            <v>501</v>
          </cell>
          <cell r="AP45">
            <v>28311190104789</v>
          </cell>
        </row>
        <row r="46">
          <cell r="A46">
            <v>44</v>
          </cell>
          <cell r="B46" t="str">
            <v>عبد الحميد حسنين محمد حسنين</v>
          </cell>
          <cell r="C46">
            <v>42</v>
          </cell>
          <cell r="D46">
            <v>0</v>
          </cell>
          <cell r="E46">
            <v>0</v>
          </cell>
          <cell r="F46">
            <v>48264471</v>
          </cell>
          <cell r="G46">
            <v>40196</v>
          </cell>
          <cell r="H46">
            <v>41660</v>
          </cell>
          <cell r="I46" t="str">
            <v>أخصائى إجتماعى ثالث (أ)</v>
          </cell>
          <cell r="J46" t="str">
            <v>الثالثة (أ)</v>
          </cell>
          <cell r="K46" t="str">
            <v>الثالثة</v>
          </cell>
          <cell r="L46" t="str">
            <v>متزوج ويعول أكثر من واحد</v>
          </cell>
          <cell r="M46">
            <v>41665</v>
          </cell>
          <cell r="N46">
            <v>258</v>
          </cell>
          <cell r="P46">
            <v>42676</v>
          </cell>
          <cell r="Q46" t="str">
            <v>بكالوريوس - المعاهد الفوق متوسطة - معهد الخدمة الإجتماعية</v>
          </cell>
          <cell r="R46">
            <v>396.96</v>
          </cell>
          <cell r="S46">
            <v>258</v>
          </cell>
          <cell r="T46">
            <v>41660</v>
          </cell>
          <cell r="U46">
            <v>42676</v>
          </cell>
          <cell r="V46" t="str">
            <v>عبد الحميد حسنين محمد حسنين</v>
          </cell>
          <cell r="X46">
            <v>41456</v>
          </cell>
          <cell r="AP46">
            <v>27706242500131</v>
          </cell>
        </row>
        <row r="47">
          <cell r="A47">
            <v>45</v>
          </cell>
          <cell r="B47" t="str">
            <v>عبير عبد الفتاح جابر محمود</v>
          </cell>
          <cell r="C47">
            <v>37</v>
          </cell>
          <cell r="D47">
            <v>0</v>
          </cell>
          <cell r="E47">
            <v>0</v>
          </cell>
          <cell r="F47">
            <v>16556821</v>
          </cell>
          <cell r="G47">
            <v>39164</v>
          </cell>
          <cell r="H47">
            <v>40791</v>
          </cell>
          <cell r="I47" t="str">
            <v>مهندس زراعى ثان (ب)</v>
          </cell>
          <cell r="J47" t="str">
            <v>الثانية (ب)</v>
          </cell>
          <cell r="K47" t="str">
            <v>الثانية</v>
          </cell>
          <cell r="L47" t="str">
            <v>متزوج</v>
          </cell>
          <cell r="M47">
            <v>40792</v>
          </cell>
          <cell r="N47">
            <v>270</v>
          </cell>
          <cell r="P47">
            <v>42676</v>
          </cell>
          <cell r="Q47" t="str">
            <v>بكالوريوس - كلية العلوم الزراعية والبيئية - العلوم الزراعية والبيئية</v>
          </cell>
          <cell r="R47">
            <v>415.43</v>
          </cell>
          <cell r="S47">
            <v>270</v>
          </cell>
          <cell r="T47">
            <v>42552</v>
          </cell>
          <cell r="U47">
            <v>42676</v>
          </cell>
          <cell r="V47" t="str">
            <v>عبير عبد الفتاح جابر محمود</v>
          </cell>
          <cell r="X47">
            <v>40725</v>
          </cell>
          <cell r="Y47">
            <v>28300</v>
          </cell>
          <cell r="Z47">
            <v>41665</v>
          </cell>
          <cell r="AA47">
            <v>48</v>
          </cell>
          <cell r="AB47">
            <v>48</v>
          </cell>
          <cell r="AC47">
            <v>48</v>
          </cell>
          <cell r="AD47">
            <v>246</v>
          </cell>
          <cell r="AE47">
            <v>246</v>
          </cell>
          <cell r="AF47">
            <v>246</v>
          </cell>
          <cell r="AG47">
            <v>253.2</v>
          </cell>
          <cell r="AH47">
            <v>258</v>
          </cell>
          <cell r="AI47">
            <v>258</v>
          </cell>
          <cell r="AJ47">
            <v>281.22000000000003</v>
          </cell>
          <cell r="AK47">
            <v>258</v>
          </cell>
          <cell r="AL47">
            <v>306.52</v>
          </cell>
          <cell r="AM47">
            <v>258</v>
          </cell>
          <cell r="AN47">
            <v>258</v>
          </cell>
          <cell r="AO47">
            <v>258</v>
          </cell>
          <cell r="AP47">
            <v>28209198800408</v>
          </cell>
        </row>
        <row r="48">
          <cell r="A48">
            <v>46</v>
          </cell>
          <cell r="B48" t="str">
            <v>عبير فاروق مصطفي إسماعيل</v>
          </cell>
          <cell r="C48">
            <v>35</v>
          </cell>
          <cell r="D48">
            <v>43146</v>
          </cell>
          <cell r="E48">
            <v>0</v>
          </cell>
          <cell r="F48">
            <v>24917845</v>
          </cell>
          <cell r="G48">
            <v>39495</v>
          </cell>
          <cell r="H48">
            <v>40791</v>
          </cell>
          <cell r="I48" t="str">
            <v>أخصائى إجتماعى ثان (ب)</v>
          </cell>
          <cell r="J48" t="str">
            <v>الثانية (ب)</v>
          </cell>
          <cell r="K48" t="str">
            <v>الثانية</v>
          </cell>
          <cell r="L48" t="str">
            <v>متزوج</v>
          </cell>
          <cell r="M48">
            <v>40792</v>
          </cell>
          <cell r="N48">
            <v>263</v>
          </cell>
          <cell r="P48">
            <v>42676</v>
          </cell>
          <cell r="Q48" t="str">
            <v>بكالوريوس - كلية الخدمة الاجتماعية - خدمة اجتماعية</v>
          </cell>
          <cell r="R48">
            <v>404.66</v>
          </cell>
          <cell r="S48">
            <v>263</v>
          </cell>
          <cell r="T48">
            <v>42552</v>
          </cell>
          <cell r="U48">
            <v>42676</v>
          </cell>
          <cell r="V48" t="str">
            <v>عبير فاروق مصطفي إسماعيل</v>
          </cell>
          <cell r="W48">
            <v>43146</v>
          </cell>
          <cell r="X48">
            <v>40725</v>
          </cell>
          <cell r="Y48">
            <v>30213</v>
          </cell>
          <cell r="Z48">
            <v>40792</v>
          </cell>
          <cell r="AA48">
            <v>48</v>
          </cell>
          <cell r="AB48">
            <v>48</v>
          </cell>
          <cell r="AC48">
            <v>48</v>
          </cell>
          <cell r="AD48">
            <v>242.8</v>
          </cell>
          <cell r="AE48">
            <v>257.2</v>
          </cell>
          <cell r="AF48">
            <v>261.2</v>
          </cell>
          <cell r="AG48">
            <v>261.2</v>
          </cell>
          <cell r="AH48">
            <v>270</v>
          </cell>
          <cell r="AI48">
            <v>270</v>
          </cell>
          <cell r="AJ48">
            <v>294.3</v>
          </cell>
          <cell r="AK48">
            <v>270</v>
          </cell>
          <cell r="AL48">
            <v>320.77999999999997</v>
          </cell>
          <cell r="AM48">
            <v>270</v>
          </cell>
          <cell r="AN48">
            <v>270</v>
          </cell>
          <cell r="AO48">
            <v>270</v>
          </cell>
          <cell r="AP48">
            <v>28410222500183</v>
          </cell>
        </row>
        <row r="49">
          <cell r="A49">
            <v>47</v>
          </cell>
          <cell r="B49" t="str">
            <v>عبير نصير كامل محمد</v>
          </cell>
          <cell r="C49">
            <v>33</v>
          </cell>
          <cell r="D49">
            <v>43180</v>
          </cell>
          <cell r="E49">
            <v>0</v>
          </cell>
          <cell r="F49">
            <v>6218778</v>
          </cell>
          <cell r="G49">
            <v>40490</v>
          </cell>
          <cell r="H49">
            <v>41047</v>
          </cell>
          <cell r="I49" t="str">
            <v>أخصائى إجتماعى ثالث (ب)</v>
          </cell>
          <cell r="J49" t="str">
            <v>الثالثة (ب)</v>
          </cell>
          <cell r="K49" t="str">
            <v>الثالثة</v>
          </cell>
          <cell r="L49" t="str">
            <v>متزوج</v>
          </cell>
          <cell r="M49">
            <v>41048</v>
          </cell>
          <cell r="N49">
            <v>257</v>
          </cell>
          <cell r="P49">
            <v>42676</v>
          </cell>
          <cell r="Q49" t="str">
            <v>بكالوريوس - المعاهد العليا - معهد عالى خدمة إجتماعية</v>
          </cell>
          <cell r="R49">
            <v>395.43</v>
          </cell>
          <cell r="S49">
            <v>257</v>
          </cell>
          <cell r="T49">
            <v>41047</v>
          </cell>
          <cell r="U49">
            <v>42676</v>
          </cell>
          <cell r="V49" t="str">
            <v>عبير نصير كامل محمد</v>
          </cell>
          <cell r="W49">
            <v>43180</v>
          </cell>
          <cell r="X49">
            <v>40725</v>
          </cell>
          <cell r="Y49">
            <v>30977</v>
          </cell>
          <cell r="Z49">
            <v>40792</v>
          </cell>
          <cell r="AA49">
            <v>48</v>
          </cell>
          <cell r="AB49">
            <v>48</v>
          </cell>
          <cell r="AC49">
            <v>48</v>
          </cell>
          <cell r="AD49">
            <v>235.8</v>
          </cell>
          <cell r="AE49">
            <v>250.2</v>
          </cell>
          <cell r="AF49">
            <v>254.2</v>
          </cell>
          <cell r="AG49">
            <v>254.2</v>
          </cell>
          <cell r="AH49">
            <v>263</v>
          </cell>
          <cell r="AI49">
            <v>263</v>
          </cell>
          <cell r="AJ49">
            <v>286.67</v>
          </cell>
          <cell r="AK49">
            <v>283</v>
          </cell>
          <cell r="AL49">
            <v>312.47000000000003</v>
          </cell>
          <cell r="AM49">
            <v>293</v>
          </cell>
          <cell r="AN49">
            <v>293</v>
          </cell>
          <cell r="AO49">
            <v>293</v>
          </cell>
          <cell r="AP49">
            <v>28607031900244</v>
          </cell>
        </row>
        <row r="50">
          <cell r="A50">
            <v>48</v>
          </cell>
          <cell r="B50" t="str">
            <v>عثمان محمد عبده محمد</v>
          </cell>
          <cell r="C50">
            <v>51</v>
          </cell>
          <cell r="D50">
            <v>43104</v>
          </cell>
          <cell r="E50">
            <v>0</v>
          </cell>
          <cell r="G50">
            <v>40394</v>
          </cell>
          <cell r="H50">
            <v>40791</v>
          </cell>
          <cell r="I50" t="str">
            <v>محام (أ)</v>
          </cell>
          <cell r="J50" t="str">
            <v>الثالثة (أ)</v>
          </cell>
          <cell r="K50" t="str">
            <v>الثالثة</v>
          </cell>
          <cell r="L50" t="str">
            <v>متزوج ويعول أكثر من واحد</v>
          </cell>
          <cell r="M50">
            <v>40792</v>
          </cell>
          <cell r="N50">
            <v>257</v>
          </cell>
          <cell r="P50">
            <v>42676</v>
          </cell>
          <cell r="Q50" t="str">
            <v>ليسانس - كلية الحقوق - حقوق</v>
          </cell>
          <cell r="R50">
            <v>395.43</v>
          </cell>
          <cell r="S50">
            <v>257</v>
          </cell>
          <cell r="T50">
            <v>40791</v>
          </cell>
          <cell r="U50">
            <v>42676</v>
          </cell>
          <cell r="V50" t="str">
            <v>عثمان محمد عبده محمد</v>
          </cell>
          <cell r="W50">
            <v>43104</v>
          </cell>
          <cell r="X50">
            <v>40725</v>
          </cell>
          <cell r="Y50">
            <v>31596</v>
          </cell>
          <cell r="Z50">
            <v>41048</v>
          </cell>
          <cell r="AA50">
            <v>48</v>
          </cell>
          <cell r="AB50">
            <v>48</v>
          </cell>
          <cell r="AC50">
            <v>48</v>
          </cell>
          <cell r="AD50">
            <v>229.8</v>
          </cell>
          <cell r="AE50">
            <v>244.2</v>
          </cell>
          <cell r="AF50">
            <v>248.2</v>
          </cell>
          <cell r="AG50">
            <v>248.2</v>
          </cell>
          <cell r="AH50">
            <v>257</v>
          </cell>
          <cell r="AI50">
            <v>257</v>
          </cell>
          <cell r="AJ50">
            <v>280.13</v>
          </cell>
          <cell r="AK50">
            <v>273</v>
          </cell>
          <cell r="AL50">
            <v>305.33999999999997</v>
          </cell>
          <cell r="AM50">
            <v>509.39</v>
          </cell>
          <cell r="AN50">
            <v>792.81</v>
          </cell>
          <cell r="AO50">
            <v>880.49</v>
          </cell>
          <cell r="AP50">
            <v>26712062501837</v>
          </cell>
        </row>
        <row r="51">
          <cell r="A51">
            <v>49</v>
          </cell>
          <cell r="B51" t="str">
            <v>عزة سيد تمام مصطفى</v>
          </cell>
          <cell r="C51">
            <v>32</v>
          </cell>
          <cell r="D51">
            <v>0</v>
          </cell>
          <cell r="E51">
            <v>0</v>
          </cell>
          <cell r="G51">
            <v>40930</v>
          </cell>
          <cell r="H51">
            <v>40930</v>
          </cell>
          <cell r="I51" t="str">
            <v>كيميائى ثالث (أ)</v>
          </cell>
          <cell r="J51" t="str">
            <v>الثالثة (أ)</v>
          </cell>
          <cell r="K51" t="str">
            <v>الثالثة</v>
          </cell>
          <cell r="L51" t="str">
            <v>أعزب</v>
          </cell>
          <cell r="M51">
            <v>40936</v>
          </cell>
          <cell r="N51">
            <v>254</v>
          </cell>
          <cell r="P51">
            <v>42676</v>
          </cell>
          <cell r="Q51" t="str">
            <v>بكالوريوس - كلية العلوم - كيمياء خاصة</v>
          </cell>
          <cell r="R51">
            <v>390.81</v>
          </cell>
          <cell r="S51">
            <v>254</v>
          </cell>
          <cell r="T51">
            <v>40930</v>
          </cell>
          <cell r="U51">
            <v>42676</v>
          </cell>
          <cell r="V51" t="str">
            <v>عزة سيد تمام مصطفى</v>
          </cell>
          <cell r="X51">
            <v>40725</v>
          </cell>
          <cell r="Y51">
            <v>24812</v>
          </cell>
          <cell r="Z51">
            <v>40792</v>
          </cell>
          <cell r="AA51">
            <v>48</v>
          </cell>
          <cell r="AB51">
            <v>48</v>
          </cell>
          <cell r="AC51">
            <v>48</v>
          </cell>
          <cell r="AD51">
            <v>229.8</v>
          </cell>
          <cell r="AE51">
            <v>244.2</v>
          </cell>
          <cell r="AF51">
            <v>248.2</v>
          </cell>
          <cell r="AG51">
            <v>248.2</v>
          </cell>
          <cell r="AH51">
            <v>257</v>
          </cell>
          <cell r="AI51">
            <v>257</v>
          </cell>
          <cell r="AJ51">
            <v>280.13</v>
          </cell>
          <cell r="AK51">
            <v>257</v>
          </cell>
          <cell r="AL51">
            <v>305.33999999999997</v>
          </cell>
          <cell r="AM51">
            <v>257</v>
          </cell>
          <cell r="AN51">
            <v>257</v>
          </cell>
          <cell r="AO51">
            <v>257</v>
          </cell>
          <cell r="AP51">
            <v>28707062500061</v>
          </cell>
        </row>
        <row r="52">
          <cell r="A52">
            <v>50</v>
          </cell>
          <cell r="B52" t="str">
            <v>عزت سيد حسن محمد</v>
          </cell>
          <cell r="C52">
            <v>58</v>
          </cell>
          <cell r="D52">
            <v>0</v>
          </cell>
          <cell r="E52">
            <v>0</v>
          </cell>
          <cell r="F52">
            <v>19672079</v>
          </cell>
          <cell r="G52">
            <v>37639</v>
          </cell>
          <cell r="H52">
            <v>40791</v>
          </cell>
          <cell r="I52" t="str">
            <v>محاسب ومراجع ثان (أ)</v>
          </cell>
          <cell r="J52" t="str">
            <v>الثانية (أ)</v>
          </cell>
          <cell r="K52" t="str">
            <v>الثانية</v>
          </cell>
          <cell r="L52" t="str">
            <v>متزوج ويعول أكثر من واحد</v>
          </cell>
          <cell r="M52">
            <v>40792</v>
          </cell>
          <cell r="N52">
            <v>288</v>
          </cell>
          <cell r="P52">
            <v>42676</v>
          </cell>
          <cell r="Q52" t="str">
            <v>بكالوريوس - كلية التجارة - محاسبة</v>
          </cell>
          <cell r="R52">
            <v>443.12</v>
          </cell>
          <cell r="S52">
            <v>288</v>
          </cell>
          <cell r="T52">
            <v>41091</v>
          </cell>
          <cell r="U52">
            <v>42676</v>
          </cell>
          <cell r="V52" t="str">
            <v>عزت سيد حسن محمد</v>
          </cell>
          <cell r="X52">
            <v>40360</v>
          </cell>
          <cell r="Y52">
            <v>31964</v>
          </cell>
          <cell r="Z52">
            <v>40936</v>
          </cell>
          <cell r="AA52">
            <v>48</v>
          </cell>
          <cell r="AB52">
            <v>48</v>
          </cell>
          <cell r="AC52">
            <v>48</v>
          </cell>
          <cell r="AD52">
            <v>226.8</v>
          </cell>
          <cell r="AE52">
            <v>241.2</v>
          </cell>
          <cell r="AF52">
            <v>245.2</v>
          </cell>
          <cell r="AG52">
            <v>245.2</v>
          </cell>
          <cell r="AH52">
            <v>254</v>
          </cell>
          <cell r="AI52">
            <v>254</v>
          </cell>
          <cell r="AJ52">
            <v>276.86</v>
          </cell>
          <cell r="AK52">
            <v>254</v>
          </cell>
          <cell r="AL52">
            <v>301.77</v>
          </cell>
          <cell r="AM52">
            <v>254</v>
          </cell>
          <cell r="AN52">
            <v>254</v>
          </cell>
          <cell r="AO52">
            <v>254</v>
          </cell>
          <cell r="AP52">
            <v>26106032500111</v>
          </cell>
        </row>
        <row r="53">
          <cell r="A53">
            <v>51</v>
          </cell>
          <cell r="B53" t="str">
            <v>عزه عبد الحميد زكى محمد</v>
          </cell>
          <cell r="C53">
            <v>47</v>
          </cell>
          <cell r="D53">
            <v>43096</v>
          </cell>
          <cell r="E53">
            <v>0</v>
          </cell>
          <cell r="G53">
            <v>38965</v>
          </cell>
          <cell r="H53">
            <v>40791</v>
          </cell>
          <cell r="I53" t="str">
            <v>باحث شئون تعليم ثان (ب)</v>
          </cell>
          <cell r="J53" t="str">
            <v>الثانية (ب)</v>
          </cell>
          <cell r="K53" t="str">
            <v>الثانية</v>
          </cell>
          <cell r="L53" t="str">
            <v>أعزب</v>
          </cell>
          <cell r="M53">
            <v>40792</v>
          </cell>
          <cell r="N53">
            <v>274</v>
          </cell>
          <cell r="P53">
            <v>42676</v>
          </cell>
          <cell r="R53">
            <v>421.58</v>
          </cell>
          <cell r="S53">
            <v>274</v>
          </cell>
          <cell r="T53">
            <v>41913</v>
          </cell>
          <cell r="U53">
            <v>42676</v>
          </cell>
          <cell r="V53" t="str">
            <v>عزه عبد الحميد زكى محمد</v>
          </cell>
          <cell r="W53">
            <v>43096</v>
          </cell>
          <cell r="X53">
            <v>40725</v>
          </cell>
          <cell r="Y53">
            <v>22435</v>
          </cell>
          <cell r="Z53">
            <v>40792</v>
          </cell>
          <cell r="AA53">
            <v>48</v>
          </cell>
          <cell r="AB53">
            <v>48</v>
          </cell>
          <cell r="AC53">
            <v>234.6</v>
          </cell>
          <cell r="AD53">
            <v>253.8</v>
          </cell>
          <cell r="AE53">
            <v>268.2</v>
          </cell>
          <cell r="AF53">
            <v>273.2</v>
          </cell>
          <cell r="AG53">
            <v>273.2</v>
          </cell>
          <cell r="AH53">
            <v>283</v>
          </cell>
          <cell r="AI53">
            <v>288</v>
          </cell>
          <cell r="AJ53">
            <v>313.92</v>
          </cell>
          <cell r="AK53">
            <v>327.58999999999997</v>
          </cell>
          <cell r="AL53">
            <v>342.17</v>
          </cell>
          <cell r="AM53">
            <v>332.59</v>
          </cell>
          <cell r="AN53">
            <v>332.59</v>
          </cell>
          <cell r="AO53">
            <v>332.59</v>
          </cell>
          <cell r="AP53">
            <v>27203062500221</v>
          </cell>
        </row>
        <row r="54">
          <cell r="A54">
            <v>52</v>
          </cell>
          <cell r="B54" t="str">
            <v>علاء رمضان توفيق على</v>
          </cell>
          <cell r="C54">
            <v>34</v>
          </cell>
          <cell r="D54">
            <v>0</v>
          </cell>
          <cell r="E54">
            <v>0</v>
          </cell>
          <cell r="G54">
            <v>37916</v>
          </cell>
          <cell r="H54">
            <v>40791</v>
          </cell>
          <cell r="I54" t="str">
            <v>أخصائى إجتماعى ثان (أ)</v>
          </cell>
          <cell r="J54" t="str">
            <v>الثانية (أ)</v>
          </cell>
          <cell r="K54" t="str">
            <v>الثانية</v>
          </cell>
          <cell r="L54" t="str">
            <v>متزوج ويعول واحد</v>
          </cell>
          <cell r="M54">
            <v>40792</v>
          </cell>
          <cell r="N54">
            <v>278</v>
          </cell>
          <cell r="P54">
            <v>42676</v>
          </cell>
          <cell r="Q54" t="str">
            <v>بكالوريوس - كلية الخدمة الاجتماعية - خدمة اجتماعية</v>
          </cell>
          <cell r="R54">
            <v>427.74</v>
          </cell>
          <cell r="S54">
            <v>278</v>
          </cell>
          <cell r="T54">
            <v>41091</v>
          </cell>
          <cell r="U54">
            <v>42676</v>
          </cell>
          <cell r="V54" t="str">
            <v>علاء رمضان توفيق على</v>
          </cell>
          <cell r="X54">
            <v>40725</v>
          </cell>
          <cell r="Y54">
            <v>26364</v>
          </cell>
          <cell r="Z54">
            <v>40792</v>
          </cell>
          <cell r="AA54">
            <v>48</v>
          </cell>
          <cell r="AB54">
            <v>48</v>
          </cell>
          <cell r="AC54">
            <v>48</v>
          </cell>
          <cell r="AD54">
            <v>241.8</v>
          </cell>
          <cell r="AE54">
            <v>256.2</v>
          </cell>
          <cell r="AF54">
            <v>260.2</v>
          </cell>
          <cell r="AG54">
            <v>260.2</v>
          </cell>
          <cell r="AH54">
            <v>269</v>
          </cell>
          <cell r="AI54">
            <v>274</v>
          </cell>
          <cell r="AJ54">
            <v>298.66000000000003</v>
          </cell>
          <cell r="AK54">
            <v>274</v>
          </cell>
          <cell r="AL54">
            <v>325.52999999999997</v>
          </cell>
          <cell r="AM54">
            <v>274</v>
          </cell>
          <cell r="AN54">
            <v>274</v>
          </cell>
          <cell r="AO54">
            <v>274</v>
          </cell>
          <cell r="AP54">
            <v>28505012500157</v>
          </cell>
        </row>
        <row r="55">
          <cell r="A55">
            <v>53</v>
          </cell>
          <cell r="B55" t="str">
            <v>عمر اسماعيل عمر اسماعيل</v>
          </cell>
          <cell r="C55">
            <v>37</v>
          </cell>
          <cell r="D55">
            <v>0</v>
          </cell>
          <cell r="E55">
            <v>0</v>
          </cell>
          <cell r="F55">
            <v>31705379</v>
          </cell>
          <cell r="G55">
            <v>38511</v>
          </cell>
          <cell r="H55">
            <v>40791</v>
          </cell>
          <cell r="I55" t="str">
            <v>محام ممتاز (ب)</v>
          </cell>
          <cell r="J55" t="str">
            <v>الثانية (ب)</v>
          </cell>
          <cell r="K55" t="str">
            <v>الثانية</v>
          </cell>
          <cell r="L55" t="str">
            <v>متزوج ويعول واحد</v>
          </cell>
          <cell r="M55">
            <v>40792</v>
          </cell>
          <cell r="N55">
            <v>274</v>
          </cell>
          <cell r="P55">
            <v>42676</v>
          </cell>
          <cell r="Q55" t="str">
            <v>ليسانس - كلية الحقوق - حقوق</v>
          </cell>
          <cell r="R55">
            <v>421.58</v>
          </cell>
          <cell r="S55">
            <v>274</v>
          </cell>
          <cell r="T55">
            <v>41913</v>
          </cell>
          <cell r="U55">
            <v>42676</v>
          </cell>
          <cell r="V55" t="str">
            <v>عمر اسماعيل عمر اسماعيل</v>
          </cell>
          <cell r="X55">
            <v>40725</v>
          </cell>
          <cell r="Y55">
            <v>31168</v>
          </cell>
          <cell r="Z55">
            <v>40792</v>
          </cell>
          <cell r="AA55">
            <v>48</v>
          </cell>
          <cell r="AB55">
            <v>48</v>
          </cell>
          <cell r="AC55">
            <v>48</v>
          </cell>
          <cell r="AD55">
            <v>248.8</v>
          </cell>
          <cell r="AE55">
            <v>263.2</v>
          </cell>
          <cell r="AF55">
            <v>268.2</v>
          </cell>
          <cell r="AG55">
            <v>268.2</v>
          </cell>
          <cell r="AH55">
            <v>278</v>
          </cell>
          <cell r="AI55">
            <v>278</v>
          </cell>
          <cell r="AJ55">
            <v>303.02</v>
          </cell>
          <cell r="AK55">
            <v>278</v>
          </cell>
          <cell r="AL55">
            <v>330.29</v>
          </cell>
          <cell r="AM55">
            <v>278</v>
          </cell>
          <cell r="AN55">
            <v>278</v>
          </cell>
          <cell r="AO55">
            <v>278</v>
          </cell>
          <cell r="AP55">
            <v>28206262500473</v>
          </cell>
        </row>
        <row r="56">
          <cell r="A56">
            <v>54</v>
          </cell>
          <cell r="B56" t="str">
            <v>عمر عبد الرحمن دوينى عبدالرحمن</v>
          </cell>
          <cell r="C56">
            <v>36</v>
          </cell>
          <cell r="D56">
            <v>43167</v>
          </cell>
          <cell r="E56">
            <v>0</v>
          </cell>
          <cell r="F56">
            <v>56652376</v>
          </cell>
          <cell r="G56">
            <v>39998</v>
          </cell>
          <cell r="H56">
            <v>41086</v>
          </cell>
          <cell r="I56" t="str">
            <v>باحث شئون تعليم ثالث (أ)</v>
          </cell>
          <cell r="J56" t="str">
            <v>الثالثة (أ)</v>
          </cell>
          <cell r="K56" t="str">
            <v>الثالثة</v>
          </cell>
          <cell r="L56" t="str">
            <v>متزوج</v>
          </cell>
          <cell r="M56">
            <v>41087</v>
          </cell>
          <cell r="N56">
            <v>260</v>
          </cell>
          <cell r="P56">
            <v>42676</v>
          </cell>
          <cell r="Q56" t="str">
            <v>بكالوريوس - كلية التربية - أصول تربية</v>
          </cell>
          <cell r="R56">
            <v>400.04</v>
          </cell>
          <cell r="S56">
            <v>260</v>
          </cell>
          <cell r="T56">
            <v>41086</v>
          </cell>
          <cell r="U56">
            <v>42676</v>
          </cell>
          <cell r="V56" t="str">
            <v>عمر عبد الرحمن دوينى عبدالرحمن</v>
          </cell>
          <cell r="W56">
            <v>43167</v>
          </cell>
          <cell r="X56">
            <v>40725</v>
          </cell>
          <cell r="Y56">
            <v>30128</v>
          </cell>
          <cell r="Z56">
            <v>40792</v>
          </cell>
          <cell r="AA56">
            <v>48</v>
          </cell>
          <cell r="AB56">
            <v>48</v>
          </cell>
          <cell r="AC56">
            <v>48</v>
          </cell>
          <cell r="AD56">
            <v>241.8</v>
          </cell>
          <cell r="AE56">
            <v>256.2</v>
          </cell>
          <cell r="AF56">
            <v>260.2</v>
          </cell>
          <cell r="AG56">
            <v>260.2</v>
          </cell>
          <cell r="AH56">
            <v>269</v>
          </cell>
          <cell r="AI56">
            <v>274</v>
          </cell>
          <cell r="AJ56">
            <v>298.66000000000003</v>
          </cell>
          <cell r="AK56">
            <v>274</v>
          </cell>
          <cell r="AL56">
            <v>325.52999999999997</v>
          </cell>
          <cell r="AM56">
            <v>274</v>
          </cell>
          <cell r="AN56">
            <v>274</v>
          </cell>
          <cell r="AO56">
            <v>274</v>
          </cell>
          <cell r="AP56">
            <v>28307182502212</v>
          </cell>
        </row>
        <row r="57">
          <cell r="A57">
            <v>55</v>
          </cell>
          <cell r="B57" t="str">
            <v>عمر محى عبد العليم عبد الحافظ</v>
          </cell>
          <cell r="C57">
            <v>34</v>
          </cell>
          <cell r="D57">
            <v>43104</v>
          </cell>
          <cell r="E57">
            <v>0</v>
          </cell>
          <cell r="F57">
            <v>27392104</v>
          </cell>
          <cell r="G57">
            <v>40681</v>
          </cell>
          <cell r="H57">
            <v>41047</v>
          </cell>
          <cell r="I57" t="str">
            <v>محام (ب)</v>
          </cell>
          <cell r="J57" t="str">
            <v>الثالثة (ب)</v>
          </cell>
          <cell r="K57" t="str">
            <v>الثالثة</v>
          </cell>
          <cell r="L57" t="str">
            <v>متزوج</v>
          </cell>
          <cell r="M57">
            <v>41048</v>
          </cell>
          <cell r="N57">
            <v>257</v>
          </cell>
          <cell r="P57">
            <v>42676</v>
          </cell>
          <cell r="Q57" t="str">
            <v>ليسانس - كلية الحقوق - قانون عام</v>
          </cell>
          <cell r="S57">
            <v>257</v>
          </cell>
          <cell r="T57">
            <v>41047</v>
          </cell>
          <cell r="U57">
            <v>42676</v>
          </cell>
          <cell r="V57" t="str">
            <v>عمر محى عبد العليم عبد الحافظ</v>
          </cell>
          <cell r="W57">
            <v>43104</v>
          </cell>
          <cell r="X57">
            <v>31959</v>
          </cell>
          <cell r="Y57">
            <v>30515</v>
          </cell>
          <cell r="Z57">
            <v>41087</v>
          </cell>
          <cell r="AA57">
            <v>48</v>
          </cell>
          <cell r="AB57">
            <v>48</v>
          </cell>
          <cell r="AC57">
            <v>48</v>
          </cell>
          <cell r="AD57">
            <v>232.8</v>
          </cell>
          <cell r="AE57">
            <v>247.2</v>
          </cell>
          <cell r="AF57">
            <v>251.2</v>
          </cell>
          <cell r="AG57">
            <v>251.2</v>
          </cell>
          <cell r="AH57">
            <v>260</v>
          </cell>
          <cell r="AI57">
            <v>260</v>
          </cell>
          <cell r="AJ57">
            <v>283.39999999999998</v>
          </cell>
          <cell r="AK57">
            <v>276</v>
          </cell>
          <cell r="AL57">
            <v>308.89999999999998</v>
          </cell>
          <cell r="AM57">
            <v>512.84</v>
          </cell>
          <cell r="AN57">
            <v>796.56</v>
          </cell>
          <cell r="AO57">
            <v>884.61</v>
          </cell>
          <cell r="AP57">
            <v>28507012500494</v>
          </cell>
        </row>
        <row r="58">
          <cell r="A58">
            <v>56</v>
          </cell>
          <cell r="B58" t="str">
            <v>عمرو حامد حسن محمد</v>
          </cell>
          <cell r="C58">
            <v>37</v>
          </cell>
          <cell r="D58">
            <v>43104</v>
          </cell>
          <cell r="E58">
            <v>0</v>
          </cell>
          <cell r="G58">
            <v>40401</v>
          </cell>
          <cell r="H58">
            <v>41660</v>
          </cell>
          <cell r="I58" t="str">
            <v>محام (أ)</v>
          </cell>
          <cell r="J58" t="str">
            <v>الثالثة (أ)</v>
          </cell>
          <cell r="K58" t="str">
            <v>الثالثة</v>
          </cell>
          <cell r="L58" t="str">
            <v>أعزب</v>
          </cell>
          <cell r="M58">
            <v>41665</v>
          </cell>
          <cell r="N58">
            <v>255</v>
          </cell>
          <cell r="P58">
            <v>42676</v>
          </cell>
          <cell r="Q58" t="str">
            <v>ليسانس - كلية الحقوق - قانون عام</v>
          </cell>
          <cell r="R58">
            <v>392.35</v>
          </cell>
          <cell r="S58">
            <v>255</v>
          </cell>
          <cell r="T58">
            <v>41660</v>
          </cell>
          <cell r="U58">
            <v>42676</v>
          </cell>
          <cell r="V58" t="str">
            <v>عمرو حامد حسن محمد</v>
          </cell>
          <cell r="W58">
            <v>43104</v>
          </cell>
          <cell r="X58">
            <v>41456</v>
          </cell>
          <cell r="Y58">
            <v>31229</v>
          </cell>
          <cell r="Z58">
            <v>41048</v>
          </cell>
          <cell r="AA58">
            <v>48</v>
          </cell>
          <cell r="AB58">
            <v>48</v>
          </cell>
          <cell r="AC58">
            <v>48</v>
          </cell>
          <cell r="AD58">
            <v>229.8</v>
          </cell>
          <cell r="AE58">
            <v>244.2</v>
          </cell>
          <cell r="AF58">
            <v>248.2</v>
          </cell>
          <cell r="AG58">
            <v>248.2</v>
          </cell>
          <cell r="AH58">
            <v>257</v>
          </cell>
          <cell r="AI58">
            <v>257</v>
          </cell>
          <cell r="AJ58">
            <v>280.13</v>
          </cell>
          <cell r="AK58">
            <v>257</v>
          </cell>
          <cell r="AL58">
            <v>305.33999999999997</v>
          </cell>
          <cell r="AM58">
            <v>257</v>
          </cell>
          <cell r="AN58">
            <v>257</v>
          </cell>
          <cell r="AO58">
            <v>257</v>
          </cell>
          <cell r="AP58">
            <v>28112020101791</v>
          </cell>
        </row>
        <row r="59">
          <cell r="A59">
            <v>57</v>
          </cell>
          <cell r="B59" t="str">
            <v>عمرو محمد محمد عبد المجيد</v>
          </cell>
          <cell r="C59">
            <v>39</v>
          </cell>
          <cell r="D59">
            <v>43129</v>
          </cell>
          <cell r="E59">
            <v>0</v>
          </cell>
          <cell r="F59">
            <v>14068118</v>
          </cell>
          <cell r="G59">
            <v>37724</v>
          </cell>
          <cell r="H59">
            <v>40791</v>
          </cell>
          <cell r="I59" t="str">
            <v>أخصائى نشاط رياضي ثان (أ)</v>
          </cell>
          <cell r="J59" t="str">
            <v>الثانية (أ)</v>
          </cell>
          <cell r="K59" t="str">
            <v>الثانية</v>
          </cell>
          <cell r="L59" t="str">
            <v>متزوج ويعول أكثر من واحد</v>
          </cell>
          <cell r="M59">
            <v>40792</v>
          </cell>
          <cell r="N59">
            <v>284</v>
          </cell>
          <cell r="P59">
            <v>42676</v>
          </cell>
          <cell r="Q59" t="str">
            <v>بكالوريوس - كلية التربية الرياضية للبنات - إدارة رياضية و ترويح</v>
          </cell>
          <cell r="R59">
            <v>436.97</v>
          </cell>
          <cell r="S59">
            <v>284</v>
          </cell>
          <cell r="T59">
            <v>41091</v>
          </cell>
          <cell r="U59">
            <v>42676</v>
          </cell>
          <cell r="V59" t="str">
            <v>عمرو محمد محمد عبد المجيد</v>
          </cell>
          <cell r="W59">
            <v>43129</v>
          </cell>
          <cell r="X59">
            <v>40725</v>
          </cell>
          <cell r="Y59">
            <v>29922</v>
          </cell>
          <cell r="Z59">
            <v>41665</v>
          </cell>
          <cell r="AA59">
            <v>48</v>
          </cell>
          <cell r="AB59">
            <v>48</v>
          </cell>
          <cell r="AC59">
            <v>48</v>
          </cell>
          <cell r="AD59">
            <v>246</v>
          </cell>
          <cell r="AE59">
            <v>246</v>
          </cell>
          <cell r="AF59">
            <v>246</v>
          </cell>
          <cell r="AG59">
            <v>250.2</v>
          </cell>
          <cell r="AH59">
            <v>255</v>
          </cell>
          <cell r="AI59">
            <v>255</v>
          </cell>
          <cell r="AJ59">
            <v>277.95</v>
          </cell>
          <cell r="AK59">
            <v>255</v>
          </cell>
          <cell r="AL59">
            <v>302.95999999999998</v>
          </cell>
          <cell r="AM59">
            <v>255</v>
          </cell>
          <cell r="AN59">
            <v>255</v>
          </cell>
          <cell r="AO59">
            <v>255</v>
          </cell>
          <cell r="AP59">
            <v>27912222500339</v>
          </cell>
        </row>
        <row r="60">
          <cell r="A60">
            <v>58</v>
          </cell>
          <cell r="B60" t="str">
            <v>عمرو محمود أحمد حسان</v>
          </cell>
          <cell r="C60">
            <v>38</v>
          </cell>
          <cell r="D60">
            <v>43166</v>
          </cell>
          <cell r="E60">
            <v>0.65</v>
          </cell>
          <cell r="F60">
            <v>61765978</v>
          </cell>
          <cell r="G60">
            <v>39446</v>
          </cell>
          <cell r="H60">
            <v>40791</v>
          </cell>
          <cell r="I60" t="str">
            <v>أخصائى شئون قانونية ثان (ب)</v>
          </cell>
          <cell r="J60" t="str">
            <v>الثانية (ب)</v>
          </cell>
          <cell r="K60" t="str">
            <v>الثانية</v>
          </cell>
          <cell r="L60" t="str">
            <v>متزوج</v>
          </cell>
          <cell r="M60">
            <v>40792</v>
          </cell>
          <cell r="N60">
            <v>264</v>
          </cell>
          <cell r="P60">
            <v>42676</v>
          </cell>
          <cell r="Q60" t="str">
            <v>ليسانس</v>
          </cell>
          <cell r="S60">
            <v>264</v>
          </cell>
          <cell r="T60">
            <v>42552</v>
          </cell>
          <cell r="U60">
            <v>42676</v>
          </cell>
          <cell r="V60" t="str">
            <v>عمرو محمود أحمد حسان</v>
          </cell>
          <cell r="W60">
            <v>43166</v>
          </cell>
          <cell r="X60">
            <v>40360</v>
          </cell>
          <cell r="Y60">
            <v>29211</v>
          </cell>
          <cell r="Z60">
            <v>40792</v>
          </cell>
          <cell r="AA60">
            <v>48</v>
          </cell>
          <cell r="AB60">
            <v>48</v>
          </cell>
          <cell r="AC60">
            <v>48</v>
          </cell>
          <cell r="AD60">
            <v>249.8</v>
          </cell>
          <cell r="AE60">
            <v>264.2</v>
          </cell>
          <cell r="AF60">
            <v>269.2</v>
          </cell>
          <cell r="AG60">
            <v>269.2</v>
          </cell>
          <cell r="AH60">
            <v>279</v>
          </cell>
          <cell r="AI60">
            <v>284</v>
          </cell>
          <cell r="AJ60">
            <v>309.56</v>
          </cell>
          <cell r="AK60">
            <v>301</v>
          </cell>
          <cell r="AL60">
            <v>337.42</v>
          </cell>
          <cell r="AM60">
            <v>541.64</v>
          </cell>
          <cell r="AN60">
            <v>828.06</v>
          </cell>
          <cell r="AO60">
            <v>921.36</v>
          </cell>
          <cell r="AP60">
            <v>28109012500413</v>
          </cell>
        </row>
        <row r="61">
          <cell r="A61">
            <v>59</v>
          </cell>
          <cell r="B61" t="str">
            <v>غادة أحمد سيد عبد العال</v>
          </cell>
          <cell r="C61">
            <v>40</v>
          </cell>
          <cell r="D61">
            <v>0</v>
          </cell>
          <cell r="E61">
            <v>0</v>
          </cell>
          <cell r="F61">
            <v>16224784</v>
          </cell>
          <cell r="G61">
            <v>39321</v>
          </cell>
          <cell r="H61">
            <v>40791</v>
          </cell>
          <cell r="I61" t="str">
            <v>باحث شئون تعليم ثان (ب)</v>
          </cell>
          <cell r="J61" t="str">
            <v>الثانية (ب)</v>
          </cell>
          <cell r="K61" t="str">
            <v>الثانية</v>
          </cell>
          <cell r="L61" t="str">
            <v>متزوج</v>
          </cell>
          <cell r="M61">
            <v>40792</v>
          </cell>
          <cell r="N61">
            <v>270</v>
          </cell>
          <cell r="P61">
            <v>42676</v>
          </cell>
          <cell r="Q61" t="str">
            <v>بكالوريوس - كلية التربية - تعليم أساسى ( الحلقة الابتدائية ) العلوم</v>
          </cell>
          <cell r="R61">
            <v>415.43</v>
          </cell>
          <cell r="S61">
            <v>270</v>
          </cell>
          <cell r="T61">
            <v>42552</v>
          </cell>
          <cell r="U61">
            <v>42676</v>
          </cell>
          <cell r="V61" t="str">
            <v>غادة أحمد سيد عبد العال</v>
          </cell>
          <cell r="X61">
            <v>40725</v>
          </cell>
          <cell r="Y61">
            <v>29830</v>
          </cell>
          <cell r="Z61">
            <v>40792</v>
          </cell>
          <cell r="AA61">
            <v>48</v>
          </cell>
          <cell r="AB61">
            <v>48</v>
          </cell>
          <cell r="AC61">
            <v>225.6</v>
          </cell>
          <cell r="AD61">
            <v>236.8</v>
          </cell>
          <cell r="AE61">
            <v>251.2</v>
          </cell>
          <cell r="AF61">
            <v>255.2</v>
          </cell>
          <cell r="AG61">
            <v>255.2</v>
          </cell>
          <cell r="AH61">
            <v>264</v>
          </cell>
          <cell r="AI61">
            <v>264</v>
          </cell>
          <cell r="AJ61">
            <v>287.76</v>
          </cell>
          <cell r="AK61">
            <v>301.24</v>
          </cell>
          <cell r="AL61">
            <v>313.64999999999998</v>
          </cell>
          <cell r="AM61">
            <v>305.24</v>
          </cell>
          <cell r="AN61">
            <v>305.24</v>
          </cell>
          <cell r="AO61">
            <v>305.24</v>
          </cell>
          <cell r="AP61">
            <v>27909242500041</v>
          </cell>
        </row>
        <row r="62">
          <cell r="A62">
            <v>60</v>
          </cell>
          <cell r="B62" t="str">
            <v>فاطمة أحمد فواز خلف الله</v>
          </cell>
          <cell r="C62">
            <v>39</v>
          </cell>
          <cell r="D62">
            <v>0</v>
          </cell>
          <cell r="E62">
            <v>0</v>
          </cell>
          <cell r="F62">
            <v>14001468</v>
          </cell>
          <cell r="G62">
            <v>38753</v>
          </cell>
          <cell r="H62">
            <v>40791</v>
          </cell>
          <cell r="I62" t="str">
            <v>أخصائى شئون أفراد ثان (ب)</v>
          </cell>
          <cell r="J62" t="str">
            <v>الثانية (ب)</v>
          </cell>
          <cell r="K62" t="str">
            <v>الثانية</v>
          </cell>
          <cell r="L62" t="str">
            <v>متزوج</v>
          </cell>
          <cell r="M62">
            <v>40792</v>
          </cell>
          <cell r="N62">
            <v>274</v>
          </cell>
          <cell r="P62">
            <v>42676</v>
          </cell>
          <cell r="Q62" t="str">
            <v>بكالوريوس - كلية التجارة - علوم سياسية</v>
          </cell>
          <cell r="R62">
            <v>421.58</v>
          </cell>
          <cell r="S62">
            <v>274</v>
          </cell>
          <cell r="T62">
            <v>41913</v>
          </cell>
          <cell r="U62">
            <v>42676</v>
          </cell>
          <cell r="V62" t="str">
            <v>فاطمة أحمد فواز خلف الله</v>
          </cell>
          <cell r="X62">
            <v>40725</v>
          </cell>
          <cell r="Y62">
            <v>29122</v>
          </cell>
          <cell r="Z62">
            <v>40792</v>
          </cell>
          <cell r="AA62">
            <v>48</v>
          </cell>
          <cell r="AB62">
            <v>48</v>
          </cell>
          <cell r="AC62">
            <v>48</v>
          </cell>
          <cell r="AD62">
            <v>238.8</v>
          </cell>
          <cell r="AE62">
            <v>253.2</v>
          </cell>
          <cell r="AF62">
            <v>257.2</v>
          </cell>
          <cell r="AG62">
            <v>257.2</v>
          </cell>
          <cell r="AH62">
            <v>266</v>
          </cell>
          <cell r="AI62">
            <v>270</v>
          </cell>
          <cell r="AJ62">
            <v>294.3</v>
          </cell>
          <cell r="AK62">
            <v>270</v>
          </cell>
          <cell r="AL62">
            <v>320.77999999999997</v>
          </cell>
          <cell r="AM62">
            <v>270</v>
          </cell>
          <cell r="AN62">
            <v>270</v>
          </cell>
          <cell r="AO62">
            <v>270</v>
          </cell>
          <cell r="AP62">
            <v>28004262500242</v>
          </cell>
        </row>
        <row r="63">
          <cell r="A63">
            <v>61</v>
          </cell>
          <cell r="B63" t="str">
            <v>فاطمه حسانين احمد محمد</v>
          </cell>
          <cell r="C63">
            <v>33</v>
          </cell>
          <cell r="D63">
            <v>0</v>
          </cell>
          <cell r="E63">
            <v>0</v>
          </cell>
          <cell r="F63">
            <v>61651752</v>
          </cell>
          <cell r="G63">
            <v>39270</v>
          </cell>
          <cell r="H63">
            <v>40791</v>
          </cell>
          <cell r="I63" t="str">
            <v>أخصائى اقامة ثان (ب)</v>
          </cell>
          <cell r="J63" t="str">
            <v>الثانية (ب)</v>
          </cell>
          <cell r="K63" t="str">
            <v>الثانية</v>
          </cell>
          <cell r="L63" t="str">
            <v>متزوج</v>
          </cell>
          <cell r="M63">
            <v>40792</v>
          </cell>
          <cell r="N63">
            <v>266</v>
          </cell>
          <cell r="P63">
            <v>42676</v>
          </cell>
          <cell r="Q63" t="str">
            <v>بكالوريوس - كلية الخدمة الاجتماعية - خدمة اجتماعية</v>
          </cell>
          <cell r="R63">
            <v>409.27</v>
          </cell>
          <cell r="S63">
            <v>266</v>
          </cell>
          <cell r="T63">
            <v>42552</v>
          </cell>
          <cell r="U63">
            <v>42676</v>
          </cell>
          <cell r="V63" t="str">
            <v>فاطمه حسانين احمد محمد</v>
          </cell>
          <cell r="X63">
            <v>40725</v>
          </cell>
          <cell r="Y63">
            <v>29337</v>
          </cell>
          <cell r="Z63">
            <v>40792</v>
          </cell>
          <cell r="AA63">
            <v>48</v>
          </cell>
          <cell r="AB63">
            <v>48</v>
          </cell>
          <cell r="AC63">
            <v>48</v>
          </cell>
          <cell r="AD63">
            <v>241.8</v>
          </cell>
          <cell r="AE63">
            <v>256.2</v>
          </cell>
          <cell r="AF63">
            <v>260.2</v>
          </cell>
          <cell r="AG63">
            <v>260.2</v>
          </cell>
          <cell r="AH63">
            <v>269</v>
          </cell>
          <cell r="AI63">
            <v>274</v>
          </cell>
          <cell r="AJ63">
            <v>298.66000000000003</v>
          </cell>
          <cell r="AK63">
            <v>274</v>
          </cell>
          <cell r="AL63">
            <v>325.52999999999997</v>
          </cell>
          <cell r="AM63">
            <v>274</v>
          </cell>
          <cell r="AN63">
            <v>274</v>
          </cell>
          <cell r="AO63">
            <v>274</v>
          </cell>
          <cell r="AP63">
            <v>28603178800223</v>
          </cell>
        </row>
        <row r="64">
          <cell r="A64">
            <v>62</v>
          </cell>
          <cell r="B64" t="str">
            <v>ليلى محمد فرحان أحمد</v>
          </cell>
          <cell r="C64">
            <v>32</v>
          </cell>
          <cell r="D64">
            <v>43099</v>
          </cell>
          <cell r="E64">
            <v>0</v>
          </cell>
          <cell r="F64">
            <v>1537699</v>
          </cell>
          <cell r="G64">
            <v>40205</v>
          </cell>
          <cell r="H64">
            <v>41047</v>
          </cell>
          <cell r="I64" t="str">
            <v>كيميائى ثالث (أ)</v>
          </cell>
          <cell r="J64" t="str">
            <v>الثالثة (أ)</v>
          </cell>
          <cell r="K64" t="str">
            <v>الثالثة</v>
          </cell>
          <cell r="L64" t="str">
            <v>متزوج</v>
          </cell>
          <cell r="M64">
            <v>41087</v>
          </cell>
          <cell r="N64">
            <v>260</v>
          </cell>
          <cell r="P64">
            <v>42676</v>
          </cell>
          <cell r="Q64" t="str">
            <v>بكالوريوس - كلية العلوم - كيمياء خاصة</v>
          </cell>
          <cell r="R64">
            <v>400.04</v>
          </cell>
          <cell r="S64">
            <v>260</v>
          </cell>
          <cell r="T64">
            <v>41047</v>
          </cell>
          <cell r="U64">
            <v>42676</v>
          </cell>
          <cell r="V64" t="str">
            <v>ليلى محمد فرحان أحمد</v>
          </cell>
          <cell r="W64">
            <v>43099</v>
          </cell>
          <cell r="X64">
            <v>40725</v>
          </cell>
          <cell r="AP64">
            <v>28612082503685</v>
          </cell>
        </row>
        <row r="65">
          <cell r="A65">
            <v>63</v>
          </cell>
          <cell r="B65" t="str">
            <v>محمد أحمد كامل مصطفى</v>
          </cell>
          <cell r="C65">
            <v>34</v>
          </cell>
          <cell r="D65">
            <v>0</v>
          </cell>
          <cell r="E65">
            <v>0</v>
          </cell>
          <cell r="F65">
            <v>24257835</v>
          </cell>
          <cell r="G65">
            <v>40264</v>
          </cell>
          <cell r="H65">
            <v>41660</v>
          </cell>
          <cell r="I65" t="str">
            <v>باحث شئون تعليم ثالث (أ)</v>
          </cell>
          <cell r="J65" t="str">
            <v>الثالثة (أ)</v>
          </cell>
          <cell r="K65" t="str">
            <v>الثالثة</v>
          </cell>
          <cell r="L65" t="str">
            <v>أعزب</v>
          </cell>
          <cell r="M65">
            <v>41665</v>
          </cell>
          <cell r="N65">
            <v>255</v>
          </cell>
          <cell r="P65">
            <v>42676</v>
          </cell>
          <cell r="Q65" t="str">
            <v>بكالوريوس - كلية التربية النوعية - تربية نوعية</v>
          </cell>
          <cell r="R65">
            <v>392.35</v>
          </cell>
          <cell r="S65">
            <v>255</v>
          </cell>
          <cell r="T65">
            <v>41660</v>
          </cell>
          <cell r="U65">
            <v>42676</v>
          </cell>
          <cell r="V65" t="str">
            <v>محمد أحمد كامل مصطفى</v>
          </cell>
          <cell r="X65">
            <v>41456</v>
          </cell>
          <cell r="Y65">
            <v>31488</v>
          </cell>
          <cell r="Z65">
            <v>40792</v>
          </cell>
          <cell r="AA65">
            <v>48</v>
          </cell>
          <cell r="AB65">
            <v>48</v>
          </cell>
          <cell r="AC65">
            <v>48</v>
          </cell>
          <cell r="AD65">
            <v>238.8</v>
          </cell>
          <cell r="AE65">
            <v>253.2</v>
          </cell>
          <cell r="AF65">
            <v>257.2</v>
          </cell>
          <cell r="AG65">
            <v>257.2</v>
          </cell>
          <cell r="AH65">
            <v>266</v>
          </cell>
          <cell r="AI65">
            <v>266</v>
          </cell>
          <cell r="AJ65">
            <v>289.94</v>
          </cell>
          <cell r="AK65">
            <v>266</v>
          </cell>
          <cell r="AL65">
            <v>316.02999999999997</v>
          </cell>
          <cell r="AM65">
            <v>266</v>
          </cell>
          <cell r="AN65">
            <v>266</v>
          </cell>
          <cell r="AO65">
            <v>266</v>
          </cell>
          <cell r="AP65">
            <v>28502188800298</v>
          </cell>
        </row>
        <row r="66">
          <cell r="A66">
            <v>64</v>
          </cell>
          <cell r="B66" t="str">
            <v>محمد احمد رضى محمود محمد</v>
          </cell>
          <cell r="C66">
            <v>34</v>
          </cell>
          <cell r="D66">
            <v>43104</v>
          </cell>
          <cell r="E66">
            <v>0</v>
          </cell>
          <cell r="F66">
            <v>22336849</v>
          </cell>
          <cell r="G66">
            <v>40900</v>
          </cell>
          <cell r="H66">
            <v>41660</v>
          </cell>
          <cell r="I66" t="str">
            <v>محام (ب)</v>
          </cell>
          <cell r="J66" t="str">
            <v>الثالثة (ب)</v>
          </cell>
          <cell r="K66" t="str">
            <v>الثالثة</v>
          </cell>
          <cell r="L66" t="str">
            <v>أعزب</v>
          </cell>
          <cell r="M66">
            <v>41665</v>
          </cell>
          <cell r="N66">
            <v>252</v>
          </cell>
          <cell r="P66">
            <v>42676</v>
          </cell>
          <cell r="Q66" t="str">
            <v>ليسانس - كلية الحقوق - قانون عام</v>
          </cell>
          <cell r="R66">
            <v>387.73</v>
          </cell>
          <cell r="S66">
            <v>252</v>
          </cell>
          <cell r="T66">
            <v>41660</v>
          </cell>
          <cell r="U66">
            <v>42676</v>
          </cell>
          <cell r="V66" t="str">
            <v>محمد احمد رضى محمود محمد</v>
          </cell>
          <cell r="W66">
            <v>43104</v>
          </cell>
          <cell r="X66">
            <v>41456</v>
          </cell>
          <cell r="Y66">
            <v>31754</v>
          </cell>
          <cell r="Z66">
            <v>41087</v>
          </cell>
          <cell r="AA66">
            <v>48</v>
          </cell>
          <cell r="AB66">
            <v>48</v>
          </cell>
          <cell r="AC66">
            <v>48</v>
          </cell>
          <cell r="AD66">
            <v>232.8</v>
          </cell>
          <cell r="AE66">
            <v>247.2</v>
          </cell>
          <cell r="AF66">
            <v>251.2</v>
          </cell>
          <cell r="AG66">
            <v>251.2</v>
          </cell>
          <cell r="AH66">
            <v>260</v>
          </cell>
          <cell r="AI66">
            <v>260</v>
          </cell>
          <cell r="AJ66">
            <v>283.39999999999998</v>
          </cell>
          <cell r="AK66">
            <v>260</v>
          </cell>
          <cell r="AL66">
            <v>308.89999999999998</v>
          </cell>
          <cell r="AM66">
            <v>325</v>
          </cell>
          <cell r="AN66">
            <v>515</v>
          </cell>
          <cell r="AO66">
            <v>515</v>
          </cell>
          <cell r="AP66">
            <v>28508292500032</v>
          </cell>
        </row>
        <row r="67">
          <cell r="A67">
            <v>65</v>
          </cell>
          <cell r="B67" t="str">
            <v>محمد احمد عبد العال عبد السلام</v>
          </cell>
          <cell r="C67">
            <v>38</v>
          </cell>
          <cell r="D67">
            <v>43068</v>
          </cell>
          <cell r="E67">
            <v>0</v>
          </cell>
          <cell r="F67">
            <v>59567856</v>
          </cell>
          <cell r="G67">
            <v>40031</v>
          </cell>
          <cell r="H67">
            <v>41047</v>
          </cell>
          <cell r="I67" t="str">
            <v>أخصائى تخطيط ومتابعة ثالث (أ)</v>
          </cell>
          <cell r="J67" t="str">
            <v>الثالثة (أ)</v>
          </cell>
          <cell r="K67" t="str">
            <v>الثالثة</v>
          </cell>
          <cell r="L67" t="str">
            <v>متزوج</v>
          </cell>
          <cell r="M67">
            <v>41048</v>
          </cell>
          <cell r="N67">
            <v>260</v>
          </cell>
          <cell r="P67">
            <v>42676</v>
          </cell>
          <cell r="Q67" t="str">
            <v>بكالوريوس - المعاهد العليا - المعهد العالى للتعاون والإرشاد الزراعى</v>
          </cell>
          <cell r="R67">
            <v>400.04</v>
          </cell>
          <cell r="S67">
            <v>260</v>
          </cell>
          <cell r="T67">
            <v>41047</v>
          </cell>
          <cell r="U67">
            <v>42676</v>
          </cell>
          <cell r="V67" t="str">
            <v>محمد احمد عبد العال عبد السلام</v>
          </cell>
          <cell r="W67">
            <v>43068</v>
          </cell>
          <cell r="X67">
            <v>40725</v>
          </cell>
          <cell r="Y67">
            <v>31096</v>
          </cell>
          <cell r="Z67">
            <v>41665</v>
          </cell>
          <cell r="AA67">
            <v>48</v>
          </cell>
          <cell r="AB67">
            <v>48</v>
          </cell>
          <cell r="AC67">
            <v>48</v>
          </cell>
          <cell r="AD67">
            <v>246</v>
          </cell>
          <cell r="AE67">
            <v>246</v>
          </cell>
          <cell r="AF67">
            <v>246</v>
          </cell>
          <cell r="AG67">
            <v>250.2</v>
          </cell>
          <cell r="AH67">
            <v>255</v>
          </cell>
          <cell r="AI67">
            <v>255</v>
          </cell>
          <cell r="AJ67">
            <v>277.95</v>
          </cell>
          <cell r="AK67">
            <v>255</v>
          </cell>
          <cell r="AL67">
            <v>302.95999999999998</v>
          </cell>
          <cell r="AM67">
            <v>255</v>
          </cell>
          <cell r="AN67">
            <v>255</v>
          </cell>
          <cell r="AO67">
            <v>255</v>
          </cell>
          <cell r="AP67">
            <v>28109172500291</v>
          </cell>
        </row>
        <row r="68">
          <cell r="A68">
            <v>66</v>
          </cell>
          <cell r="B68" t="str">
            <v>محمد حسنى نفادى أحمد</v>
          </cell>
          <cell r="C68">
            <v>31</v>
          </cell>
          <cell r="D68">
            <v>43068</v>
          </cell>
          <cell r="E68">
            <v>0</v>
          </cell>
          <cell r="G68">
            <v>40930</v>
          </cell>
          <cell r="H68">
            <v>40930</v>
          </cell>
          <cell r="I68" t="str">
            <v>أخصائى نشاط رياضي ثالث (ب)</v>
          </cell>
          <cell r="J68" t="str">
            <v>الثالثة (ب)</v>
          </cell>
          <cell r="K68" t="str">
            <v>الثالثة</v>
          </cell>
          <cell r="L68" t="str">
            <v>أعزب</v>
          </cell>
          <cell r="M68">
            <v>40953</v>
          </cell>
          <cell r="N68">
            <v>254</v>
          </cell>
          <cell r="P68">
            <v>42676</v>
          </cell>
          <cell r="Q68" t="str">
            <v>بكالوريوس - كلية الخدمة الاجتماعية - أمن اجتماعى</v>
          </cell>
          <cell r="S68">
            <v>254</v>
          </cell>
          <cell r="T68">
            <v>40930</v>
          </cell>
          <cell r="U68">
            <v>42676</v>
          </cell>
          <cell r="V68" t="str">
            <v>محمد حسنى نفادى أحمد</v>
          </cell>
          <cell r="W68">
            <v>43068</v>
          </cell>
          <cell r="X68">
            <v>40725</v>
          </cell>
          <cell r="Y68">
            <v>31288</v>
          </cell>
          <cell r="Z68">
            <v>41665</v>
          </cell>
          <cell r="AA68">
            <v>48</v>
          </cell>
          <cell r="AB68">
            <v>48</v>
          </cell>
          <cell r="AC68">
            <v>48</v>
          </cell>
          <cell r="AD68">
            <v>246</v>
          </cell>
          <cell r="AE68">
            <v>246</v>
          </cell>
          <cell r="AF68">
            <v>246</v>
          </cell>
          <cell r="AG68">
            <v>247.2</v>
          </cell>
          <cell r="AH68">
            <v>252</v>
          </cell>
          <cell r="AI68">
            <v>252</v>
          </cell>
          <cell r="AJ68">
            <v>274.68</v>
          </cell>
          <cell r="AK68">
            <v>252</v>
          </cell>
          <cell r="AL68">
            <v>299.39999999999998</v>
          </cell>
          <cell r="AM68">
            <v>252</v>
          </cell>
          <cell r="AN68">
            <v>252</v>
          </cell>
          <cell r="AO68">
            <v>252</v>
          </cell>
          <cell r="AP68">
            <v>28801012517392</v>
          </cell>
        </row>
        <row r="69">
          <cell r="A69">
            <v>67</v>
          </cell>
          <cell r="B69" t="str">
            <v>محمد فتحي محمود فرج</v>
          </cell>
          <cell r="C69">
            <v>36</v>
          </cell>
          <cell r="D69">
            <v>43061</v>
          </cell>
          <cell r="E69">
            <v>0</v>
          </cell>
          <cell r="F69">
            <v>228405590</v>
          </cell>
          <cell r="G69">
            <v>39932</v>
          </cell>
          <cell r="H69">
            <v>40939</v>
          </cell>
          <cell r="I69" t="str">
            <v>أخصائى شئون إدارية ثالث (أ)</v>
          </cell>
          <cell r="J69" t="str">
            <v>الثالثة (أ)</v>
          </cell>
          <cell r="K69" t="str">
            <v>الثالثة</v>
          </cell>
          <cell r="L69" t="str">
            <v>متزوج ويعول واحد</v>
          </cell>
          <cell r="M69">
            <v>40950</v>
          </cell>
          <cell r="N69">
            <v>260</v>
          </cell>
          <cell r="P69">
            <v>42676</v>
          </cell>
          <cell r="Q69" t="str">
            <v>ليسانس - كلية الشريعة والقانون - شريعة وقانون</v>
          </cell>
          <cell r="R69">
            <v>400.04</v>
          </cell>
          <cell r="S69">
            <v>260</v>
          </cell>
          <cell r="T69">
            <v>40939</v>
          </cell>
          <cell r="U69">
            <v>42676</v>
          </cell>
          <cell r="V69" t="str">
            <v>محمد فتحي محمود فرج</v>
          </cell>
          <cell r="W69">
            <v>43061</v>
          </cell>
          <cell r="X69">
            <v>40725</v>
          </cell>
          <cell r="Y69">
            <v>29846</v>
          </cell>
          <cell r="Z69">
            <v>41048</v>
          </cell>
          <cell r="AA69">
            <v>48</v>
          </cell>
          <cell r="AB69">
            <v>48</v>
          </cell>
          <cell r="AC69">
            <v>48</v>
          </cell>
          <cell r="AD69">
            <v>232.8</v>
          </cell>
          <cell r="AE69">
            <v>247.2</v>
          </cell>
          <cell r="AF69">
            <v>251.2</v>
          </cell>
          <cell r="AG69">
            <v>251.2</v>
          </cell>
          <cell r="AH69">
            <v>260</v>
          </cell>
          <cell r="AI69">
            <v>260</v>
          </cell>
          <cell r="AJ69">
            <v>283.39999999999998</v>
          </cell>
          <cell r="AK69">
            <v>276</v>
          </cell>
          <cell r="AL69">
            <v>308.89999999999998</v>
          </cell>
          <cell r="AM69">
            <v>512.84</v>
          </cell>
          <cell r="AN69">
            <v>796.56</v>
          </cell>
          <cell r="AO69">
            <v>884.61</v>
          </cell>
          <cell r="AP69">
            <v>28301222500171</v>
          </cell>
        </row>
        <row r="70">
          <cell r="A70">
            <v>68</v>
          </cell>
          <cell r="B70" t="str">
            <v>محمد كمال الدين عبد العال مرسى</v>
          </cell>
          <cell r="C70">
            <v>36</v>
          </cell>
          <cell r="D70">
            <v>43113</v>
          </cell>
          <cell r="E70">
            <v>0</v>
          </cell>
          <cell r="F70">
            <v>21524755</v>
          </cell>
          <cell r="G70">
            <v>40465</v>
          </cell>
          <cell r="H70">
            <v>42141</v>
          </cell>
          <cell r="I70" t="str">
            <v>أخصائى نشاط رياضي ثالث (أ)</v>
          </cell>
          <cell r="J70" t="str">
            <v>الثالثة (أ)</v>
          </cell>
          <cell r="K70" t="str">
            <v>الثالثة</v>
          </cell>
          <cell r="L70" t="str">
            <v>متزوج</v>
          </cell>
          <cell r="M70">
            <v>42147</v>
          </cell>
          <cell r="N70">
            <v>255</v>
          </cell>
          <cell r="P70">
            <v>42676</v>
          </cell>
          <cell r="Q70" t="str">
            <v>بكالوريوس - كلية التربية الرياضية للبنين - مناهج وطرق تدريس تربية رياضية</v>
          </cell>
          <cell r="R70">
            <v>392.35</v>
          </cell>
          <cell r="S70">
            <v>255</v>
          </cell>
          <cell r="T70">
            <v>42141</v>
          </cell>
          <cell r="U70">
            <v>42676</v>
          </cell>
          <cell r="V70" t="str">
            <v>محمد كمال الدين عبد العال مرسى</v>
          </cell>
          <cell r="W70">
            <v>43113</v>
          </cell>
          <cell r="X70">
            <v>41456</v>
          </cell>
          <cell r="Y70">
            <v>32143</v>
          </cell>
          <cell r="Z70">
            <v>40953</v>
          </cell>
          <cell r="AA70">
            <v>48</v>
          </cell>
          <cell r="AB70">
            <v>48</v>
          </cell>
          <cell r="AC70">
            <v>48</v>
          </cell>
          <cell r="AD70">
            <v>226.8</v>
          </cell>
          <cell r="AE70">
            <v>241.2</v>
          </cell>
          <cell r="AF70">
            <v>245.2</v>
          </cell>
          <cell r="AG70">
            <v>245.2</v>
          </cell>
          <cell r="AH70">
            <v>254</v>
          </cell>
          <cell r="AI70">
            <v>254</v>
          </cell>
          <cell r="AJ70">
            <v>276.86</v>
          </cell>
          <cell r="AK70">
            <v>270</v>
          </cell>
          <cell r="AL70">
            <v>301.77</v>
          </cell>
          <cell r="AM70">
            <v>505.94</v>
          </cell>
          <cell r="AN70">
            <v>789.06</v>
          </cell>
          <cell r="AO70">
            <v>876.36</v>
          </cell>
          <cell r="AP70">
            <v>28309102500411</v>
          </cell>
        </row>
        <row r="71">
          <cell r="A71">
            <v>69</v>
          </cell>
          <cell r="B71" t="str">
            <v>محمد محمود محمد قاسم</v>
          </cell>
          <cell r="C71">
            <v>35</v>
          </cell>
          <cell r="D71">
            <v>43234</v>
          </cell>
          <cell r="E71">
            <v>0</v>
          </cell>
          <cell r="F71">
            <v>22572369</v>
          </cell>
          <cell r="G71">
            <v>39980</v>
          </cell>
          <cell r="H71">
            <v>41047</v>
          </cell>
          <cell r="I71" t="str">
            <v>أخصائى شئون إدارية ثالث (أ)</v>
          </cell>
          <cell r="J71" t="str">
            <v>الثالثة (أ)</v>
          </cell>
          <cell r="K71" t="str">
            <v>الثالثة</v>
          </cell>
          <cell r="L71" t="str">
            <v>أعزب</v>
          </cell>
          <cell r="M71">
            <v>41048</v>
          </cell>
          <cell r="N71">
            <v>260</v>
          </cell>
          <cell r="P71">
            <v>42676</v>
          </cell>
          <cell r="Q71" t="str">
            <v>بكالوريوس - كلية التجارة - إدارة أعمال</v>
          </cell>
          <cell r="R71">
            <v>400.04</v>
          </cell>
          <cell r="S71">
            <v>260</v>
          </cell>
          <cell r="T71">
            <v>41047</v>
          </cell>
          <cell r="U71">
            <v>42676</v>
          </cell>
          <cell r="V71" t="str">
            <v>محمد محمود محمد قاسم</v>
          </cell>
          <cell r="W71">
            <v>43234</v>
          </cell>
          <cell r="X71">
            <v>40725</v>
          </cell>
          <cell r="Y71">
            <v>30338</v>
          </cell>
          <cell r="Z71">
            <v>40950</v>
          </cell>
          <cell r="AA71">
            <v>48</v>
          </cell>
          <cell r="AB71">
            <v>48</v>
          </cell>
          <cell r="AC71">
            <v>48</v>
          </cell>
          <cell r="AD71">
            <v>232.8</v>
          </cell>
          <cell r="AE71">
            <v>247.2</v>
          </cell>
          <cell r="AF71">
            <v>251.2</v>
          </cell>
          <cell r="AG71">
            <v>251.2</v>
          </cell>
          <cell r="AH71">
            <v>260</v>
          </cell>
          <cell r="AI71">
            <v>260</v>
          </cell>
          <cell r="AJ71">
            <v>283.39999999999998</v>
          </cell>
          <cell r="AK71">
            <v>260</v>
          </cell>
          <cell r="AL71">
            <v>308.89999999999998</v>
          </cell>
          <cell r="AM71">
            <v>260</v>
          </cell>
          <cell r="AN71">
            <v>260</v>
          </cell>
          <cell r="AO71">
            <v>260</v>
          </cell>
          <cell r="AP71">
            <v>28409242500254</v>
          </cell>
        </row>
        <row r="72">
          <cell r="A72">
            <v>70</v>
          </cell>
          <cell r="B72" t="str">
            <v>محمود سيد توفيق سيد</v>
          </cell>
          <cell r="C72">
            <v>33</v>
          </cell>
          <cell r="D72">
            <v>0</v>
          </cell>
          <cell r="E72">
            <v>0</v>
          </cell>
          <cell r="G72">
            <v>40022</v>
          </cell>
          <cell r="H72">
            <v>41047</v>
          </cell>
          <cell r="I72" t="str">
            <v>أخصائى إجتماعى ثالث (أ)</v>
          </cell>
          <cell r="J72" t="str">
            <v>الثالثة (أ)</v>
          </cell>
          <cell r="K72" t="str">
            <v>الثالثة</v>
          </cell>
          <cell r="L72" t="str">
            <v>متزوج ويعول أكثر من واحد</v>
          </cell>
          <cell r="M72">
            <v>41048</v>
          </cell>
          <cell r="N72">
            <v>260</v>
          </cell>
          <cell r="P72">
            <v>42676</v>
          </cell>
          <cell r="Q72" t="str">
            <v>بكالوريوس - المعاهد العليا - معهد عالى خدمة إجتماعية</v>
          </cell>
          <cell r="R72">
            <v>400.04</v>
          </cell>
          <cell r="S72">
            <v>260</v>
          </cell>
          <cell r="T72">
            <v>41047</v>
          </cell>
          <cell r="U72">
            <v>42676</v>
          </cell>
          <cell r="V72" t="str">
            <v>محمود سيد توفيق سيد</v>
          </cell>
          <cell r="X72">
            <v>40725</v>
          </cell>
          <cell r="Y72">
            <v>30569</v>
          </cell>
          <cell r="Z72">
            <v>42147</v>
          </cell>
          <cell r="AA72">
            <v>48</v>
          </cell>
          <cell r="AB72">
            <v>48</v>
          </cell>
          <cell r="AC72">
            <v>48</v>
          </cell>
          <cell r="AD72">
            <v>246</v>
          </cell>
          <cell r="AE72">
            <v>246</v>
          </cell>
          <cell r="AF72">
            <v>246</v>
          </cell>
          <cell r="AG72">
            <v>250.2</v>
          </cell>
          <cell r="AH72">
            <v>255</v>
          </cell>
          <cell r="AI72">
            <v>255</v>
          </cell>
          <cell r="AJ72">
            <v>277.95</v>
          </cell>
          <cell r="AK72">
            <v>271</v>
          </cell>
          <cell r="AL72">
            <v>302.95999999999998</v>
          </cell>
          <cell r="AM72">
            <v>481.2</v>
          </cell>
          <cell r="AN72">
            <v>745</v>
          </cell>
          <cell r="AO72">
            <v>770.02</v>
          </cell>
          <cell r="AP72">
            <v>28604012504878</v>
          </cell>
        </row>
        <row r="73">
          <cell r="A73">
            <v>71</v>
          </cell>
          <cell r="B73" t="str">
            <v>محمود محمد عبد العال احمد</v>
          </cell>
          <cell r="C73">
            <v>33</v>
          </cell>
          <cell r="D73">
            <v>0</v>
          </cell>
          <cell r="E73">
            <v>0</v>
          </cell>
          <cell r="G73">
            <v>40211</v>
          </cell>
          <cell r="H73">
            <v>41660</v>
          </cell>
          <cell r="I73" t="str">
            <v>أخصائى نشاط رياضي ثالث (أ)</v>
          </cell>
          <cell r="J73" t="str">
            <v>الثالثة (أ)</v>
          </cell>
          <cell r="K73" t="str">
            <v>الثالثة</v>
          </cell>
          <cell r="L73" t="str">
            <v>أعزب</v>
          </cell>
          <cell r="M73">
            <v>41665</v>
          </cell>
          <cell r="N73">
            <v>256</v>
          </cell>
          <cell r="P73">
            <v>42676</v>
          </cell>
          <cell r="Q73" t="str">
            <v>بكالوريوس - كلية التجارة - أسواق مالية وبورصات</v>
          </cell>
          <cell r="R73">
            <v>393.89</v>
          </cell>
          <cell r="S73">
            <v>256</v>
          </cell>
          <cell r="T73">
            <v>41660</v>
          </cell>
          <cell r="U73">
            <v>42676</v>
          </cell>
          <cell r="V73" t="str">
            <v>محمود محمد عبد العال احمد</v>
          </cell>
          <cell r="X73">
            <v>41091</v>
          </cell>
          <cell r="Y73">
            <v>30949</v>
          </cell>
          <cell r="Z73">
            <v>41048</v>
          </cell>
          <cell r="AA73">
            <v>48</v>
          </cell>
          <cell r="AB73">
            <v>48</v>
          </cell>
          <cell r="AC73">
            <v>48</v>
          </cell>
          <cell r="AD73">
            <v>232.8</v>
          </cell>
          <cell r="AE73">
            <v>247.2</v>
          </cell>
          <cell r="AF73">
            <v>251.2</v>
          </cell>
          <cell r="AG73">
            <v>251.2</v>
          </cell>
          <cell r="AH73">
            <v>260</v>
          </cell>
          <cell r="AI73">
            <v>260</v>
          </cell>
          <cell r="AJ73">
            <v>283.39999999999998</v>
          </cell>
          <cell r="AK73">
            <v>276</v>
          </cell>
          <cell r="AL73">
            <v>308.89999999999998</v>
          </cell>
          <cell r="AM73">
            <v>512.84</v>
          </cell>
          <cell r="AN73">
            <v>796.56</v>
          </cell>
          <cell r="AO73">
            <v>884.61</v>
          </cell>
          <cell r="AP73">
            <v>28602042500319</v>
          </cell>
        </row>
        <row r="74">
          <cell r="A74">
            <v>72</v>
          </cell>
          <cell r="B74" t="str">
            <v>مرفت فؤاد حنين أرمانيوس</v>
          </cell>
          <cell r="C74">
            <v>41</v>
          </cell>
          <cell r="D74">
            <v>0</v>
          </cell>
          <cell r="E74">
            <v>0</v>
          </cell>
          <cell r="F74">
            <v>15375444</v>
          </cell>
          <cell r="G74">
            <v>35246</v>
          </cell>
          <cell r="H74">
            <v>35246</v>
          </cell>
          <cell r="I74" t="str">
            <v>أخصائى شئون إدارية ثان (ب)</v>
          </cell>
          <cell r="J74" t="str">
            <v>الثانية (ب)</v>
          </cell>
          <cell r="K74" t="str">
            <v>الثانية</v>
          </cell>
          <cell r="L74" t="str">
            <v>متزوج</v>
          </cell>
          <cell r="M74">
            <v>35252</v>
          </cell>
          <cell r="N74">
            <v>419.47</v>
          </cell>
          <cell r="P74">
            <v>42676</v>
          </cell>
          <cell r="Q74" t="str">
            <v>ليسانس - كلية الحقوق - حقوق</v>
          </cell>
          <cell r="R74">
            <v>645.41</v>
          </cell>
          <cell r="S74">
            <v>419.47</v>
          </cell>
          <cell r="T74">
            <v>42552</v>
          </cell>
          <cell r="U74">
            <v>39605</v>
          </cell>
          <cell r="V74" t="str">
            <v>مرفت فؤاد حنين أرمانيوس</v>
          </cell>
          <cell r="W74">
            <v>0</v>
          </cell>
          <cell r="X74">
            <v>37073</v>
          </cell>
          <cell r="Y74">
            <v>31503</v>
          </cell>
          <cell r="Z74">
            <v>41048</v>
          </cell>
          <cell r="AA74">
            <v>48</v>
          </cell>
          <cell r="AB74">
            <v>48</v>
          </cell>
          <cell r="AC74">
            <v>48</v>
          </cell>
          <cell r="AD74">
            <v>232.8</v>
          </cell>
          <cell r="AE74">
            <v>247.2</v>
          </cell>
          <cell r="AF74">
            <v>251.2</v>
          </cell>
          <cell r="AG74">
            <v>251.2</v>
          </cell>
          <cell r="AH74">
            <v>260</v>
          </cell>
          <cell r="AI74">
            <v>260</v>
          </cell>
          <cell r="AJ74">
            <v>283.39999999999998</v>
          </cell>
          <cell r="AK74">
            <v>260</v>
          </cell>
          <cell r="AL74">
            <v>308.89999999999998</v>
          </cell>
          <cell r="AM74">
            <v>260</v>
          </cell>
          <cell r="AN74">
            <v>260</v>
          </cell>
          <cell r="AO74">
            <v>260</v>
          </cell>
          <cell r="AP74">
            <v>27804112500107</v>
          </cell>
        </row>
        <row r="75">
          <cell r="A75">
            <v>73</v>
          </cell>
          <cell r="B75" t="str">
            <v>مروة مجدى عبد الحافظ سيد</v>
          </cell>
          <cell r="C75">
            <v>33</v>
          </cell>
          <cell r="D75">
            <v>43080</v>
          </cell>
          <cell r="E75">
            <v>0</v>
          </cell>
          <cell r="F75">
            <v>7735353</v>
          </cell>
          <cell r="G75">
            <v>40070</v>
          </cell>
          <cell r="H75">
            <v>41047</v>
          </cell>
          <cell r="I75" t="str">
            <v>أخصائى شئون إدارية ثالث (أ)</v>
          </cell>
          <cell r="J75" t="str">
            <v>الثالثة (أ)</v>
          </cell>
          <cell r="K75" t="str">
            <v>الثالثة</v>
          </cell>
          <cell r="L75" t="str">
            <v>متزوج</v>
          </cell>
          <cell r="M75">
            <v>41048</v>
          </cell>
          <cell r="N75">
            <v>260</v>
          </cell>
          <cell r="P75">
            <v>42676</v>
          </cell>
          <cell r="Q75" t="str">
            <v>بكالوريوس - كلية التجارة - محاسبة</v>
          </cell>
          <cell r="R75">
            <v>400.04</v>
          </cell>
          <cell r="S75">
            <v>260</v>
          </cell>
          <cell r="T75">
            <v>41047</v>
          </cell>
          <cell r="U75">
            <v>42676</v>
          </cell>
          <cell r="V75" t="str">
            <v>مروة مجدى عبد الحافظ سيد</v>
          </cell>
          <cell r="W75">
            <v>43080</v>
          </cell>
          <cell r="X75">
            <v>40725</v>
          </cell>
          <cell r="Y75">
            <v>31447</v>
          </cell>
          <cell r="Z75">
            <v>41665</v>
          </cell>
          <cell r="AA75">
            <v>48</v>
          </cell>
          <cell r="AB75">
            <v>48</v>
          </cell>
          <cell r="AC75">
            <v>48</v>
          </cell>
          <cell r="AD75">
            <v>232.8</v>
          </cell>
          <cell r="AE75">
            <v>247.2</v>
          </cell>
          <cell r="AF75">
            <v>247.2</v>
          </cell>
          <cell r="AG75">
            <v>247.2</v>
          </cell>
          <cell r="AH75">
            <v>251.2</v>
          </cell>
          <cell r="AI75">
            <v>251.2</v>
          </cell>
          <cell r="AJ75">
            <v>260</v>
          </cell>
          <cell r="AK75">
            <v>260</v>
          </cell>
          <cell r="AL75">
            <v>260</v>
          </cell>
          <cell r="AM75">
            <v>260</v>
          </cell>
          <cell r="AN75">
            <v>260</v>
          </cell>
          <cell r="AO75">
            <v>260</v>
          </cell>
          <cell r="AP75">
            <v>28607162500063</v>
          </cell>
        </row>
        <row r="76">
          <cell r="A76">
            <v>74</v>
          </cell>
          <cell r="B76" t="str">
            <v>مروة محمد على محمد</v>
          </cell>
          <cell r="C76">
            <v>34</v>
          </cell>
          <cell r="D76">
            <v>43139</v>
          </cell>
          <cell r="E76">
            <v>0</v>
          </cell>
          <cell r="F76">
            <v>17986771</v>
          </cell>
          <cell r="G76">
            <v>39984</v>
          </cell>
          <cell r="H76">
            <v>40791</v>
          </cell>
          <cell r="I76" t="str">
            <v>أخصائى شئون تعليم ثالث (أ)</v>
          </cell>
          <cell r="J76" t="str">
            <v>الثالثة (أ)</v>
          </cell>
          <cell r="K76" t="str">
            <v>الثالثة</v>
          </cell>
          <cell r="L76" t="str">
            <v>متزوج</v>
          </cell>
          <cell r="M76">
            <v>40792</v>
          </cell>
          <cell r="N76">
            <v>260</v>
          </cell>
          <cell r="P76">
            <v>42676</v>
          </cell>
          <cell r="Q76" t="str">
            <v>ليسانس - كلية الآداب - تاريخ</v>
          </cell>
          <cell r="R76">
            <v>400.04</v>
          </cell>
          <cell r="S76">
            <v>260</v>
          </cell>
          <cell r="T76">
            <v>40791</v>
          </cell>
          <cell r="U76">
            <v>42676</v>
          </cell>
          <cell r="V76" t="str">
            <v>مروة محمد على محمد</v>
          </cell>
          <cell r="W76">
            <v>43139</v>
          </cell>
          <cell r="X76">
            <v>40725</v>
          </cell>
          <cell r="Y76">
            <v>28591</v>
          </cell>
          <cell r="Z76">
            <v>35252</v>
          </cell>
          <cell r="AA76">
            <v>219.63</v>
          </cell>
          <cell r="AB76">
            <v>259.63</v>
          </cell>
          <cell r="AC76">
            <v>300.63</v>
          </cell>
          <cell r="AD76">
            <v>331.33</v>
          </cell>
          <cell r="AE76">
            <v>387.23</v>
          </cell>
          <cell r="AF76">
            <v>395.23</v>
          </cell>
          <cell r="AG76">
            <v>395.23</v>
          </cell>
          <cell r="AH76">
            <v>419.47</v>
          </cell>
          <cell r="AI76">
            <v>419.47</v>
          </cell>
          <cell r="AJ76">
            <v>457.22</v>
          </cell>
          <cell r="AK76">
            <v>484.37</v>
          </cell>
          <cell r="AL76">
            <v>498.37</v>
          </cell>
          <cell r="AM76">
            <v>739.46</v>
          </cell>
          <cell r="AN76">
            <v>1047.52</v>
          </cell>
          <cell r="AO76">
            <v>1162.77</v>
          </cell>
          <cell r="AP76">
            <v>28501142500382</v>
          </cell>
        </row>
        <row r="77">
          <cell r="A77">
            <v>75</v>
          </cell>
          <cell r="B77" t="str">
            <v>مصطفى صلاح الدين سيد عبد الرحمن</v>
          </cell>
          <cell r="C77">
            <v>37</v>
          </cell>
          <cell r="D77">
            <v>0</v>
          </cell>
          <cell r="E77">
            <v>0</v>
          </cell>
          <cell r="F77">
            <v>48970548</v>
          </cell>
          <cell r="G77">
            <v>38667</v>
          </cell>
          <cell r="H77">
            <v>40791</v>
          </cell>
          <cell r="I77" t="str">
            <v>باحث شئون تعليم ثان (ب)</v>
          </cell>
          <cell r="J77" t="str">
            <v>الثانية (ب)</v>
          </cell>
          <cell r="K77" t="str">
            <v>الثانية</v>
          </cell>
          <cell r="L77" t="str">
            <v>متزوج</v>
          </cell>
          <cell r="M77">
            <v>40792</v>
          </cell>
          <cell r="N77">
            <v>274</v>
          </cell>
          <cell r="P77">
            <v>42676</v>
          </cell>
          <cell r="Q77" t="str">
            <v>ليسانس - كلية الآداب - آثار ( آثار إسلامية وآثار مصرية )</v>
          </cell>
          <cell r="R77">
            <v>421.58</v>
          </cell>
          <cell r="S77">
            <v>274</v>
          </cell>
          <cell r="T77">
            <v>41913</v>
          </cell>
          <cell r="U77">
            <v>42676</v>
          </cell>
          <cell r="V77" t="str">
            <v>مصطفى صلاح الدين سيد عبد الرحمن</v>
          </cell>
          <cell r="X77">
            <v>40725</v>
          </cell>
          <cell r="Y77">
            <v>31609</v>
          </cell>
          <cell r="Z77">
            <v>41048</v>
          </cell>
          <cell r="AA77">
            <v>48</v>
          </cell>
          <cell r="AB77">
            <v>48</v>
          </cell>
          <cell r="AC77">
            <v>48</v>
          </cell>
          <cell r="AD77">
            <v>232.8</v>
          </cell>
          <cell r="AE77">
            <v>247.2</v>
          </cell>
          <cell r="AF77">
            <v>251.2</v>
          </cell>
          <cell r="AG77">
            <v>251.2</v>
          </cell>
          <cell r="AH77">
            <v>260</v>
          </cell>
          <cell r="AI77">
            <v>260</v>
          </cell>
          <cell r="AJ77">
            <v>283.39999999999998</v>
          </cell>
          <cell r="AK77">
            <v>276</v>
          </cell>
          <cell r="AL77">
            <v>308.89999999999998</v>
          </cell>
          <cell r="AM77">
            <v>512.84</v>
          </cell>
          <cell r="AN77">
            <v>796.56</v>
          </cell>
          <cell r="AO77">
            <v>884.61</v>
          </cell>
          <cell r="AP77">
            <v>28201032504214</v>
          </cell>
        </row>
        <row r="78">
          <cell r="A78">
            <v>76</v>
          </cell>
          <cell r="B78" t="str">
            <v>مصطفى عيد سيد محمد</v>
          </cell>
          <cell r="C78">
            <v>35</v>
          </cell>
          <cell r="D78">
            <v>43264</v>
          </cell>
          <cell r="E78">
            <v>0</v>
          </cell>
          <cell r="F78">
            <v>19247231</v>
          </cell>
          <cell r="G78">
            <v>39881</v>
          </cell>
          <cell r="H78">
            <v>41047</v>
          </cell>
          <cell r="I78" t="str">
            <v>باحث شئون تعليم ثالث (أ)</v>
          </cell>
          <cell r="J78" t="str">
            <v>الثالثة (أ)</v>
          </cell>
          <cell r="K78" t="str">
            <v>الثالثة</v>
          </cell>
          <cell r="L78" t="str">
            <v>أعزب</v>
          </cell>
          <cell r="M78">
            <v>41048</v>
          </cell>
          <cell r="N78">
            <v>263</v>
          </cell>
          <cell r="P78">
            <v>42676</v>
          </cell>
          <cell r="Q78" t="str">
            <v>ليسانس - كلية الآداب - لغة عربية</v>
          </cell>
          <cell r="R78">
            <v>404.66</v>
          </cell>
          <cell r="S78">
            <v>263</v>
          </cell>
          <cell r="T78">
            <v>41047</v>
          </cell>
          <cell r="U78">
            <v>42676</v>
          </cell>
          <cell r="V78" t="str">
            <v>مصطفى عيد سيد محمد</v>
          </cell>
          <cell r="W78">
            <v>43264</v>
          </cell>
          <cell r="X78">
            <v>40725</v>
          </cell>
          <cell r="Y78">
            <v>31061</v>
          </cell>
          <cell r="Z78">
            <v>40792</v>
          </cell>
          <cell r="AA78">
            <v>48</v>
          </cell>
          <cell r="AB78">
            <v>48</v>
          </cell>
          <cell r="AC78">
            <v>48</v>
          </cell>
          <cell r="AD78">
            <v>232.8</v>
          </cell>
          <cell r="AE78">
            <v>247.2</v>
          </cell>
          <cell r="AF78">
            <v>251.2</v>
          </cell>
          <cell r="AG78">
            <v>251.2</v>
          </cell>
          <cell r="AH78">
            <v>260</v>
          </cell>
          <cell r="AI78">
            <v>260</v>
          </cell>
          <cell r="AJ78">
            <v>283.39999999999998</v>
          </cell>
          <cell r="AK78">
            <v>260</v>
          </cell>
          <cell r="AL78">
            <v>308.89999999999998</v>
          </cell>
          <cell r="AM78">
            <v>260</v>
          </cell>
          <cell r="AN78">
            <v>260</v>
          </cell>
          <cell r="AO78">
            <v>260</v>
          </cell>
          <cell r="AP78">
            <v>28403242500051</v>
          </cell>
        </row>
        <row r="79">
          <cell r="A79">
            <v>77</v>
          </cell>
          <cell r="B79" t="str">
            <v>منى قاسم أحمد على</v>
          </cell>
          <cell r="C79">
            <v>41</v>
          </cell>
          <cell r="D79">
            <v>0</v>
          </cell>
          <cell r="E79">
            <v>0</v>
          </cell>
          <cell r="G79">
            <v>38333</v>
          </cell>
          <cell r="H79">
            <v>40426</v>
          </cell>
          <cell r="I79" t="str">
            <v>باحث شئون تعليم ثان (أ)</v>
          </cell>
          <cell r="J79" t="str">
            <v>الثانية (أ)</v>
          </cell>
          <cell r="K79" t="str">
            <v>الثانية</v>
          </cell>
          <cell r="L79" t="str">
            <v>متزوج</v>
          </cell>
          <cell r="M79">
            <v>40792</v>
          </cell>
          <cell r="N79">
            <v>280</v>
          </cell>
          <cell r="P79">
            <v>42676</v>
          </cell>
          <cell r="Q79" t="str">
            <v>ليسانس - كلية اللغة العربية - لغة عربية</v>
          </cell>
          <cell r="R79">
            <v>430.81</v>
          </cell>
          <cell r="S79">
            <v>280</v>
          </cell>
          <cell r="T79">
            <v>41456</v>
          </cell>
          <cell r="U79">
            <v>42676</v>
          </cell>
          <cell r="V79" t="str">
            <v>منى قاسم أحمد على</v>
          </cell>
          <cell r="X79">
            <v>40360</v>
          </cell>
          <cell r="Y79">
            <v>29954</v>
          </cell>
          <cell r="Z79">
            <v>40792</v>
          </cell>
          <cell r="AA79">
            <v>48</v>
          </cell>
          <cell r="AB79">
            <v>48</v>
          </cell>
          <cell r="AC79">
            <v>48</v>
          </cell>
          <cell r="AD79">
            <v>241.8</v>
          </cell>
          <cell r="AE79">
            <v>256.2</v>
          </cell>
          <cell r="AF79">
            <v>260.2</v>
          </cell>
          <cell r="AG79">
            <v>260.2</v>
          </cell>
          <cell r="AH79">
            <v>269</v>
          </cell>
          <cell r="AI79">
            <v>274</v>
          </cell>
          <cell r="AJ79">
            <v>298.66000000000003</v>
          </cell>
          <cell r="AK79">
            <v>274</v>
          </cell>
          <cell r="AL79">
            <v>325.52999999999997</v>
          </cell>
          <cell r="AM79">
            <v>274</v>
          </cell>
          <cell r="AN79">
            <v>274</v>
          </cell>
          <cell r="AO79">
            <v>274</v>
          </cell>
          <cell r="AP79">
            <v>27807022501821</v>
          </cell>
        </row>
        <row r="80">
          <cell r="A80">
            <v>78</v>
          </cell>
          <cell r="B80" t="str">
            <v>مها مراد احمد شوكت</v>
          </cell>
          <cell r="C80">
            <v>35</v>
          </cell>
          <cell r="D80">
            <v>0</v>
          </cell>
          <cell r="E80">
            <v>0.65</v>
          </cell>
          <cell r="F80">
            <v>24358969</v>
          </cell>
          <cell r="G80">
            <v>40032</v>
          </cell>
          <cell r="H80">
            <v>41047</v>
          </cell>
          <cell r="I80" t="str">
            <v>أخصائى تمويل ومحاسبة ثالث (أ)</v>
          </cell>
          <cell r="J80" t="str">
            <v>الثالثة (أ)</v>
          </cell>
          <cell r="K80" t="str">
            <v>الثالثة</v>
          </cell>
          <cell r="L80" t="str">
            <v>متزوج</v>
          </cell>
          <cell r="M80">
            <v>41048</v>
          </cell>
          <cell r="N80">
            <v>260</v>
          </cell>
          <cell r="P80">
            <v>42676</v>
          </cell>
          <cell r="Q80" t="str">
            <v>بكالوريوس - كلية التجارة - أسواق مالية وبورصات</v>
          </cell>
          <cell r="R80">
            <v>400.04</v>
          </cell>
          <cell r="S80">
            <v>260</v>
          </cell>
          <cell r="T80">
            <v>41047</v>
          </cell>
          <cell r="U80">
            <v>42676</v>
          </cell>
          <cell r="V80" t="str">
            <v>مها مراد احمد شوكت</v>
          </cell>
          <cell r="X80">
            <v>40725</v>
          </cell>
          <cell r="Y80">
            <v>30765</v>
          </cell>
          <cell r="Z80">
            <v>41048</v>
          </cell>
          <cell r="AA80">
            <v>48</v>
          </cell>
          <cell r="AB80">
            <v>48</v>
          </cell>
          <cell r="AC80">
            <v>48</v>
          </cell>
          <cell r="AD80">
            <v>235.8</v>
          </cell>
          <cell r="AE80">
            <v>250.2</v>
          </cell>
          <cell r="AF80">
            <v>254.2</v>
          </cell>
          <cell r="AG80">
            <v>254.2</v>
          </cell>
          <cell r="AH80">
            <v>263</v>
          </cell>
          <cell r="AI80">
            <v>263</v>
          </cell>
          <cell r="AJ80">
            <v>286.67</v>
          </cell>
          <cell r="AK80">
            <v>263</v>
          </cell>
          <cell r="AL80">
            <v>312.47000000000003</v>
          </cell>
          <cell r="AM80">
            <v>263</v>
          </cell>
          <cell r="AN80">
            <v>263</v>
          </cell>
          <cell r="AO80">
            <v>263</v>
          </cell>
          <cell r="AP80">
            <v>28409202500227</v>
          </cell>
        </row>
        <row r="81">
          <cell r="A81">
            <v>79</v>
          </cell>
          <cell r="B81" t="str">
            <v>ناهد عبد الموجود محمود</v>
          </cell>
          <cell r="C81">
            <v>39</v>
          </cell>
          <cell r="D81">
            <v>43453</v>
          </cell>
          <cell r="E81">
            <v>0</v>
          </cell>
          <cell r="G81">
            <v>40279</v>
          </cell>
          <cell r="H81">
            <v>41660</v>
          </cell>
          <cell r="I81" t="str">
            <v>أخصائى إجتماعى ثالث (أ)</v>
          </cell>
          <cell r="J81" t="str">
            <v>الثالثة (أ)</v>
          </cell>
          <cell r="K81" t="str">
            <v>الثالثة</v>
          </cell>
          <cell r="L81" t="str">
            <v>متزوج</v>
          </cell>
          <cell r="M81">
            <v>41665</v>
          </cell>
          <cell r="N81">
            <v>255</v>
          </cell>
          <cell r="P81">
            <v>42676</v>
          </cell>
          <cell r="R81">
            <v>392.35</v>
          </cell>
          <cell r="S81">
            <v>255</v>
          </cell>
          <cell r="T81">
            <v>41660</v>
          </cell>
          <cell r="U81">
            <v>42676</v>
          </cell>
          <cell r="V81" t="str">
            <v>ناهد عبد الموجود محمود</v>
          </cell>
          <cell r="X81">
            <v>41456</v>
          </cell>
          <cell r="Y81">
            <v>28673</v>
          </cell>
          <cell r="Z81">
            <v>40792</v>
          </cell>
          <cell r="AA81">
            <v>48</v>
          </cell>
          <cell r="AB81">
            <v>48</v>
          </cell>
          <cell r="AC81">
            <v>234.6</v>
          </cell>
          <cell r="AD81">
            <v>245.8</v>
          </cell>
          <cell r="AE81">
            <v>260.2</v>
          </cell>
          <cell r="AF81">
            <v>270.2</v>
          </cell>
          <cell r="AG81">
            <v>270.2</v>
          </cell>
          <cell r="AH81">
            <v>280</v>
          </cell>
          <cell r="AI81">
            <v>280</v>
          </cell>
          <cell r="AJ81">
            <v>305.2</v>
          </cell>
          <cell r="AK81">
            <v>280</v>
          </cell>
          <cell r="AL81">
            <v>332.66</v>
          </cell>
          <cell r="AM81">
            <v>350</v>
          </cell>
          <cell r="AN81">
            <v>540</v>
          </cell>
          <cell r="AO81">
            <v>540</v>
          </cell>
          <cell r="AP81">
            <v>28003102503168</v>
          </cell>
        </row>
        <row r="82">
          <cell r="A82">
            <v>80</v>
          </cell>
          <cell r="B82" t="str">
            <v>نجلاء احمد دياب سلامة</v>
          </cell>
          <cell r="C82">
            <v>41</v>
          </cell>
          <cell r="D82">
            <v>43370</v>
          </cell>
          <cell r="E82">
            <v>0</v>
          </cell>
          <cell r="F82">
            <v>15375476</v>
          </cell>
          <cell r="G82">
            <v>37832</v>
          </cell>
          <cell r="H82">
            <v>40791</v>
          </cell>
          <cell r="I82" t="str">
            <v>أخصائى إجتماعى ثان (أ)</v>
          </cell>
          <cell r="J82" t="str">
            <v>الثانية (أ)</v>
          </cell>
          <cell r="K82" t="str">
            <v>الثانية</v>
          </cell>
          <cell r="L82" t="str">
            <v>أعزب</v>
          </cell>
          <cell r="M82">
            <v>40792</v>
          </cell>
          <cell r="N82">
            <v>283</v>
          </cell>
          <cell r="P82">
            <v>42676</v>
          </cell>
          <cell r="Q82" t="str">
            <v>بكالوريوس - كلية الخدمة الاجتماعية - أمن اجتماعى</v>
          </cell>
          <cell r="R82">
            <v>435.43</v>
          </cell>
          <cell r="S82">
            <v>283</v>
          </cell>
          <cell r="T82">
            <v>41091</v>
          </cell>
          <cell r="U82">
            <v>42676</v>
          </cell>
          <cell r="V82" t="str">
            <v>نجلاء احمد دياب سلامة</v>
          </cell>
          <cell r="W82">
            <v>43370</v>
          </cell>
          <cell r="X82">
            <v>40725</v>
          </cell>
          <cell r="Y82">
            <v>30945</v>
          </cell>
          <cell r="Z82">
            <v>41048</v>
          </cell>
          <cell r="AA82">
            <v>48</v>
          </cell>
          <cell r="AB82">
            <v>48</v>
          </cell>
          <cell r="AC82">
            <v>48</v>
          </cell>
          <cell r="AD82">
            <v>232.8</v>
          </cell>
          <cell r="AE82">
            <v>247.2</v>
          </cell>
          <cell r="AF82">
            <v>251.2</v>
          </cell>
          <cell r="AG82">
            <v>251.2</v>
          </cell>
          <cell r="AH82">
            <v>260</v>
          </cell>
          <cell r="AI82">
            <v>260</v>
          </cell>
          <cell r="AJ82">
            <v>283.39999999999998</v>
          </cell>
          <cell r="AK82">
            <v>260</v>
          </cell>
          <cell r="AL82">
            <v>308.89999999999998</v>
          </cell>
          <cell r="AM82">
            <v>260</v>
          </cell>
          <cell r="AN82">
            <v>260</v>
          </cell>
          <cell r="AO82">
            <v>260</v>
          </cell>
          <cell r="AP82">
            <v>27806222500083</v>
          </cell>
        </row>
        <row r="83">
          <cell r="A83">
            <v>81</v>
          </cell>
          <cell r="B83" t="str">
            <v>نجوان رضا محمد عمر</v>
          </cell>
          <cell r="C83">
            <v>43</v>
          </cell>
          <cell r="D83">
            <v>0</v>
          </cell>
          <cell r="E83">
            <v>0.65</v>
          </cell>
          <cell r="F83">
            <v>15375946</v>
          </cell>
          <cell r="G83">
            <v>37005</v>
          </cell>
          <cell r="H83">
            <v>40791</v>
          </cell>
          <cell r="I83" t="str">
            <v>أخصائى إجتماعى ثان (أ)</v>
          </cell>
          <cell r="J83" t="str">
            <v>الثانية (أ)</v>
          </cell>
          <cell r="K83" t="str">
            <v>الثانية</v>
          </cell>
          <cell r="L83" t="str">
            <v>متزوج</v>
          </cell>
          <cell r="M83">
            <v>40792</v>
          </cell>
          <cell r="N83">
            <v>288</v>
          </cell>
          <cell r="P83">
            <v>42676</v>
          </cell>
          <cell r="Q83" t="str">
            <v>بكالوريوس - كلية الخدمة الاجتماعية - أمن اجتماعى</v>
          </cell>
          <cell r="R83">
            <v>443.12</v>
          </cell>
          <cell r="S83">
            <v>288</v>
          </cell>
          <cell r="T83">
            <v>41091</v>
          </cell>
          <cell r="U83">
            <v>42676</v>
          </cell>
          <cell r="V83" t="str">
            <v>نجوان رضا محمد عمر</v>
          </cell>
          <cell r="X83">
            <v>40360</v>
          </cell>
          <cell r="Y83">
            <v>29290</v>
          </cell>
          <cell r="Z83">
            <v>41665</v>
          </cell>
          <cell r="AA83">
            <v>48</v>
          </cell>
          <cell r="AB83">
            <v>48</v>
          </cell>
          <cell r="AC83">
            <v>48</v>
          </cell>
          <cell r="AD83">
            <v>246</v>
          </cell>
          <cell r="AE83">
            <v>246</v>
          </cell>
          <cell r="AF83">
            <v>246</v>
          </cell>
          <cell r="AG83">
            <v>250.2</v>
          </cell>
          <cell r="AH83">
            <v>255</v>
          </cell>
          <cell r="AI83">
            <v>255</v>
          </cell>
          <cell r="AJ83">
            <v>277.95</v>
          </cell>
          <cell r="AK83">
            <v>271</v>
          </cell>
          <cell r="AL83">
            <v>302.95999999999998</v>
          </cell>
          <cell r="AM83">
            <v>481.2</v>
          </cell>
          <cell r="AN83">
            <v>745</v>
          </cell>
          <cell r="AO83">
            <v>828</v>
          </cell>
          <cell r="AP83">
            <v>27512112500165</v>
          </cell>
        </row>
        <row r="84">
          <cell r="A84">
            <v>82</v>
          </cell>
          <cell r="B84" t="str">
            <v>نجوى إبراهيم عبد العال مهران</v>
          </cell>
          <cell r="C84">
            <v>38</v>
          </cell>
          <cell r="D84">
            <v>0</v>
          </cell>
          <cell r="E84">
            <v>0</v>
          </cell>
          <cell r="F84">
            <v>61755564</v>
          </cell>
          <cell r="G84">
            <v>38609</v>
          </cell>
          <cell r="H84">
            <v>40791</v>
          </cell>
          <cell r="I84" t="str">
            <v>باحث شئون تعليم ثان (ب)</v>
          </cell>
          <cell r="J84" t="str">
            <v>الثانية (ب)</v>
          </cell>
          <cell r="K84" t="str">
            <v>الثانية</v>
          </cell>
          <cell r="L84" t="str">
            <v>متزوج</v>
          </cell>
          <cell r="M84">
            <v>40792</v>
          </cell>
          <cell r="N84">
            <v>275</v>
          </cell>
          <cell r="P84">
            <v>42676</v>
          </cell>
          <cell r="Q84" t="str">
            <v>ليسانس - كلية الآداب - لغة عربية</v>
          </cell>
          <cell r="R84">
            <v>423.12</v>
          </cell>
          <cell r="S84">
            <v>275</v>
          </cell>
          <cell r="T84">
            <v>41913</v>
          </cell>
          <cell r="U84">
            <v>42676</v>
          </cell>
          <cell r="V84" t="str">
            <v>نجوى إبراهيم عبد العال مهران</v>
          </cell>
          <cell r="X84">
            <v>40360</v>
          </cell>
          <cell r="Y84">
            <v>28663</v>
          </cell>
          <cell r="Z84">
            <v>40792</v>
          </cell>
          <cell r="AA84">
            <v>48</v>
          </cell>
          <cell r="AB84">
            <v>48</v>
          </cell>
          <cell r="AC84">
            <v>48</v>
          </cell>
          <cell r="AD84">
            <v>248.8</v>
          </cell>
          <cell r="AE84">
            <v>263.2</v>
          </cell>
          <cell r="AF84">
            <v>268.2</v>
          </cell>
          <cell r="AG84">
            <v>268.2</v>
          </cell>
          <cell r="AH84">
            <v>278</v>
          </cell>
          <cell r="AI84">
            <v>283</v>
          </cell>
          <cell r="AJ84">
            <v>308.47000000000003</v>
          </cell>
          <cell r="AK84">
            <v>283</v>
          </cell>
          <cell r="AL84">
            <v>336.23</v>
          </cell>
          <cell r="AM84">
            <v>283</v>
          </cell>
          <cell r="AN84">
            <v>283</v>
          </cell>
          <cell r="AO84">
            <v>283</v>
          </cell>
          <cell r="AP84">
            <v>28108052500126</v>
          </cell>
        </row>
        <row r="85">
          <cell r="A85">
            <v>83</v>
          </cell>
          <cell r="B85" t="str">
            <v>نجوى عزت عبد المجيد القرنى</v>
          </cell>
          <cell r="C85">
            <v>52</v>
          </cell>
          <cell r="D85">
            <v>0</v>
          </cell>
          <cell r="E85">
            <v>0</v>
          </cell>
          <cell r="F85">
            <v>28735618</v>
          </cell>
          <cell r="G85">
            <v>38438</v>
          </cell>
          <cell r="H85">
            <v>40791</v>
          </cell>
          <cell r="I85" t="str">
            <v>أخصائى مشتريات ومخازن ثان (أ)</v>
          </cell>
          <cell r="J85" t="str">
            <v>الثانية (أ)</v>
          </cell>
          <cell r="K85" t="str">
            <v>الثانية</v>
          </cell>
          <cell r="L85" t="str">
            <v>أعزب</v>
          </cell>
          <cell r="M85">
            <v>40792</v>
          </cell>
          <cell r="N85">
            <v>278</v>
          </cell>
          <cell r="P85">
            <v>42676</v>
          </cell>
          <cell r="Q85" t="str">
            <v>بكالوريوس - كلية التجارة - إدارة بنوك و مؤسسات مالية</v>
          </cell>
          <cell r="R85">
            <v>427.74</v>
          </cell>
          <cell r="S85">
            <v>278</v>
          </cell>
          <cell r="T85">
            <v>41456</v>
          </cell>
          <cell r="U85">
            <v>42676</v>
          </cell>
          <cell r="V85" t="str">
            <v>نجوى عزت عبد المجيد القرنى</v>
          </cell>
          <cell r="X85">
            <v>40725</v>
          </cell>
          <cell r="Y85">
            <v>27739</v>
          </cell>
          <cell r="Z85">
            <v>40792</v>
          </cell>
          <cell r="AA85">
            <v>48</v>
          </cell>
          <cell r="AB85">
            <v>48</v>
          </cell>
          <cell r="AC85">
            <v>234.6</v>
          </cell>
          <cell r="AD85">
            <v>253.8</v>
          </cell>
          <cell r="AE85">
            <v>268.2</v>
          </cell>
          <cell r="AF85">
            <v>273.2</v>
          </cell>
          <cell r="AG85">
            <v>273.2</v>
          </cell>
          <cell r="AH85">
            <v>283</v>
          </cell>
          <cell r="AI85">
            <v>288</v>
          </cell>
          <cell r="AJ85">
            <v>313.92</v>
          </cell>
          <cell r="AK85">
            <v>288</v>
          </cell>
          <cell r="AL85">
            <v>342.17</v>
          </cell>
          <cell r="AM85">
            <v>288</v>
          </cell>
          <cell r="AN85">
            <v>288</v>
          </cell>
          <cell r="AO85">
            <v>288</v>
          </cell>
          <cell r="AP85">
            <v>26701012500404</v>
          </cell>
        </row>
        <row r="86">
          <cell r="A86">
            <v>84</v>
          </cell>
          <cell r="B86" t="str">
            <v>نسمة على محمد سيد</v>
          </cell>
          <cell r="C86">
            <v>32</v>
          </cell>
          <cell r="D86">
            <v>0</v>
          </cell>
          <cell r="E86">
            <v>0</v>
          </cell>
          <cell r="F86">
            <v>21744079</v>
          </cell>
          <cell r="G86">
            <v>40368</v>
          </cell>
          <cell r="H86">
            <v>41660</v>
          </cell>
          <cell r="I86" t="str">
            <v>محاسب ومراجع ثالث (أ)</v>
          </cell>
          <cell r="J86" t="str">
            <v>الثالثة (أ)</v>
          </cell>
          <cell r="K86" t="str">
            <v>الثالثة</v>
          </cell>
          <cell r="L86" t="str">
            <v>متزوج</v>
          </cell>
          <cell r="M86">
            <v>41665</v>
          </cell>
          <cell r="N86">
            <v>255</v>
          </cell>
          <cell r="P86">
            <v>42676</v>
          </cell>
          <cell r="Q86" t="str">
            <v>بكالوريوس - كلية التجارة - أسواق مالية وبورصات</v>
          </cell>
          <cell r="R86">
            <v>392.35</v>
          </cell>
          <cell r="S86">
            <v>255</v>
          </cell>
          <cell r="T86">
            <v>41660</v>
          </cell>
          <cell r="U86">
            <v>42676</v>
          </cell>
          <cell r="V86" t="str">
            <v>نسمة على محمد سيد</v>
          </cell>
          <cell r="X86">
            <v>41456</v>
          </cell>
          <cell r="Y86">
            <v>29803</v>
          </cell>
          <cell r="Z86">
            <v>40792</v>
          </cell>
          <cell r="AA86">
            <v>48</v>
          </cell>
          <cell r="AB86">
            <v>48</v>
          </cell>
          <cell r="AC86">
            <v>231.6</v>
          </cell>
          <cell r="AD86">
            <v>242.8</v>
          </cell>
          <cell r="AE86">
            <v>257.2</v>
          </cell>
          <cell r="AF86">
            <v>261.2</v>
          </cell>
          <cell r="AG86">
            <v>261.2</v>
          </cell>
          <cell r="AH86">
            <v>270</v>
          </cell>
          <cell r="AI86">
            <v>275</v>
          </cell>
          <cell r="AJ86">
            <v>299.75</v>
          </cell>
          <cell r="AK86">
            <v>275</v>
          </cell>
          <cell r="AL86">
            <v>326.72000000000003</v>
          </cell>
          <cell r="AM86">
            <v>275</v>
          </cell>
          <cell r="AN86">
            <v>275</v>
          </cell>
          <cell r="AO86">
            <v>275</v>
          </cell>
          <cell r="AP86">
            <v>28703012500285</v>
          </cell>
        </row>
        <row r="87">
          <cell r="A87">
            <v>85</v>
          </cell>
          <cell r="B87" t="str">
            <v>نهال محمد عصمت محمد بيومى</v>
          </cell>
          <cell r="C87">
            <v>35</v>
          </cell>
          <cell r="D87">
            <v>0</v>
          </cell>
          <cell r="E87">
            <v>0.65</v>
          </cell>
          <cell r="F87">
            <v>21379440</v>
          </cell>
          <cell r="G87">
            <v>38939</v>
          </cell>
          <cell r="H87">
            <v>40791</v>
          </cell>
          <cell r="I87" t="str">
            <v>أخصائى شئون الدراسات العليا والبحوث ثان (ب)</v>
          </cell>
          <cell r="J87" t="str">
            <v>الثانية (ب)</v>
          </cell>
          <cell r="K87" t="str">
            <v>الثانية</v>
          </cell>
          <cell r="L87" t="str">
            <v>متزوج</v>
          </cell>
          <cell r="M87">
            <v>40792</v>
          </cell>
          <cell r="N87">
            <v>274</v>
          </cell>
          <cell r="P87">
            <v>42676</v>
          </cell>
          <cell r="Q87" t="str">
            <v>ليسانس - كلية الآداب - لغة عربية</v>
          </cell>
          <cell r="R87">
            <v>421.58</v>
          </cell>
          <cell r="S87">
            <v>274</v>
          </cell>
          <cell r="T87">
            <v>41913</v>
          </cell>
          <cell r="U87">
            <v>42676</v>
          </cell>
          <cell r="V87" t="str">
            <v>نهال محمد عصمت محمد بيومى</v>
          </cell>
          <cell r="X87">
            <v>40725</v>
          </cell>
          <cell r="Y87">
            <v>24473</v>
          </cell>
          <cell r="Z87">
            <v>40792</v>
          </cell>
          <cell r="AA87">
            <v>48</v>
          </cell>
          <cell r="AB87">
            <v>48</v>
          </cell>
          <cell r="AC87">
            <v>48</v>
          </cell>
          <cell r="AD87">
            <v>241.8</v>
          </cell>
          <cell r="AE87">
            <v>256.2</v>
          </cell>
          <cell r="AF87">
            <v>268.2</v>
          </cell>
          <cell r="AG87">
            <v>268.2</v>
          </cell>
          <cell r="AH87">
            <v>278</v>
          </cell>
          <cell r="AI87">
            <v>278</v>
          </cell>
          <cell r="AJ87">
            <v>303.02</v>
          </cell>
          <cell r="AK87">
            <v>278</v>
          </cell>
          <cell r="AL87">
            <v>330.29</v>
          </cell>
          <cell r="AM87">
            <v>283</v>
          </cell>
          <cell r="AN87">
            <v>283</v>
          </cell>
          <cell r="AO87">
            <v>283</v>
          </cell>
          <cell r="AP87">
            <v>28409082500082</v>
          </cell>
        </row>
        <row r="88">
          <cell r="A88">
            <v>86</v>
          </cell>
          <cell r="B88" t="str">
            <v>نهى عثمان عبدالحافظ ابراهيم</v>
          </cell>
          <cell r="C88">
            <v>36</v>
          </cell>
          <cell r="D88">
            <v>43235</v>
          </cell>
          <cell r="E88">
            <v>0</v>
          </cell>
          <cell r="G88">
            <v>41411</v>
          </cell>
          <cell r="H88">
            <v>42141</v>
          </cell>
          <cell r="I88" t="str">
            <v>باحث شئون تعليم ثالث (ب)</v>
          </cell>
          <cell r="J88" t="str">
            <v>الثالثة (ب)</v>
          </cell>
          <cell r="K88" t="str">
            <v>الثالثة</v>
          </cell>
          <cell r="L88" t="str">
            <v>أعزب</v>
          </cell>
          <cell r="M88">
            <v>42143</v>
          </cell>
          <cell r="N88">
            <v>249</v>
          </cell>
          <cell r="P88">
            <v>42676</v>
          </cell>
          <cell r="Q88" t="str">
            <v>ماجستير - كلية الآداب - لغة إنجليزية</v>
          </cell>
          <cell r="R88">
            <v>383.12</v>
          </cell>
          <cell r="S88">
            <v>249</v>
          </cell>
          <cell r="T88">
            <v>42141</v>
          </cell>
          <cell r="U88">
            <v>42676</v>
          </cell>
          <cell r="V88" t="str">
            <v>نهى عثمان عبدالحافظ ابراهيم</v>
          </cell>
          <cell r="W88">
            <v>43235</v>
          </cell>
          <cell r="X88">
            <v>41456</v>
          </cell>
          <cell r="Y88">
            <v>31837</v>
          </cell>
          <cell r="Z88">
            <v>41665</v>
          </cell>
          <cell r="AA88">
            <v>48</v>
          </cell>
          <cell r="AB88">
            <v>48</v>
          </cell>
          <cell r="AC88">
            <v>48</v>
          </cell>
          <cell r="AD88">
            <v>246</v>
          </cell>
          <cell r="AE88">
            <v>246</v>
          </cell>
          <cell r="AF88">
            <v>246</v>
          </cell>
          <cell r="AG88">
            <v>250.2</v>
          </cell>
          <cell r="AH88">
            <v>255</v>
          </cell>
          <cell r="AI88">
            <v>255</v>
          </cell>
          <cell r="AJ88">
            <v>277.95</v>
          </cell>
          <cell r="AK88">
            <v>255</v>
          </cell>
          <cell r="AL88">
            <v>302.95999999999998</v>
          </cell>
          <cell r="AM88">
            <v>255</v>
          </cell>
          <cell r="AN88">
            <v>255</v>
          </cell>
          <cell r="AO88">
            <v>255</v>
          </cell>
          <cell r="AP88">
            <v>28310112500426</v>
          </cell>
        </row>
        <row r="89">
          <cell r="A89">
            <v>87</v>
          </cell>
          <cell r="B89" t="str">
            <v>نهى فتحى محمد الصغير</v>
          </cell>
          <cell r="C89">
            <v>31</v>
          </cell>
          <cell r="D89">
            <v>0</v>
          </cell>
          <cell r="E89">
            <v>0</v>
          </cell>
          <cell r="G89">
            <v>40742</v>
          </cell>
          <cell r="H89">
            <v>42141</v>
          </cell>
          <cell r="I89" t="str">
            <v>مهندس ثالث (ب)</v>
          </cell>
          <cell r="J89" t="str">
            <v>الثالثة (ب)</v>
          </cell>
          <cell r="K89" t="str">
            <v>الثالثة</v>
          </cell>
          <cell r="L89" t="str">
            <v>أعزب</v>
          </cell>
          <cell r="M89">
            <v>42147</v>
          </cell>
          <cell r="N89">
            <v>255</v>
          </cell>
          <cell r="P89">
            <v>42676</v>
          </cell>
          <cell r="Q89" t="str">
            <v>بكالوريوس - كلية الهندسة - هندسة الكترونيات و اتصالات كهربية</v>
          </cell>
          <cell r="R89">
            <v>392.35</v>
          </cell>
          <cell r="S89">
            <v>255</v>
          </cell>
          <cell r="T89">
            <v>42141</v>
          </cell>
          <cell r="U89">
            <v>42676</v>
          </cell>
          <cell r="V89" t="str">
            <v>نهى فتحى محمد الصغير</v>
          </cell>
          <cell r="X89">
            <v>41821</v>
          </cell>
          <cell r="Y89">
            <v>30933</v>
          </cell>
          <cell r="Z89">
            <v>40792</v>
          </cell>
          <cell r="AA89">
            <v>48</v>
          </cell>
          <cell r="AB89">
            <v>48</v>
          </cell>
          <cell r="AC89">
            <v>48</v>
          </cell>
          <cell r="AD89">
            <v>241.8</v>
          </cell>
          <cell r="AE89">
            <v>256.2</v>
          </cell>
          <cell r="AF89">
            <v>260.2</v>
          </cell>
          <cell r="AG89">
            <v>260.2</v>
          </cell>
          <cell r="AH89">
            <v>269</v>
          </cell>
          <cell r="AI89">
            <v>274</v>
          </cell>
          <cell r="AJ89">
            <v>298.66000000000003</v>
          </cell>
          <cell r="AK89">
            <v>291</v>
          </cell>
          <cell r="AL89">
            <v>325.52999999999997</v>
          </cell>
          <cell r="AM89">
            <v>531.19000000000005</v>
          </cell>
          <cell r="AN89">
            <v>816.81</v>
          </cell>
          <cell r="AO89">
            <v>908.99</v>
          </cell>
          <cell r="AP89">
            <v>28712152500268</v>
          </cell>
        </row>
        <row r="90">
          <cell r="A90">
            <v>88</v>
          </cell>
          <cell r="B90" t="str">
            <v>نهى محمد عفيفى محمود</v>
          </cell>
          <cell r="C90">
            <v>32</v>
          </cell>
          <cell r="D90">
            <v>43073</v>
          </cell>
          <cell r="E90">
            <v>0.65</v>
          </cell>
          <cell r="G90">
            <v>40348</v>
          </cell>
          <cell r="H90">
            <v>41660</v>
          </cell>
          <cell r="I90" t="str">
            <v>أخصائى إجتماعى ثالث (أ)</v>
          </cell>
          <cell r="J90" t="str">
            <v>الثالثة (أ)</v>
          </cell>
          <cell r="K90" t="str">
            <v>الثالثة</v>
          </cell>
          <cell r="L90" t="str">
            <v>أعزب</v>
          </cell>
          <cell r="M90">
            <v>41665</v>
          </cell>
          <cell r="N90">
            <v>255</v>
          </cell>
          <cell r="P90">
            <v>42676</v>
          </cell>
          <cell r="Q90" t="str">
            <v>بكالوريوس - كلية الخدمة الاجتماعية - خدمة اجتماعية</v>
          </cell>
          <cell r="R90">
            <v>392.35</v>
          </cell>
          <cell r="S90">
            <v>255</v>
          </cell>
          <cell r="T90">
            <v>41660</v>
          </cell>
          <cell r="U90">
            <v>42676</v>
          </cell>
          <cell r="V90" t="str">
            <v>نهى محمد عفيفى محمود</v>
          </cell>
          <cell r="W90">
            <v>43073</v>
          </cell>
          <cell r="X90">
            <v>41456</v>
          </cell>
          <cell r="Y90">
            <v>30600</v>
          </cell>
          <cell r="Z90">
            <v>42143</v>
          </cell>
          <cell r="AA90">
            <v>48</v>
          </cell>
          <cell r="AB90">
            <v>48</v>
          </cell>
          <cell r="AC90">
            <v>48</v>
          </cell>
          <cell r="AD90">
            <v>246</v>
          </cell>
          <cell r="AE90">
            <v>246</v>
          </cell>
          <cell r="AF90">
            <v>246</v>
          </cell>
          <cell r="AG90">
            <v>244.2</v>
          </cell>
          <cell r="AH90">
            <v>249</v>
          </cell>
          <cell r="AI90">
            <v>249</v>
          </cell>
          <cell r="AJ90">
            <v>271.41000000000003</v>
          </cell>
          <cell r="AK90">
            <v>265</v>
          </cell>
          <cell r="AL90">
            <v>295.83</v>
          </cell>
          <cell r="AM90">
            <v>475.2</v>
          </cell>
          <cell r="AN90">
            <v>739</v>
          </cell>
          <cell r="AO90">
            <v>822</v>
          </cell>
          <cell r="AP90">
            <v>28708232500181</v>
          </cell>
        </row>
        <row r="91">
          <cell r="A91">
            <v>89</v>
          </cell>
          <cell r="B91" t="str">
            <v>نهى محمد نبيل كامل محمود</v>
          </cell>
          <cell r="C91">
            <v>36</v>
          </cell>
          <cell r="D91">
            <v>0</v>
          </cell>
          <cell r="E91">
            <v>0</v>
          </cell>
          <cell r="F91">
            <v>19339258</v>
          </cell>
          <cell r="G91">
            <v>38771</v>
          </cell>
          <cell r="H91">
            <v>40426</v>
          </cell>
          <cell r="I91" t="str">
            <v>أخصائى شئون تعليم ثان (ب)</v>
          </cell>
          <cell r="J91" t="str">
            <v>الثانية (ب)</v>
          </cell>
          <cell r="K91" t="str">
            <v>الثانية</v>
          </cell>
          <cell r="L91" t="str">
            <v>متزوج</v>
          </cell>
          <cell r="M91">
            <v>40792</v>
          </cell>
          <cell r="N91">
            <v>275</v>
          </cell>
          <cell r="P91">
            <v>42676</v>
          </cell>
          <cell r="Q91" t="str">
            <v>ليسانس - كلية الآداب - لغة إنجليزية وآدابها</v>
          </cell>
          <cell r="R91">
            <v>423.12</v>
          </cell>
          <cell r="S91">
            <v>275</v>
          </cell>
          <cell r="T91">
            <v>41913</v>
          </cell>
          <cell r="U91">
            <v>42676</v>
          </cell>
          <cell r="V91" t="str">
            <v>نهى محمد نبيل كامل محمود</v>
          </cell>
          <cell r="X91">
            <v>40360</v>
          </cell>
          <cell r="Y91">
            <v>32126</v>
          </cell>
          <cell r="Z91">
            <v>42147</v>
          </cell>
          <cell r="AA91">
            <v>48</v>
          </cell>
          <cell r="AB91">
            <v>48</v>
          </cell>
          <cell r="AC91">
            <v>48</v>
          </cell>
          <cell r="AD91">
            <v>246</v>
          </cell>
          <cell r="AE91">
            <v>246</v>
          </cell>
          <cell r="AF91">
            <v>246</v>
          </cell>
          <cell r="AG91">
            <v>48</v>
          </cell>
          <cell r="AH91">
            <v>48</v>
          </cell>
          <cell r="AI91">
            <v>255</v>
          </cell>
          <cell r="AJ91">
            <v>277.95</v>
          </cell>
          <cell r="AK91">
            <v>255</v>
          </cell>
          <cell r="AL91">
            <v>302.95999999999998</v>
          </cell>
          <cell r="AM91">
            <v>255</v>
          </cell>
          <cell r="AN91">
            <v>255</v>
          </cell>
          <cell r="AO91">
            <v>255</v>
          </cell>
          <cell r="AP91">
            <v>28309202500125</v>
          </cell>
        </row>
        <row r="92">
          <cell r="A92">
            <v>90</v>
          </cell>
          <cell r="B92" t="str">
            <v>نيفين عبد اللاه محمد عبد الرحيم</v>
          </cell>
          <cell r="C92">
            <v>37</v>
          </cell>
          <cell r="D92">
            <v>0</v>
          </cell>
          <cell r="E92">
            <v>0</v>
          </cell>
          <cell r="F92">
            <v>29366491</v>
          </cell>
          <cell r="G92">
            <v>39635</v>
          </cell>
          <cell r="H92">
            <v>41047</v>
          </cell>
          <cell r="I92" t="str">
            <v>أخصائى مكتبات ووثائق ثالث (أ)</v>
          </cell>
          <cell r="J92" t="str">
            <v>الثالثة (أ)</v>
          </cell>
          <cell r="K92" t="str">
            <v>الثالثة</v>
          </cell>
          <cell r="L92" t="str">
            <v>متزوج</v>
          </cell>
          <cell r="M92">
            <v>41048</v>
          </cell>
          <cell r="N92">
            <v>263</v>
          </cell>
          <cell r="P92">
            <v>42676</v>
          </cell>
          <cell r="Q92" t="str">
            <v>ليسانس - كلية الآداب - تقنية معلومات</v>
          </cell>
          <cell r="R92">
            <v>404.66</v>
          </cell>
          <cell r="S92">
            <v>263</v>
          </cell>
          <cell r="T92">
            <v>41047</v>
          </cell>
          <cell r="U92">
            <v>42676</v>
          </cell>
          <cell r="V92" t="str">
            <v>نيفين عبد اللاه محمد عبد الرحيم</v>
          </cell>
          <cell r="X92">
            <v>40725</v>
          </cell>
          <cell r="Y92">
            <v>32012</v>
          </cell>
          <cell r="Z92">
            <v>41665</v>
          </cell>
          <cell r="AA92">
            <v>48</v>
          </cell>
          <cell r="AB92">
            <v>48</v>
          </cell>
          <cell r="AC92">
            <v>48</v>
          </cell>
          <cell r="AD92">
            <v>246</v>
          </cell>
          <cell r="AE92">
            <v>246</v>
          </cell>
          <cell r="AF92">
            <v>246</v>
          </cell>
          <cell r="AG92">
            <v>250.2</v>
          </cell>
          <cell r="AH92">
            <v>255</v>
          </cell>
          <cell r="AI92">
            <v>255</v>
          </cell>
          <cell r="AJ92">
            <v>277.95</v>
          </cell>
          <cell r="AK92">
            <v>255</v>
          </cell>
          <cell r="AL92">
            <v>302.95999999999998</v>
          </cell>
          <cell r="AM92">
            <v>255</v>
          </cell>
          <cell r="AN92">
            <v>255</v>
          </cell>
          <cell r="AO92">
            <v>255</v>
          </cell>
          <cell r="AP92">
            <v>28204210100288</v>
          </cell>
        </row>
        <row r="93">
          <cell r="A93">
            <v>91</v>
          </cell>
          <cell r="B93" t="str">
            <v>هاله علي الدين محمود سيد</v>
          </cell>
          <cell r="C93">
            <v>32</v>
          </cell>
          <cell r="D93">
            <v>43197</v>
          </cell>
          <cell r="E93">
            <v>0</v>
          </cell>
          <cell r="F93">
            <v>61794042</v>
          </cell>
          <cell r="G93">
            <v>39986</v>
          </cell>
          <cell r="H93">
            <v>40939</v>
          </cell>
          <cell r="I93" t="str">
            <v>أخصائى شئون عاملين ثالث (أ)</v>
          </cell>
          <cell r="J93" t="str">
            <v>الثالثة (أ)</v>
          </cell>
          <cell r="K93" t="str">
            <v>الثالثة</v>
          </cell>
          <cell r="L93" t="str">
            <v>متزوج</v>
          </cell>
          <cell r="M93">
            <v>40792</v>
          </cell>
          <cell r="N93">
            <v>260</v>
          </cell>
          <cell r="P93">
            <v>42676</v>
          </cell>
          <cell r="Q93" t="str">
            <v>بكالوريوس - المعاهد العليا - الجامعة العمالية</v>
          </cell>
          <cell r="R93">
            <v>400.04</v>
          </cell>
          <cell r="S93">
            <v>260</v>
          </cell>
          <cell r="T93">
            <v>40939</v>
          </cell>
          <cell r="U93">
            <v>42676</v>
          </cell>
          <cell r="V93" t="str">
            <v>هاله علي الدين محمود سيد</v>
          </cell>
          <cell r="W93">
            <v>43197</v>
          </cell>
          <cell r="X93">
            <v>40725</v>
          </cell>
          <cell r="Y93">
            <v>30579</v>
          </cell>
          <cell r="Z93">
            <v>40792</v>
          </cell>
          <cell r="AA93">
            <v>48</v>
          </cell>
          <cell r="AB93">
            <v>48</v>
          </cell>
          <cell r="AC93">
            <v>231.6</v>
          </cell>
          <cell r="AD93">
            <v>242.8</v>
          </cell>
          <cell r="AE93">
            <v>257.2</v>
          </cell>
          <cell r="AF93">
            <v>261.2</v>
          </cell>
          <cell r="AG93">
            <v>261.2</v>
          </cell>
          <cell r="AH93">
            <v>270</v>
          </cell>
          <cell r="AI93">
            <v>275</v>
          </cell>
          <cell r="AJ93">
            <v>299.75</v>
          </cell>
          <cell r="AK93">
            <v>275</v>
          </cell>
          <cell r="AL93">
            <v>326.72000000000003</v>
          </cell>
          <cell r="AM93">
            <v>275</v>
          </cell>
          <cell r="AN93">
            <v>275</v>
          </cell>
          <cell r="AO93">
            <v>275</v>
          </cell>
          <cell r="AP93">
            <v>28707172500121</v>
          </cell>
        </row>
        <row r="94">
          <cell r="A94">
            <v>92</v>
          </cell>
          <cell r="B94" t="str">
            <v>هناء بيومى على بيومى</v>
          </cell>
          <cell r="C94">
            <v>33</v>
          </cell>
          <cell r="D94">
            <v>43368</v>
          </cell>
          <cell r="E94">
            <v>0</v>
          </cell>
          <cell r="G94">
            <v>39809</v>
          </cell>
          <cell r="H94">
            <v>40791</v>
          </cell>
          <cell r="I94" t="str">
            <v>أخصائى اقامة ثالث (أ)</v>
          </cell>
          <cell r="J94" t="str">
            <v>الثالثة (أ)</v>
          </cell>
          <cell r="K94" t="str">
            <v>الثالثة</v>
          </cell>
          <cell r="L94" t="str">
            <v>متزوج</v>
          </cell>
          <cell r="M94">
            <v>40792</v>
          </cell>
          <cell r="N94">
            <v>260</v>
          </cell>
          <cell r="P94">
            <v>42676</v>
          </cell>
          <cell r="Q94" t="str">
            <v>بكالوريوس - كلية الخدمة الاجتماعية - خدمة اجتماعية</v>
          </cell>
          <cell r="S94">
            <v>260</v>
          </cell>
          <cell r="T94">
            <v>40791</v>
          </cell>
          <cell r="U94">
            <v>42676</v>
          </cell>
          <cell r="V94" t="str">
            <v>هناء بيومى على بيومى</v>
          </cell>
          <cell r="W94">
            <v>43368</v>
          </cell>
          <cell r="X94">
            <v>40725</v>
          </cell>
          <cell r="Y94">
            <v>30062</v>
          </cell>
          <cell r="Z94">
            <v>41048</v>
          </cell>
          <cell r="AA94">
            <v>48</v>
          </cell>
          <cell r="AB94">
            <v>48</v>
          </cell>
          <cell r="AC94">
            <v>48</v>
          </cell>
          <cell r="AD94">
            <v>235.8</v>
          </cell>
          <cell r="AE94">
            <v>250.2</v>
          </cell>
          <cell r="AF94">
            <v>254.2</v>
          </cell>
          <cell r="AG94">
            <v>254.2</v>
          </cell>
          <cell r="AH94">
            <v>263</v>
          </cell>
          <cell r="AI94">
            <v>263</v>
          </cell>
          <cell r="AJ94">
            <v>286.67</v>
          </cell>
          <cell r="AK94">
            <v>263</v>
          </cell>
          <cell r="AL94">
            <v>312.47000000000003</v>
          </cell>
          <cell r="AM94">
            <v>263</v>
          </cell>
          <cell r="AN94">
            <v>263</v>
          </cell>
          <cell r="AO94">
            <v>263</v>
          </cell>
          <cell r="AP94">
            <v>28610012513826</v>
          </cell>
        </row>
        <row r="95">
          <cell r="A95">
            <v>93</v>
          </cell>
          <cell r="B95" t="str">
            <v>هند سيد محمد مصطفى</v>
          </cell>
          <cell r="C95">
            <v>33</v>
          </cell>
          <cell r="D95">
            <v>0</v>
          </cell>
          <cell r="E95">
            <v>0</v>
          </cell>
          <cell r="G95">
            <v>39872</v>
          </cell>
          <cell r="H95">
            <v>41047</v>
          </cell>
          <cell r="I95" t="str">
            <v>باحث شئون تعليم ثالث (أ)</v>
          </cell>
          <cell r="J95" t="str">
            <v>الثالثة (أ)</v>
          </cell>
          <cell r="K95" t="str">
            <v>الثالثة</v>
          </cell>
          <cell r="L95" t="str">
            <v>متزوج</v>
          </cell>
          <cell r="M95">
            <v>41048</v>
          </cell>
          <cell r="N95">
            <v>263</v>
          </cell>
          <cell r="P95">
            <v>42676</v>
          </cell>
          <cell r="Q95" t="str">
            <v>ليسانس - كلية الآداب - أداب</v>
          </cell>
          <cell r="R95">
            <v>404.66</v>
          </cell>
          <cell r="S95">
            <v>263</v>
          </cell>
          <cell r="T95">
            <v>41047</v>
          </cell>
          <cell r="U95">
            <v>42676</v>
          </cell>
          <cell r="V95" t="str">
            <v>هند سيد محمد مصطفى</v>
          </cell>
          <cell r="X95">
            <v>31959</v>
          </cell>
          <cell r="Y95">
            <v>31975</v>
          </cell>
          <cell r="Z95">
            <v>40792</v>
          </cell>
          <cell r="AA95">
            <v>48</v>
          </cell>
          <cell r="AB95">
            <v>48</v>
          </cell>
          <cell r="AC95">
            <v>48</v>
          </cell>
          <cell r="AD95">
            <v>232.8</v>
          </cell>
          <cell r="AE95">
            <v>247.2</v>
          </cell>
          <cell r="AF95">
            <v>251.2</v>
          </cell>
          <cell r="AG95">
            <v>251.2</v>
          </cell>
          <cell r="AH95">
            <v>260</v>
          </cell>
          <cell r="AI95">
            <v>260</v>
          </cell>
          <cell r="AJ95">
            <v>283.39999999999998</v>
          </cell>
          <cell r="AK95">
            <v>260</v>
          </cell>
          <cell r="AL95">
            <v>308.89999999999998</v>
          </cell>
          <cell r="AM95">
            <v>260</v>
          </cell>
          <cell r="AN95">
            <v>260</v>
          </cell>
          <cell r="AO95">
            <v>260</v>
          </cell>
          <cell r="AP95">
            <v>28609262500322</v>
          </cell>
        </row>
        <row r="96">
          <cell r="A96">
            <v>94</v>
          </cell>
          <cell r="B96" t="str">
            <v>وسام محمد احمد عيسى</v>
          </cell>
          <cell r="C96">
            <v>32</v>
          </cell>
          <cell r="D96">
            <v>43453</v>
          </cell>
          <cell r="E96">
            <v>0.65</v>
          </cell>
          <cell r="F96">
            <v>5937034</v>
          </cell>
          <cell r="G96">
            <v>40059</v>
          </cell>
          <cell r="H96">
            <v>41047</v>
          </cell>
          <cell r="I96" t="str">
            <v>أخصائى نفسى ثالث (أ)</v>
          </cell>
          <cell r="J96" t="str">
            <v>الثالثة (أ)</v>
          </cell>
          <cell r="K96" t="str">
            <v>الثالثة</v>
          </cell>
          <cell r="L96" t="str">
            <v>متزوج</v>
          </cell>
          <cell r="M96">
            <v>41086</v>
          </cell>
          <cell r="N96">
            <v>264</v>
          </cell>
          <cell r="P96">
            <v>42676</v>
          </cell>
          <cell r="Q96" t="str">
            <v>بكالوريوس - كلية الخدمة الاجتماعية - خدمة اجتماعية</v>
          </cell>
          <cell r="R96">
            <v>406.2</v>
          </cell>
          <cell r="S96">
            <v>264</v>
          </cell>
          <cell r="T96">
            <v>41047</v>
          </cell>
          <cell r="U96">
            <v>42676</v>
          </cell>
          <cell r="V96" t="str">
            <v>وسام محمد احمد عيسى</v>
          </cell>
          <cell r="W96">
            <v>43453</v>
          </cell>
          <cell r="X96">
            <v>40725</v>
          </cell>
          <cell r="Y96">
            <v>31686</v>
          </cell>
          <cell r="Z96">
            <v>40792</v>
          </cell>
          <cell r="AA96">
            <v>48</v>
          </cell>
          <cell r="AB96">
            <v>48</v>
          </cell>
          <cell r="AC96">
            <v>48</v>
          </cell>
          <cell r="AD96">
            <v>232.8</v>
          </cell>
          <cell r="AE96">
            <v>247.2</v>
          </cell>
          <cell r="AF96">
            <v>251.2</v>
          </cell>
          <cell r="AG96">
            <v>251.2</v>
          </cell>
          <cell r="AH96">
            <v>260</v>
          </cell>
          <cell r="AI96">
            <v>260</v>
          </cell>
          <cell r="AJ96">
            <v>283.39999999999998</v>
          </cell>
          <cell r="AK96">
            <v>260</v>
          </cell>
          <cell r="AL96">
            <v>308.89999999999998</v>
          </cell>
          <cell r="AM96">
            <v>260</v>
          </cell>
          <cell r="AN96">
            <v>260</v>
          </cell>
          <cell r="AO96">
            <v>260</v>
          </cell>
          <cell r="AP96">
            <v>28611122500122</v>
          </cell>
        </row>
        <row r="97">
          <cell r="A97">
            <v>95</v>
          </cell>
          <cell r="B97" t="str">
            <v>ولاء عبد الناصر حسين أحمد</v>
          </cell>
          <cell r="C97">
            <v>32</v>
          </cell>
          <cell r="D97">
            <v>43061</v>
          </cell>
          <cell r="E97">
            <v>0</v>
          </cell>
          <cell r="F97">
            <v>61120239</v>
          </cell>
          <cell r="G97">
            <v>39919</v>
          </cell>
          <cell r="H97">
            <v>40939</v>
          </cell>
          <cell r="I97" t="str">
            <v>أخصائى متابعة ثالث (أ)</v>
          </cell>
          <cell r="J97" t="str">
            <v>الثالثة (أ)</v>
          </cell>
          <cell r="K97" t="str">
            <v>الثالثة</v>
          </cell>
          <cell r="L97" t="str">
            <v>متزوج</v>
          </cell>
          <cell r="M97">
            <v>40950</v>
          </cell>
          <cell r="N97">
            <v>260</v>
          </cell>
          <cell r="P97">
            <v>42676</v>
          </cell>
          <cell r="Q97" t="str">
            <v>بكالوريوس - المعاهد الفوق متوسطة - معهد تعاون وارشاد زراعى</v>
          </cell>
          <cell r="R97">
            <v>400.04</v>
          </cell>
          <cell r="S97">
            <v>260</v>
          </cell>
          <cell r="T97">
            <v>40939</v>
          </cell>
          <cell r="U97">
            <v>42676</v>
          </cell>
          <cell r="V97" t="str">
            <v>ولاء عبد الناصر حسين أحمد</v>
          </cell>
          <cell r="W97">
            <v>43061</v>
          </cell>
          <cell r="X97">
            <v>40725</v>
          </cell>
          <cell r="Y97">
            <v>31681</v>
          </cell>
          <cell r="Z97">
            <v>41048</v>
          </cell>
          <cell r="AA97">
            <v>48</v>
          </cell>
          <cell r="AB97">
            <v>48</v>
          </cell>
          <cell r="AC97">
            <v>48</v>
          </cell>
          <cell r="AD97">
            <v>235.8</v>
          </cell>
          <cell r="AE97">
            <v>250.2</v>
          </cell>
          <cell r="AF97">
            <v>254.2</v>
          </cell>
          <cell r="AG97">
            <v>254.2</v>
          </cell>
          <cell r="AH97">
            <v>263</v>
          </cell>
          <cell r="AI97">
            <v>263</v>
          </cell>
          <cell r="AJ97">
            <v>286.67</v>
          </cell>
          <cell r="AK97">
            <v>263</v>
          </cell>
          <cell r="AL97">
            <v>312.47000000000003</v>
          </cell>
          <cell r="AM97">
            <v>263</v>
          </cell>
          <cell r="AN97">
            <v>263</v>
          </cell>
          <cell r="AO97">
            <v>263</v>
          </cell>
          <cell r="AP97">
            <v>28703202500168</v>
          </cell>
        </row>
        <row r="98">
          <cell r="A98">
            <v>96</v>
          </cell>
          <cell r="B98" t="str">
            <v>ياسمين محمد رفعت محمد</v>
          </cell>
          <cell r="C98">
            <v>33</v>
          </cell>
          <cell r="D98">
            <v>43110</v>
          </cell>
          <cell r="E98">
            <v>0</v>
          </cell>
          <cell r="F98">
            <v>7736283</v>
          </cell>
          <cell r="G98">
            <v>39857</v>
          </cell>
          <cell r="H98">
            <v>40939</v>
          </cell>
          <cell r="I98" t="str">
            <v>أخصائى علاقات علمية وثقافية ثالث (أ)</v>
          </cell>
          <cell r="J98" t="str">
            <v>الثالثة (أ)</v>
          </cell>
          <cell r="K98" t="str">
            <v>الثالثة</v>
          </cell>
          <cell r="L98" t="str">
            <v>متزوج</v>
          </cell>
          <cell r="M98">
            <v>40950</v>
          </cell>
          <cell r="N98">
            <v>260</v>
          </cell>
          <cell r="P98">
            <v>42676</v>
          </cell>
          <cell r="Q98" t="str">
            <v>ليسانس - كلية الآداب - لغة عربية</v>
          </cell>
          <cell r="R98">
            <v>400.04</v>
          </cell>
          <cell r="S98">
            <v>260</v>
          </cell>
          <cell r="T98">
            <v>40939</v>
          </cell>
          <cell r="U98">
            <v>42676</v>
          </cell>
          <cell r="V98" t="str">
            <v>ياسمين محمد رفعت محمد</v>
          </cell>
          <cell r="W98">
            <v>43110</v>
          </cell>
          <cell r="X98">
            <v>40725</v>
          </cell>
          <cell r="Y98">
            <v>31728</v>
          </cell>
          <cell r="Z98">
            <v>41086</v>
          </cell>
          <cell r="AA98">
            <v>48</v>
          </cell>
          <cell r="AB98">
            <v>48</v>
          </cell>
          <cell r="AC98">
            <v>48</v>
          </cell>
          <cell r="AD98">
            <v>232.8</v>
          </cell>
          <cell r="AE98">
            <v>247.2</v>
          </cell>
          <cell r="AF98">
            <v>251.2</v>
          </cell>
          <cell r="AG98">
            <v>255.2</v>
          </cell>
          <cell r="AH98">
            <v>264</v>
          </cell>
          <cell r="AI98">
            <v>264</v>
          </cell>
          <cell r="AJ98">
            <v>287.76</v>
          </cell>
          <cell r="AK98">
            <v>264</v>
          </cell>
          <cell r="AL98">
            <v>313.64999999999998</v>
          </cell>
          <cell r="AM98">
            <v>264</v>
          </cell>
          <cell r="AN98">
            <v>264</v>
          </cell>
          <cell r="AO98">
            <v>264</v>
          </cell>
          <cell r="AP98">
            <v>28607202503745</v>
          </cell>
        </row>
        <row r="99">
          <cell r="A99">
            <v>49</v>
          </cell>
          <cell r="D99">
            <v>0</v>
          </cell>
          <cell r="Y99">
            <v>31856</v>
          </cell>
          <cell r="Z99">
            <v>40950</v>
          </cell>
          <cell r="AA99">
            <v>48</v>
          </cell>
          <cell r="AB99">
            <v>48</v>
          </cell>
          <cell r="AC99">
            <v>48</v>
          </cell>
          <cell r="AD99">
            <v>232.8</v>
          </cell>
          <cell r="AE99">
            <v>247.2</v>
          </cell>
          <cell r="AF99">
            <v>251.2</v>
          </cell>
          <cell r="AG99">
            <v>251.2</v>
          </cell>
          <cell r="AH99">
            <v>260</v>
          </cell>
          <cell r="AI99">
            <v>260</v>
          </cell>
          <cell r="AJ99">
            <v>283.39999999999998</v>
          </cell>
          <cell r="AK99">
            <v>260</v>
          </cell>
          <cell r="AL99">
            <v>308.89999999999998</v>
          </cell>
          <cell r="AM99">
            <v>260</v>
          </cell>
          <cell r="AN99">
            <v>260</v>
          </cell>
          <cell r="AO99">
            <v>260</v>
          </cell>
        </row>
        <row r="100">
          <cell r="D100">
            <v>0</v>
          </cell>
          <cell r="Y100">
            <v>31613</v>
          </cell>
          <cell r="Z100">
            <v>40950</v>
          </cell>
          <cell r="AA100">
            <v>48</v>
          </cell>
          <cell r="AB100">
            <v>48</v>
          </cell>
          <cell r="AC100">
            <v>48</v>
          </cell>
          <cell r="AD100">
            <v>232.8</v>
          </cell>
          <cell r="AE100">
            <v>247.2</v>
          </cell>
          <cell r="AF100">
            <v>251.2</v>
          </cell>
          <cell r="AG100">
            <v>251.2</v>
          </cell>
          <cell r="AH100">
            <v>260</v>
          </cell>
          <cell r="AI100">
            <v>260</v>
          </cell>
          <cell r="AJ100">
            <v>283.39999999999998</v>
          </cell>
          <cell r="AK100">
            <v>260</v>
          </cell>
          <cell r="AL100">
            <v>308.89999999999998</v>
          </cell>
          <cell r="AM100">
            <v>260</v>
          </cell>
          <cell r="AN100">
            <v>260</v>
          </cell>
          <cell r="AO100">
            <v>260</v>
          </cell>
        </row>
        <row r="101">
          <cell r="A101">
            <v>50</v>
          </cell>
          <cell r="D101">
            <v>0</v>
          </cell>
        </row>
        <row r="102">
          <cell r="D102">
            <v>0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شخصية (3)"/>
      <sheetName val="ورقة7"/>
      <sheetName val="لبلساسيات من 1211 (2)"/>
      <sheetName val="حافز الاعتماد (2)"/>
      <sheetName val="ورقة10"/>
      <sheetName val="بيانات الشغل العملي بالصور (3)"/>
      <sheetName val="القالب الشغال (2)"/>
      <sheetName val="تدرج كلي من 2009 حتي 2019 (2)"/>
      <sheetName val="ورقة1 (2)"/>
      <sheetName val="القالب الشغال"/>
      <sheetName val="ورقة4"/>
      <sheetName val="ورقة9"/>
      <sheetName val="نوفمبر تفصيلي بعد خصم قضية الحد"/>
      <sheetName val="بيانات الشغل العملي بالصور (2)"/>
      <sheetName val="القضايا كلها"/>
      <sheetName val="ورقة8"/>
      <sheetName val="لبلساسيات من 1211"/>
      <sheetName val="ورقة5"/>
      <sheetName val="قالب حافز الجودة (2)"/>
      <sheetName val="ورقة3"/>
      <sheetName val="تدرج كلي من 2009 حتي 2019"/>
      <sheetName val="العمل التدرج (3)"/>
      <sheetName val="العمل التدرج"/>
      <sheetName val="بيانات الشغل العملي بالصور"/>
      <sheetName val="تدرج"/>
      <sheetName val="بيانات شخصية (2)"/>
      <sheetName val="اساسيات (2)"/>
      <sheetName val="قالب حافز الجودة"/>
      <sheetName val="ورقة1"/>
      <sheetName val="ورقة6"/>
      <sheetName val="ورق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A3">
            <v>1</v>
          </cell>
          <cell r="B3" t="str">
            <v>ابو بكر جلال علي عبد الحافظ1</v>
          </cell>
          <cell r="C3">
            <v>36</v>
          </cell>
          <cell r="D3">
            <v>0</v>
          </cell>
          <cell r="E3">
            <v>28310092500254</v>
          </cell>
          <cell r="F3">
            <v>22704464</v>
          </cell>
          <cell r="G3">
            <v>40185</v>
          </cell>
          <cell r="H3">
            <v>41349</v>
          </cell>
          <cell r="I3" t="str">
            <v>محاسب ومراجع ثالث (أ)</v>
          </cell>
          <cell r="J3" t="str">
            <v>الثالثة (أ)</v>
          </cell>
          <cell r="K3" t="str">
            <v>الثالثة</v>
          </cell>
          <cell r="L3" t="str">
            <v>متزوج</v>
          </cell>
          <cell r="M3">
            <v>41349</v>
          </cell>
          <cell r="N3">
            <v>259</v>
          </cell>
          <cell r="O3"/>
          <cell r="P3">
            <v>42676</v>
          </cell>
          <cell r="Q3" t="str">
            <v>بكالوريوس - كلية التجارة - محاسبة مالية</v>
          </cell>
          <cell r="R3">
            <v>398.5</v>
          </cell>
          <cell r="S3">
            <v>259</v>
          </cell>
          <cell r="T3">
            <v>41349</v>
          </cell>
          <cell r="U3">
            <v>42676</v>
          </cell>
          <cell r="V3" t="str">
            <v>ابو بكر جلال علي عبد الحافظ1</v>
          </cell>
          <cell r="W3">
            <v>0</v>
          </cell>
          <cell r="X3">
            <v>41091</v>
          </cell>
          <cell r="Y3">
            <v>30598</v>
          </cell>
          <cell r="Z3">
            <v>41349</v>
          </cell>
          <cell r="AA3">
            <v>48</v>
          </cell>
          <cell r="AB3">
            <v>48</v>
          </cell>
          <cell r="AC3">
            <v>48</v>
          </cell>
          <cell r="AD3">
            <v>246</v>
          </cell>
          <cell r="AE3">
            <v>250.2</v>
          </cell>
          <cell r="AF3">
            <v>250.2</v>
          </cell>
          <cell r="AG3">
            <v>250.2</v>
          </cell>
          <cell r="AH3">
            <v>259</v>
          </cell>
          <cell r="AI3">
            <v>259</v>
          </cell>
          <cell r="AJ3">
            <v>282.31</v>
          </cell>
          <cell r="AK3">
            <v>275</v>
          </cell>
          <cell r="AL3">
            <v>307.70999999999998</v>
          </cell>
          <cell r="AM3">
            <v>275</v>
          </cell>
          <cell r="AN3">
            <v>275</v>
          </cell>
          <cell r="AO3">
            <v>275</v>
          </cell>
        </row>
        <row r="4">
          <cell r="A4">
            <v>2</v>
          </cell>
          <cell r="B4" t="str">
            <v>اسامه عبد النعيم عاصم محمد</v>
          </cell>
          <cell r="C4">
            <v>43</v>
          </cell>
          <cell r="D4">
            <v>0</v>
          </cell>
          <cell r="E4">
            <v>27511172502659</v>
          </cell>
          <cell r="F4">
            <v>36950394</v>
          </cell>
          <cell r="G4">
            <v>38968</v>
          </cell>
          <cell r="H4">
            <v>40791</v>
          </cell>
          <cell r="I4" t="str">
            <v>أخصائى تخطيط ومتابعة ثان (ب)</v>
          </cell>
          <cell r="J4" t="str">
            <v>الثانية (ب)</v>
          </cell>
          <cell r="K4" t="str">
            <v>الثانية</v>
          </cell>
          <cell r="L4" t="str">
            <v>متزوج ويعول أكثر من واحد</v>
          </cell>
          <cell r="M4">
            <v>40792</v>
          </cell>
          <cell r="N4">
            <v>276</v>
          </cell>
          <cell r="O4"/>
          <cell r="P4">
            <v>42676</v>
          </cell>
          <cell r="Q4" t="str">
            <v>بكالوريوس - كلية التجارة - علوم سياسية</v>
          </cell>
          <cell r="R4">
            <v>424.66</v>
          </cell>
          <cell r="S4">
            <v>276</v>
          </cell>
          <cell r="T4">
            <v>41913</v>
          </cell>
          <cell r="U4">
            <v>42676</v>
          </cell>
          <cell r="V4" t="str">
            <v>اسامه عبد النعيم عاصم محمد</v>
          </cell>
          <cell r="W4">
            <v>0</v>
          </cell>
          <cell r="X4">
            <v>40725</v>
          </cell>
          <cell r="Y4">
            <v>27715</v>
          </cell>
          <cell r="Z4">
            <v>40792</v>
          </cell>
          <cell r="AA4">
            <v>48</v>
          </cell>
          <cell r="AB4">
            <v>48</v>
          </cell>
          <cell r="AC4">
            <v>48</v>
          </cell>
          <cell r="AD4">
            <v>238.8</v>
          </cell>
          <cell r="AE4">
            <v>253.2</v>
          </cell>
          <cell r="AF4">
            <v>257.2</v>
          </cell>
          <cell r="AG4">
            <v>257.2</v>
          </cell>
          <cell r="AH4">
            <v>266</v>
          </cell>
          <cell r="AI4">
            <v>276</v>
          </cell>
          <cell r="AJ4">
            <v>300.83999999999997</v>
          </cell>
          <cell r="AK4">
            <v>276</v>
          </cell>
          <cell r="AL4">
            <v>327.91</v>
          </cell>
          <cell r="AM4">
            <v>276</v>
          </cell>
          <cell r="AN4">
            <v>276</v>
          </cell>
          <cell r="AO4">
            <v>276</v>
          </cell>
        </row>
        <row r="5">
          <cell r="A5">
            <v>3</v>
          </cell>
          <cell r="B5" t="str">
            <v>ازهار محمد خالد احمد</v>
          </cell>
          <cell r="C5">
            <v>33</v>
          </cell>
          <cell r="D5">
            <v>0</v>
          </cell>
          <cell r="E5">
            <v>28602012504786</v>
          </cell>
          <cell r="F5"/>
          <cell r="G5">
            <v>40316</v>
          </cell>
          <cell r="H5">
            <v>41346</v>
          </cell>
          <cell r="I5" t="str">
            <v>باحث شئون تعليم ثالث (أ)</v>
          </cell>
          <cell r="J5" t="str">
            <v>الثالثة (أ)</v>
          </cell>
          <cell r="K5" t="str">
            <v>الثالثة</v>
          </cell>
          <cell r="L5" t="str">
            <v>متزوج</v>
          </cell>
          <cell r="M5">
            <v>41348</v>
          </cell>
          <cell r="N5">
            <v>256</v>
          </cell>
          <cell r="O5"/>
          <cell r="P5">
            <v>42676</v>
          </cell>
          <cell r="Q5" t="str">
            <v>ليسانس - كلية التربية - لغة عربية</v>
          </cell>
          <cell r="R5">
            <v>393.89</v>
          </cell>
          <cell r="S5">
            <v>256</v>
          </cell>
          <cell r="T5">
            <v>41346</v>
          </cell>
          <cell r="U5">
            <v>42676</v>
          </cell>
          <cell r="V5" t="str">
            <v>ازهار محمد خالد احمد</v>
          </cell>
          <cell r="W5">
            <v>0</v>
          </cell>
          <cell r="X5">
            <v>40725</v>
          </cell>
          <cell r="Y5">
            <v>31444</v>
          </cell>
          <cell r="Z5">
            <v>41348</v>
          </cell>
          <cell r="AA5">
            <v>48</v>
          </cell>
          <cell r="AB5">
            <v>48</v>
          </cell>
          <cell r="AC5">
            <v>48</v>
          </cell>
          <cell r="AD5">
            <v>246</v>
          </cell>
          <cell r="AE5">
            <v>247.2</v>
          </cell>
          <cell r="AF5">
            <v>247.2</v>
          </cell>
          <cell r="AG5">
            <v>247.2</v>
          </cell>
          <cell r="AH5">
            <v>256</v>
          </cell>
          <cell r="AI5">
            <v>256</v>
          </cell>
          <cell r="AJ5">
            <v>279.04000000000002</v>
          </cell>
          <cell r="AK5">
            <v>256</v>
          </cell>
          <cell r="AL5">
            <v>304.14999999999998</v>
          </cell>
          <cell r="AM5">
            <v>256</v>
          </cell>
          <cell r="AN5">
            <v>256</v>
          </cell>
          <cell r="AO5">
            <v>256</v>
          </cell>
        </row>
        <row r="6">
          <cell r="A6">
            <v>4</v>
          </cell>
          <cell r="B6" t="str">
            <v>اسامة مصطفى محمد عبد الرحمن</v>
          </cell>
          <cell r="C6">
            <v>36</v>
          </cell>
          <cell r="D6">
            <v>43065</v>
          </cell>
          <cell r="E6">
            <v>28301132500091</v>
          </cell>
          <cell r="F6"/>
          <cell r="G6">
            <v>39854</v>
          </cell>
          <cell r="H6">
            <v>40791</v>
          </cell>
          <cell r="I6" t="str">
            <v>أخصائى إجتماعى ثالث (أ)</v>
          </cell>
          <cell r="J6" t="str">
            <v>الثالثة (أ)</v>
          </cell>
          <cell r="K6" t="str">
            <v>الثالثة</v>
          </cell>
          <cell r="L6" t="str">
            <v>أعزب</v>
          </cell>
          <cell r="M6">
            <v>40792</v>
          </cell>
          <cell r="N6">
            <v>260</v>
          </cell>
          <cell r="O6"/>
          <cell r="P6">
            <v>42676</v>
          </cell>
          <cell r="Q6" t="str">
            <v>بكالوريوس - كلية الخدمة الاجتماعية - خدمة اجتماعية</v>
          </cell>
          <cell r="R6">
            <v>400.04</v>
          </cell>
          <cell r="S6">
            <v>260</v>
          </cell>
          <cell r="T6">
            <v>40791</v>
          </cell>
          <cell r="U6">
            <v>42676</v>
          </cell>
          <cell r="V6" t="str">
            <v>اسامة مصطفى محمد عبد الرحمن</v>
          </cell>
          <cell r="W6">
            <v>43065</v>
          </cell>
          <cell r="X6">
            <v>40725</v>
          </cell>
          <cell r="Y6">
            <v>30329</v>
          </cell>
          <cell r="Z6">
            <v>40792</v>
          </cell>
          <cell r="AA6">
            <v>48</v>
          </cell>
          <cell r="AB6">
            <v>48</v>
          </cell>
          <cell r="AC6">
            <v>48</v>
          </cell>
          <cell r="AD6">
            <v>232.8</v>
          </cell>
          <cell r="AE6">
            <v>247.2</v>
          </cell>
          <cell r="AF6">
            <v>251.2</v>
          </cell>
          <cell r="AG6">
            <v>251.2</v>
          </cell>
          <cell r="AH6">
            <v>260</v>
          </cell>
          <cell r="AI6">
            <v>260</v>
          </cell>
          <cell r="AJ6">
            <v>283.39999999999998</v>
          </cell>
          <cell r="AK6">
            <v>260</v>
          </cell>
          <cell r="AL6">
            <v>308.89999999999998</v>
          </cell>
          <cell r="AM6">
            <v>260</v>
          </cell>
          <cell r="AN6">
            <v>260</v>
          </cell>
          <cell r="AO6">
            <v>260</v>
          </cell>
        </row>
        <row r="7">
          <cell r="A7">
            <v>5</v>
          </cell>
          <cell r="B7" t="str">
            <v>اسراء أسامة محمد طلبه</v>
          </cell>
          <cell r="C7">
            <v>33</v>
          </cell>
          <cell r="D7">
            <v>43139</v>
          </cell>
          <cell r="E7">
            <v>28606128800361</v>
          </cell>
          <cell r="F7">
            <v>61469510</v>
          </cell>
          <cell r="G7">
            <v>39276</v>
          </cell>
          <cell r="H7">
            <v>40939</v>
          </cell>
          <cell r="I7" t="str">
            <v>أخصائى مكتبات ووثائق ثان (ب)</v>
          </cell>
          <cell r="J7" t="str">
            <v>الثانية (ب)</v>
          </cell>
          <cell r="K7" t="str">
            <v>الثانية</v>
          </cell>
          <cell r="L7" t="str">
            <v>أعزب</v>
          </cell>
          <cell r="M7">
            <v>40950</v>
          </cell>
          <cell r="N7">
            <v>266</v>
          </cell>
          <cell r="O7"/>
          <cell r="P7">
            <v>42676</v>
          </cell>
          <cell r="Q7" t="str">
            <v>الدكتوراه - كلية الآداب - مكتبات ومعلومات</v>
          </cell>
          <cell r="R7">
            <v>409.27</v>
          </cell>
          <cell r="S7">
            <v>266</v>
          </cell>
          <cell r="T7">
            <v>42552</v>
          </cell>
          <cell r="U7">
            <v>42676</v>
          </cell>
          <cell r="V7" t="str">
            <v>اسراء أسامة محمد طلبه</v>
          </cell>
          <cell r="W7">
            <v>43139</v>
          </cell>
          <cell r="X7">
            <v>40725</v>
          </cell>
          <cell r="Y7">
            <v>31575</v>
          </cell>
          <cell r="Z7">
            <v>40950</v>
          </cell>
          <cell r="AA7">
            <v>48</v>
          </cell>
          <cell r="AB7">
            <v>48</v>
          </cell>
          <cell r="AC7">
            <v>48</v>
          </cell>
          <cell r="AD7">
            <v>238.8</v>
          </cell>
          <cell r="AE7">
            <v>253.2</v>
          </cell>
          <cell r="AF7">
            <v>257.2</v>
          </cell>
          <cell r="AG7">
            <v>257.2</v>
          </cell>
          <cell r="AH7">
            <v>266</v>
          </cell>
          <cell r="AI7">
            <v>266</v>
          </cell>
          <cell r="AJ7">
            <v>289.94</v>
          </cell>
          <cell r="AK7">
            <v>282</v>
          </cell>
          <cell r="AL7">
            <v>316.02999999999997</v>
          </cell>
          <cell r="AM7">
            <v>526.74</v>
          </cell>
          <cell r="AN7">
            <v>812.06</v>
          </cell>
          <cell r="AO7">
            <v>903.76</v>
          </cell>
        </row>
        <row r="8">
          <cell r="A8">
            <v>6</v>
          </cell>
          <cell r="B8" t="str">
            <v>اسماء ابو زيد فؤاد ابو زيد</v>
          </cell>
          <cell r="C8">
            <v>35</v>
          </cell>
          <cell r="D8">
            <v>0</v>
          </cell>
          <cell r="E8">
            <v>28312138800447</v>
          </cell>
          <cell r="F8">
            <v>61782019</v>
          </cell>
          <cell r="G8">
            <v>39376</v>
          </cell>
          <cell r="H8">
            <v>40791</v>
          </cell>
          <cell r="I8" t="str">
            <v>كيميائى ثان (ب)</v>
          </cell>
          <cell r="J8" t="str">
            <v>الثانية (ب)</v>
          </cell>
          <cell r="K8" t="str">
            <v>الثانية</v>
          </cell>
          <cell r="L8" t="str">
            <v>متزوج</v>
          </cell>
          <cell r="M8">
            <v>40792</v>
          </cell>
          <cell r="N8">
            <v>268</v>
          </cell>
          <cell r="O8"/>
          <cell r="P8">
            <v>42676</v>
          </cell>
          <cell r="Q8" t="str">
            <v>بكالوريوس - كلية العلوم - كيمياء خاصة</v>
          </cell>
          <cell r="R8">
            <v>412.35</v>
          </cell>
          <cell r="S8">
            <v>268</v>
          </cell>
          <cell r="T8">
            <v>42552</v>
          </cell>
          <cell r="U8">
            <v>42676</v>
          </cell>
          <cell r="V8" t="str">
            <v>اسماء ابو زيد فؤاد ابو زيد</v>
          </cell>
          <cell r="W8"/>
          <cell r="X8">
            <v>40360</v>
          </cell>
          <cell r="Y8">
            <v>30663</v>
          </cell>
          <cell r="Z8">
            <v>40792</v>
          </cell>
          <cell r="AA8">
            <v>48</v>
          </cell>
          <cell r="AB8">
            <v>48</v>
          </cell>
          <cell r="AC8">
            <v>225.6</v>
          </cell>
          <cell r="AD8">
            <v>236.8</v>
          </cell>
          <cell r="AE8">
            <v>251.2</v>
          </cell>
          <cell r="AF8">
            <v>255.2</v>
          </cell>
          <cell r="AG8">
            <v>255.2</v>
          </cell>
          <cell r="AH8">
            <v>264</v>
          </cell>
          <cell r="AI8">
            <v>268</v>
          </cell>
          <cell r="AJ8">
            <v>292.12</v>
          </cell>
          <cell r="AK8">
            <v>268</v>
          </cell>
          <cell r="AL8">
            <v>318.41000000000003</v>
          </cell>
          <cell r="AM8">
            <v>268</v>
          </cell>
          <cell r="AN8">
            <v>268</v>
          </cell>
          <cell r="AO8">
            <v>268</v>
          </cell>
        </row>
        <row r="9">
          <cell r="A9">
            <v>7</v>
          </cell>
          <cell r="B9" t="str">
            <v>اسماء اسلام توفيق عبد المتجلى</v>
          </cell>
          <cell r="C9">
            <v>32</v>
          </cell>
          <cell r="D9">
            <v>43407</v>
          </cell>
          <cell r="E9">
            <v>28611162500168</v>
          </cell>
          <cell r="F9"/>
          <cell r="G9">
            <v>39830</v>
          </cell>
          <cell r="H9">
            <v>41047</v>
          </cell>
          <cell r="I9" t="str">
            <v>أخصائى متابعة ثالث (أ)</v>
          </cell>
          <cell r="J9" t="str">
            <v>الثالثة (أ)</v>
          </cell>
          <cell r="K9" t="str">
            <v>الثالثة</v>
          </cell>
          <cell r="L9" t="str">
            <v>أعزب</v>
          </cell>
          <cell r="M9">
            <v>41048</v>
          </cell>
          <cell r="N9">
            <v>263</v>
          </cell>
          <cell r="O9"/>
          <cell r="P9">
            <v>42676</v>
          </cell>
          <cell r="Q9"/>
          <cell r="R9">
            <v>404.66</v>
          </cell>
          <cell r="S9">
            <v>263</v>
          </cell>
          <cell r="T9">
            <v>41047</v>
          </cell>
          <cell r="U9">
            <v>42676</v>
          </cell>
          <cell r="V9" t="str">
            <v>اسماء اسلام توفيق عبد المتجلى</v>
          </cell>
          <cell r="W9">
            <v>43407</v>
          </cell>
          <cell r="X9">
            <v>40725</v>
          </cell>
          <cell r="Y9">
            <v>31732</v>
          </cell>
          <cell r="Z9">
            <v>41048</v>
          </cell>
          <cell r="AA9">
            <v>48</v>
          </cell>
          <cell r="AB9">
            <v>48</v>
          </cell>
          <cell r="AC9">
            <v>48</v>
          </cell>
          <cell r="AD9">
            <v>235.8</v>
          </cell>
          <cell r="AE9">
            <v>250.2</v>
          </cell>
          <cell r="AF9">
            <v>254.2</v>
          </cell>
          <cell r="AG9">
            <v>254.2</v>
          </cell>
          <cell r="AH9">
            <v>263</v>
          </cell>
          <cell r="AI9">
            <v>263</v>
          </cell>
          <cell r="AJ9">
            <v>286.67</v>
          </cell>
          <cell r="AK9">
            <v>263</v>
          </cell>
          <cell r="AL9">
            <v>312.47000000000003</v>
          </cell>
          <cell r="AM9">
            <v>263</v>
          </cell>
          <cell r="AN9">
            <v>263</v>
          </cell>
          <cell r="AO9">
            <v>263</v>
          </cell>
        </row>
        <row r="10">
          <cell r="A10">
            <v>8</v>
          </cell>
          <cell r="B10" t="str">
            <v>الشيماء نور الدين مطاوع عبد الحافظ</v>
          </cell>
          <cell r="C10">
            <v>31</v>
          </cell>
          <cell r="D10">
            <v>43061</v>
          </cell>
          <cell r="E10">
            <v>28712162500142</v>
          </cell>
          <cell r="F10">
            <v>54110337</v>
          </cell>
          <cell r="G10">
            <v>39973</v>
          </cell>
          <cell r="H10">
            <v>41047</v>
          </cell>
          <cell r="I10" t="str">
            <v>باحث دراسات عليا ثالث (أ)</v>
          </cell>
          <cell r="J10" t="str">
            <v>الثالثة (أ)</v>
          </cell>
          <cell r="K10" t="str">
            <v>الثالثة</v>
          </cell>
          <cell r="L10" t="str">
            <v>متزوج</v>
          </cell>
          <cell r="M10">
            <v>41048</v>
          </cell>
          <cell r="N10">
            <v>260</v>
          </cell>
          <cell r="O10"/>
          <cell r="P10">
            <v>42676</v>
          </cell>
          <cell r="Q10" t="str">
            <v>بكالوريوس - كلية التجارة - أسواق مالية وبورصات</v>
          </cell>
          <cell r="R10">
            <v>400.04</v>
          </cell>
          <cell r="S10">
            <v>260</v>
          </cell>
          <cell r="T10">
            <v>41047</v>
          </cell>
          <cell r="U10">
            <v>42676</v>
          </cell>
          <cell r="V10" t="str">
            <v>الشيماء نور الدين مطاوع عبد الحافظ</v>
          </cell>
          <cell r="W10">
            <v>43061</v>
          </cell>
          <cell r="X10">
            <v>40725</v>
          </cell>
          <cell r="Y10">
            <v>32127</v>
          </cell>
          <cell r="Z10">
            <v>41048</v>
          </cell>
          <cell r="AA10">
            <v>48</v>
          </cell>
          <cell r="AB10">
            <v>48</v>
          </cell>
          <cell r="AC10">
            <v>48</v>
          </cell>
          <cell r="AD10">
            <v>232.8</v>
          </cell>
          <cell r="AE10">
            <v>247.2</v>
          </cell>
          <cell r="AF10">
            <v>251.2</v>
          </cell>
          <cell r="AG10">
            <v>251.2</v>
          </cell>
          <cell r="AH10">
            <v>260</v>
          </cell>
          <cell r="AI10">
            <v>260</v>
          </cell>
          <cell r="AJ10">
            <v>283.39999999999998</v>
          </cell>
          <cell r="AK10">
            <v>276</v>
          </cell>
          <cell r="AL10">
            <v>308.89999999999998</v>
          </cell>
          <cell r="AM10">
            <v>512.84</v>
          </cell>
          <cell r="AN10">
            <v>796.56</v>
          </cell>
          <cell r="AO10">
            <v>884.61</v>
          </cell>
        </row>
        <row r="11">
          <cell r="A11">
            <v>9</v>
          </cell>
          <cell r="B11" t="str">
            <v>اماني يوسف عبد العال يوسف</v>
          </cell>
          <cell r="C11">
            <v>31</v>
          </cell>
          <cell r="D11">
            <v>0</v>
          </cell>
          <cell r="E11">
            <v>28803202503668</v>
          </cell>
          <cell r="F11">
            <v>62487791</v>
          </cell>
          <cell r="G11">
            <v>40021</v>
          </cell>
          <cell r="H11">
            <v>41047</v>
          </cell>
          <cell r="I11" t="str">
            <v>أخصائى تمويل ومحاسبة ثالث (أ)</v>
          </cell>
          <cell r="J11" t="str">
            <v>الثالثة (أ)</v>
          </cell>
          <cell r="K11" t="str">
            <v>الثالثة</v>
          </cell>
          <cell r="L11" t="str">
            <v>متزوج</v>
          </cell>
          <cell r="M11">
            <v>41048</v>
          </cell>
          <cell r="N11">
            <v>260</v>
          </cell>
          <cell r="O11"/>
          <cell r="P11">
            <v>42676</v>
          </cell>
          <cell r="Q11" t="str">
            <v>بكالوريوس - كلية التجارة - أسواق مالية وبورصات</v>
          </cell>
          <cell r="R11">
            <v>400.04</v>
          </cell>
          <cell r="S11">
            <v>260</v>
          </cell>
          <cell r="T11">
            <v>41047</v>
          </cell>
          <cell r="U11">
            <v>42676</v>
          </cell>
          <cell r="V11" t="str">
            <v>اماني يوسف عبد العال يوسف</v>
          </cell>
          <cell r="W11"/>
          <cell r="X11">
            <v>40725</v>
          </cell>
          <cell r="Y11">
            <v>32222</v>
          </cell>
          <cell r="Z11">
            <v>41048</v>
          </cell>
          <cell r="AA11">
            <v>48</v>
          </cell>
          <cell r="AB11">
            <v>48</v>
          </cell>
          <cell r="AC11">
            <v>48</v>
          </cell>
          <cell r="AD11">
            <v>232.8</v>
          </cell>
          <cell r="AE11">
            <v>247.2</v>
          </cell>
          <cell r="AF11">
            <v>251.2</v>
          </cell>
          <cell r="AG11">
            <v>251.2</v>
          </cell>
          <cell r="AH11">
            <v>260</v>
          </cell>
          <cell r="AI11">
            <v>260</v>
          </cell>
          <cell r="AJ11">
            <v>283.39999999999998</v>
          </cell>
          <cell r="AK11">
            <v>260</v>
          </cell>
          <cell r="AL11">
            <v>308.89999999999998</v>
          </cell>
          <cell r="AM11">
            <v>260</v>
          </cell>
          <cell r="AN11">
            <v>260</v>
          </cell>
          <cell r="AO11">
            <v>260</v>
          </cell>
        </row>
        <row r="12">
          <cell r="A12">
            <v>10</v>
          </cell>
          <cell r="B12" t="str">
            <v>امل محمد عبد المجيد تمام</v>
          </cell>
          <cell r="C12">
            <v>34</v>
          </cell>
          <cell r="D12">
            <v>0</v>
          </cell>
          <cell r="E12">
            <v>28510032502061</v>
          </cell>
          <cell r="F12"/>
          <cell r="G12">
            <v>39447</v>
          </cell>
          <cell r="H12">
            <v>40791</v>
          </cell>
          <cell r="I12" t="str">
            <v>باحث شئون تعليم ثان (ب)</v>
          </cell>
          <cell r="J12" t="str">
            <v>الثانية (ب)</v>
          </cell>
          <cell r="K12" t="str">
            <v>الثانية</v>
          </cell>
          <cell r="L12" t="str">
            <v>متزوج</v>
          </cell>
          <cell r="M12">
            <v>40792</v>
          </cell>
          <cell r="N12">
            <v>263</v>
          </cell>
          <cell r="O12"/>
          <cell r="P12">
            <v>42676</v>
          </cell>
          <cell r="Q12" t="str">
            <v>ليسانس - كلية الآداب - لغة فرنسية</v>
          </cell>
          <cell r="R12">
            <v>404.66</v>
          </cell>
          <cell r="S12">
            <v>263</v>
          </cell>
          <cell r="T12">
            <v>42552</v>
          </cell>
          <cell r="U12">
            <v>42676</v>
          </cell>
          <cell r="V12" t="str">
            <v>امل محمد عبد المجيد تمام</v>
          </cell>
          <cell r="W12"/>
          <cell r="X12">
            <v>40725</v>
          </cell>
          <cell r="Y12">
            <v>31323</v>
          </cell>
          <cell r="Z12">
            <v>40792</v>
          </cell>
          <cell r="AA12">
            <v>48</v>
          </cell>
          <cell r="AB12">
            <v>48</v>
          </cell>
          <cell r="AC12">
            <v>48</v>
          </cell>
          <cell r="AD12">
            <v>235.8</v>
          </cell>
          <cell r="AE12">
            <v>250.2</v>
          </cell>
          <cell r="AF12">
            <v>254.2</v>
          </cell>
          <cell r="AG12">
            <v>254.2</v>
          </cell>
          <cell r="AH12">
            <v>263</v>
          </cell>
          <cell r="AI12">
            <v>263</v>
          </cell>
          <cell r="AJ12">
            <v>286.67</v>
          </cell>
          <cell r="AK12">
            <v>279</v>
          </cell>
          <cell r="AL12">
            <v>312.47000000000003</v>
          </cell>
          <cell r="AM12">
            <v>523.29</v>
          </cell>
          <cell r="AN12">
            <v>808.31</v>
          </cell>
          <cell r="AO12">
            <v>899.64</v>
          </cell>
        </row>
        <row r="13">
          <cell r="A13">
            <v>11</v>
          </cell>
          <cell r="B13" t="str">
            <v>اميرة إسماعيل تهامى إسماعيل</v>
          </cell>
          <cell r="C13">
            <v>31</v>
          </cell>
          <cell r="D13">
            <v>43130</v>
          </cell>
          <cell r="E13">
            <v>28806242500229</v>
          </cell>
          <cell r="F13"/>
          <cell r="G13">
            <v>40015</v>
          </cell>
          <cell r="H13">
            <v>41047</v>
          </cell>
          <cell r="I13" t="str">
            <v>باحث شئون تعليم ثالث (أ)</v>
          </cell>
          <cell r="J13" t="str">
            <v>الثالثة (أ)</v>
          </cell>
          <cell r="K13" t="str">
            <v>الثالثة</v>
          </cell>
          <cell r="L13" t="str">
            <v>متزوج</v>
          </cell>
          <cell r="M13">
            <v>41047</v>
          </cell>
          <cell r="N13">
            <v>260</v>
          </cell>
          <cell r="O13"/>
          <cell r="P13">
            <v>42676</v>
          </cell>
          <cell r="Q13" t="str">
            <v>بكالوريوس - كلية الآداب - لغة فرنسية</v>
          </cell>
          <cell r="R13">
            <v>400.04</v>
          </cell>
          <cell r="S13">
            <v>260</v>
          </cell>
          <cell r="T13">
            <v>41047</v>
          </cell>
          <cell r="U13">
            <v>42676</v>
          </cell>
          <cell r="V13" t="str">
            <v>اميرة إسماعيل تهامى إسماعيل</v>
          </cell>
          <cell r="W13">
            <v>43130</v>
          </cell>
          <cell r="X13">
            <v>40725</v>
          </cell>
          <cell r="Y13">
            <v>32318</v>
          </cell>
          <cell r="Z13">
            <v>41047</v>
          </cell>
          <cell r="AA13">
            <v>48</v>
          </cell>
          <cell r="AB13">
            <v>48</v>
          </cell>
          <cell r="AC13">
            <v>48</v>
          </cell>
          <cell r="AD13">
            <v>232.8</v>
          </cell>
          <cell r="AE13">
            <v>247.2</v>
          </cell>
          <cell r="AF13">
            <v>251.2</v>
          </cell>
          <cell r="AG13">
            <v>251.2</v>
          </cell>
          <cell r="AH13">
            <v>260</v>
          </cell>
          <cell r="AI13">
            <v>260</v>
          </cell>
          <cell r="AJ13">
            <v>283.39999999999998</v>
          </cell>
          <cell r="AK13">
            <v>260</v>
          </cell>
          <cell r="AL13">
            <v>308.89999999999998</v>
          </cell>
          <cell r="AM13">
            <v>260</v>
          </cell>
          <cell r="AN13">
            <v>260</v>
          </cell>
          <cell r="AO13">
            <v>260</v>
          </cell>
        </row>
        <row r="14">
          <cell r="A14">
            <v>12</v>
          </cell>
          <cell r="B14" t="str">
            <v>اميرة محمد عبد المعطى محمد</v>
          </cell>
          <cell r="C14">
            <v>34</v>
          </cell>
          <cell r="D14">
            <v>43075</v>
          </cell>
          <cell r="E14">
            <v>28504252500204</v>
          </cell>
          <cell r="F14">
            <v>25997708</v>
          </cell>
          <cell r="G14">
            <v>38348</v>
          </cell>
          <cell r="H14">
            <v>40791</v>
          </cell>
          <cell r="I14" t="str">
            <v>أخصائى شئون إدارية ثالث (أ)</v>
          </cell>
          <cell r="J14" t="str">
            <v>الثالثة (أ)</v>
          </cell>
          <cell r="K14" t="str">
            <v>الثالثة</v>
          </cell>
          <cell r="L14" t="str">
            <v>أعزب</v>
          </cell>
          <cell r="M14">
            <v>40792</v>
          </cell>
          <cell r="N14">
            <v>232.5</v>
          </cell>
          <cell r="O14"/>
          <cell r="P14">
            <v>42676</v>
          </cell>
          <cell r="Q14" t="str">
            <v>بكالوريوس - كلية التجارة - أسواق مالية وبورصات</v>
          </cell>
          <cell r="R14">
            <v>357.73</v>
          </cell>
          <cell r="S14">
            <v>232.5</v>
          </cell>
          <cell r="T14">
            <v>41047</v>
          </cell>
          <cell r="U14">
            <v>40920</v>
          </cell>
          <cell r="V14" t="str">
            <v>اميرة محمد عبد المعطى محمد</v>
          </cell>
          <cell r="W14">
            <v>43075</v>
          </cell>
          <cell r="X14">
            <v>40725</v>
          </cell>
          <cell r="Y14">
            <v>31162</v>
          </cell>
          <cell r="Z14">
            <v>40792</v>
          </cell>
          <cell r="AA14">
            <v>38</v>
          </cell>
          <cell r="AB14">
            <v>38</v>
          </cell>
          <cell r="AC14">
            <v>38</v>
          </cell>
          <cell r="AD14">
            <v>209.3</v>
          </cell>
          <cell r="AE14">
            <v>220.7</v>
          </cell>
          <cell r="AF14">
            <v>224.7</v>
          </cell>
          <cell r="AG14">
            <v>224.7</v>
          </cell>
          <cell r="AH14">
            <v>232.5</v>
          </cell>
          <cell r="AI14">
            <v>232.5</v>
          </cell>
          <cell r="AJ14">
            <v>253.42</v>
          </cell>
          <cell r="AK14">
            <v>246</v>
          </cell>
          <cell r="AL14">
            <v>276.23</v>
          </cell>
          <cell r="AM14">
            <v>479.54</v>
          </cell>
          <cell r="AN14">
            <v>760.61</v>
          </cell>
          <cell r="AO14">
            <v>845.07</v>
          </cell>
        </row>
        <row r="15">
          <cell r="A15">
            <v>13</v>
          </cell>
          <cell r="B15" t="str">
            <v>اميره بدر توفيق حسن</v>
          </cell>
          <cell r="C15">
            <v>33</v>
          </cell>
          <cell r="D15">
            <v>0</v>
          </cell>
          <cell r="E15">
            <v>28604152500066</v>
          </cell>
          <cell r="F15"/>
          <cell r="G15">
            <v>40103</v>
          </cell>
          <cell r="H15">
            <v>40939</v>
          </cell>
          <cell r="I15" t="str">
            <v>أخصائى اقامة ثالث (أ)</v>
          </cell>
          <cell r="J15" t="str">
            <v>الثالثة (أ)</v>
          </cell>
          <cell r="K15" t="str">
            <v>الثالثة</v>
          </cell>
          <cell r="L15" t="str">
            <v>متزوج</v>
          </cell>
          <cell r="M15">
            <v>40950</v>
          </cell>
          <cell r="N15">
            <v>260</v>
          </cell>
          <cell r="O15"/>
          <cell r="P15">
            <v>42676</v>
          </cell>
          <cell r="Q15" t="str">
            <v>بكالوريوس - كلية الخدمة الاجتماعية - خدمة اجتماعية</v>
          </cell>
          <cell r="R15">
            <v>400.04</v>
          </cell>
          <cell r="S15">
            <v>260</v>
          </cell>
          <cell r="T15">
            <v>40939</v>
          </cell>
          <cell r="U15">
            <v>42676</v>
          </cell>
          <cell r="V15" t="str">
            <v>اميره بدر توفيق حسن</v>
          </cell>
          <cell r="W15"/>
          <cell r="X15">
            <v>40725</v>
          </cell>
          <cell r="Y15">
            <v>31517</v>
          </cell>
          <cell r="Z15">
            <v>40950</v>
          </cell>
          <cell r="AA15">
            <v>48</v>
          </cell>
          <cell r="AB15">
            <v>48</v>
          </cell>
          <cell r="AC15">
            <v>48</v>
          </cell>
          <cell r="AD15">
            <v>232.8</v>
          </cell>
          <cell r="AE15">
            <v>247.2</v>
          </cell>
          <cell r="AF15">
            <v>251.2</v>
          </cell>
          <cell r="AG15">
            <v>251.2</v>
          </cell>
          <cell r="AH15">
            <v>260</v>
          </cell>
          <cell r="AI15">
            <v>260</v>
          </cell>
          <cell r="AJ15">
            <v>283.39999999999998</v>
          </cell>
          <cell r="AK15">
            <v>260</v>
          </cell>
          <cell r="AL15">
            <v>308.89999999999998</v>
          </cell>
          <cell r="AM15">
            <v>260</v>
          </cell>
          <cell r="AN15">
            <v>260</v>
          </cell>
          <cell r="AO15">
            <v>260</v>
          </cell>
        </row>
        <row r="16">
          <cell r="A16">
            <v>14</v>
          </cell>
          <cell r="B16" t="str">
            <v>اميره محمد حنفي يوسف</v>
          </cell>
          <cell r="C16">
            <v>38</v>
          </cell>
          <cell r="D16">
            <v>43131</v>
          </cell>
          <cell r="E16">
            <v>28109162500128</v>
          </cell>
          <cell r="F16">
            <v>2965912</v>
          </cell>
          <cell r="G16">
            <v>38832</v>
          </cell>
          <cell r="H16">
            <v>40791</v>
          </cell>
          <cell r="I16" t="str">
            <v>محاسب ومراجع ثان (ب)</v>
          </cell>
          <cell r="J16" t="str">
            <v>الثانية (ب)</v>
          </cell>
          <cell r="K16" t="str">
            <v>الثانية</v>
          </cell>
          <cell r="L16" t="str">
            <v>متزوج</v>
          </cell>
          <cell r="M16">
            <v>40792</v>
          </cell>
          <cell r="N16">
            <v>274</v>
          </cell>
          <cell r="O16"/>
          <cell r="P16">
            <v>42676</v>
          </cell>
          <cell r="Q16" t="str">
            <v>بكالوريوس - كلية التجارة - محاسبة</v>
          </cell>
          <cell r="R16">
            <v>421.58</v>
          </cell>
          <cell r="S16">
            <v>274</v>
          </cell>
          <cell r="T16">
            <v>41913</v>
          </cell>
          <cell r="U16">
            <v>42676</v>
          </cell>
          <cell r="V16" t="str">
            <v>اميره محمد حنفي يوسف</v>
          </cell>
          <cell r="W16">
            <v>43131</v>
          </cell>
          <cell r="X16">
            <v>40725</v>
          </cell>
          <cell r="Y16">
            <v>29845</v>
          </cell>
          <cell r="Z16">
            <v>40792</v>
          </cell>
          <cell r="AA16">
            <v>48</v>
          </cell>
          <cell r="AB16">
            <v>48</v>
          </cell>
          <cell r="AC16">
            <v>48</v>
          </cell>
          <cell r="AD16">
            <v>241.8</v>
          </cell>
          <cell r="AE16">
            <v>256.2</v>
          </cell>
          <cell r="AF16">
            <v>260.2</v>
          </cell>
          <cell r="AG16">
            <v>260.2</v>
          </cell>
          <cell r="AH16">
            <v>269</v>
          </cell>
          <cell r="AI16">
            <v>274</v>
          </cell>
          <cell r="AJ16">
            <v>298.66000000000003</v>
          </cell>
          <cell r="AK16">
            <v>291</v>
          </cell>
          <cell r="AL16">
            <v>325.52999999999997</v>
          </cell>
          <cell r="AM16">
            <v>531.19000000000005</v>
          </cell>
          <cell r="AN16">
            <v>816.81</v>
          </cell>
          <cell r="AO16">
            <v>908.99</v>
          </cell>
        </row>
        <row r="17">
          <cell r="A17">
            <v>15</v>
          </cell>
          <cell r="B17" t="str">
            <v>انعام احمد ابراهيم مهران</v>
          </cell>
          <cell r="C17">
            <v>48</v>
          </cell>
          <cell r="D17">
            <v>43368</v>
          </cell>
          <cell r="E17">
            <v>27108062500783</v>
          </cell>
          <cell r="F17">
            <v>11841848</v>
          </cell>
          <cell r="G17">
            <v>34243</v>
          </cell>
          <cell r="H17">
            <v>35196</v>
          </cell>
          <cell r="I17" t="str">
            <v>محاسب ومراجع ثان (ب)</v>
          </cell>
          <cell r="J17" t="str">
            <v>الثانية (ب)</v>
          </cell>
          <cell r="K17" t="str">
            <v>الثانية</v>
          </cell>
          <cell r="L17" t="str">
            <v>متزوج ويعول أكثر من واحد</v>
          </cell>
          <cell r="M17">
            <v>35196</v>
          </cell>
          <cell r="N17">
            <v>452.58</v>
          </cell>
          <cell r="O17"/>
          <cell r="P17">
            <v>42676</v>
          </cell>
          <cell r="Q17" t="str">
            <v>بكالوريوس - كلية التجارة - إقتصاد وإدارة المشروعات ( نظام التعليم المفتوح )</v>
          </cell>
          <cell r="R17">
            <v>696.35</v>
          </cell>
          <cell r="S17">
            <v>452.58</v>
          </cell>
          <cell r="T17">
            <v>41913</v>
          </cell>
          <cell r="U17">
            <v>38796</v>
          </cell>
          <cell r="V17" t="str">
            <v>انعام احمد ابراهيم مهران</v>
          </cell>
          <cell r="W17">
            <v>0</v>
          </cell>
          <cell r="X17">
            <v>37073</v>
          </cell>
          <cell r="Y17">
            <v>26151</v>
          </cell>
          <cell r="Z17">
            <v>35196</v>
          </cell>
          <cell r="AA17">
            <v>238.82</v>
          </cell>
          <cell r="AB17">
            <v>280.60000000000002</v>
          </cell>
          <cell r="AC17">
            <v>324.60000000000002</v>
          </cell>
          <cell r="AD17">
            <v>356.68</v>
          </cell>
          <cell r="AE17">
            <v>417.56</v>
          </cell>
          <cell r="AF17">
            <v>421.56</v>
          </cell>
          <cell r="AG17">
            <v>421.56</v>
          </cell>
          <cell r="AH17">
            <v>447.58</v>
          </cell>
          <cell r="AI17">
            <v>452.58</v>
          </cell>
          <cell r="AJ17">
            <v>493.31</v>
          </cell>
          <cell r="AK17">
            <v>524.15</v>
          </cell>
          <cell r="AL17">
            <v>537.71</v>
          </cell>
          <cell r="AM17">
            <v>777.84</v>
          </cell>
          <cell r="AN17">
            <v>1092.3699999999999</v>
          </cell>
          <cell r="AO17">
            <v>1212.0999999999999</v>
          </cell>
        </row>
        <row r="18">
          <cell r="A18">
            <v>16</v>
          </cell>
          <cell r="B18" t="str">
            <v>اوميمه جمال حلمى حسن</v>
          </cell>
          <cell r="C18">
            <v>44</v>
          </cell>
          <cell r="D18">
            <v>43150</v>
          </cell>
          <cell r="E18">
            <v>27412022500064</v>
          </cell>
          <cell r="F18"/>
          <cell r="G18">
            <v>37621</v>
          </cell>
          <cell r="H18">
            <v>40791</v>
          </cell>
          <cell r="I18" t="str">
            <v>أخصائى مشتريات ومخازن ثان (أ)</v>
          </cell>
          <cell r="J18" t="str">
            <v>الثانية (أ)</v>
          </cell>
          <cell r="K18" t="str">
            <v>الثانية</v>
          </cell>
          <cell r="L18" t="str">
            <v>متزوج</v>
          </cell>
          <cell r="M18">
            <v>40792</v>
          </cell>
          <cell r="N18">
            <v>283</v>
          </cell>
          <cell r="O18"/>
          <cell r="P18">
            <v>42676</v>
          </cell>
          <cell r="Q18" t="str">
            <v>بكالوريوس - كلية التجارة - محاسبة</v>
          </cell>
          <cell r="R18">
            <v>435.43</v>
          </cell>
          <cell r="S18">
            <v>283</v>
          </cell>
          <cell r="T18">
            <v>41091</v>
          </cell>
          <cell r="U18">
            <v>42676</v>
          </cell>
          <cell r="V18" t="str">
            <v>اوميمه جمال حلمى حسن</v>
          </cell>
          <cell r="W18">
            <v>43150</v>
          </cell>
          <cell r="X18">
            <v>40725</v>
          </cell>
          <cell r="Y18">
            <v>27365</v>
          </cell>
          <cell r="Z18">
            <v>40792</v>
          </cell>
          <cell r="AA18">
            <v>48</v>
          </cell>
          <cell r="AB18">
            <v>48</v>
          </cell>
          <cell r="AC18">
            <v>48</v>
          </cell>
          <cell r="AD18">
            <v>248.8</v>
          </cell>
          <cell r="AE18">
            <v>263.2</v>
          </cell>
          <cell r="AF18">
            <v>268.2</v>
          </cell>
          <cell r="AG18">
            <v>268.2</v>
          </cell>
          <cell r="AH18">
            <v>278</v>
          </cell>
          <cell r="AI18">
            <v>283</v>
          </cell>
          <cell r="AJ18">
            <v>308.47000000000003</v>
          </cell>
          <cell r="AK18">
            <v>283</v>
          </cell>
          <cell r="AL18">
            <v>336.23</v>
          </cell>
          <cell r="AM18">
            <v>283</v>
          </cell>
          <cell r="AN18">
            <v>283</v>
          </cell>
          <cell r="AO18">
            <v>283</v>
          </cell>
        </row>
        <row r="19">
          <cell r="A19">
            <v>17</v>
          </cell>
          <cell r="B19" t="str">
            <v>ايفيلين ربيل بطرس اسكاروس</v>
          </cell>
          <cell r="C19">
            <v>40</v>
          </cell>
          <cell r="D19">
            <v>43368</v>
          </cell>
          <cell r="E19">
            <v>27811202502229</v>
          </cell>
          <cell r="F19">
            <v>15479909</v>
          </cell>
          <cell r="G19">
            <v>39082</v>
          </cell>
          <cell r="H19">
            <v>40791</v>
          </cell>
          <cell r="I19" t="str">
            <v>أخصائى نفسى ثان (ب)</v>
          </cell>
          <cell r="J19" t="str">
            <v>الثانية (ب)</v>
          </cell>
          <cell r="K19" t="str">
            <v>الثانية</v>
          </cell>
          <cell r="L19" t="str">
            <v>متزوج</v>
          </cell>
          <cell r="M19">
            <v>40792</v>
          </cell>
          <cell r="N19">
            <v>271</v>
          </cell>
          <cell r="O19"/>
          <cell r="P19">
            <v>42676</v>
          </cell>
          <cell r="Q19" t="str">
            <v>ليسانس - كلية الآداب - آثار ( آثار إسلامية وآثار مصرية )</v>
          </cell>
          <cell r="R19">
            <v>416.97</v>
          </cell>
          <cell r="S19">
            <v>271</v>
          </cell>
          <cell r="T19">
            <v>42552</v>
          </cell>
          <cell r="U19">
            <v>42676</v>
          </cell>
          <cell r="V19" t="str">
            <v>ايفيلين ربيل بطرس اسكاروس</v>
          </cell>
          <cell r="W19">
            <v>43368</v>
          </cell>
          <cell r="X19">
            <v>40360</v>
          </cell>
          <cell r="Y19">
            <v>28814</v>
          </cell>
          <cell r="Z19">
            <v>40792</v>
          </cell>
          <cell r="AA19">
            <v>48</v>
          </cell>
          <cell r="AB19">
            <v>48</v>
          </cell>
          <cell r="AC19">
            <v>228.6</v>
          </cell>
          <cell r="AD19">
            <v>239.8</v>
          </cell>
          <cell r="AE19">
            <v>254.2</v>
          </cell>
          <cell r="AF19">
            <v>258.2</v>
          </cell>
          <cell r="AG19">
            <v>258.2</v>
          </cell>
          <cell r="AH19">
            <v>267</v>
          </cell>
          <cell r="AI19">
            <v>271</v>
          </cell>
          <cell r="AJ19">
            <v>295.39</v>
          </cell>
          <cell r="AK19">
            <v>271</v>
          </cell>
          <cell r="AL19">
            <v>321.97000000000003</v>
          </cell>
          <cell r="AM19">
            <v>271</v>
          </cell>
          <cell r="AN19">
            <v>271</v>
          </cell>
          <cell r="AO19">
            <v>271</v>
          </cell>
        </row>
        <row r="20">
          <cell r="A20">
            <v>18</v>
          </cell>
          <cell r="B20" t="str">
            <v>ايمان أحمد بركات أحمد</v>
          </cell>
          <cell r="C20">
            <v>32</v>
          </cell>
          <cell r="D20">
            <v>0</v>
          </cell>
          <cell r="E20">
            <v>28703152500285</v>
          </cell>
          <cell r="F20">
            <v>60087040</v>
          </cell>
          <cell r="G20">
            <v>40244</v>
          </cell>
          <cell r="H20">
            <v>41047</v>
          </cell>
          <cell r="I20" t="str">
            <v>أخصائى شئون تعليم ثالث (أ)</v>
          </cell>
          <cell r="J20" t="str">
            <v>الثالثة (أ)</v>
          </cell>
          <cell r="K20" t="str">
            <v>الثالثة</v>
          </cell>
          <cell r="L20" t="str">
            <v>متزوج</v>
          </cell>
          <cell r="M20">
            <v>41048</v>
          </cell>
          <cell r="N20">
            <v>260</v>
          </cell>
          <cell r="O20"/>
          <cell r="P20">
            <v>42676</v>
          </cell>
          <cell r="Q20" t="str">
            <v>ليسانس - كلية الآداب - لغة إنجليزية</v>
          </cell>
          <cell r="R20" t="str">
            <v xml:space="preserve"> لا </v>
          </cell>
          <cell r="S20">
            <v>260</v>
          </cell>
          <cell r="T20">
            <v>41047</v>
          </cell>
          <cell r="U20">
            <v>42676</v>
          </cell>
          <cell r="V20" t="str">
            <v>ايمان أحمد بركات أحمد</v>
          </cell>
          <cell r="W20"/>
          <cell r="X20">
            <v>40725</v>
          </cell>
          <cell r="Y20">
            <v>31851</v>
          </cell>
          <cell r="Z20">
            <v>41048</v>
          </cell>
          <cell r="AA20">
            <v>48</v>
          </cell>
          <cell r="AB20">
            <v>48</v>
          </cell>
          <cell r="AC20">
            <v>48</v>
          </cell>
          <cell r="AD20">
            <v>232.8</v>
          </cell>
          <cell r="AE20">
            <v>247.2</v>
          </cell>
          <cell r="AF20">
            <v>251.2</v>
          </cell>
          <cell r="AG20">
            <v>251.2</v>
          </cell>
          <cell r="AH20">
            <v>260</v>
          </cell>
          <cell r="AI20">
            <v>260</v>
          </cell>
          <cell r="AJ20">
            <v>283.39999999999998</v>
          </cell>
          <cell r="AK20">
            <v>260</v>
          </cell>
          <cell r="AL20">
            <v>308.89999999999998</v>
          </cell>
          <cell r="AM20">
            <v>260</v>
          </cell>
          <cell r="AN20">
            <v>260</v>
          </cell>
          <cell r="AO20">
            <v>260</v>
          </cell>
        </row>
        <row r="21">
          <cell r="A21">
            <v>19</v>
          </cell>
          <cell r="B21" t="str">
            <v>ايمان عبدالحميد عبد اللطيف</v>
          </cell>
          <cell r="C21">
            <v>39</v>
          </cell>
          <cell r="D21">
            <v>43084</v>
          </cell>
          <cell r="E21">
            <v>28009172501861</v>
          </cell>
          <cell r="F21"/>
          <cell r="G21">
            <v>38300</v>
          </cell>
          <cell r="H21">
            <v>40791</v>
          </cell>
          <cell r="I21" t="str">
            <v>أخصائى إجتماعى ثان (أ)</v>
          </cell>
          <cell r="J21" t="str">
            <v>الثانية (أ)</v>
          </cell>
          <cell r="K21" t="str">
            <v>الثانية</v>
          </cell>
          <cell r="L21" t="str">
            <v>أعزب</v>
          </cell>
          <cell r="M21">
            <v>40792</v>
          </cell>
          <cell r="N21">
            <v>278</v>
          </cell>
          <cell r="O21"/>
          <cell r="P21">
            <v>42676</v>
          </cell>
          <cell r="Q21" t="str">
            <v>بكالوريوس - كلية الخدمة الاجتماعية - خدمة اجتماعية</v>
          </cell>
          <cell r="R21">
            <v>427.74</v>
          </cell>
          <cell r="S21">
            <v>278</v>
          </cell>
          <cell r="T21">
            <v>41456</v>
          </cell>
          <cell r="U21">
            <v>42676</v>
          </cell>
          <cell r="V21" t="str">
            <v>ايمان عبدالحميد عبد اللطيف</v>
          </cell>
          <cell r="W21">
            <v>43084</v>
          </cell>
          <cell r="X21">
            <v>40725</v>
          </cell>
          <cell r="Y21">
            <v>29481</v>
          </cell>
          <cell r="Z21">
            <v>40792</v>
          </cell>
          <cell r="AA21">
            <v>48</v>
          </cell>
          <cell r="AB21">
            <v>48</v>
          </cell>
          <cell r="AC21">
            <v>48</v>
          </cell>
          <cell r="AD21">
            <v>241.8</v>
          </cell>
          <cell r="AE21">
            <v>256.2</v>
          </cell>
          <cell r="AF21">
            <v>268.2</v>
          </cell>
          <cell r="AG21">
            <v>268.2</v>
          </cell>
          <cell r="AH21">
            <v>278</v>
          </cell>
          <cell r="AI21">
            <v>278</v>
          </cell>
          <cell r="AJ21">
            <v>303.02</v>
          </cell>
          <cell r="AK21">
            <v>278</v>
          </cell>
          <cell r="AL21">
            <v>330.29</v>
          </cell>
          <cell r="AM21">
            <v>283</v>
          </cell>
          <cell r="AN21">
            <v>283</v>
          </cell>
          <cell r="AO21">
            <v>283</v>
          </cell>
        </row>
        <row r="22">
          <cell r="A22">
            <v>20</v>
          </cell>
          <cell r="B22" t="str">
            <v>ايمان محمد عبد المعطي محمد</v>
          </cell>
          <cell r="C22">
            <v>35</v>
          </cell>
          <cell r="D22">
            <v>0</v>
          </cell>
          <cell r="E22">
            <v>28401292500181</v>
          </cell>
          <cell r="F22">
            <v>216997434</v>
          </cell>
          <cell r="G22">
            <v>39539</v>
          </cell>
          <cell r="H22">
            <v>40426</v>
          </cell>
          <cell r="I22" t="str">
            <v>أخصائى تمويل ومحاسبة ثان (ب)</v>
          </cell>
          <cell r="J22" t="str">
            <v>الثانية (ب)</v>
          </cell>
          <cell r="K22" t="str">
            <v>الثانية</v>
          </cell>
          <cell r="L22" t="str">
            <v>متزوج</v>
          </cell>
          <cell r="M22">
            <v>40792</v>
          </cell>
          <cell r="N22">
            <v>264</v>
          </cell>
          <cell r="O22"/>
          <cell r="P22">
            <v>42676</v>
          </cell>
          <cell r="Q22" t="str">
            <v>بكالوريوس - كلية التجارة - إدارة أعمال</v>
          </cell>
          <cell r="R22">
            <v>406.2</v>
          </cell>
          <cell r="S22">
            <v>264</v>
          </cell>
          <cell r="T22">
            <v>42552</v>
          </cell>
          <cell r="U22">
            <v>42676</v>
          </cell>
          <cell r="V22" t="str">
            <v>ايمان محمد عبد المعطي محمد</v>
          </cell>
          <cell r="W22"/>
          <cell r="X22">
            <v>40360</v>
          </cell>
          <cell r="Y22">
            <v>30710</v>
          </cell>
          <cell r="Z22">
            <v>40792</v>
          </cell>
          <cell r="AA22">
            <v>48</v>
          </cell>
          <cell r="AB22">
            <v>48</v>
          </cell>
          <cell r="AC22">
            <v>225.6</v>
          </cell>
          <cell r="AD22">
            <v>236.8</v>
          </cell>
          <cell r="AE22">
            <v>251.2</v>
          </cell>
          <cell r="AF22">
            <v>255.2</v>
          </cell>
          <cell r="AG22">
            <v>255.2</v>
          </cell>
          <cell r="AH22">
            <v>264</v>
          </cell>
          <cell r="AI22">
            <v>264</v>
          </cell>
          <cell r="AJ22">
            <v>287.76</v>
          </cell>
          <cell r="AK22">
            <v>264</v>
          </cell>
          <cell r="AL22">
            <v>313.64999999999998</v>
          </cell>
          <cell r="AM22">
            <v>264</v>
          </cell>
          <cell r="AN22">
            <v>264</v>
          </cell>
          <cell r="AO22">
            <v>264</v>
          </cell>
        </row>
        <row r="23">
          <cell r="A23">
            <v>21</v>
          </cell>
          <cell r="B23" t="str">
            <v>بسمة عبد العزيز ابو العلا</v>
          </cell>
          <cell r="C23">
            <v>36</v>
          </cell>
          <cell r="D23">
            <v>0</v>
          </cell>
          <cell r="E23">
            <v>28302182500226</v>
          </cell>
          <cell r="F23"/>
          <cell r="G23">
            <v>38473</v>
          </cell>
          <cell r="H23">
            <v>40791</v>
          </cell>
          <cell r="I23" t="str">
            <v>أخصائى إجتماعى ثان (ب)</v>
          </cell>
          <cell r="J23" t="str">
            <v>الثانية (ب)</v>
          </cell>
          <cell r="K23" t="str">
            <v>الثانية</v>
          </cell>
          <cell r="L23" t="str">
            <v>أعزب</v>
          </cell>
          <cell r="M23">
            <v>40792</v>
          </cell>
          <cell r="N23">
            <v>274</v>
          </cell>
          <cell r="O23"/>
          <cell r="P23">
            <v>42676</v>
          </cell>
          <cell r="Q23" t="str">
            <v>بكالوريوس - كلية الخدمة الاجتماعية - خدمة اجتماعية</v>
          </cell>
          <cell r="R23">
            <v>421.58</v>
          </cell>
          <cell r="S23">
            <v>274</v>
          </cell>
          <cell r="T23">
            <v>41913</v>
          </cell>
          <cell r="U23">
            <v>42676</v>
          </cell>
          <cell r="V23" t="str">
            <v>بسمة عبد العزيز ابو العلا</v>
          </cell>
          <cell r="W23"/>
          <cell r="X23">
            <v>40725</v>
          </cell>
          <cell r="Y23">
            <v>30365</v>
          </cell>
          <cell r="Z23">
            <v>40792</v>
          </cell>
          <cell r="AA23">
            <v>48</v>
          </cell>
          <cell r="AB23">
            <v>48</v>
          </cell>
          <cell r="AC23">
            <v>48</v>
          </cell>
          <cell r="AD23">
            <v>241.8</v>
          </cell>
          <cell r="AE23">
            <v>256.2</v>
          </cell>
          <cell r="AF23">
            <v>260.2</v>
          </cell>
          <cell r="AG23">
            <v>260.2</v>
          </cell>
          <cell r="AH23">
            <v>269</v>
          </cell>
          <cell r="AI23">
            <v>274</v>
          </cell>
          <cell r="AJ23">
            <v>298.66000000000003</v>
          </cell>
          <cell r="AK23">
            <v>291</v>
          </cell>
          <cell r="AL23">
            <v>325.52999999999997</v>
          </cell>
          <cell r="AM23">
            <v>531.19000000000005</v>
          </cell>
          <cell r="AN23">
            <v>816.81</v>
          </cell>
          <cell r="AO23">
            <v>908.99</v>
          </cell>
        </row>
        <row r="24">
          <cell r="A24">
            <v>22</v>
          </cell>
          <cell r="B24" t="str">
            <v>بيتر عاطف كمال متري</v>
          </cell>
          <cell r="C24">
            <v>39</v>
          </cell>
          <cell r="D24">
            <v>43146</v>
          </cell>
          <cell r="E24">
            <v>28009152500311</v>
          </cell>
          <cell r="F24">
            <v>15459840</v>
          </cell>
          <cell r="G24">
            <v>39317</v>
          </cell>
          <cell r="H24">
            <v>40791</v>
          </cell>
          <cell r="I24" t="str">
            <v>أخصائى مشتريات ومخازن ثان (ب)</v>
          </cell>
          <cell r="J24" t="str">
            <v>الثانية (ب)</v>
          </cell>
          <cell r="K24" t="str">
            <v>الثانية</v>
          </cell>
          <cell r="L24" t="str">
            <v>متزوج ويعول واحد</v>
          </cell>
          <cell r="M24">
            <v>40792</v>
          </cell>
          <cell r="N24">
            <v>270</v>
          </cell>
          <cell r="O24"/>
          <cell r="P24">
            <v>42676</v>
          </cell>
          <cell r="Q24" t="str">
            <v>بكالوريوس - كلية التجارة - محاسبة</v>
          </cell>
          <cell r="R24">
            <v>415.43</v>
          </cell>
          <cell r="S24">
            <v>270</v>
          </cell>
          <cell r="T24">
            <v>42552</v>
          </cell>
          <cell r="U24">
            <v>42676</v>
          </cell>
          <cell r="V24" t="str">
            <v>بيتر عاطف كمال متري</v>
          </cell>
          <cell r="W24">
            <v>43146</v>
          </cell>
          <cell r="X24">
            <v>40725</v>
          </cell>
          <cell r="Y24">
            <v>29479</v>
          </cell>
          <cell r="Z24">
            <v>40792</v>
          </cell>
          <cell r="AA24">
            <v>48</v>
          </cell>
          <cell r="AB24">
            <v>48</v>
          </cell>
          <cell r="AC24">
            <v>48</v>
          </cell>
          <cell r="AD24">
            <v>238.8</v>
          </cell>
          <cell r="AE24">
            <v>253.2</v>
          </cell>
          <cell r="AF24">
            <v>257.2</v>
          </cell>
          <cell r="AG24">
            <v>257.2</v>
          </cell>
          <cell r="AH24">
            <v>266</v>
          </cell>
          <cell r="AI24">
            <v>270</v>
          </cell>
          <cell r="AJ24">
            <v>294.3</v>
          </cell>
          <cell r="AK24">
            <v>270</v>
          </cell>
          <cell r="AL24">
            <v>320.77999999999997</v>
          </cell>
          <cell r="AM24">
            <v>270</v>
          </cell>
          <cell r="AN24">
            <v>270</v>
          </cell>
          <cell r="AO24">
            <v>270</v>
          </cell>
        </row>
        <row r="25">
          <cell r="A25">
            <v>23</v>
          </cell>
          <cell r="B25" t="str">
            <v>جرجس فيليب عزيز نخله</v>
          </cell>
          <cell r="C25">
            <v>33</v>
          </cell>
          <cell r="D25">
            <v>0</v>
          </cell>
          <cell r="E25">
            <v>28511172500374</v>
          </cell>
          <cell r="F25">
            <v>60238698</v>
          </cell>
          <cell r="G25">
            <v>39365</v>
          </cell>
          <cell r="H25">
            <v>40791</v>
          </cell>
          <cell r="I25" t="str">
            <v>أخصائى تغذية ثان (ب)</v>
          </cell>
          <cell r="J25" t="str">
            <v>الثانية (ب)</v>
          </cell>
          <cell r="K25" t="str">
            <v>الثانية</v>
          </cell>
          <cell r="L25" t="str">
            <v>أعزب</v>
          </cell>
          <cell r="M25">
            <v>40792</v>
          </cell>
          <cell r="N25">
            <v>263</v>
          </cell>
          <cell r="O25"/>
          <cell r="P25">
            <v>42676</v>
          </cell>
          <cell r="Q25" t="str">
            <v>بكالوريوس - كلية الزراعة - إنتاج حيوان</v>
          </cell>
          <cell r="R25">
            <v>404.66</v>
          </cell>
          <cell r="S25">
            <v>263</v>
          </cell>
          <cell r="T25">
            <v>42552</v>
          </cell>
          <cell r="U25">
            <v>42676</v>
          </cell>
          <cell r="V25" t="str">
            <v>جرجس فيليب عزيز نخله</v>
          </cell>
          <cell r="W25"/>
          <cell r="X25">
            <v>40725</v>
          </cell>
          <cell r="Y25">
            <v>31368</v>
          </cell>
          <cell r="Z25">
            <v>40792</v>
          </cell>
          <cell r="AA25">
            <v>48</v>
          </cell>
          <cell r="AB25">
            <v>48</v>
          </cell>
          <cell r="AC25">
            <v>48</v>
          </cell>
          <cell r="AD25">
            <v>235.8</v>
          </cell>
          <cell r="AE25">
            <v>250.2</v>
          </cell>
          <cell r="AF25">
            <v>254.2</v>
          </cell>
          <cell r="AG25">
            <v>254.2</v>
          </cell>
          <cell r="AH25">
            <v>263</v>
          </cell>
          <cell r="AI25">
            <v>263</v>
          </cell>
          <cell r="AJ25">
            <v>286.67</v>
          </cell>
          <cell r="AK25">
            <v>263</v>
          </cell>
          <cell r="AL25">
            <v>312.47000000000003</v>
          </cell>
          <cell r="AM25">
            <v>263</v>
          </cell>
          <cell r="AN25">
            <v>263</v>
          </cell>
          <cell r="AO25">
            <v>263</v>
          </cell>
        </row>
        <row r="26">
          <cell r="A26">
            <v>24</v>
          </cell>
          <cell r="B26" t="str">
            <v>حازم عبد الرحمن دوينى عبدالرحمن</v>
          </cell>
          <cell r="C26">
            <v>33</v>
          </cell>
          <cell r="D26">
            <v>43113</v>
          </cell>
          <cell r="E26">
            <v>28606012505753</v>
          </cell>
          <cell r="F26">
            <v>15467903</v>
          </cell>
          <cell r="G26">
            <v>40095</v>
          </cell>
          <cell r="H26">
            <v>41047</v>
          </cell>
          <cell r="I26" t="str">
            <v>محاسب ومراجع ثالث (أ)</v>
          </cell>
          <cell r="J26" t="str">
            <v>الثالثة (أ)</v>
          </cell>
          <cell r="K26" t="str">
            <v>الثالثة</v>
          </cell>
          <cell r="L26" t="str">
            <v>أعزب</v>
          </cell>
          <cell r="M26">
            <v>41048</v>
          </cell>
          <cell r="N26">
            <v>260</v>
          </cell>
          <cell r="O26"/>
          <cell r="P26">
            <v>42676</v>
          </cell>
          <cell r="Q26" t="str">
            <v>بكالوريوس - كلية التجارة - أسواق مالية وبورصات</v>
          </cell>
          <cell r="R26"/>
          <cell r="S26">
            <v>260</v>
          </cell>
          <cell r="T26">
            <v>41047</v>
          </cell>
          <cell r="U26">
            <v>42676</v>
          </cell>
          <cell r="V26" t="str">
            <v>حازم عبد الرحمن دوينى عبدالرحمن</v>
          </cell>
          <cell r="W26">
            <v>43113</v>
          </cell>
          <cell r="X26">
            <v>40725</v>
          </cell>
          <cell r="Y26">
            <v>31564</v>
          </cell>
          <cell r="Z26">
            <v>41048</v>
          </cell>
          <cell r="AA26">
            <v>48</v>
          </cell>
          <cell r="AB26">
            <v>48</v>
          </cell>
          <cell r="AC26">
            <v>48</v>
          </cell>
          <cell r="AD26">
            <v>232.8</v>
          </cell>
          <cell r="AE26">
            <v>247.2</v>
          </cell>
          <cell r="AF26">
            <v>251.2</v>
          </cell>
          <cell r="AG26">
            <v>251.2</v>
          </cell>
          <cell r="AH26">
            <v>260</v>
          </cell>
          <cell r="AI26">
            <v>260</v>
          </cell>
          <cell r="AJ26">
            <v>283.39999999999998</v>
          </cell>
          <cell r="AK26">
            <v>260</v>
          </cell>
          <cell r="AL26">
            <v>308.89999999999998</v>
          </cell>
          <cell r="AM26">
            <v>260</v>
          </cell>
          <cell r="AN26">
            <v>260</v>
          </cell>
          <cell r="AO26">
            <v>260</v>
          </cell>
        </row>
        <row r="27">
          <cell r="A27">
            <v>25</v>
          </cell>
          <cell r="B27" t="str">
            <v>حسام جمال الدين محمد محمود</v>
          </cell>
          <cell r="C27">
            <v>32</v>
          </cell>
          <cell r="D27">
            <v>43068</v>
          </cell>
          <cell r="E27">
            <v>28710202500351</v>
          </cell>
          <cell r="F27">
            <v>13008595</v>
          </cell>
          <cell r="G27">
            <v>39773</v>
          </cell>
          <cell r="H27">
            <v>41047</v>
          </cell>
          <cell r="I27" t="str">
            <v>محاسب ومراجع ثالث (أ)</v>
          </cell>
          <cell r="J27" t="str">
            <v>الثالثة (أ)</v>
          </cell>
          <cell r="K27" t="str">
            <v>الثالثة</v>
          </cell>
          <cell r="L27" t="str">
            <v>متزوج ويعول واحد</v>
          </cell>
          <cell r="M27">
            <v>41048</v>
          </cell>
          <cell r="N27">
            <v>263</v>
          </cell>
          <cell r="O27"/>
          <cell r="P27">
            <v>42676</v>
          </cell>
          <cell r="Q27" t="str">
            <v>بكالوريوس - كلية التجارة - محاسبة</v>
          </cell>
          <cell r="R27"/>
          <cell r="S27">
            <v>263</v>
          </cell>
          <cell r="T27">
            <v>41047</v>
          </cell>
          <cell r="U27">
            <v>42676</v>
          </cell>
          <cell r="V27" t="str">
            <v>حسام جمال الدين محمد محمود</v>
          </cell>
          <cell r="W27">
            <v>43068</v>
          </cell>
          <cell r="X27">
            <v>40725</v>
          </cell>
          <cell r="Y27">
            <v>32070</v>
          </cell>
          <cell r="Z27">
            <v>41048</v>
          </cell>
          <cell r="AA27">
            <v>48</v>
          </cell>
          <cell r="AB27">
            <v>48</v>
          </cell>
          <cell r="AC27">
            <v>48</v>
          </cell>
          <cell r="AD27">
            <v>235.8</v>
          </cell>
          <cell r="AE27">
            <v>250.2</v>
          </cell>
          <cell r="AF27">
            <v>254.2</v>
          </cell>
          <cell r="AG27">
            <v>254.2</v>
          </cell>
          <cell r="AH27">
            <v>263</v>
          </cell>
          <cell r="AI27">
            <v>263</v>
          </cell>
          <cell r="AJ27">
            <v>286.67</v>
          </cell>
          <cell r="AK27">
            <v>263</v>
          </cell>
          <cell r="AL27">
            <v>312.47000000000003</v>
          </cell>
          <cell r="AM27">
            <v>263</v>
          </cell>
          <cell r="AN27">
            <v>263</v>
          </cell>
          <cell r="AO27">
            <v>263</v>
          </cell>
        </row>
        <row r="28">
          <cell r="A28">
            <v>26</v>
          </cell>
          <cell r="B28" t="str">
            <v>حنان فاروق محمد طلبه</v>
          </cell>
          <cell r="C28">
            <v>38</v>
          </cell>
          <cell r="D28">
            <v>0</v>
          </cell>
          <cell r="E28">
            <v>28102032500229</v>
          </cell>
          <cell r="F28">
            <v>18217477</v>
          </cell>
          <cell r="G28">
            <v>38446</v>
          </cell>
          <cell r="H28">
            <v>40791</v>
          </cell>
          <cell r="I28" t="str">
            <v>أخصائى إجتماعى ثان (أ)</v>
          </cell>
          <cell r="J28" t="str">
            <v>الثانية (أ)</v>
          </cell>
          <cell r="K28" t="str">
            <v>الثانية</v>
          </cell>
          <cell r="L28" t="str">
            <v>متزوج</v>
          </cell>
          <cell r="M28">
            <v>40792</v>
          </cell>
          <cell r="N28">
            <v>278</v>
          </cell>
          <cell r="O28"/>
          <cell r="P28">
            <v>42676</v>
          </cell>
          <cell r="Q28" t="str">
            <v>بكالوريوس - المعاهد العليا - معهد عالى خدمة إجتماعية</v>
          </cell>
          <cell r="R28">
            <v>427.74</v>
          </cell>
          <cell r="S28">
            <v>278</v>
          </cell>
          <cell r="T28">
            <v>41456</v>
          </cell>
          <cell r="U28">
            <v>42676</v>
          </cell>
          <cell r="V28" t="str">
            <v>حنان فاروق محمد طلبه</v>
          </cell>
          <cell r="W28"/>
          <cell r="X28">
            <v>40725</v>
          </cell>
          <cell r="Y28">
            <v>29620</v>
          </cell>
          <cell r="Z28">
            <v>40792</v>
          </cell>
          <cell r="AA28">
            <v>48</v>
          </cell>
          <cell r="AB28">
            <v>48</v>
          </cell>
          <cell r="AC28">
            <v>48</v>
          </cell>
          <cell r="AD28">
            <v>241.8</v>
          </cell>
          <cell r="AE28">
            <v>256.2</v>
          </cell>
          <cell r="AF28">
            <v>268.2</v>
          </cell>
          <cell r="AG28">
            <v>268.2</v>
          </cell>
          <cell r="AH28">
            <v>278</v>
          </cell>
          <cell r="AI28">
            <v>278</v>
          </cell>
          <cell r="AJ28">
            <v>303.02</v>
          </cell>
          <cell r="AK28">
            <v>278</v>
          </cell>
          <cell r="AL28">
            <v>330.29</v>
          </cell>
          <cell r="AM28">
            <v>278</v>
          </cell>
          <cell r="AN28">
            <v>278</v>
          </cell>
          <cell r="AO28">
            <v>278</v>
          </cell>
        </row>
        <row r="29">
          <cell r="A29">
            <v>27</v>
          </cell>
          <cell r="B29" t="str">
            <v>حنان محمود محمد أحمد</v>
          </cell>
          <cell r="C29">
            <v>27</v>
          </cell>
          <cell r="D29">
            <v>0</v>
          </cell>
          <cell r="E29">
            <v>29208022500243</v>
          </cell>
          <cell r="F29"/>
          <cell r="G29">
            <v>42152</v>
          </cell>
          <cell r="H29">
            <v>42152</v>
          </cell>
          <cell r="I29" t="str">
            <v>اخصائي معمل ثالث (ب)</v>
          </cell>
          <cell r="J29" t="str">
            <v>الثالثة (ب)</v>
          </cell>
          <cell r="K29" t="str">
            <v>الثالثة</v>
          </cell>
          <cell r="L29" t="str">
            <v>أعزب</v>
          </cell>
          <cell r="M29">
            <v>42161</v>
          </cell>
          <cell r="N29">
            <v>246</v>
          </cell>
          <cell r="O29"/>
          <cell r="P29">
            <v>42676</v>
          </cell>
          <cell r="Q29" t="str">
            <v>بكالوريوس - كلية العلوم - كيمياء حيوية وكيمياء</v>
          </cell>
          <cell r="R29">
            <v>378.5</v>
          </cell>
          <cell r="S29">
            <v>246</v>
          </cell>
          <cell r="T29">
            <v>42152</v>
          </cell>
          <cell r="U29">
            <v>42676</v>
          </cell>
          <cell r="V29" t="str">
            <v>حنان محمود محمد أحمد</v>
          </cell>
          <cell r="W29"/>
          <cell r="X29">
            <v>38899</v>
          </cell>
          <cell r="Y29">
            <v>33818</v>
          </cell>
          <cell r="Z29">
            <v>42161</v>
          </cell>
          <cell r="AA29">
            <v>48</v>
          </cell>
          <cell r="AB29">
            <v>48</v>
          </cell>
          <cell r="AC29">
            <v>48</v>
          </cell>
          <cell r="AD29">
            <v>246</v>
          </cell>
          <cell r="AE29">
            <v>48</v>
          </cell>
          <cell r="AF29">
            <v>48</v>
          </cell>
          <cell r="AG29">
            <v>48</v>
          </cell>
          <cell r="AH29">
            <v>48</v>
          </cell>
          <cell r="AI29">
            <v>246</v>
          </cell>
          <cell r="AJ29">
            <v>268.14</v>
          </cell>
          <cell r="AK29">
            <v>246</v>
          </cell>
          <cell r="AL29">
            <v>292.27</v>
          </cell>
          <cell r="AM29">
            <v>246</v>
          </cell>
          <cell r="AN29">
            <v>246</v>
          </cell>
          <cell r="AO29">
            <v>246</v>
          </cell>
        </row>
        <row r="30">
          <cell r="A30">
            <v>28</v>
          </cell>
          <cell r="B30" t="str">
            <v>خالد فتحي عبد العزيز اسماعيل</v>
          </cell>
          <cell r="C30">
            <v>33</v>
          </cell>
          <cell r="D30">
            <v>0</v>
          </cell>
          <cell r="E30">
            <v>28606212500276</v>
          </cell>
          <cell r="F30">
            <v>6954182</v>
          </cell>
          <cell r="G30">
            <v>39828</v>
          </cell>
          <cell r="H30">
            <v>40939</v>
          </cell>
          <cell r="I30" t="str">
            <v>أخصائى تمويل ومحاسبة ثالث (أ)</v>
          </cell>
          <cell r="J30" t="str">
            <v>الثالثة (أ)</v>
          </cell>
          <cell r="K30" t="str">
            <v>الثالثة</v>
          </cell>
          <cell r="L30" t="str">
            <v>متزوج</v>
          </cell>
          <cell r="M30">
            <v>40950</v>
          </cell>
          <cell r="N30">
            <v>263</v>
          </cell>
          <cell r="O30"/>
          <cell r="P30">
            <v>42676</v>
          </cell>
          <cell r="Q30" t="str">
            <v>بكالوريوس - كلية التجارة - إحصاء تطبيقي</v>
          </cell>
          <cell r="R30">
            <v>404.66</v>
          </cell>
          <cell r="S30">
            <v>263</v>
          </cell>
          <cell r="T30">
            <v>40939</v>
          </cell>
          <cell r="U30">
            <v>42676</v>
          </cell>
          <cell r="V30" t="str">
            <v>خالد فتحي عبد العزيز اسماعيل</v>
          </cell>
          <cell r="W30"/>
          <cell r="X30">
            <v>40725</v>
          </cell>
          <cell r="Y30">
            <v>31584</v>
          </cell>
          <cell r="Z30">
            <v>40950</v>
          </cell>
          <cell r="AA30">
            <v>48</v>
          </cell>
          <cell r="AB30">
            <v>48</v>
          </cell>
          <cell r="AC30">
            <v>48</v>
          </cell>
          <cell r="AD30">
            <v>235.8</v>
          </cell>
          <cell r="AE30">
            <v>250.2</v>
          </cell>
          <cell r="AF30">
            <v>254.2</v>
          </cell>
          <cell r="AG30">
            <v>254.2</v>
          </cell>
          <cell r="AH30">
            <v>263</v>
          </cell>
          <cell r="AI30">
            <v>263</v>
          </cell>
          <cell r="AJ30">
            <v>286.67</v>
          </cell>
          <cell r="AK30">
            <v>263</v>
          </cell>
          <cell r="AL30">
            <v>312.47000000000003</v>
          </cell>
          <cell r="AM30">
            <v>263</v>
          </cell>
          <cell r="AN30">
            <v>263</v>
          </cell>
          <cell r="AO30">
            <v>263</v>
          </cell>
        </row>
        <row r="31">
          <cell r="A31">
            <v>29</v>
          </cell>
          <cell r="B31" t="str">
            <v>داليا محي عبد العليم عبد الحافظ</v>
          </cell>
          <cell r="C31">
            <v>36</v>
          </cell>
          <cell r="D31">
            <v>0</v>
          </cell>
          <cell r="E31">
            <v>28211082500321</v>
          </cell>
          <cell r="F31">
            <v>474038968</v>
          </cell>
          <cell r="G31">
            <v>41173</v>
          </cell>
          <cell r="H31">
            <v>42141</v>
          </cell>
          <cell r="I31" t="str">
            <v>كيميائى ثالث (ب)</v>
          </cell>
          <cell r="J31" t="str">
            <v>الثالثة (ب)</v>
          </cell>
          <cell r="K31" t="str">
            <v>الثالثة</v>
          </cell>
          <cell r="L31" t="str">
            <v>متزوج</v>
          </cell>
          <cell r="M31">
            <v>42147</v>
          </cell>
          <cell r="N31">
            <v>252</v>
          </cell>
          <cell r="O31"/>
          <cell r="P31">
            <v>42676</v>
          </cell>
          <cell r="Q31" t="str">
            <v>بكالوريوس - كلية العلوم - كيمياء غير عضوية و تحليلية و فيزيائية</v>
          </cell>
          <cell r="R31">
            <v>387.73</v>
          </cell>
          <cell r="S31">
            <v>252</v>
          </cell>
          <cell r="T31">
            <v>42141</v>
          </cell>
          <cell r="U31">
            <v>42676</v>
          </cell>
          <cell r="V31" t="str">
            <v>داليا محي عبد العليم عبد الحافظ</v>
          </cell>
          <cell r="W31"/>
          <cell r="X31">
            <v>41821</v>
          </cell>
          <cell r="Y31">
            <v>30263</v>
          </cell>
          <cell r="Z31">
            <v>42147</v>
          </cell>
          <cell r="AA31">
            <v>48</v>
          </cell>
          <cell r="AB31">
            <v>48</v>
          </cell>
          <cell r="AC31">
            <v>48</v>
          </cell>
          <cell r="AD31">
            <v>246</v>
          </cell>
          <cell r="AE31">
            <v>246</v>
          </cell>
          <cell r="AF31">
            <v>246</v>
          </cell>
          <cell r="AG31">
            <v>48</v>
          </cell>
          <cell r="AH31">
            <v>48</v>
          </cell>
          <cell r="AI31">
            <v>252</v>
          </cell>
          <cell r="AJ31">
            <v>274.68</v>
          </cell>
          <cell r="AK31">
            <v>264</v>
          </cell>
          <cell r="AL31">
            <v>299.39999999999998</v>
          </cell>
          <cell r="AM31">
            <v>268</v>
          </cell>
          <cell r="AN31">
            <v>268</v>
          </cell>
          <cell r="AO31">
            <v>268</v>
          </cell>
        </row>
        <row r="32">
          <cell r="A32">
            <v>30</v>
          </cell>
          <cell r="B32" t="str">
            <v>دعاء احمد جمال عبدالفتاح حسن</v>
          </cell>
          <cell r="C32">
            <v>41</v>
          </cell>
          <cell r="D32">
            <v>43139</v>
          </cell>
          <cell r="E32">
            <v>27808192500183</v>
          </cell>
          <cell r="F32"/>
          <cell r="G32">
            <v>37926</v>
          </cell>
          <cell r="H32">
            <v>40791</v>
          </cell>
          <cell r="I32" t="str">
            <v>أخصائى إجتماعى ثان (أ)</v>
          </cell>
          <cell r="J32" t="str">
            <v>الثانية (أ)</v>
          </cell>
          <cell r="K32" t="str">
            <v>الثانية</v>
          </cell>
          <cell r="L32" t="str">
            <v>متزوج</v>
          </cell>
          <cell r="M32">
            <v>40792</v>
          </cell>
          <cell r="N32">
            <v>278</v>
          </cell>
          <cell r="O32"/>
          <cell r="P32">
            <v>42676</v>
          </cell>
          <cell r="Q32" t="str">
            <v>بكالوريوس - كلية الخدمة الاجتماعية - أمن اجتماعى</v>
          </cell>
          <cell r="R32">
            <v>427.74</v>
          </cell>
          <cell r="S32">
            <v>278</v>
          </cell>
          <cell r="T32">
            <v>41091</v>
          </cell>
          <cell r="U32">
            <v>42676</v>
          </cell>
          <cell r="V32" t="str">
            <v>دعاء احمد جمال عبدالفتاح حسن</v>
          </cell>
          <cell r="W32">
            <v>43139</v>
          </cell>
          <cell r="X32">
            <v>40725</v>
          </cell>
          <cell r="Y32">
            <v>28721</v>
          </cell>
          <cell r="Z32">
            <v>40792</v>
          </cell>
          <cell r="AA32">
            <v>48</v>
          </cell>
          <cell r="AB32">
            <v>48</v>
          </cell>
          <cell r="AC32">
            <v>48</v>
          </cell>
          <cell r="AD32">
            <v>248.8</v>
          </cell>
          <cell r="AE32">
            <v>263.2</v>
          </cell>
          <cell r="AF32">
            <v>268.2</v>
          </cell>
          <cell r="AG32">
            <v>268.2</v>
          </cell>
          <cell r="AH32">
            <v>278</v>
          </cell>
          <cell r="AI32">
            <v>278</v>
          </cell>
          <cell r="AJ32">
            <v>303.02</v>
          </cell>
          <cell r="AK32">
            <v>283</v>
          </cell>
          <cell r="AL32">
            <v>330.29</v>
          </cell>
          <cell r="AM32">
            <v>283</v>
          </cell>
          <cell r="AN32">
            <v>283</v>
          </cell>
          <cell r="AO32">
            <v>283</v>
          </cell>
        </row>
        <row r="33">
          <cell r="A33">
            <v>31</v>
          </cell>
          <cell r="B33" t="str">
            <v>دعاء محمد عباس عامر</v>
          </cell>
          <cell r="C33">
            <v>38</v>
          </cell>
          <cell r="D33">
            <v>0</v>
          </cell>
          <cell r="E33">
            <v>28110182500181</v>
          </cell>
          <cell r="F33">
            <v>12575678</v>
          </cell>
          <cell r="G33">
            <v>39943</v>
          </cell>
          <cell r="H33">
            <v>41047</v>
          </cell>
          <cell r="I33" t="str">
            <v>باحث شئون تعليم ثالث (أ)</v>
          </cell>
          <cell r="J33" t="str">
            <v>الثالثة (أ)</v>
          </cell>
          <cell r="K33" t="str">
            <v>الثالثة</v>
          </cell>
          <cell r="L33" t="str">
            <v>أعزب</v>
          </cell>
          <cell r="M33">
            <v>41048</v>
          </cell>
          <cell r="N33">
            <v>263</v>
          </cell>
          <cell r="O33"/>
          <cell r="P33">
            <v>42676</v>
          </cell>
          <cell r="Q33" t="str">
            <v>ليسانس - كلية الآداب - تاريخ</v>
          </cell>
          <cell r="R33">
            <v>404.66</v>
          </cell>
          <cell r="S33">
            <v>263</v>
          </cell>
          <cell r="T33">
            <v>41047</v>
          </cell>
          <cell r="U33">
            <v>42676</v>
          </cell>
          <cell r="V33" t="str">
            <v>دعاء محمد عباس عامر</v>
          </cell>
          <cell r="W33"/>
          <cell r="X33">
            <v>40725</v>
          </cell>
          <cell r="Y33">
            <v>29877</v>
          </cell>
          <cell r="Z33">
            <v>41048</v>
          </cell>
          <cell r="AA33">
            <v>48</v>
          </cell>
          <cell r="AB33">
            <v>48</v>
          </cell>
          <cell r="AC33">
            <v>48</v>
          </cell>
          <cell r="AD33">
            <v>235.8</v>
          </cell>
          <cell r="AE33">
            <v>250.2</v>
          </cell>
          <cell r="AF33">
            <v>254.2</v>
          </cell>
          <cell r="AG33">
            <v>254.2</v>
          </cell>
          <cell r="AH33">
            <v>263</v>
          </cell>
          <cell r="AI33">
            <v>263</v>
          </cell>
          <cell r="AJ33">
            <v>286.67</v>
          </cell>
          <cell r="AK33">
            <v>263</v>
          </cell>
          <cell r="AL33">
            <v>312.47000000000003</v>
          </cell>
          <cell r="AM33">
            <v>263</v>
          </cell>
          <cell r="AN33">
            <v>263</v>
          </cell>
          <cell r="AO33">
            <v>263</v>
          </cell>
        </row>
        <row r="34">
          <cell r="A34">
            <v>32</v>
          </cell>
          <cell r="B34" t="str">
            <v>دينا حسين اسماعيل احمد</v>
          </cell>
          <cell r="C34">
            <v>37</v>
          </cell>
          <cell r="D34">
            <v>43058</v>
          </cell>
          <cell r="E34">
            <v>28209102500301</v>
          </cell>
          <cell r="F34">
            <v>61750434</v>
          </cell>
          <cell r="G34">
            <v>39411</v>
          </cell>
          <cell r="H34">
            <v>40791</v>
          </cell>
          <cell r="I34" t="str">
            <v>أخصائى مشتريات ومخازن ثان (ب)</v>
          </cell>
          <cell r="J34" t="str">
            <v>الثانية (ب)</v>
          </cell>
          <cell r="K34" t="str">
            <v>الثانية</v>
          </cell>
          <cell r="L34" t="str">
            <v>متزوج</v>
          </cell>
          <cell r="M34">
            <v>40792</v>
          </cell>
          <cell r="N34">
            <v>267</v>
          </cell>
          <cell r="O34"/>
          <cell r="P34">
            <v>42676</v>
          </cell>
          <cell r="Q34" t="str">
            <v>بكالوريوس - كلية التجارة - محاسبة ( شعبة لغة إنجليزية )</v>
          </cell>
          <cell r="R34">
            <v>410.81</v>
          </cell>
          <cell r="S34">
            <v>267</v>
          </cell>
          <cell r="T34">
            <v>42552</v>
          </cell>
          <cell r="U34">
            <v>42676</v>
          </cell>
          <cell r="V34" t="str">
            <v>دينا حسين اسماعيل احمد</v>
          </cell>
          <cell r="W34">
            <v>43058</v>
          </cell>
          <cell r="X34">
            <v>40725</v>
          </cell>
          <cell r="Y34">
            <v>30204</v>
          </cell>
          <cell r="Z34">
            <v>40792</v>
          </cell>
          <cell r="AA34">
            <v>48</v>
          </cell>
          <cell r="AB34">
            <v>48</v>
          </cell>
          <cell r="AC34">
            <v>48</v>
          </cell>
          <cell r="AD34">
            <v>235.8</v>
          </cell>
          <cell r="AE34">
            <v>254.2</v>
          </cell>
          <cell r="AF34">
            <v>258.2</v>
          </cell>
          <cell r="AG34">
            <v>258.2</v>
          </cell>
          <cell r="AH34">
            <v>267</v>
          </cell>
          <cell r="AI34">
            <v>267</v>
          </cell>
          <cell r="AJ34">
            <v>291.02999999999997</v>
          </cell>
          <cell r="AK34">
            <v>271</v>
          </cell>
          <cell r="AL34">
            <v>317.22000000000003</v>
          </cell>
          <cell r="AM34">
            <v>271</v>
          </cell>
          <cell r="AN34">
            <v>271</v>
          </cell>
          <cell r="AO34">
            <v>271</v>
          </cell>
        </row>
        <row r="35">
          <cell r="A35">
            <v>33</v>
          </cell>
          <cell r="B35" t="str">
            <v>دينا مصطفى سيد محمد البهنساوى</v>
          </cell>
          <cell r="C35">
            <v>34</v>
          </cell>
          <cell r="D35">
            <v>43155</v>
          </cell>
          <cell r="E35">
            <v>28412312500207</v>
          </cell>
          <cell r="F35">
            <v>9177751</v>
          </cell>
          <cell r="G35">
            <v>39317</v>
          </cell>
          <cell r="H35">
            <v>40791</v>
          </cell>
          <cell r="I35" t="str">
            <v>باحث شئون تعليم ثان (ب)</v>
          </cell>
          <cell r="J35" t="str">
            <v>الثانية (ب)</v>
          </cell>
          <cell r="K35" t="str">
            <v>الثانية</v>
          </cell>
          <cell r="L35" t="str">
            <v>متزوج</v>
          </cell>
          <cell r="M35">
            <v>40792</v>
          </cell>
          <cell r="N35">
            <v>270</v>
          </cell>
          <cell r="O35"/>
          <cell r="P35">
            <v>42676</v>
          </cell>
          <cell r="Q35" t="str">
            <v>ليسانس - كلية الآداب - لغة إنجليزية</v>
          </cell>
          <cell r="R35">
            <v>415.43</v>
          </cell>
          <cell r="S35">
            <v>270</v>
          </cell>
          <cell r="T35">
            <v>42552</v>
          </cell>
          <cell r="U35">
            <v>42676</v>
          </cell>
          <cell r="V35" t="str">
            <v>دينا مصطفى سيد محمد البهنساوى</v>
          </cell>
          <cell r="W35">
            <v>43155</v>
          </cell>
          <cell r="X35">
            <v>40725</v>
          </cell>
          <cell r="Y35">
            <v>31047</v>
          </cell>
          <cell r="Z35">
            <v>40792</v>
          </cell>
          <cell r="AA35">
            <v>48</v>
          </cell>
          <cell r="AB35">
            <v>48</v>
          </cell>
          <cell r="AC35">
            <v>48</v>
          </cell>
          <cell r="AD35">
            <v>238.8</v>
          </cell>
          <cell r="AE35">
            <v>253.2</v>
          </cell>
          <cell r="AF35">
            <v>257.2</v>
          </cell>
          <cell r="AG35">
            <v>257.2</v>
          </cell>
          <cell r="AH35">
            <v>266</v>
          </cell>
          <cell r="AI35">
            <v>270</v>
          </cell>
          <cell r="AJ35">
            <v>294.3</v>
          </cell>
          <cell r="AK35">
            <v>270</v>
          </cell>
          <cell r="AL35">
            <v>320.77999999999997</v>
          </cell>
          <cell r="AM35">
            <v>270</v>
          </cell>
          <cell r="AN35">
            <v>270</v>
          </cell>
          <cell r="AO35">
            <v>270</v>
          </cell>
        </row>
        <row r="36">
          <cell r="A36">
            <v>34</v>
          </cell>
          <cell r="B36" t="str">
            <v>رانيا محمود نشأت عباس محمد</v>
          </cell>
          <cell r="C36">
            <v>38</v>
          </cell>
          <cell r="D36">
            <v>43104</v>
          </cell>
          <cell r="E36">
            <v>28110092500107</v>
          </cell>
          <cell r="F36">
            <v>57977436</v>
          </cell>
          <cell r="G36">
            <v>39552</v>
          </cell>
          <cell r="H36">
            <v>40791</v>
          </cell>
          <cell r="I36" t="str">
            <v>أخصائى شئون قانونية ثان (ب)</v>
          </cell>
          <cell r="J36" t="str">
            <v>الثانية (ب)</v>
          </cell>
          <cell r="K36" t="str">
            <v>الثانية</v>
          </cell>
          <cell r="L36" t="str">
            <v>متزوج</v>
          </cell>
          <cell r="M36">
            <v>40792</v>
          </cell>
          <cell r="N36">
            <v>263</v>
          </cell>
          <cell r="O36"/>
          <cell r="P36">
            <v>42676</v>
          </cell>
          <cell r="Q36" t="str">
            <v>ليسانس - كلية الحقوق - حقوق</v>
          </cell>
          <cell r="R36">
            <v>404.66</v>
          </cell>
          <cell r="S36">
            <v>263</v>
          </cell>
          <cell r="T36">
            <v>42552</v>
          </cell>
          <cell r="U36">
            <v>42676</v>
          </cell>
          <cell r="V36" t="str">
            <v>رانيا محمود نشأت عباس محمد</v>
          </cell>
          <cell r="W36">
            <v>43104</v>
          </cell>
          <cell r="X36">
            <v>40725</v>
          </cell>
          <cell r="Y36">
            <v>29868</v>
          </cell>
          <cell r="Z36">
            <v>40792</v>
          </cell>
          <cell r="AA36">
            <v>48</v>
          </cell>
          <cell r="AB36">
            <v>48</v>
          </cell>
          <cell r="AC36">
            <v>48</v>
          </cell>
          <cell r="AD36">
            <v>235.8</v>
          </cell>
          <cell r="AE36">
            <v>250.2</v>
          </cell>
          <cell r="AF36">
            <v>254.2</v>
          </cell>
          <cell r="AG36">
            <v>254.2</v>
          </cell>
          <cell r="AH36">
            <v>263</v>
          </cell>
          <cell r="AI36">
            <v>263</v>
          </cell>
          <cell r="AJ36">
            <v>286.67</v>
          </cell>
          <cell r="AK36">
            <v>263</v>
          </cell>
          <cell r="AL36">
            <v>312.47000000000003</v>
          </cell>
          <cell r="AM36">
            <v>263</v>
          </cell>
          <cell r="AN36">
            <v>263</v>
          </cell>
          <cell r="AO36">
            <v>263</v>
          </cell>
        </row>
        <row r="37">
          <cell r="A37">
            <v>35</v>
          </cell>
          <cell r="B37" t="str">
            <v>رشا رفعت عبد العزيز عبد الرحيم</v>
          </cell>
          <cell r="C37">
            <v>36</v>
          </cell>
          <cell r="D37">
            <v>0</v>
          </cell>
          <cell r="E37">
            <v>28303132500264</v>
          </cell>
          <cell r="F37">
            <v>23694376</v>
          </cell>
          <cell r="G37">
            <v>39942</v>
          </cell>
          <cell r="H37">
            <v>40939</v>
          </cell>
          <cell r="I37" t="str">
            <v>أخصائى شئون إدارية ثالث (أ)</v>
          </cell>
          <cell r="J37" t="str">
            <v>الثالثة (أ)</v>
          </cell>
          <cell r="K37" t="str">
            <v>الثالثة</v>
          </cell>
          <cell r="L37" t="str">
            <v>متزوج</v>
          </cell>
          <cell r="M37">
            <v>40950</v>
          </cell>
          <cell r="N37">
            <v>260</v>
          </cell>
          <cell r="O37"/>
          <cell r="P37">
            <v>42676</v>
          </cell>
          <cell r="Q37" t="str">
            <v>بكالوريوس - كلية التجارة - إدارة أعمال</v>
          </cell>
          <cell r="R37">
            <v>400.04</v>
          </cell>
          <cell r="S37">
            <v>260</v>
          </cell>
          <cell r="T37">
            <v>40939</v>
          </cell>
          <cell r="U37">
            <v>42676</v>
          </cell>
          <cell r="V37" t="str">
            <v>رشا رفعت عبد العزيز عبد الرحيم</v>
          </cell>
          <cell r="W37"/>
          <cell r="X37">
            <v>40725</v>
          </cell>
          <cell r="Y37">
            <v>30388</v>
          </cell>
          <cell r="Z37">
            <v>40950</v>
          </cell>
          <cell r="AA37">
            <v>48</v>
          </cell>
          <cell r="AB37">
            <v>48</v>
          </cell>
          <cell r="AC37">
            <v>48</v>
          </cell>
          <cell r="AD37">
            <v>232.8</v>
          </cell>
          <cell r="AE37">
            <v>247.2</v>
          </cell>
          <cell r="AF37">
            <v>251.2</v>
          </cell>
          <cell r="AG37">
            <v>251.2</v>
          </cell>
          <cell r="AH37">
            <v>260</v>
          </cell>
          <cell r="AI37">
            <v>260</v>
          </cell>
          <cell r="AJ37">
            <v>283.39999999999998</v>
          </cell>
          <cell r="AK37">
            <v>276</v>
          </cell>
          <cell r="AL37">
            <v>308.89999999999998</v>
          </cell>
          <cell r="AM37">
            <v>512.84</v>
          </cell>
          <cell r="AN37">
            <v>796.56</v>
          </cell>
          <cell r="AO37">
            <v>884.61</v>
          </cell>
        </row>
        <row r="38">
          <cell r="A38">
            <v>36</v>
          </cell>
          <cell r="B38" t="str">
            <v>رشا طلعت صادق مقار</v>
          </cell>
          <cell r="C38">
            <v>36</v>
          </cell>
          <cell r="D38">
            <v>43453</v>
          </cell>
          <cell r="E38">
            <v>28309012505066</v>
          </cell>
          <cell r="F38">
            <v>22862886</v>
          </cell>
          <cell r="G38">
            <v>39819</v>
          </cell>
          <cell r="H38">
            <v>40720</v>
          </cell>
          <cell r="I38" t="str">
            <v>باحث شئون تعليم ثالث (أ)</v>
          </cell>
          <cell r="J38" t="str">
            <v>الثالثة (أ)</v>
          </cell>
          <cell r="K38" t="str">
            <v>الثالثة</v>
          </cell>
          <cell r="L38" t="str">
            <v>متزوج</v>
          </cell>
          <cell r="M38">
            <v>41087</v>
          </cell>
          <cell r="N38">
            <v>264</v>
          </cell>
          <cell r="O38"/>
          <cell r="P38">
            <v>42676</v>
          </cell>
          <cell r="Q38" t="str">
            <v>ليسانس - كلية الآداب - آثار</v>
          </cell>
          <cell r="R38">
            <v>406.2</v>
          </cell>
          <cell r="S38">
            <v>264</v>
          </cell>
          <cell r="T38">
            <v>40720</v>
          </cell>
          <cell r="U38">
            <v>42676</v>
          </cell>
          <cell r="V38" t="str">
            <v>رشا طلعت صادق مقار</v>
          </cell>
          <cell r="W38">
            <v>43453</v>
          </cell>
          <cell r="X38">
            <v>40633</v>
          </cell>
          <cell r="Y38">
            <v>30560</v>
          </cell>
          <cell r="Z38">
            <v>41087</v>
          </cell>
          <cell r="AA38">
            <v>48</v>
          </cell>
          <cell r="AB38">
            <v>48</v>
          </cell>
          <cell r="AC38">
            <v>225.6</v>
          </cell>
          <cell r="AD38">
            <v>236.8</v>
          </cell>
          <cell r="AE38">
            <v>251.2</v>
          </cell>
          <cell r="AF38">
            <v>255.2</v>
          </cell>
          <cell r="AG38">
            <v>255.2</v>
          </cell>
          <cell r="AH38">
            <v>264</v>
          </cell>
          <cell r="AI38">
            <v>264</v>
          </cell>
          <cell r="AJ38">
            <v>287.76</v>
          </cell>
          <cell r="AK38">
            <v>264</v>
          </cell>
          <cell r="AL38">
            <v>313.64999999999998</v>
          </cell>
          <cell r="AM38">
            <v>268</v>
          </cell>
          <cell r="AN38">
            <v>268</v>
          </cell>
          <cell r="AO38">
            <v>268</v>
          </cell>
        </row>
        <row r="39">
          <cell r="A39">
            <v>37</v>
          </cell>
          <cell r="B39" t="str">
            <v>رشا محمد محمد احمد مصطفى</v>
          </cell>
          <cell r="C39">
            <v>37</v>
          </cell>
          <cell r="D39">
            <v>43225</v>
          </cell>
          <cell r="E39">
            <v>28208012502643</v>
          </cell>
          <cell r="F39">
            <v>29354568</v>
          </cell>
          <cell r="G39">
            <v>40295</v>
          </cell>
          <cell r="H39">
            <v>41047</v>
          </cell>
          <cell r="I39" t="str">
            <v>أخصائى إجتماعى ثالث (أ)</v>
          </cell>
          <cell r="J39" t="str">
            <v>الثالثة (أ)</v>
          </cell>
          <cell r="K39" t="str">
            <v>الثالثة</v>
          </cell>
          <cell r="L39" t="str">
            <v>متزوج</v>
          </cell>
          <cell r="M39">
            <v>41048</v>
          </cell>
          <cell r="N39">
            <v>260</v>
          </cell>
          <cell r="O39"/>
          <cell r="P39">
            <v>42676</v>
          </cell>
          <cell r="Q39" t="str">
            <v>بكالوريوس - كلية الخدمة الاجتماعية - خدمة اجتماعية</v>
          </cell>
          <cell r="R39">
            <v>400.04</v>
          </cell>
          <cell r="S39">
            <v>260</v>
          </cell>
          <cell r="T39">
            <v>41047</v>
          </cell>
          <cell r="U39">
            <v>42676</v>
          </cell>
          <cell r="V39" t="str">
            <v>رشا محمد محمد احمد مصطفى</v>
          </cell>
          <cell r="W39">
            <v>43225</v>
          </cell>
          <cell r="X39">
            <v>40725</v>
          </cell>
          <cell r="Y39">
            <v>30164</v>
          </cell>
          <cell r="Z39">
            <v>41048</v>
          </cell>
          <cell r="AA39">
            <v>48</v>
          </cell>
          <cell r="AB39">
            <v>48</v>
          </cell>
          <cell r="AC39">
            <v>48</v>
          </cell>
          <cell r="AD39">
            <v>232.8</v>
          </cell>
          <cell r="AE39">
            <v>247.2</v>
          </cell>
          <cell r="AF39">
            <v>251.2</v>
          </cell>
          <cell r="AG39">
            <v>251.2</v>
          </cell>
          <cell r="AH39">
            <v>260</v>
          </cell>
          <cell r="AI39">
            <v>260</v>
          </cell>
          <cell r="AJ39">
            <v>283.39999999999998</v>
          </cell>
          <cell r="AK39">
            <v>260</v>
          </cell>
          <cell r="AL39">
            <v>308.89999999999998</v>
          </cell>
          <cell r="AM39">
            <v>260</v>
          </cell>
          <cell r="AN39">
            <v>260</v>
          </cell>
          <cell r="AO39">
            <v>260</v>
          </cell>
        </row>
        <row r="40">
          <cell r="A40">
            <v>38</v>
          </cell>
          <cell r="B40" t="str">
            <v>زينب شعبان عجمى يوسف</v>
          </cell>
          <cell r="C40">
            <v>51</v>
          </cell>
          <cell r="D40">
            <v>43085</v>
          </cell>
          <cell r="E40">
            <v>26804232500107</v>
          </cell>
          <cell r="F40">
            <v>197097941</v>
          </cell>
          <cell r="G40">
            <v>36341</v>
          </cell>
          <cell r="H40">
            <v>36341</v>
          </cell>
          <cell r="I40" t="str">
            <v>أخصائى شئون أفراد أول (أ)</v>
          </cell>
          <cell r="J40" t="str">
            <v>الاولى (أ)</v>
          </cell>
          <cell r="K40" t="str">
            <v>الاولى</v>
          </cell>
          <cell r="L40" t="str">
            <v>متزوج</v>
          </cell>
          <cell r="M40">
            <v>36346</v>
          </cell>
          <cell r="N40">
            <v>462.98</v>
          </cell>
          <cell r="O40"/>
          <cell r="P40">
            <v>42676</v>
          </cell>
          <cell r="Q40" t="str">
            <v>بكالوريوس - كلية التجارة - محاسبة</v>
          </cell>
          <cell r="R40">
            <v>712.35</v>
          </cell>
          <cell r="S40">
            <v>462.98</v>
          </cell>
          <cell r="T40">
            <v>41913</v>
          </cell>
          <cell r="U40">
            <v>42676</v>
          </cell>
          <cell r="V40" t="str">
            <v>زينب شعبان عجمى يوسف</v>
          </cell>
          <cell r="W40">
            <v>43085</v>
          </cell>
          <cell r="X40">
            <v>37073</v>
          </cell>
          <cell r="Y40">
            <v>24951</v>
          </cell>
          <cell r="Z40">
            <v>36346</v>
          </cell>
          <cell r="AA40">
            <v>247.48</v>
          </cell>
          <cell r="AB40">
            <v>284.25</v>
          </cell>
          <cell r="AC40">
            <v>325.25</v>
          </cell>
          <cell r="AD40">
            <v>358.58</v>
          </cell>
          <cell r="AE40">
            <v>420.14</v>
          </cell>
          <cell r="AF40">
            <v>425.14</v>
          </cell>
          <cell r="AG40">
            <v>430.14</v>
          </cell>
          <cell r="AH40">
            <v>457.98</v>
          </cell>
          <cell r="AI40">
            <v>462.98</v>
          </cell>
          <cell r="AJ40">
            <v>504.64</v>
          </cell>
          <cell r="AK40">
            <v>462.98</v>
          </cell>
          <cell r="AL40">
            <v>550.05999999999995</v>
          </cell>
          <cell r="AM40">
            <v>462.98</v>
          </cell>
          <cell r="AN40">
            <v>462.98</v>
          </cell>
          <cell r="AO40">
            <v>462.98</v>
          </cell>
        </row>
        <row r="41">
          <cell r="A41">
            <v>39</v>
          </cell>
          <cell r="B41" t="str">
            <v>سها شحاته حامد عبد الرحمن</v>
          </cell>
          <cell r="C41">
            <v>33</v>
          </cell>
          <cell r="D41">
            <v>0</v>
          </cell>
          <cell r="E41">
            <v>28605272500341</v>
          </cell>
          <cell r="F41">
            <v>7208467</v>
          </cell>
          <cell r="G41">
            <v>40524</v>
          </cell>
          <cell r="H41">
            <v>41660</v>
          </cell>
          <cell r="I41" t="str">
            <v>باحث شئون تعليم ثالث (ب)</v>
          </cell>
          <cell r="J41" t="str">
            <v>الثالثة (ب)</v>
          </cell>
          <cell r="K41" t="str">
            <v>الثالثة</v>
          </cell>
          <cell r="L41" t="str">
            <v>متزوج</v>
          </cell>
          <cell r="M41">
            <v>41665</v>
          </cell>
          <cell r="N41">
            <v>255</v>
          </cell>
          <cell r="O41"/>
          <cell r="P41">
            <v>42676</v>
          </cell>
          <cell r="Q41" t="str">
            <v>بكالوريوس - كلية التجارة - أسواق مالية وبورصات</v>
          </cell>
          <cell r="R41">
            <v>392.35</v>
          </cell>
          <cell r="S41">
            <v>255</v>
          </cell>
          <cell r="T41">
            <v>41660</v>
          </cell>
          <cell r="U41">
            <v>42676</v>
          </cell>
          <cell r="V41" t="str">
            <v>سها شحاته حامد عبد الرحمن</v>
          </cell>
          <cell r="W41"/>
          <cell r="X41">
            <v>41456</v>
          </cell>
          <cell r="Y41">
            <v>31559</v>
          </cell>
          <cell r="Z41">
            <v>41665</v>
          </cell>
          <cell r="AA41">
            <v>48</v>
          </cell>
          <cell r="AB41">
            <v>48</v>
          </cell>
          <cell r="AC41">
            <v>48</v>
          </cell>
          <cell r="AD41">
            <v>246</v>
          </cell>
          <cell r="AE41">
            <v>246</v>
          </cell>
          <cell r="AF41">
            <v>246</v>
          </cell>
          <cell r="AG41">
            <v>250.2</v>
          </cell>
          <cell r="AH41">
            <v>255</v>
          </cell>
          <cell r="AI41">
            <v>255</v>
          </cell>
          <cell r="AJ41">
            <v>277.95</v>
          </cell>
          <cell r="AK41">
            <v>255</v>
          </cell>
          <cell r="AL41">
            <v>302.95999999999998</v>
          </cell>
          <cell r="AM41">
            <v>255</v>
          </cell>
          <cell r="AN41">
            <v>255</v>
          </cell>
          <cell r="AO41">
            <v>255</v>
          </cell>
        </row>
        <row r="42">
          <cell r="A42">
            <v>40</v>
          </cell>
          <cell r="B42" t="str">
            <v>شيماء حسن زكى حسين</v>
          </cell>
          <cell r="C42">
            <v>39</v>
          </cell>
          <cell r="D42">
            <v>43113</v>
          </cell>
          <cell r="E42">
            <v>28008042500107</v>
          </cell>
          <cell r="F42">
            <v>14971105</v>
          </cell>
          <cell r="G42">
            <v>39812</v>
          </cell>
          <cell r="H42">
            <v>40939</v>
          </cell>
          <cell r="I42" t="str">
            <v>محاسب ومراجع ثالث (أ)</v>
          </cell>
          <cell r="J42" t="str">
            <v>الثالثة (أ)</v>
          </cell>
          <cell r="K42" t="str">
            <v>الثالثة</v>
          </cell>
          <cell r="L42" t="str">
            <v>أعزب</v>
          </cell>
          <cell r="M42">
            <v>40950</v>
          </cell>
          <cell r="N42">
            <v>263</v>
          </cell>
          <cell r="O42"/>
          <cell r="P42">
            <v>42676</v>
          </cell>
          <cell r="Q42" t="str">
            <v>بكالوريوس - كلية التجارة - محاسبة</v>
          </cell>
          <cell r="R42">
            <v>404.66</v>
          </cell>
          <cell r="S42">
            <v>263</v>
          </cell>
          <cell r="T42">
            <v>40939</v>
          </cell>
          <cell r="U42">
            <v>42676</v>
          </cell>
          <cell r="V42" t="str">
            <v>شيماء حسن زكى حسين</v>
          </cell>
          <cell r="W42">
            <v>43113</v>
          </cell>
          <cell r="X42">
            <v>40725</v>
          </cell>
          <cell r="Y42">
            <v>29437</v>
          </cell>
          <cell r="Z42">
            <v>40950</v>
          </cell>
          <cell r="AA42">
            <v>48</v>
          </cell>
          <cell r="AB42">
            <v>48</v>
          </cell>
          <cell r="AC42">
            <v>48</v>
          </cell>
          <cell r="AD42">
            <v>235.8</v>
          </cell>
          <cell r="AE42">
            <v>250.2</v>
          </cell>
          <cell r="AF42">
            <v>254.2</v>
          </cell>
          <cell r="AG42">
            <v>254.2</v>
          </cell>
          <cell r="AH42">
            <v>263</v>
          </cell>
          <cell r="AI42">
            <v>263</v>
          </cell>
          <cell r="AJ42">
            <v>286.67</v>
          </cell>
          <cell r="AK42">
            <v>263</v>
          </cell>
          <cell r="AL42">
            <v>312.47000000000003</v>
          </cell>
          <cell r="AM42">
            <v>263</v>
          </cell>
          <cell r="AN42">
            <v>263</v>
          </cell>
          <cell r="AO42">
            <v>263</v>
          </cell>
        </row>
        <row r="43">
          <cell r="A43">
            <v>41</v>
          </cell>
          <cell r="B43" t="str">
            <v>شيماء سيد علي حسن</v>
          </cell>
          <cell r="C43">
            <v>36</v>
          </cell>
          <cell r="D43">
            <v>43190</v>
          </cell>
          <cell r="E43">
            <v>28308012503041</v>
          </cell>
          <cell r="F43">
            <v>248784</v>
          </cell>
          <cell r="G43">
            <v>39233</v>
          </cell>
          <cell r="H43">
            <v>40791</v>
          </cell>
          <cell r="I43" t="str">
            <v>أخصائى شئون مالية ثان (ب)</v>
          </cell>
          <cell r="J43" t="str">
            <v>الثانية (ب)</v>
          </cell>
          <cell r="K43" t="str">
            <v>الثانية</v>
          </cell>
          <cell r="L43" t="str">
            <v>متزوج</v>
          </cell>
          <cell r="M43">
            <v>40792</v>
          </cell>
          <cell r="N43">
            <v>270</v>
          </cell>
          <cell r="O43"/>
          <cell r="P43">
            <v>42676</v>
          </cell>
          <cell r="Q43" t="str">
            <v>بكالوريوس - كلية التجارة - محاسبة</v>
          </cell>
          <cell r="R43">
            <v>415.43</v>
          </cell>
          <cell r="S43">
            <v>270</v>
          </cell>
          <cell r="T43">
            <v>42552</v>
          </cell>
          <cell r="U43">
            <v>42676</v>
          </cell>
          <cell r="V43" t="str">
            <v>شيماء سيد علي حسن</v>
          </cell>
          <cell r="W43">
            <v>43190</v>
          </cell>
          <cell r="X43">
            <v>40725</v>
          </cell>
          <cell r="Y43">
            <v>30529</v>
          </cell>
          <cell r="Z43">
            <v>40792</v>
          </cell>
          <cell r="AA43">
            <v>48</v>
          </cell>
          <cell r="AB43">
            <v>48</v>
          </cell>
          <cell r="AC43">
            <v>48</v>
          </cell>
          <cell r="AD43">
            <v>238.8</v>
          </cell>
          <cell r="AE43">
            <v>253.2</v>
          </cell>
          <cell r="AF43">
            <v>257.2</v>
          </cell>
          <cell r="AG43">
            <v>257.2</v>
          </cell>
          <cell r="AH43">
            <v>266</v>
          </cell>
          <cell r="AI43">
            <v>270</v>
          </cell>
          <cell r="AJ43">
            <v>294.3</v>
          </cell>
          <cell r="AK43">
            <v>270</v>
          </cell>
          <cell r="AL43">
            <v>320.77999999999997</v>
          </cell>
          <cell r="AM43">
            <v>270</v>
          </cell>
          <cell r="AN43">
            <v>270</v>
          </cell>
          <cell r="AO43">
            <v>270</v>
          </cell>
        </row>
        <row r="44">
          <cell r="A44">
            <v>42</v>
          </cell>
          <cell r="B44" t="str">
            <v>شيماء فواز عبد الرحمن مهران</v>
          </cell>
          <cell r="C44">
            <v>35</v>
          </cell>
          <cell r="D44">
            <v>43139</v>
          </cell>
          <cell r="E44">
            <v>28402062500227</v>
          </cell>
          <cell r="F44">
            <v>21894173</v>
          </cell>
          <cell r="G44">
            <v>38973</v>
          </cell>
          <cell r="H44">
            <v>40791</v>
          </cell>
          <cell r="I44" t="str">
            <v>أخصائى مكتبات ووثائق ثان (ب)</v>
          </cell>
          <cell r="J44" t="str">
            <v>الثانية (ب)</v>
          </cell>
          <cell r="K44" t="str">
            <v>الثانية</v>
          </cell>
          <cell r="L44" t="str">
            <v>متزوج</v>
          </cell>
          <cell r="M44">
            <v>40792</v>
          </cell>
          <cell r="N44">
            <v>271</v>
          </cell>
          <cell r="O44"/>
          <cell r="P44">
            <v>42676</v>
          </cell>
          <cell r="Q44" t="str">
            <v>ليسانس - كلية الآداب - مكتبات ووثائق</v>
          </cell>
          <cell r="R44">
            <v>416.97</v>
          </cell>
          <cell r="S44">
            <v>271</v>
          </cell>
          <cell r="T44">
            <v>41913</v>
          </cell>
          <cell r="U44">
            <v>42676</v>
          </cell>
          <cell r="V44" t="str">
            <v>شيماء فواز عبد الرحمن مهران</v>
          </cell>
          <cell r="W44">
            <v>43139</v>
          </cell>
          <cell r="X44">
            <v>40725</v>
          </cell>
          <cell r="Y44">
            <v>30718</v>
          </cell>
          <cell r="Z44">
            <v>40792</v>
          </cell>
          <cell r="AA44">
            <v>48</v>
          </cell>
          <cell r="AB44">
            <v>48</v>
          </cell>
          <cell r="AC44">
            <v>48</v>
          </cell>
          <cell r="AD44">
            <v>238.8</v>
          </cell>
          <cell r="AE44">
            <v>253.2</v>
          </cell>
          <cell r="AF44">
            <v>257.2</v>
          </cell>
          <cell r="AG44">
            <v>257.2</v>
          </cell>
          <cell r="AH44">
            <v>266</v>
          </cell>
          <cell r="AI44">
            <v>271</v>
          </cell>
          <cell r="AJ44">
            <v>295.39</v>
          </cell>
          <cell r="AK44">
            <v>288</v>
          </cell>
          <cell r="AL44">
            <v>321.97000000000003</v>
          </cell>
          <cell r="AM44">
            <v>527.74</v>
          </cell>
          <cell r="AN44">
            <v>813.06</v>
          </cell>
          <cell r="AO44">
            <v>904.86</v>
          </cell>
        </row>
        <row r="45">
          <cell r="A45">
            <v>43</v>
          </cell>
          <cell r="B45" t="str">
            <v>شيماء محسن محمد فرغلى</v>
          </cell>
          <cell r="C45">
            <v>35</v>
          </cell>
          <cell r="D45">
            <v>43342</v>
          </cell>
          <cell r="E45">
            <v>28311190104789</v>
          </cell>
          <cell r="F45"/>
          <cell r="G45">
            <v>41048</v>
          </cell>
          <cell r="H45">
            <v>42339</v>
          </cell>
          <cell r="I45" t="str">
            <v>أخصائى إجتماعى ثالث (ب)</v>
          </cell>
          <cell r="J45" t="str">
            <v>الثالثة (ب)</v>
          </cell>
          <cell r="K45" t="str">
            <v>الثالثة</v>
          </cell>
          <cell r="L45" t="str">
            <v>متزوج</v>
          </cell>
          <cell r="M45">
            <v>42348</v>
          </cell>
          <cell r="N45">
            <v>48</v>
          </cell>
          <cell r="O45"/>
          <cell r="P45">
            <v>42676</v>
          </cell>
          <cell r="Q45" t="str">
            <v>ليسانس - كلية الآداب - إجتماع</v>
          </cell>
          <cell r="R45">
            <v>378.5</v>
          </cell>
          <cell r="S45">
            <v>48</v>
          </cell>
          <cell r="T45">
            <v>42339</v>
          </cell>
          <cell r="U45">
            <v>42676</v>
          </cell>
          <cell r="V45" t="str">
            <v>شيماء محسن محمد فرغلى</v>
          </cell>
          <cell r="W45">
            <v>43342</v>
          </cell>
          <cell r="X45">
            <v>42186</v>
          </cell>
          <cell r="Y45">
            <v>30639</v>
          </cell>
          <cell r="Z45">
            <v>42348</v>
          </cell>
          <cell r="AA45">
            <v>48</v>
          </cell>
          <cell r="AB45">
            <v>48</v>
          </cell>
          <cell r="AC45">
            <v>48</v>
          </cell>
          <cell r="AD45">
            <v>246</v>
          </cell>
          <cell r="AE45">
            <v>246</v>
          </cell>
          <cell r="AF45">
            <v>246</v>
          </cell>
          <cell r="AG45">
            <v>48</v>
          </cell>
          <cell r="AH45">
            <v>48</v>
          </cell>
          <cell r="AI45">
            <v>48</v>
          </cell>
          <cell r="AJ45">
            <v>52.32</v>
          </cell>
          <cell r="AK45">
            <v>246</v>
          </cell>
          <cell r="AL45">
            <v>57.02</v>
          </cell>
          <cell r="AM45">
            <v>311</v>
          </cell>
          <cell r="AN45">
            <v>501</v>
          </cell>
          <cell r="AO45">
            <v>501</v>
          </cell>
        </row>
        <row r="46">
          <cell r="A46">
            <v>44</v>
          </cell>
          <cell r="B46" t="str">
            <v>عبد الحميد حسنين محمد حسنين</v>
          </cell>
          <cell r="C46">
            <v>42</v>
          </cell>
          <cell r="D46">
            <v>0</v>
          </cell>
          <cell r="E46">
            <v>27706242500131</v>
          </cell>
          <cell r="F46">
            <v>48264471</v>
          </cell>
          <cell r="G46">
            <v>40196</v>
          </cell>
          <cell r="H46">
            <v>41660</v>
          </cell>
          <cell r="I46" t="str">
            <v>أخصائى إجتماعى ثالث (أ)</v>
          </cell>
          <cell r="J46" t="str">
            <v>الثالثة (أ)</v>
          </cell>
          <cell r="K46" t="str">
            <v>الثالثة</v>
          </cell>
          <cell r="L46" t="str">
            <v>متزوج ويعول أكثر من واحد</v>
          </cell>
          <cell r="M46">
            <v>41665</v>
          </cell>
          <cell r="N46">
            <v>258</v>
          </cell>
          <cell r="O46"/>
          <cell r="P46">
            <v>42676</v>
          </cell>
          <cell r="Q46" t="str">
            <v>بكالوريوس - المعاهد الفوق متوسطة - معهد الخدمة الإجتماعية</v>
          </cell>
          <cell r="R46">
            <v>396.96</v>
          </cell>
          <cell r="S46">
            <v>258</v>
          </cell>
          <cell r="T46">
            <v>41660</v>
          </cell>
          <cell r="U46">
            <v>42676</v>
          </cell>
          <cell r="V46" t="str">
            <v>عبد الحميد حسنين محمد حسنين</v>
          </cell>
          <cell r="W46"/>
          <cell r="X46">
            <v>41456</v>
          </cell>
          <cell r="Y46"/>
          <cell r="Z46"/>
          <cell r="AA46"/>
          <cell r="AB46"/>
          <cell r="AC46"/>
          <cell r="AD46"/>
          <cell r="AE46"/>
          <cell r="AF46"/>
          <cell r="AG46"/>
          <cell r="AH46"/>
          <cell r="AI46"/>
          <cell r="AJ46"/>
          <cell r="AK46"/>
          <cell r="AL46"/>
          <cell r="AM46"/>
          <cell r="AN46"/>
          <cell r="AO46"/>
        </row>
        <row r="47">
          <cell r="A47">
            <v>45</v>
          </cell>
          <cell r="B47" t="str">
            <v>عبير عبد الفتاح جابر محمود</v>
          </cell>
          <cell r="C47">
            <v>37</v>
          </cell>
          <cell r="D47">
            <v>0</v>
          </cell>
          <cell r="E47">
            <v>28209198800408</v>
          </cell>
          <cell r="F47">
            <v>16556821</v>
          </cell>
          <cell r="G47">
            <v>39164</v>
          </cell>
          <cell r="H47">
            <v>40791</v>
          </cell>
          <cell r="I47" t="str">
            <v>مهندس زراعى ثان (ب)</v>
          </cell>
          <cell r="J47" t="str">
            <v>الثانية (ب)</v>
          </cell>
          <cell r="K47" t="str">
            <v>الثانية</v>
          </cell>
          <cell r="L47" t="str">
            <v>متزوج</v>
          </cell>
          <cell r="M47">
            <v>40792</v>
          </cell>
          <cell r="N47">
            <v>270</v>
          </cell>
          <cell r="O47"/>
          <cell r="P47">
            <v>42676</v>
          </cell>
          <cell r="Q47" t="str">
            <v>بكالوريوس - كلية العلوم الزراعية والبيئية - العلوم الزراعية والبيئية</v>
          </cell>
          <cell r="R47">
            <v>415.43</v>
          </cell>
          <cell r="S47">
            <v>270</v>
          </cell>
          <cell r="T47">
            <v>42552</v>
          </cell>
          <cell r="U47">
            <v>42676</v>
          </cell>
          <cell r="V47" t="str">
            <v>عبير عبد الفتاح جابر محمود</v>
          </cell>
          <cell r="W47"/>
          <cell r="X47">
            <v>40725</v>
          </cell>
          <cell r="Y47">
            <v>28300</v>
          </cell>
          <cell r="Z47">
            <v>41665</v>
          </cell>
          <cell r="AA47">
            <v>48</v>
          </cell>
          <cell r="AB47">
            <v>48</v>
          </cell>
          <cell r="AC47">
            <v>48</v>
          </cell>
          <cell r="AD47">
            <v>246</v>
          </cell>
          <cell r="AE47">
            <v>246</v>
          </cell>
          <cell r="AF47">
            <v>246</v>
          </cell>
          <cell r="AG47">
            <v>253.2</v>
          </cell>
          <cell r="AH47">
            <v>258</v>
          </cell>
          <cell r="AI47">
            <v>258</v>
          </cell>
          <cell r="AJ47">
            <v>281.22000000000003</v>
          </cell>
          <cell r="AK47">
            <v>258</v>
          </cell>
          <cell r="AL47">
            <v>306.52</v>
          </cell>
          <cell r="AM47">
            <v>258</v>
          </cell>
          <cell r="AN47">
            <v>258</v>
          </cell>
          <cell r="AO47">
            <v>258</v>
          </cell>
        </row>
        <row r="48">
          <cell r="A48">
            <v>46</v>
          </cell>
          <cell r="B48" t="str">
            <v>عبير فاروق مصطفي إسماعيل</v>
          </cell>
          <cell r="C48">
            <v>35</v>
          </cell>
          <cell r="D48">
            <v>43146</v>
          </cell>
          <cell r="E48">
            <v>28410222500183</v>
          </cell>
          <cell r="F48">
            <v>24917845</v>
          </cell>
          <cell r="G48">
            <v>39495</v>
          </cell>
          <cell r="H48">
            <v>40791</v>
          </cell>
          <cell r="I48" t="str">
            <v>أخصائى إجتماعى ثان (ب)</v>
          </cell>
          <cell r="J48" t="str">
            <v>الثانية (ب)</v>
          </cell>
          <cell r="K48" t="str">
            <v>الثانية</v>
          </cell>
          <cell r="L48" t="str">
            <v>متزوج</v>
          </cell>
          <cell r="M48">
            <v>40792</v>
          </cell>
          <cell r="N48">
            <v>263</v>
          </cell>
          <cell r="O48"/>
          <cell r="P48">
            <v>42676</v>
          </cell>
          <cell r="Q48" t="str">
            <v>بكالوريوس - كلية الخدمة الاجتماعية - خدمة اجتماعية</v>
          </cell>
          <cell r="R48">
            <v>404.66</v>
          </cell>
          <cell r="S48">
            <v>263</v>
          </cell>
          <cell r="T48">
            <v>42552</v>
          </cell>
          <cell r="U48">
            <v>42676</v>
          </cell>
          <cell r="V48" t="str">
            <v>عبير فاروق مصطفي إسماعيل</v>
          </cell>
          <cell r="W48">
            <v>43146</v>
          </cell>
          <cell r="X48">
            <v>40725</v>
          </cell>
          <cell r="Y48">
            <v>30213</v>
          </cell>
          <cell r="Z48">
            <v>40792</v>
          </cell>
          <cell r="AA48">
            <v>48</v>
          </cell>
          <cell r="AB48">
            <v>48</v>
          </cell>
          <cell r="AC48">
            <v>48</v>
          </cell>
          <cell r="AD48">
            <v>242.8</v>
          </cell>
          <cell r="AE48">
            <v>257.2</v>
          </cell>
          <cell r="AF48">
            <v>261.2</v>
          </cell>
          <cell r="AG48">
            <v>261.2</v>
          </cell>
          <cell r="AH48">
            <v>270</v>
          </cell>
          <cell r="AI48">
            <v>270</v>
          </cell>
          <cell r="AJ48">
            <v>294.3</v>
          </cell>
          <cell r="AK48">
            <v>270</v>
          </cell>
          <cell r="AL48">
            <v>320.77999999999997</v>
          </cell>
          <cell r="AM48">
            <v>270</v>
          </cell>
          <cell r="AN48">
            <v>270</v>
          </cell>
          <cell r="AO48">
            <v>270</v>
          </cell>
        </row>
        <row r="49">
          <cell r="A49">
            <v>47</v>
          </cell>
          <cell r="B49" t="str">
            <v>عبير نصير كامل محمد</v>
          </cell>
          <cell r="C49">
            <v>33</v>
          </cell>
          <cell r="D49">
            <v>43180</v>
          </cell>
          <cell r="E49">
            <v>28607031900244</v>
          </cell>
          <cell r="F49">
            <v>6218778</v>
          </cell>
          <cell r="G49">
            <v>40490</v>
          </cell>
          <cell r="H49">
            <v>41047</v>
          </cell>
          <cell r="I49" t="str">
            <v>أخصائى إجتماعى ثالث (ب)</v>
          </cell>
          <cell r="J49" t="str">
            <v>الثالثة (ب)</v>
          </cell>
          <cell r="K49" t="str">
            <v>الثالثة</v>
          </cell>
          <cell r="L49" t="str">
            <v>متزوج</v>
          </cell>
          <cell r="M49">
            <v>41048</v>
          </cell>
          <cell r="N49">
            <v>257</v>
          </cell>
          <cell r="O49"/>
          <cell r="P49">
            <v>42676</v>
          </cell>
          <cell r="Q49" t="str">
            <v>بكالوريوس - المعاهد العليا - معهد عالى خدمة إجتماعية</v>
          </cell>
          <cell r="R49">
            <v>395.43</v>
          </cell>
          <cell r="S49">
            <v>257</v>
          </cell>
          <cell r="T49">
            <v>41047</v>
          </cell>
          <cell r="U49">
            <v>42676</v>
          </cell>
          <cell r="V49" t="str">
            <v>عبير نصير كامل محمد</v>
          </cell>
          <cell r="W49">
            <v>43180</v>
          </cell>
          <cell r="X49">
            <v>40725</v>
          </cell>
          <cell r="Y49">
            <v>30977</v>
          </cell>
          <cell r="Z49">
            <v>40792</v>
          </cell>
          <cell r="AA49">
            <v>48</v>
          </cell>
          <cell r="AB49">
            <v>48</v>
          </cell>
          <cell r="AC49">
            <v>48</v>
          </cell>
          <cell r="AD49">
            <v>235.8</v>
          </cell>
          <cell r="AE49">
            <v>250.2</v>
          </cell>
          <cell r="AF49">
            <v>254.2</v>
          </cell>
          <cell r="AG49">
            <v>254.2</v>
          </cell>
          <cell r="AH49">
            <v>263</v>
          </cell>
          <cell r="AI49">
            <v>263</v>
          </cell>
          <cell r="AJ49">
            <v>286.67</v>
          </cell>
          <cell r="AK49">
            <v>283</v>
          </cell>
          <cell r="AL49">
            <v>312.47000000000003</v>
          </cell>
          <cell r="AM49">
            <v>293</v>
          </cell>
          <cell r="AN49">
            <v>293</v>
          </cell>
          <cell r="AO49">
            <v>293</v>
          </cell>
        </row>
        <row r="50">
          <cell r="A50">
            <v>48</v>
          </cell>
          <cell r="B50" t="str">
            <v>عثمان محمد عبده محمد</v>
          </cell>
          <cell r="C50">
            <v>51</v>
          </cell>
          <cell r="D50">
            <v>43104</v>
          </cell>
          <cell r="E50">
            <v>26712062501837</v>
          </cell>
          <cell r="F50"/>
          <cell r="G50">
            <v>40394</v>
          </cell>
          <cell r="H50">
            <v>40791</v>
          </cell>
          <cell r="I50" t="str">
            <v>محام (أ)</v>
          </cell>
          <cell r="J50" t="str">
            <v>الثالثة (أ)</v>
          </cell>
          <cell r="K50" t="str">
            <v>الثالثة</v>
          </cell>
          <cell r="L50" t="str">
            <v>متزوج ويعول أكثر من واحد</v>
          </cell>
          <cell r="M50">
            <v>40792</v>
          </cell>
          <cell r="N50">
            <v>257</v>
          </cell>
          <cell r="O50"/>
          <cell r="P50">
            <v>42676</v>
          </cell>
          <cell r="Q50" t="str">
            <v>ليسانس - كلية الحقوق - حقوق</v>
          </cell>
          <cell r="R50">
            <v>395.43</v>
          </cell>
          <cell r="S50">
            <v>257</v>
          </cell>
          <cell r="T50">
            <v>40791</v>
          </cell>
          <cell r="U50">
            <v>42676</v>
          </cell>
          <cell r="V50" t="str">
            <v>عثمان محمد عبده محمد</v>
          </cell>
          <cell r="W50">
            <v>43104</v>
          </cell>
          <cell r="X50">
            <v>40725</v>
          </cell>
          <cell r="Y50">
            <v>31596</v>
          </cell>
          <cell r="Z50">
            <v>41048</v>
          </cell>
          <cell r="AA50">
            <v>48</v>
          </cell>
          <cell r="AB50">
            <v>48</v>
          </cell>
          <cell r="AC50">
            <v>48</v>
          </cell>
          <cell r="AD50">
            <v>229.8</v>
          </cell>
          <cell r="AE50">
            <v>244.2</v>
          </cell>
          <cell r="AF50">
            <v>248.2</v>
          </cell>
          <cell r="AG50">
            <v>248.2</v>
          </cell>
          <cell r="AH50">
            <v>257</v>
          </cell>
          <cell r="AI50">
            <v>257</v>
          </cell>
          <cell r="AJ50">
            <v>280.13</v>
          </cell>
          <cell r="AK50">
            <v>273</v>
          </cell>
          <cell r="AL50">
            <v>305.33999999999997</v>
          </cell>
          <cell r="AM50">
            <v>509.39</v>
          </cell>
          <cell r="AN50">
            <v>792.81</v>
          </cell>
          <cell r="AO50">
            <v>880.49</v>
          </cell>
        </row>
        <row r="51">
          <cell r="A51">
            <v>49</v>
          </cell>
          <cell r="B51" t="str">
            <v>عزة سيد تمام مصطفى</v>
          </cell>
          <cell r="C51">
            <v>32</v>
          </cell>
          <cell r="D51">
            <v>0</v>
          </cell>
          <cell r="E51">
            <v>28707062500061</v>
          </cell>
          <cell r="F51"/>
          <cell r="G51">
            <v>40930</v>
          </cell>
          <cell r="H51">
            <v>40930</v>
          </cell>
          <cell r="I51" t="str">
            <v>كيميائى ثالث (أ)</v>
          </cell>
          <cell r="J51" t="str">
            <v>الثالثة (أ)</v>
          </cell>
          <cell r="K51" t="str">
            <v>الثالثة</v>
          </cell>
          <cell r="L51" t="str">
            <v>أعزب</v>
          </cell>
          <cell r="M51">
            <v>40936</v>
          </cell>
          <cell r="N51">
            <v>254</v>
          </cell>
          <cell r="O51"/>
          <cell r="P51">
            <v>42676</v>
          </cell>
          <cell r="Q51" t="str">
            <v>بكالوريوس - كلية العلوم - كيمياء خاصة</v>
          </cell>
          <cell r="R51">
            <v>390.81</v>
          </cell>
          <cell r="S51">
            <v>254</v>
          </cell>
          <cell r="T51">
            <v>40930</v>
          </cell>
          <cell r="U51">
            <v>42676</v>
          </cell>
          <cell r="V51" t="str">
            <v>عزة سيد تمام مصطفى</v>
          </cell>
          <cell r="W51"/>
          <cell r="X51">
            <v>40725</v>
          </cell>
          <cell r="Y51">
            <v>24812</v>
          </cell>
          <cell r="Z51">
            <v>40792</v>
          </cell>
          <cell r="AA51">
            <v>48</v>
          </cell>
          <cell r="AB51">
            <v>48</v>
          </cell>
          <cell r="AC51">
            <v>48</v>
          </cell>
          <cell r="AD51">
            <v>229.8</v>
          </cell>
          <cell r="AE51">
            <v>244.2</v>
          </cell>
          <cell r="AF51">
            <v>248.2</v>
          </cell>
          <cell r="AG51">
            <v>248.2</v>
          </cell>
          <cell r="AH51">
            <v>257</v>
          </cell>
          <cell r="AI51">
            <v>257</v>
          </cell>
          <cell r="AJ51">
            <v>280.13</v>
          </cell>
          <cell r="AK51">
            <v>257</v>
          </cell>
          <cell r="AL51">
            <v>305.33999999999997</v>
          </cell>
          <cell r="AM51">
            <v>257</v>
          </cell>
          <cell r="AN51">
            <v>257</v>
          </cell>
          <cell r="AO51">
            <v>257</v>
          </cell>
        </row>
        <row r="52">
          <cell r="A52">
            <v>50</v>
          </cell>
          <cell r="B52" t="str">
            <v>عزت سيد حسن محمد</v>
          </cell>
          <cell r="C52">
            <v>58</v>
          </cell>
          <cell r="D52">
            <v>0</v>
          </cell>
          <cell r="E52">
            <v>26106032500111</v>
          </cell>
          <cell r="F52">
            <v>19672079</v>
          </cell>
          <cell r="G52">
            <v>37639</v>
          </cell>
          <cell r="H52">
            <v>40791</v>
          </cell>
          <cell r="I52" t="str">
            <v>محاسب ومراجع ثان (أ)</v>
          </cell>
          <cell r="J52" t="str">
            <v>الثانية (أ)</v>
          </cell>
          <cell r="K52" t="str">
            <v>الثانية</v>
          </cell>
          <cell r="L52" t="str">
            <v>متزوج ويعول أكثر من واحد</v>
          </cell>
          <cell r="M52">
            <v>40792</v>
          </cell>
          <cell r="N52">
            <v>288</v>
          </cell>
          <cell r="O52"/>
          <cell r="P52">
            <v>42676</v>
          </cell>
          <cell r="Q52" t="str">
            <v>بكالوريوس - كلية التجارة - محاسبة</v>
          </cell>
          <cell r="R52">
            <v>443.12</v>
          </cell>
          <cell r="S52">
            <v>288</v>
          </cell>
          <cell r="T52">
            <v>41091</v>
          </cell>
          <cell r="U52">
            <v>42676</v>
          </cell>
          <cell r="V52" t="str">
            <v>عزت سيد حسن محمد</v>
          </cell>
          <cell r="W52"/>
          <cell r="X52">
            <v>40360</v>
          </cell>
          <cell r="Y52">
            <v>31964</v>
          </cell>
          <cell r="Z52">
            <v>40936</v>
          </cell>
          <cell r="AA52">
            <v>48</v>
          </cell>
          <cell r="AB52">
            <v>48</v>
          </cell>
          <cell r="AC52">
            <v>48</v>
          </cell>
          <cell r="AD52">
            <v>226.8</v>
          </cell>
          <cell r="AE52">
            <v>241.2</v>
          </cell>
          <cell r="AF52">
            <v>245.2</v>
          </cell>
          <cell r="AG52">
            <v>245.2</v>
          </cell>
          <cell r="AH52">
            <v>254</v>
          </cell>
          <cell r="AI52">
            <v>254</v>
          </cell>
          <cell r="AJ52">
            <v>276.86</v>
          </cell>
          <cell r="AK52">
            <v>254</v>
          </cell>
          <cell r="AL52">
            <v>301.77</v>
          </cell>
          <cell r="AM52">
            <v>254</v>
          </cell>
          <cell r="AN52">
            <v>254</v>
          </cell>
          <cell r="AO52">
            <v>254</v>
          </cell>
        </row>
        <row r="53">
          <cell r="A53">
            <v>51</v>
          </cell>
          <cell r="B53" t="str">
            <v>عزه عبد الحميد زكى محمد</v>
          </cell>
          <cell r="C53">
            <v>47</v>
          </cell>
          <cell r="D53">
            <v>43096</v>
          </cell>
          <cell r="E53">
            <v>27203062500221</v>
          </cell>
          <cell r="F53"/>
          <cell r="G53">
            <v>38965</v>
          </cell>
          <cell r="H53">
            <v>40791</v>
          </cell>
          <cell r="I53" t="str">
            <v>باحث شئون تعليم ثان (ب)</v>
          </cell>
          <cell r="J53" t="str">
            <v>الثانية (ب)</v>
          </cell>
          <cell r="K53" t="str">
            <v>الثانية</v>
          </cell>
          <cell r="L53" t="str">
            <v>أعزب</v>
          </cell>
          <cell r="M53">
            <v>40792</v>
          </cell>
          <cell r="N53">
            <v>274</v>
          </cell>
          <cell r="O53"/>
          <cell r="P53">
            <v>42676</v>
          </cell>
          <cell r="Q53"/>
          <cell r="R53">
            <v>421.58</v>
          </cell>
          <cell r="S53">
            <v>274</v>
          </cell>
          <cell r="T53">
            <v>41913</v>
          </cell>
          <cell r="U53">
            <v>42676</v>
          </cell>
          <cell r="V53" t="str">
            <v>عزه عبد الحميد زكى محمد</v>
          </cell>
          <cell r="W53">
            <v>43096</v>
          </cell>
          <cell r="X53">
            <v>40725</v>
          </cell>
          <cell r="Y53">
            <v>22435</v>
          </cell>
          <cell r="Z53">
            <v>40792</v>
          </cell>
          <cell r="AA53">
            <v>48</v>
          </cell>
          <cell r="AB53">
            <v>48</v>
          </cell>
          <cell r="AC53">
            <v>234.6</v>
          </cell>
          <cell r="AD53">
            <v>253.8</v>
          </cell>
          <cell r="AE53">
            <v>268.2</v>
          </cell>
          <cell r="AF53">
            <v>273.2</v>
          </cell>
          <cell r="AG53">
            <v>273.2</v>
          </cell>
          <cell r="AH53">
            <v>283</v>
          </cell>
          <cell r="AI53">
            <v>288</v>
          </cell>
          <cell r="AJ53">
            <v>313.92</v>
          </cell>
          <cell r="AK53">
            <v>327.58999999999997</v>
          </cell>
          <cell r="AL53">
            <v>342.17</v>
          </cell>
          <cell r="AM53">
            <v>332.59</v>
          </cell>
          <cell r="AN53">
            <v>332.59</v>
          </cell>
          <cell r="AO53">
            <v>332.59</v>
          </cell>
        </row>
        <row r="54">
          <cell r="A54">
            <v>52</v>
          </cell>
          <cell r="B54" t="str">
            <v>علاء رمضان توفيق على</v>
          </cell>
          <cell r="C54">
            <v>34</v>
          </cell>
          <cell r="D54">
            <v>0</v>
          </cell>
          <cell r="E54">
            <v>28505012500157</v>
          </cell>
          <cell r="F54"/>
          <cell r="G54">
            <v>37916</v>
          </cell>
          <cell r="H54">
            <v>40791</v>
          </cell>
          <cell r="I54" t="str">
            <v>أخصائى إجتماعى ثان (أ)</v>
          </cell>
          <cell r="J54" t="str">
            <v>الثانية (أ)</v>
          </cell>
          <cell r="K54" t="str">
            <v>الثانية</v>
          </cell>
          <cell r="L54" t="str">
            <v>متزوج ويعول واحد</v>
          </cell>
          <cell r="M54">
            <v>40792</v>
          </cell>
          <cell r="N54">
            <v>278</v>
          </cell>
          <cell r="O54"/>
          <cell r="P54">
            <v>42676</v>
          </cell>
          <cell r="Q54" t="str">
            <v>بكالوريوس - كلية الخدمة الاجتماعية - خدمة اجتماعية</v>
          </cell>
          <cell r="R54">
            <v>427.74</v>
          </cell>
          <cell r="S54">
            <v>278</v>
          </cell>
          <cell r="T54">
            <v>41091</v>
          </cell>
          <cell r="U54">
            <v>42676</v>
          </cell>
          <cell r="V54" t="str">
            <v>علاء رمضان توفيق على</v>
          </cell>
          <cell r="W54"/>
          <cell r="X54">
            <v>40725</v>
          </cell>
          <cell r="Y54">
            <v>26364</v>
          </cell>
          <cell r="Z54">
            <v>40792</v>
          </cell>
          <cell r="AA54">
            <v>48</v>
          </cell>
          <cell r="AB54">
            <v>48</v>
          </cell>
          <cell r="AC54">
            <v>48</v>
          </cell>
          <cell r="AD54">
            <v>241.8</v>
          </cell>
          <cell r="AE54">
            <v>256.2</v>
          </cell>
          <cell r="AF54">
            <v>260.2</v>
          </cell>
          <cell r="AG54">
            <v>260.2</v>
          </cell>
          <cell r="AH54">
            <v>269</v>
          </cell>
          <cell r="AI54">
            <v>274</v>
          </cell>
          <cell r="AJ54">
            <v>298.66000000000003</v>
          </cell>
          <cell r="AK54">
            <v>274</v>
          </cell>
          <cell r="AL54">
            <v>325.52999999999997</v>
          </cell>
          <cell r="AM54">
            <v>274</v>
          </cell>
          <cell r="AN54">
            <v>274</v>
          </cell>
          <cell r="AO54">
            <v>274</v>
          </cell>
        </row>
        <row r="55">
          <cell r="A55">
            <v>53</v>
          </cell>
          <cell r="B55" t="str">
            <v>عمر اسماعيل عمر اسماعيل</v>
          </cell>
          <cell r="C55">
            <v>37</v>
          </cell>
          <cell r="D55">
            <v>0</v>
          </cell>
          <cell r="E55">
            <v>28206262500473</v>
          </cell>
          <cell r="F55">
            <v>31705379</v>
          </cell>
          <cell r="G55">
            <v>38511</v>
          </cell>
          <cell r="H55">
            <v>40791</v>
          </cell>
          <cell r="I55" t="str">
            <v>محام ممتاز (ب)</v>
          </cell>
          <cell r="J55" t="str">
            <v>الثانية (ب)</v>
          </cell>
          <cell r="K55" t="str">
            <v>الثانية</v>
          </cell>
          <cell r="L55" t="str">
            <v>متزوج ويعول واحد</v>
          </cell>
          <cell r="M55">
            <v>40792</v>
          </cell>
          <cell r="N55">
            <v>274</v>
          </cell>
          <cell r="O55"/>
          <cell r="P55">
            <v>42676</v>
          </cell>
          <cell r="Q55" t="str">
            <v>ليسانس - كلية الحقوق - حقوق</v>
          </cell>
          <cell r="R55">
            <v>421.58</v>
          </cell>
          <cell r="S55">
            <v>274</v>
          </cell>
          <cell r="T55">
            <v>41913</v>
          </cell>
          <cell r="U55">
            <v>42676</v>
          </cell>
          <cell r="V55" t="str">
            <v>عمر اسماعيل عمر اسماعيل</v>
          </cell>
          <cell r="W55"/>
          <cell r="X55">
            <v>40725</v>
          </cell>
          <cell r="Y55">
            <v>31168</v>
          </cell>
          <cell r="Z55">
            <v>40792</v>
          </cell>
          <cell r="AA55">
            <v>48</v>
          </cell>
          <cell r="AB55">
            <v>48</v>
          </cell>
          <cell r="AC55">
            <v>48</v>
          </cell>
          <cell r="AD55">
            <v>248.8</v>
          </cell>
          <cell r="AE55">
            <v>263.2</v>
          </cell>
          <cell r="AF55">
            <v>268.2</v>
          </cell>
          <cell r="AG55">
            <v>268.2</v>
          </cell>
          <cell r="AH55">
            <v>278</v>
          </cell>
          <cell r="AI55">
            <v>278</v>
          </cell>
          <cell r="AJ55">
            <v>303.02</v>
          </cell>
          <cell r="AK55">
            <v>278</v>
          </cell>
          <cell r="AL55">
            <v>330.29</v>
          </cell>
          <cell r="AM55">
            <v>278</v>
          </cell>
          <cell r="AN55">
            <v>278</v>
          </cell>
          <cell r="AO55">
            <v>278</v>
          </cell>
        </row>
        <row r="56">
          <cell r="A56">
            <v>54</v>
          </cell>
          <cell r="B56" t="str">
            <v>عمر عبد الرحمن دوينى عبدالرحمن</v>
          </cell>
          <cell r="C56">
            <v>36</v>
          </cell>
          <cell r="D56">
            <v>43167</v>
          </cell>
          <cell r="E56">
            <v>28307182502212</v>
          </cell>
          <cell r="F56">
            <v>56652376</v>
          </cell>
          <cell r="G56">
            <v>39998</v>
          </cell>
          <cell r="H56">
            <v>41086</v>
          </cell>
          <cell r="I56" t="str">
            <v>باحث شئون تعليم ثالث (أ)</v>
          </cell>
          <cell r="J56" t="str">
            <v>الثالثة (أ)</v>
          </cell>
          <cell r="K56" t="str">
            <v>الثالثة</v>
          </cell>
          <cell r="L56" t="str">
            <v>متزوج</v>
          </cell>
          <cell r="M56">
            <v>41087</v>
          </cell>
          <cell r="N56">
            <v>260</v>
          </cell>
          <cell r="O56"/>
          <cell r="P56">
            <v>42676</v>
          </cell>
          <cell r="Q56" t="str">
            <v>بكالوريوس - كلية التربية - أصول تربية</v>
          </cell>
          <cell r="R56">
            <v>400.04</v>
          </cell>
          <cell r="S56">
            <v>260</v>
          </cell>
          <cell r="T56">
            <v>41086</v>
          </cell>
          <cell r="U56">
            <v>42676</v>
          </cell>
          <cell r="V56" t="str">
            <v>عمر عبد الرحمن دوينى عبدالرحمن</v>
          </cell>
          <cell r="W56">
            <v>43167</v>
          </cell>
          <cell r="X56">
            <v>40725</v>
          </cell>
          <cell r="Y56">
            <v>30128</v>
          </cell>
          <cell r="Z56">
            <v>40792</v>
          </cell>
          <cell r="AA56">
            <v>48</v>
          </cell>
          <cell r="AB56">
            <v>48</v>
          </cell>
          <cell r="AC56">
            <v>48</v>
          </cell>
          <cell r="AD56">
            <v>241.8</v>
          </cell>
          <cell r="AE56">
            <v>256.2</v>
          </cell>
          <cell r="AF56">
            <v>260.2</v>
          </cell>
          <cell r="AG56">
            <v>260.2</v>
          </cell>
          <cell r="AH56">
            <v>269</v>
          </cell>
          <cell r="AI56">
            <v>274</v>
          </cell>
          <cell r="AJ56">
            <v>298.66000000000003</v>
          </cell>
          <cell r="AK56">
            <v>274</v>
          </cell>
          <cell r="AL56">
            <v>325.52999999999997</v>
          </cell>
          <cell r="AM56">
            <v>274</v>
          </cell>
          <cell r="AN56">
            <v>274</v>
          </cell>
          <cell r="AO56">
            <v>274</v>
          </cell>
        </row>
        <row r="57">
          <cell r="A57">
            <v>55</v>
          </cell>
          <cell r="B57" t="str">
            <v>عمر محى عبد العليم عبد الحافظ</v>
          </cell>
          <cell r="C57">
            <v>34</v>
          </cell>
          <cell r="D57">
            <v>43104</v>
          </cell>
          <cell r="E57">
            <v>28507012500494</v>
          </cell>
          <cell r="F57">
            <v>27392104</v>
          </cell>
          <cell r="G57">
            <v>40681</v>
          </cell>
          <cell r="H57">
            <v>41047</v>
          </cell>
          <cell r="I57" t="str">
            <v>محام (ب)</v>
          </cell>
          <cell r="J57" t="str">
            <v>الثالثة (ب)</v>
          </cell>
          <cell r="K57" t="str">
            <v>الثالثة</v>
          </cell>
          <cell r="L57" t="str">
            <v>متزوج</v>
          </cell>
          <cell r="M57">
            <v>41048</v>
          </cell>
          <cell r="N57">
            <v>257</v>
          </cell>
          <cell r="O57"/>
          <cell r="P57">
            <v>42676</v>
          </cell>
          <cell r="Q57" t="str">
            <v>ليسانس - كلية الحقوق - قانون عام</v>
          </cell>
          <cell r="R57"/>
          <cell r="S57">
            <v>257</v>
          </cell>
          <cell r="T57">
            <v>41047</v>
          </cell>
          <cell r="U57">
            <v>42676</v>
          </cell>
          <cell r="V57" t="str">
            <v>عمر محى عبد العليم عبد الحافظ</v>
          </cell>
          <cell r="W57">
            <v>43104</v>
          </cell>
          <cell r="X57">
            <v>31959</v>
          </cell>
          <cell r="Y57">
            <v>30515</v>
          </cell>
          <cell r="Z57">
            <v>41087</v>
          </cell>
          <cell r="AA57">
            <v>48</v>
          </cell>
          <cell r="AB57">
            <v>48</v>
          </cell>
          <cell r="AC57">
            <v>48</v>
          </cell>
          <cell r="AD57">
            <v>232.8</v>
          </cell>
          <cell r="AE57">
            <v>247.2</v>
          </cell>
          <cell r="AF57">
            <v>251.2</v>
          </cell>
          <cell r="AG57">
            <v>251.2</v>
          </cell>
          <cell r="AH57">
            <v>260</v>
          </cell>
          <cell r="AI57">
            <v>260</v>
          </cell>
          <cell r="AJ57">
            <v>283.39999999999998</v>
          </cell>
          <cell r="AK57">
            <v>276</v>
          </cell>
          <cell r="AL57">
            <v>308.89999999999998</v>
          </cell>
          <cell r="AM57">
            <v>512.84</v>
          </cell>
          <cell r="AN57">
            <v>796.56</v>
          </cell>
          <cell r="AO57">
            <v>884.61</v>
          </cell>
        </row>
        <row r="58">
          <cell r="A58">
            <v>56</v>
          </cell>
          <cell r="B58" t="str">
            <v>عمرو حامد حسن محمد</v>
          </cell>
          <cell r="C58">
            <v>37</v>
          </cell>
          <cell r="D58">
            <v>43104</v>
          </cell>
          <cell r="E58">
            <v>28112020101791</v>
          </cell>
          <cell r="F58"/>
          <cell r="G58">
            <v>40401</v>
          </cell>
          <cell r="H58">
            <v>41660</v>
          </cell>
          <cell r="I58" t="str">
            <v>محام (أ)</v>
          </cell>
          <cell r="J58" t="str">
            <v>الثالثة (أ)</v>
          </cell>
          <cell r="K58" t="str">
            <v>الثالثة</v>
          </cell>
          <cell r="L58" t="str">
            <v>أعزب</v>
          </cell>
          <cell r="M58">
            <v>41665</v>
          </cell>
          <cell r="N58">
            <v>255</v>
          </cell>
          <cell r="O58"/>
          <cell r="P58">
            <v>42676</v>
          </cell>
          <cell r="Q58" t="str">
            <v>ليسانس - كلية الحقوق - قانون عام</v>
          </cell>
          <cell r="R58">
            <v>392.35</v>
          </cell>
          <cell r="S58">
            <v>255</v>
          </cell>
          <cell r="T58">
            <v>41660</v>
          </cell>
          <cell r="U58">
            <v>42676</v>
          </cell>
          <cell r="V58" t="str">
            <v>عمرو حامد حسن محمد</v>
          </cell>
          <cell r="W58">
            <v>43104</v>
          </cell>
          <cell r="X58">
            <v>41456</v>
          </cell>
          <cell r="Y58">
            <v>31229</v>
          </cell>
          <cell r="Z58">
            <v>41048</v>
          </cell>
          <cell r="AA58">
            <v>48</v>
          </cell>
          <cell r="AB58">
            <v>48</v>
          </cell>
          <cell r="AC58">
            <v>48</v>
          </cell>
          <cell r="AD58">
            <v>229.8</v>
          </cell>
          <cell r="AE58">
            <v>244.2</v>
          </cell>
          <cell r="AF58">
            <v>248.2</v>
          </cell>
          <cell r="AG58">
            <v>248.2</v>
          </cell>
          <cell r="AH58">
            <v>257</v>
          </cell>
          <cell r="AI58">
            <v>257</v>
          </cell>
          <cell r="AJ58">
            <v>280.13</v>
          </cell>
          <cell r="AK58">
            <v>257</v>
          </cell>
          <cell r="AL58">
            <v>305.33999999999997</v>
          </cell>
          <cell r="AM58">
            <v>257</v>
          </cell>
          <cell r="AN58">
            <v>257</v>
          </cell>
          <cell r="AO58">
            <v>257</v>
          </cell>
        </row>
        <row r="59">
          <cell r="A59">
            <v>57</v>
          </cell>
          <cell r="B59" t="str">
            <v>عمرو محمد محمد عبد المجيد</v>
          </cell>
          <cell r="C59">
            <v>39</v>
          </cell>
          <cell r="D59">
            <v>43129</v>
          </cell>
          <cell r="E59">
            <v>27912222500339</v>
          </cell>
          <cell r="F59">
            <v>14068118</v>
          </cell>
          <cell r="G59">
            <v>37724</v>
          </cell>
          <cell r="H59">
            <v>40791</v>
          </cell>
          <cell r="I59" t="str">
            <v>أخصائى نشاط رياضي ثان (أ)</v>
          </cell>
          <cell r="J59" t="str">
            <v>الثانية (أ)</v>
          </cell>
          <cell r="K59" t="str">
            <v>الثانية</v>
          </cell>
          <cell r="L59" t="str">
            <v>متزوج ويعول أكثر من واحد</v>
          </cell>
          <cell r="M59">
            <v>40792</v>
          </cell>
          <cell r="N59">
            <v>284</v>
          </cell>
          <cell r="O59"/>
          <cell r="P59">
            <v>42676</v>
          </cell>
          <cell r="Q59" t="str">
            <v>بكالوريوس - كلية التربية الرياضية للبنات - إدارة رياضية و ترويح</v>
          </cell>
          <cell r="R59">
            <v>436.97</v>
          </cell>
          <cell r="S59">
            <v>284</v>
          </cell>
          <cell r="T59">
            <v>41091</v>
          </cell>
          <cell r="U59">
            <v>42676</v>
          </cell>
          <cell r="V59" t="str">
            <v>عمرو محمد محمد عبد المجيد</v>
          </cell>
          <cell r="W59">
            <v>43129</v>
          </cell>
          <cell r="X59">
            <v>40725</v>
          </cell>
          <cell r="Y59">
            <v>29922</v>
          </cell>
          <cell r="Z59">
            <v>41665</v>
          </cell>
          <cell r="AA59">
            <v>48</v>
          </cell>
          <cell r="AB59">
            <v>48</v>
          </cell>
          <cell r="AC59">
            <v>48</v>
          </cell>
          <cell r="AD59">
            <v>246</v>
          </cell>
          <cell r="AE59">
            <v>246</v>
          </cell>
          <cell r="AF59">
            <v>246</v>
          </cell>
          <cell r="AG59">
            <v>250.2</v>
          </cell>
          <cell r="AH59">
            <v>255</v>
          </cell>
          <cell r="AI59">
            <v>255</v>
          </cell>
          <cell r="AJ59">
            <v>277.95</v>
          </cell>
          <cell r="AK59">
            <v>255</v>
          </cell>
          <cell r="AL59">
            <v>302.95999999999998</v>
          </cell>
          <cell r="AM59">
            <v>255</v>
          </cell>
          <cell r="AN59">
            <v>255</v>
          </cell>
          <cell r="AO59">
            <v>255</v>
          </cell>
        </row>
        <row r="60">
          <cell r="A60">
            <v>58</v>
          </cell>
          <cell r="B60" t="str">
            <v>عمرو محمود أحمد حسان</v>
          </cell>
          <cell r="C60">
            <v>38</v>
          </cell>
          <cell r="D60">
            <v>43166</v>
          </cell>
          <cell r="E60">
            <v>28109012500413</v>
          </cell>
          <cell r="F60">
            <v>61765978</v>
          </cell>
          <cell r="G60">
            <v>39446</v>
          </cell>
          <cell r="H60">
            <v>40791</v>
          </cell>
          <cell r="I60" t="str">
            <v>أخصائى شئون قانونية ثان (ب)</v>
          </cell>
          <cell r="J60" t="str">
            <v>الثانية (ب)</v>
          </cell>
          <cell r="K60" t="str">
            <v>الثانية</v>
          </cell>
          <cell r="L60" t="str">
            <v>متزوج</v>
          </cell>
          <cell r="M60">
            <v>40792</v>
          </cell>
          <cell r="N60">
            <v>264</v>
          </cell>
          <cell r="O60"/>
          <cell r="P60">
            <v>42676</v>
          </cell>
          <cell r="Q60" t="str">
            <v>ليسانس</v>
          </cell>
          <cell r="R60"/>
          <cell r="S60">
            <v>264</v>
          </cell>
          <cell r="T60">
            <v>42552</v>
          </cell>
          <cell r="U60">
            <v>42676</v>
          </cell>
          <cell r="V60" t="str">
            <v>عمرو محمود أحمد حسان</v>
          </cell>
          <cell r="W60">
            <v>43166</v>
          </cell>
          <cell r="X60">
            <v>40360</v>
          </cell>
          <cell r="Y60">
            <v>29211</v>
          </cell>
          <cell r="Z60">
            <v>40792</v>
          </cell>
          <cell r="AA60">
            <v>48</v>
          </cell>
          <cell r="AB60">
            <v>48</v>
          </cell>
          <cell r="AC60">
            <v>48</v>
          </cell>
          <cell r="AD60">
            <v>249.8</v>
          </cell>
          <cell r="AE60">
            <v>264.2</v>
          </cell>
          <cell r="AF60">
            <v>269.2</v>
          </cell>
          <cell r="AG60">
            <v>269.2</v>
          </cell>
          <cell r="AH60">
            <v>279</v>
          </cell>
          <cell r="AI60">
            <v>284</v>
          </cell>
          <cell r="AJ60">
            <v>309.56</v>
          </cell>
          <cell r="AK60">
            <v>301</v>
          </cell>
          <cell r="AL60">
            <v>337.42</v>
          </cell>
          <cell r="AM60">
            <v>541.64</v>
          </cell>
          <cell r="AN60">
            <v>828.06</v>
          </cell>
          <cell r="AO60">
            <v>921.36</v>
          </cell>
        </row>
        <row r="61">
          <cell r="A61">
            <v>59</v>
          </cell>
          <cell r="B61" t="str">
            <v>غادة أحمد سيد عبد العال</v>
          </cell>
          <cell r="C61">
            <v>40</v>
          </cell>
          <cell r="D61">
            <v>0</v>
          </cell>
          <cell r="E61">
            <v>27909242500041</v>
          </cell>
          <cell r="F61">
            <v>16224784</v>
          </cell>
          <cell r="G61">
            <v>39321</v>
          </cell>
          <cell r="H61">
            <v>40791</v>
          </cell>
          <cell r="I61" t="str">
            <v>باحث شئون تعليم ثان (ب)</v>
          </cell>
          <cell r="J61" t="str">
            <v>الثانية (ب)</v>
          </cell>
          <cell r="K61" t="str">
            <v>الثانية</v>
          </cell>
          <cell r="L61" t="str">
            <v>متزوج</v>
          </cell>
          <cell r="M61">
            <v>40792</v>
          </cell>
          <cell r="N61">
            <v>270</v>
          </cell>
          <cell r="O61"/>
          <cell r="P61">
            <v>42676</v>
          </cell>
          <cell r="Q61" t="str">
            <v>بكالوريوس - كلية التربية - تعليم أساسى ( الحلقة الابتدائية ) العلوم</v>
          </cell>
          <cell r="R61">
            <v>415.43</v>
          </cell>
          <cell r="S61">
            <v>270</v>
          </cell>
          <cell r="T61">
            <v>42552</v>
          </cell>
          <cell r="U61">
            <v>42676</v>
          </cell>
          <cell r="V61" t="str">
            <v>غادة أحمد سيد عبد العال</v>
          </cell>
          <cell r="W61"/>
          <cell r="X61">
            <v>40725</v>
          </cell>
          <cell r="Y61">
            <v>29830</v>
          </cell>
          <cell r="Z61">
            <v>40792</v>
          </cell>
          <cell r="AA61">
            <v>48</v>
          </cell>
          <cell r="AB61">
            <v>48</v>
          </cell>
          <cell r="AC61">
            <v>225.6</v>
          </cell>
          <cell r="AD61">
            <v>236.8</v>
          </cell>
          <cell r="AE61">
            <v>251.2</v>
          </cell>
          <cell r="AF61">
            <v>255.2</v>
          </cell>
          <cell r="AG61">
            <v>255.2</v>
          </cell>
          <cell r="AH61">
            <v>264</v>
          </cell>
          <cell r="AI61">
            <v>264</v>
          </cell>
          <cell r="AJ61">
            <v>287.76</v>
          </cell>
          <cell r="AK61">
            <v>301.24</v>
          </cell>
          <cell r="AL61">
            <v>313.64999999999998</v>
          </cell>
          <cell r="AM61">
            <v>305.24</v>
          </cell>
          <cell r="AN61">
            <v>305.24</v>
          </cell>
          <cell r="AO61">
            <v>305.24</v>
          </cell>
        </row>
        <row r="62">
          <cell r="A62">
            <v>60</v>
          </cell>
          <cell r="B62" t="str">
            <v>فاطمة أحمد فواز خلف الله</v>
          </cell>
          <cell r="C62">
            <v>39</v>
          </cell>
          <cell r="D62">
            <v>0</v>
          </cell>
          <cell r="E62">
            <v>28004262500242</v>
          </cell>
          <cell r="F62">
            <v>14001468</v>
          </cell>
          <cell r="G62">
            <v>38753</v>
          </cell>
          <cell r="H62">
            <v>40791</v>
          </cell>
          <cell r="I62" t="str">
            <v>أخصائى شئون أفراد ثان (ب)</v>
          </cell>
          <cell r="J62" t="str">
            <v>الثانية (ب)</v>
          </cell>
          <cell r="K62" t="str">
            <v>الثانية</v>
          </cell>
          <cell r="L62" t="str">
            <v>متزوج</v>
          </cell>
          <cell r="M62">
            <v>40792</v>
          </cell>
          <cell r="N62">
            <v>274</v>
          </cell>
          <cell r="O62"/>
          <cell r="P62">
            <v>42676</v>
          </cell>
          <cell r="Q62" t="str">
            <v>بكالوريوس - كلية التجارة - علوم سياسية</v>
          </cell>
          <cell r="R62">
            <v>421.58</v>
          </cell>
          <cell r="S62">
            <v>274</v>
          </cell>
          <cell r="T62">
            <v>41913</v>
          </cell>
          <cell r="U62">
            <v>42676</v>
          </cell>
          <cell r="V62" t="str">
            <v>فاطمة أحمد فواز خلف الله</v>
          </cell>
          <cell r="W62"/>
          <cell r="X62">
            <v>40725</v>
          </cell>
          <cell r="Y62">
            <v>29122</v>
          </cell>
          <cell r="Z62">
            <v>40792</v>
          </cell>
          <cell r="AA62">
            <v>48</v>
          </cell>
          <cell r="AB62">
            <v>48</v>
          </cell>
          <cell r="AC62">
            <v>48</v>
          </cell>
          <cell r="AD62">
            <v>238.8</v>
          </cell>
          <cell r="AE62">
            <v>253.2</v>
          </cell>
          <cell r="AF62">
            <v>257.2</v>
          </cell>
          <cell r="AG62">
            <v>257.2</v>
          </cell>
          <cell r="AH62">
            <v>266</v>
          </cell>
          <cell r="AI62">
            <v>270</v>
          </cell>
          <cell r="AJ62">
            <v>294.3</v>
          </cell>
          <cell r="AK62">
            <v>270</v>
          </cell>
          <cell r="AL62">
            <v>320.77999999999997</v>
          </cell>
          <cell r="AM62">
            <v>270</v>
          </cell>
          <cell r="AN62">
            <v>270</v>
          </cell>
          <cell r="AO62">
            <v>270</v>
          </cell>
        </row>
        <row r="63">
          <cell r="A63">
            <v>61</v>
          </cell>
          <cell r="B63" t="str">
            <v>فاطمه حسانين احمد محمد</v>
          </cell>
          <cell r="C63">
            <v>33</v>
          </cell>
          <cell r="D63">
            <v>0</v>
          </cell>
          <cell r="E63">
            <v>28603178800223</v>
          </cell>
          <cell r="F63">
            <v>61651752</v>
          </cell>
          <cell r="G63">
            <v>39270</v>
          </cell>
          <cell r="H63">
            <v>40791</v>
          </cell>
          <cell r="I63" t="str">
            <v>أخصائى اقامة ثان (ب)</v>
          </cell>
          <cell r="J63" t="str">
            <v>الثانية (ب)</v>
          </cell>
          <cell r="K63" t="str">
            <v>الثانية</v>
          </cell>
          <cell r="L63" t="str">
            <v>متزوج</v>
          </cell>
          <cell r="M63">
            <v>40792</v>
          </cell>
          <cell r="N63">
            <v>266</v>
          </cell>
          <cell r="O63"/>
          <cell r="P63">
            <v>42676</v>
          </cell>
          <cell r="Q63" t="str">
            <v>بكالوريوس - كلية الخدمة الاجتماعية - خدمة اجتماعية</v>
          </cell>
          <cell r="R63">
            <v>409.27</v>
          </cell>
          <cell r="S63">
            <v>266</v>
          </cell>
          <cell r="T63">
            <v>42552</v>
          </cell>
          <cell r="U63">
            <v>42676</v>
          </cell>
          <cell r="V63" t="str">
            <v>فاطمه حسانين احمد محمد</v>
          </cell>
          <cell r="W63"/>
          <cell r="X63">
            <v>40725</v>
          </cell>
          <cell r="Y63">
            <v>29337</v>
          </cell>
          <cell r="Z63">
            <v>40792</v>
          </cell>
          <cell r="AA63">
            <v>48</v>
          </cell>
          <cell r="AB63">
            <v>48</v>
          </cell>
          <cell r="AC63">
            <v>48</v>
          </cell>
          <cell r="AD63">
            <v>241.8</v>
          </cell>
          <cell r="AE63">
            <v>256.2</v>
          </cell>
          <cell r="AF63">
            <v>260.2</v>
          </cell>
          <cell r="AG63">
            <v>260.2</v>
          </cell>
          <cell r="AH63">
            <v>269</v>
          </cell>
          <cell r="AI63">
            <v>274</v>
          </cell>
          <cell r="AJ63">
            <v>298.66000000000003</v>
          </cell>
          <cell r="AK63">
            <v>274</v>
          </cell>
          <cell r="AL63">
            <v>325.52999999999997</v>
          </cell>
          <cell r="AM63">
            <v>274</v>
          </cell>
          <cell r="AN63">
            <v>274</v>
          </cell>
          <cell r="AO63">
            <v>274</v>
          </cell>
        </row>
        <row r="64">
          <cell r="A64">
            <v>62</v>
          </cell>
          <cell r="B64" t="str">
            <v>ليلى محمد فرحان أحمد</v>
          </cell>
          <cell r="C64">
            <v>32</v>
          </cell>
          <cell r="D64">
            <v>43099</v>
          </cell>
          <cell r="E64">
            <v>28612082503685</v>
          </cell>
          <cell r="F64">
            <v>1537699</v>
          </cell>
          <cell r="G64">
            <v>40205</v>
          </cell>
          <cell r="H64">
            <v>41047</v>
          </cell>
          <cell r="I64" t="str">
            <v>كيميائى ثالث (أ)</v>
          </cell>
          <cell r="J64" t="str">
            <v>الثالثة (أ)</v>
          </cell>
          <cell r="K64" t="str">
            <v>الثالثة</v>
          </cell>
          <cell r="L64" t="str">
            <v>متزوج</v>
          </cell>
          <cell r="M64">
            <v>41087</v>
          </cell>
          <cell r="N64">
            <v>260</v>
          </cell>
          <cell r="O64"/>
          <cell r="P64">
            <v>42676</v>
          </cell>
          <cell r="Q64" t="str">
            <v>بكالوريوس - كلية العلوم - كيمياء خاصة</v>
          </cell>
          <cell r="R64">
            <v>400.04</v>
          </cell>
          <cell r="S64">
            <v>260</v>
          </cell>
          <cell r="T64">
            <v>41047</v>
          </cell>
          <cell r="U64">
            <v>42676</v>
          </cell>
          <cell r="V64" t="str">
            <v>ليلى محمد فرحان أحمد</v>
          </cell>
          <cell r="W64">
            <v>43099</v>
          </cell>
          <cell r="X64">
            <v>40725</v>
          </cell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</row>
        <row r="65">
          <cell r="A65">
            <v>63</v>
          </cell>
          <cell r="B65" t="str">
            <v>محمد أحمد كامل مصطفى</v>
          </cell>
          <cell r="C65">
            <v>34</v>
          </cell>
          <cell r="D65">
            <v>0</v>
          </cell>
          <cell r="E65">
            <v>28502188800298</v>
          </cell>
          <cell r="F65">
            <v>24257835</v>
          </cell>
          <cell r="G65">
            <v>40264</v>
          </cell>
          <cell r="H65">
            <v>41660</v>
          </cell>
          <cell r="I65" t="str">
            <v>باحث شئون تعليم ثالث (أ)</v>
          </cell>
          <cell r="J65" t="str">
            <v>الثالثة (أ)</v>
          </cell>
          <cell r="K65" t="str">
            <v>الثالثة</v>
          </cell>
          <cell r="L65" t="str">
            <v>أعزب</v>
          </cell>
          <cell r="M65">
            <v>41665</v>
          </cell>
          <cell r="N65">
            <v>255</v>
          </cell>
          <cell r="O65"/>
          <cell r="P65">
            <v>42676</v>
          </cell>
          <cell r="Q65" t="str">
            <v>بكالوريوس - كلية التربية النوعية - تربية نوعية</v>
          </cell>
          <cell r="R65">
            <v>392.35</v>
          </cell>
          <cell r="S65">
            <v>255</v>
          </cell>
          <cell r="T65">
            <v>41660</v>
          </cell>
          <cell r="U65">
            <v>42676</v>
          </cell>
          <cell r="V65" t="str">
            <v>محمد أحمد كامل مصطفى</v>
          </cell>
          <cell r="W65"/>
          <cell r="X65">
            <v>41456</v>
          </cell>
          <cell r="Y65">
            <v>31488</v>
          </cell>
          <cell r="Z65">
            <v>40792</v>
          </cell>
          <cell r="AA65">
            <v>48</v>
          </cell>
          <cell r="AB65">
            <v>48</v>
          </cell>
          <cell r="AC65">
            <v>48</v>
          </cell>
          <cell r="AD65">
            <v>238.8</v>
          </cell>
          <cell r="AE65">
            <v>253.2</v>
          </cell>
          <cell r="AF65">
            <v>257.2</v>
          </cell>
          <cell r="AG65">
            <v>257.2</v>
          </cell>
          <cell r="AH65">
            <v>266</v>
          </cell>
          <cell r="AI65">
            <v>266</v>
          </cell>
          <cell r="AJ65">
            <v>289.94</v>
          </cell>
          <cell r="AK65">
            <v>266</v>
          </cell>
          <cell r="AL65">
            <v>316.02999999999997</v>
          </cell>
          <cell r="AM65">
            <v>266</v>
          </cell>
          <cell r="AN65">
            <v>266</v>
          </cell>
          <cell r="AO65">
            <v>266</v>
          </cell>
        </row>
        <row r="66">
          <cell r="A66">
            <v>64</v>
          </cell>
          <cell r="B66" t="str">
            <v>محمد احمد رضى محمود محمد</v>
          </cell>
          <cell r="C66">
            <v>34</v>
          </cell>
          <cell r="D66">
            <v>43104</v>
          </cell>
          <cell r="E66">
            <v>28508292500032</v>
          </cell>
          <cell r="F66">
            <v>22336849</v>
          </cell>
          <cell r="G66">
            <v>40900</v>
          </cell>
          <cell r="H66">
            <v>41660</v>
          </cell>
          <cell r="I66" t="str">
            <v>محام (ب)</v>
          </cell>
          <cell r="J66" t="str">
            <v>الثالثة (ب)</v>
          </cell>
          <cell r="K66" t="str">
            <v>الثالثة</v>
          </cell>
          <cell r="L66" t="str">
            <v>أعزب</v>
          </cell>
          <cell r="M66">
            <v>41665</v>
          </cell>
          <cell r="N66">
            <v>252</v>
          </cell>
          <cell r="O66"/>
          <cell r="P66">
            <v>42676</v>
          </cell>
          <cell r="Q66" t="str">
            <v>ليسانس - كلية الحقوق - قانون عام</v>
          </cell>
          <cell r="R66">
            <v>387.73</v>
          </cell>
          <cell r="S66">
            <v>252</v>
          </cell>
          <cell r="T66">
            <v>41660</v>
          </cell>
          <cell r="U66">
            <v>42676</v>
          </cell>
          <cell r="V66" t="str">
            <v>محمد احمد رضى محمود محمد</v>
          </cell>
          <cell r="W66">
            <v>43104</v>
          </cell>
          <cell r="X66">
            <v>41456</v>
          </cell>
          <cell r="Y66">
            <v>31754</v>
          </cell>
          <cell r="Z66">
            <v>41087</v>
          </cell>
          <cell r="AA66">
            <v>48</v>
          </cell>
          <cell r="AB66">
            <v>48</v>
          </cell>
          <cell r="AC66">
            <v>48</v>
          </cell>
          <cell r="AD66">
            <v>232.8</v>
          </cell>
          <cell r="AE66">
            <v>247.2</v>
          </cell>
          <cell r="AF66">
            <v>251.2</v>
          </cell>
          <cell r="AG66">
            <v>251.2</v>
          </cell>
          <cell r="AH66">
            <v>260</v>
          </cell>
          <cell r="AI66">
            <v>260</v>
          </cell>
          <cell r="AJ66">
            <v>283.39999999999998</v>
          </cell>
          <cell r="AK66">
            <v>260</v>
          </cell>
          <cell r="AL66">
            <v>308.89999999999998</v>
          </cell>
          <cell r="AM66">
            <v>325</v>
          </cell>
          <cell r="AN66">
            <v>515</v>
          </cell>
          <cell r="AO66">
            <v>515</v>
          </cell>
        </row>
        <row r="67">
          <cell r="A67">
            <v>65</v>
          </cell>
          <cell r="B67" t="str">
            <v>محمد احمد عبد العال عبد السلام</v>
          </cell>
          <cell r="C67">
            <v>38</v>
          </cell>
          <cell r="D67">
            <v>43068</v>
          </cell>
          <cell r="E67">
            <v>28109172500291</v>
          </cell>
          <cell r="F67">
            <v>59567856</v>
          </cell>
          <cell r="G67">
            <v>40031</v>
          </cell>
          <cell r="H67">
            <v>41047</v>
          </cell>
          <cell r="I67" t="str">
            <v>أخصائى تخطيط ومتابعة ثالث (أ)</v>
          </cell>
          <cell r="J67" t="str">
            <v>الثالثة (أ)</v>
          </cell>
          <cell r="K67" t="str">
            <v>الثالثة</v>
          </cell>
          <cell r="L67" t="str">
            <v>متزوج</v>
          </cell>
          <cell r="M67">
            <v>41048</v>
          </cell>
          <cell r="N67">
            <v>260</v>
          </cell>
          <cell r="O67"/>
          <cell r="P67">
            <v>42676</v>
          </cell>
          <cell r="Q67" t="str">
            <v>بكالوريوس - المعاهد العليا - المعهد العالى للتعاون والإرشاد الزراعى</v>
          </cell>
          <cell r="R67">
            <v>400.04</v>
          </cell>
          <cell r="S67">
            <v>260</v>
          </cell>
          <cell r="T67">
            <v>41047</v>
          </cell>
          <cell r="U67">
            <v>42676</v>
          </cell>
          <cell r="V67" t="str">
            <v>محمد احمد عبد العال عبد السلام</v>
          </cell>
          <cell r="W67">
            <v>43068</v>
          </cell>
          <cell r="X67">
            <v>40725</v>
          </cell>
          <cell r="Y67">
            <v>31096</v>
          </cell>
          <cell r="Z67">
            <v>41665</v>
          </cell>
          <cell r="AA67">
            <v>48</v>
          </cell>
          <cell r="AB67">
            <v>48</v>
          </cell>
          <cell r="AC67">
            <v>48</v>
          </cell>
          <cell r="AD67">
            <v>246</v>
          </cell>
          <cell r="AE67">
            <v>246</v>
          </cell>
          <cell r="AF67">
            <v>246</v>
          </cell>
          <cell r="AG67">
            <v>250.2</v>
          </cell>
          <cell r="AH67">
            <v>255</v>
          </cell>
          <cell r="AI67">
            <v>255</v>
          </cell>
          <cell r="AJ67">
            <v>277.95</v>
          </cell>
          <cell r="AK67">
            <v>255</v>
          </cell>
          <cell r="AL67">
            <v>302.95999999999998</v>
          </cell>
          <cell r="AM67">
            <v>255</v>
          </cell>
          <cell r="AN67">
            <v>255</v>
          </cell>
          <cell r="AO67">
            <v>255</v>
          </cell>
        </row>
        <row r="68">
          <cell r="A68">
            <v>66</v>
          </cell>
          <cell r="B68" t="str">
            <v>محمد حسنى نفادى أحمد</v>
          </cell>
          <cell r="C68">
            <v>31</v>
          </cell>
          <cell r="D68">
            <v>43068</v>
          </cell>
          <cell r="E68">
            <v>28801012517392</v>
          </cell>
          <cell r="F68"/>
          <cell r="G68">
            <v>40930</v>
          </cell>
          <cell r="H68">
            <v>40930</v>
          </cell>
          <cell r="I68" t="str">
            <v>أخصائى نشاط رياضي ثالث (ب)</v>
          </cell>
          <cell r="J68" t="str">
            <v>الثالثة (ب)</v>
          </cell>
          <cell r="K68" t="str">
            <v>الثالثة</v>
          </cell>
          <cell r="L68" t="str">
            <v>أعزب</v>
          </cell>
          <cell r="M68">
            <v>40953</v>
          </cell>
          <cell r="N68">
            <v>254</v>
          </cell>
          <cell r="O68"/>
          <cell r="P68">
            <v>42676</v>
          </cell>
          <cell r="Q68" t="str">
            <v>بكالوريوس - كلية الخدمة الاجتماعية - أمن اجتماعى</v>
          </cell>
          <cell r="R68"/>
          <cell r="S68">
            <v>254</v>
          </cell>
          <cell r="T68">
            <v>40930</v>
          </cell>
          <cell r="U68">
            <v>42676</v>
          </cell>
          <cell r="V68" t="str">
            <v>محمد حسنى نفادى أحمد</v>
          </cell>
          <cell r="W68">
            <v>43068</v>
          </cell>
          <cell r="X68">
            <v>40725</v>
          </cell>
          <cell r="Y68">
            <v>31288</v>
          </cell>
          <cell r="Z68">
            <v>41665</v>
          </cell>
          <cell r="AA68">
            <v>48</v>
          </cell>
          <cell r="AB68">
            <v>48</v>
          </cell>
          <cell r="AC68">
            <v>48</v>
          </cell>
          <cell r="AD68">
            <v>246</v>
          </cell>
          <cell r="AE68">
            <v>246</v>
          </cell>
          <cell r="AF68">
            <v>246</v>
          </cell>
          <cell r="AG68">
            <v>247.2</v>
          </cell>
          <cell r="AH68">
            <v>252</v>
          </cell>
          <cell r="AI68">
            <v>252</v>
          </cell>
          <cell r="AJ68">
            <v>274.68</v>
          </cell>
          <cell r="AK68">
            <v>252</v>
          </cell>
          <cell r="AL68">
            <v>299.39999999999998</v>
          </cell>
          <cell r="AM68">
            <v>252</v>
          </cell>
          <cell r="AN68">
            <v>252</v>
          </cell>
          <cell r="AO68">
            <v>252</v>
          </cell>
        </row>
        <row r="69">
          <cell r="A69">
            <v>67</v>
          </cell>
          <cell r="B69" t="str">
            <v>محمد فتحي محمود فرج</v>
          </cell>
          <cell r="C69">
            <v>36</v>
          </cell>
          <cell r="D69">
            <v>43061</v>
          </cell>
          <cell r="E69">
            <v>28301222500171</v>
          </cell>
          <cell r="F69">
            <v>228405590</v>
          </cell>
          <cell r="G69">
            <v>39932</v>
          </cell>
          <cell r="H69">
            <v>40939</v>
          </cell>
          <cell r="I69" t="str">
            <v>أخصائى شئون إدارية ثالث (أ)</v>
          </cell>
          <cell r="J69" t="str">
            <v>الثالثة (أ)</v>
          </cell>
          <cell r="K69" t="str">
            <v>الثالثة</v>
          </cell>
          <cell r="L69" t="str">
            <v>متزوج ويعول واحد</v>
          </cell>
          <cell r="M69">
            <v>40950</v>
          </cell>
          <cell r="N69">
            <v>260</v>
          </cell>
          <cell r="O69"/>
          <cell r="P69">
            <v>42676</v>
          </cell>
          <cell r="Q69" t="str">
            <v>ليسانس - كلية الشريعة والقانون - شريعة وقانون</v>
          </cell>
          <cell r="R69">
            <v>400.04</v>
          </cell>
          <cell r="S69">
            <v>260</v>
          </cell>
          <cell r="T69">
            <v>40939</v>
          </cell>
          <cell r="U69">
            <v>42676</v>
          </cell>
          <cell r="V69" t="str">
            <v>محمد فتحي محمود فرج</v>
          </cell>
          <cell r="W69">
            <v>43061</v>
          </cell>
          <cell r="X69">
            <v>40725</v>
          </cell>
          <cell r="Y69">
            <v>29846</v>
          </cell>
          <cell r="Z69">
            <v>41048</v>
          </cell>
          <cell r="AA69">
            <v>48</v>
          </cell>
          <cell r="AB69">
            <v>48</v>
          </cell>
          <cell r="AC69">
            <v>48</v>
          </cell>
          <cell r="AD69">
            <v>232.8</v>
          </cell>
          <cell r="AE69">
            <v>247.2</v>
          </cell>
          <cell r="AF69">
            <v>251.2</v>
          </cell>
          <cell r="AG69">
            <v>251.2</v>
          </cell>
          <cell r="AH69">
            <v>260</v>
          </cell>
          <cell r="AI69">
            <v>260</v>
          </cell>
          <cell r="AJ69">
            <v>283.39999999999998</v>
          </cell>
          <cell r="AK69">
            <v>276</v>
          </cell>
          <cell r="AL69">
            <v>308.89999999999998</v>
          </cell>
          <cell r="AM69">
            <v>512.84</v>
          </cell>
          <cell r="AN69">
            <v>796.56</v>
          </cell>
          <cell r="AO69">
            <v>884.61</v>
          </cell>
        </row>
        <row r="70">
          <cell r="A70">
            <v>68</v>
          </cell>
          <cell r="B70" t="str">
            <v>محمد كمال الدين عبد العال مرسى</v>
          </cell>
          <cell r="C70">
            <v>36</v>
          </cell>
          <cell r="D70">
            <v>43113</v>
          </cell>
          <cell r="E70">
            <v>28309102500411</v>
          </cell>
          <cell r="F70">
            <v>21524755</v>
          </cell>
          <cell r="G70">
            <v>40465</v>
          </cell>
          <cell r="H70">
            <v>42141</v>
          </cell>
          <cell r="I70" t="str">
            <v>أخصائى نشاط رياضي ثالث (أ)</v>
          </cell>
          <cell r="J70" t="str">
            <v>الثالثة (أ)</v>
          </cell>
          <cell r="K70" t="str">
            <v>الثالثة</v>
          </cell>
          <cell r="L70" t="str">
            <v>متزوج</v>
          </cell>
          <cell r="M70">
            <v>42147</v>
          </cell>
          <cell r="N70">
            <v>255</v>
          </cell>
          <cell r="O70"/>
          <cell r="P70">
            <v>42676</v>
          </cell>
          <cell r="Q70" t="str">
            <v>بكالوريوس - كلية التربية الرياضية للبنين - مناهج وطرق تدريس تربية رياضية</v>
          </cell>
          <cell r="R70">
            <v>392.35</v>
          </cell>
          <cell r="S70">
            <v>255</v>
          </cell>
          <cell r="T70">
            <v>42141</v>
          </cell>
          <cell r="U70">
            <v>42676</v>
          </cell>
          <cell r="V70" t="str">
            <v>محمد كمال الدين عبد العال مرسى</v>
          </cell>
          <cell r="W70">
            <v>43113</v>
          </cell>
          <cell r="X70">
            <v>41456</v>
          </cell>
          <cell r="Y70">
            <v>32143</v>
          </cell>
          <cell r="Z70">
            <v>40953</v>
          </cell>
          <cell r="AA70">
            <v>48</v>
          </cell>
          <cell r="AB70">
            <v>48</v>
          </cell>
          <cell r="AC70">
            <v>48</v>
          </cell>
          <cell r="AD70">
            <v>226.8</v>
          </cell>
          <cell r="AE70">
            <v>241.2</v>
          </cell>
          <cell r="AF70">
            <v>245.2</v>
          </cell>
          <cell r="AG70">
            <v>245.2</v>
          </cell>
          <cell r="AH70">
            <v>254</v>
          </cell>
          <cell r="AI70">
            <v>254</v>
          </cell>
          <cell r="AJ70">
            <v>276.86</v>
          </cell>
          <cell r="AK70">
            <v>270</v>
          </cell>
          <cell r="AL70">
            <v>301.77</v>
          </cell>
          <cell r="AM70">
            <v>505.94</v>
          </cell>
          <cell r="AN70">
            <v>789.06</v>
          </cell>
          <cell r="AO70">
            <v>876.36</v>
          </cell>
        </row>
        <row r="71">
          <cell r="A71">
            <v>69</v>
          </cell>
          <cell r="B71" t="str">
            <v>محمد محمود محمد قاسم</v>
          </cell>
          <cell r="C71">
            <v>35</v>
          </cell>
          <cell r="D71">
            <v>43234</v>
          </cell>
          <cell r="E71">
            <v>28409242500254</v>
          </cell>
          <cell r="F71">
            <v>22572369</v>
          </cell>
          <cell r="G71">
            <v>39980</v>
          </cell>
          <cell r="H71">
            <v>41047</v>
          </cell>
          <cell r="I71" t="str">
            <v>أخصائى شئون إدارية ثالث (أ)</v>
          </cell>
          <cell r="J71" t="str">
            <v>الثالثة (أ)</v>
          </cell>
          <cell r="K71" t="str">
            <v>الثالثة</v>
          </cell>
          <cell r="L71" t="str">
            <v>أعزب</v>
          </cell>
          <cell r="M71">
            <v>41048</v>
          </cell>
          <cell r="N71">
            <v>260</v>
          </cell>
          <cell r="O71"/>
          <cell r="P71">
            <v>42676</v>
          </cell>
          <cell r="Q71" t="str">
            <v>بكالوريوس - كلية التجارة - إدارة أعمال</v>
          </cell>
          <cell r="R71">
            <v>400.04</v>
          </cell>
          <cell r="S71">
            <v>260</v>
          </cell>
          <cell r="T71">
            <v>41047</v>
          </cell>
          <cell r="U71">
            <v>42676</v>
          </cell>
          <cell r="V71" t="str">
            <v>محمد محمود محمد قاسم</v>
          </cell>
          <cell r="W71">
            <v>43234</v>
          </cell>
          <cell r="X71">
            <v>40725</v>
          </cell>
          <cell r="Y71">
            <v>30338</v>
          </cell>
          <cell r="Z71">
            <v>40950</v>
          </cell>
          <cell r="AA71">
            <v>48</v>
          </cell>
          <cell r="AB71">
            <v>48</v>
          </cell>
          <cell r="AC71">
            <v>48</v>
          </cell>
          <cell r="AD71">
            <v>232.8</v>
          </cell>
          <cell r="AE71">
            <v>247.2</v>
          </cell>
          <cell r="AF71">
            <v>251.2</v>
          </cell>
          <cell r="AG71">
            <v>251.2</v>
          </cell>
          <cell r="AH71">
            <v>260</v>
          </cell>
          <cell r="AI71">
            <v>260</v>
          </cell>
          <cell r="AJ71">
            <v>283.39999999999998</v>
          </cell>
          <cell r="AK71">
            <v>260</v>
          </cell>
          <cell r="AL71">
            <v>308.89999999999998</v>
          </cell>
          <cell r="AM71">
            <v>260</v>
          </cell>
          <cell r="AN71">
            <v>260</v>
          </cell>
          <cell r="AO71">
            <v>260</v>
          </cell>
        </row>
        <row r="72">
          <cell r="A72">
            <v>70</v>
          </cell>
          <cell r="B72" t="str">
            <v>محمود سيد توفيق سيد</v>
          </cell>
          <cell r="C72">
            <v>33</v>
          </cell>
          <cell r="D72">
            <v>0</v>
          </cell>
          <cell r="E72">
            <v>28604012504878</v>
          </cell>
          <cell r="F72"/>
          <cell r="G72">
            <v>40022</v>
          </cell>
          <cell r="H72">
            <v>41047</v>
          </cell>
          <cell r="I72" t="str">
            <v>أخصائى إجتماعى ثالث (أ)</v>
          </cell>
          <cell r="J72" t="str">
            <v>الثالثة (أ)</v>
          </cell>
          <cell r="K72" t="str">
            <v>الثالثة</v>
          </cell>
          <cell r="L72" t="str">
            <v>متزوج ويعول أكثر من واحد</v>
          </cell>
          <cell r="M72">
            <v>41048</v>
          </cell>
          <cell r="N72">
            <v>260</v>
          </cell>
          <cell r="O72"/>
          <cell r="P72">
            <v>42676</v>
          </cell>
          <cell r="Q72" t="str">
            <v>بكالوريوس - المعاهد العليا - معهد عالى خدمة إجتماعية</v>
          </cell>
          <cell r="R72">
            <v>400.04</v>
          </cell>
          <cell r="S72">
            <v>260</v>
          </cell>
          <cell r="T72">
            <v>41047</v>
          </cell>
          <cell r="U72">
            <v>42676</v>
          </cell>
          <cell r="V72" t="str">
            <v>محمود سيد توفيق سيد</v>
          </cell>
          <cell r="W72"/>
          <cell r="X72">
            <v>40725</v>
          </cell>
          <cell r="Y72">
            <v>30569</v>
          </cell>
          <cell r="Z72">
            <v>42147</v>
          </cell>
          <cell r="AA72">
            <v>48</v>
          </cell>
          <cell r="AB72">
            <v>48</v>
          </cell>
          <cell r="AC72">
            <v>48</v>
          </cell>
          <cell r="AD72">
            <v>246</v>
          </cell>
          <cell r="AE72">
            <v>246</v>
          </cell>
          <cell r="AF72">
            <v>246</v>
          </cell>
          <cell r="AG72">
            <v>250.2</v>
          </cell>
          <cell r="AH72">
            <v>255</v>
          </cell>
          <cell r="AI72">
            <v>255</v>
          </cell>
          <cell r="AJ72">
            <v>277.95</v>
          </cell>
          <cell r="AK72">
            <v>271</v>
          </cell>
          <cell r="AL72">
            <v>302.95999999999998</v>
          </cell>
          <cell r="AM72">
            <v>481.2</v>
          </cell>
          <cell r="AN72">
            <v>745</v>
          </cell>
          <cell r="AO72">
            <v>770.02</v>
          </cell>
        </row>
        <row r="73">
          <cell r="A73">
            <v>71</v>
          </cell>
          <cell r="B73" t="str">
            <v>محمود محمد عبد العال احمد</v>
          </cell>
          <cell r="C73">
            <v>33</v>
          </cell>
          <cell r="D73">
            <v>0</v>
          </cell>
          <cell r="E73">
            <v>28602042500319</v>
          </cell>
          <cell r="F73"/>
          <cell r="G73">
            <v>40211</v>
          </cell>
          <cell r="H73">
            <v>41660</v>
          </cell>
          <cell r="I73" t="str">
            <v>أخصائى نشاط رياضي ثالث (أ)</v>
          </cell>
          <cell r="J73" t="str">
            <v>الثالثة (أ)</v>
          </cell>
          <cell r="K73" t="str">
            <v>الثالثة</v>
          </cell>
          <cell r="L73" t="str">
            <v>أعزب</v>
          </cell>
          <cell r="M73">
            <v>41665</v>
          </cell>
          <cell r="N73">
            <v>256</v>
          </cell>
          <cell r="O73"/>
          <cell r="P73">
            <v>42676</v>
          </cell>
          <cell r="Q73" t="str">
            <v>بكالوريوس - كلية التجارة - أسواق مالية وبورصات</v>
          </cell>
          <cell r="R73">
            <v>393.89</v>
          </cell>
          <cell r="S73">
            <v>256</v>
          </cell>
          <cell r="T73">
            <v>41660</v>
          </cell>
          <cell r="U73">
            <v>42676</v>
          </cell>
          <cell r="V73" t="str">
            <v>محمود محمد عبد العال احمد</v>
          </cell>
          <cell r="W73"/>
          <cell r="X73">
            <v>41091</v>
          </cell>
          <cell r="Y73">
            <v>30949</v>
          </cell>
          <cell r="Z73">
            <v>41048</v>
          </cell>
          <cell r="AA73">
            <v>48</v>
          </cell>
          <cell r="AB73">
            <v>48</v>
          </cell>
          <cell r="AC73">
            <v>48</v>
          </cell>
          <cell r="AD73">
            <v>232.8</v>
          </cell>
          <cell r="AE73">
            <v>247.2</v>
          </cell>
          <cell r="AF73">
            <v>251.2</v>
          </cell>
          <cell r="AG73">
            <v>251.2</v>
          </cell>
          <cell r="AH73">
            <v>260</v>
          </cell>
          <cell r="AI73">
            <v>260</v>
          </cell>
          <cell r="AJ73">
            <v>283.39999999999998</v>
          </cell>
          <cell r="AK73">
            <v>276</v>
          </cell>
          <cell r="AL73">
            <v>308.89999999999998</v>
          </cell>
          <cell r="AM73">
            <v>512.84</v>
          </cell>
          <cell r="AN73">
            <v>796.56</v>
          </cell>
          <cell r="AO73">
            <v>884.61</v>
          </cell>
        </row>
        <row r="74">
          <cell r="A74">
            <v>72</v>
          </cell>
          <cell r="B74" t="str">
            <v>مرفت فؤاد حنين أرمانيوس</v>
          </cell>
          <cell r="C74">
            <v>41</v>
          </cell>
          <cell r="D74">
            <v>0</v>
          </cell>
          <cell r="E74">
            <v>27804112500107</v>
          </cell>
          <cell r="F74">
            <v>15375444</v>
          </cell>
          <cell r="G74">
            <v>35246</v>
          </cell>
          <cell r="H74">
            <v>35246</v>
          </cell>
          <cell r="I74" t="str">
            <v>أخصائى شئون إدارية ثان (ب)</v>
          </cell>
          <cell r="J74" t="str">
            <v>الثانية (ب)</v>
          </cell>
          <cell r="K74" t="str">
            <v>الثانية</v>
          </cell>
          <cell r="L74" t="str">
            <v>متزوج</v>
          </cell>
          <cell r="M74">
            <v>35252</v>
          </cell>
          <cell r="N74">
            <v>419.47</v>
          </cell>
          <cell r="O74"/>
          <cell r="P74">
            <v>42676</v>
          </cell>
          <cell r="Q74" t="str">
            <v>ليسانس - كلية الحقوق - حقوق</v>
          </cell>
          <cell r="R74">
            <v>645.41</v>
          </cell>
          <cell r="S74">
            <v>419.47</v>
          </cell>
          <cell r="T74">
            <v>42552</v>
          </cell>
          <cell r="U74">
            <v>39605</v>
          </cell>
          <cell r="V74" t="str">
            <v>مرفت فؤاد حنين أرمانيوس</v>
          </cell>
          <cell r="W74">
            <v>0</v>
          </cell>
          <cell r="X74">
            <v>37073</v>
          </cell>
          <cell r="Y74">
            <v>31503</v>
          </cell>
          <cell r="Z74">
            <v>41048</v>
          </cell>
          <cell r="AA74">
            <v>48</v>
          </cell>
          <cell r="AB74">
            <v>48</v>
          </cell>
          <cell r="AC74">
            <v>48</v>
          </cell>
          <cell r="AD74">
            <v>232.8</v>
          </cell>
          <cell r="AE74">
            <v>247.2</v>
          </cell>
          <cell r="AF74">
            <v>251.2</v>
          </cell>
          <cell r="AG74">
            <v>251.2</v>
          </cell>
          <cell r="AH74">
            <v>260</v>
          </cell>
          <cell r="AI74">
            <v>260</v>
          </cell>
          <cell r="AJ74">
            <v>283.39999999999998</v>
          </cell>
          <cell r="AK74">
            <v>260</v>
          </cell>
          <cell r="AL74">
            <v>308.89999999999998</v>
          </cell>
          <cell r="AM74">
            <v>260</v>
          </cell>
          <cell r="AN74">
            <v>260</v>
          </cell>
          <cell r="AO74">
            <v>260</v>
          </cell>
        </row>
        <row r="75">
          <cell r="A75">
            <v>73</v>
          </cell>
          <cell r="B75" t="str">
            <v>مروة مجدى عبد الحافظ سيد</v>
          </cell>
          <cell r="C75">
            <v>33</v>
          </cell>
          <cell r="D75">
            <v>43080</v>
          </cell>
          <cell r="E75">
            <v>28607162500063</v>
          </cell>
          <cell r="F75">
            <v>7735353</v>
          </cell>
          <cell r="G75">
            <v>40070</v>
          </cell>
          <cell r="H75">
            <v>41047</v>
          </cell>
          <cell r="I75" t="str">
            <v>أخصائى شئون إدارية ثالث (أ)</v>
          </cell>
          <cell r="J75" t="str">
            <v>الثالثة (أ)</v>
          </cell>
          <cell r="K75" t="str">
            <v>الثالثة</v>
          </cell>
          <cell r="L75" t="str">
            <v>متزوج</v>
          </cell>
          <cell r="M75">
            <v>41048</v>
          </cell>
          <cell r="N75">
            <v>260</v>
          </cell>
          <cell r="O75"/>
          <cell r="P75">
            <v>42676</v>
          </cell>
          <cell r="Q75" t="str">
            <v>بكالوريوس - كلية التجارة - محاسبة</v>
          </cell>
          <cell r="R75">
            <v>400.04</v>
          </cell>
          <cell r="S75">
            <v>260</v>
          </cell>
          <cell r="T75">
            <v>41047</v>
          </cell>
          <cell r="U75">
            <v>42676</v>
          </cell>
          <cell r="V75" t="str">
            <v>مروة مجدى عبد الحافظ سيد</v>
          </cell>
          <cell r="W75">
            <v>43080</v>
          </cell>
          <cell r="X75">
            <v>40725</v>
          </cell>
          <cell r="Y75">
            <v>31447</v>
          </cell>
          <cell r="Z75">
            <v>41665</v>
          </cell>
          <cell r="AA75">
            <v>48</v>
          </cell>
          <cell r="AB75">
            <v>48</v>
          </cell>
          <cell r="AC75">
            <v>48</v>
          </cell>
          <cell r="AD75">
            <v>232.8</v>
          </cell>
          <cell r="AE75">
            <v>247.2</v>
          </cell>
          <cell r="AF75">
            <v>247.2</v>
          </cell>
          <cell r="AG75">
            <v>247.2</v>
          </cell>
          <cell r="AH75">
            <v>251.2</v>
          </cell>
          <cell r="AI75">
            <v>251.2</v>
          </cell>
          <cell r="AJ75">
            <v>260</v>
          </cell>
          <cell r="AK75">
            <v>260</v>
          </cell>
          <cell r="AL75">
            <v>260</v>
          </cell>
          <cell r="AM75">
            <v>260</v>
          </cell>
          <cell r="AN75">
            <v>260</v>
          </cell>
          <cell r="AO75">
            <v>260</v>
          </cell>
        </row>
        <row r="76">
          <cell r="A76">
            <v>74</v>
          </cell>
          <cell r="B76" t="str">
            <v>مروة محمد على محمد</v>
          </cell>
          <cell r="C76">
            <v>34</v>
          </cell>
          <cell r="D76">
            <v>43139</v>
          </cell>
          <cell r="E76">
            <v>28501142500382</v>
          </cell>
          <cell r="F76">
            <v>17986771</v>
          </cell>
          <cell r="G76">
            <v>39984</v>
          </cell>
          <cell r="H76">
            <v>40791</v>
          </cell>
          <cell r="I76" t="str">
            <v>أخصائى شئون تعليم ثالث (أ)</v>
          </cell>
          <cell r="J76" t="str">
            <v>الثالثة (أ)</v>
          </cell>
          <cell r="K76" t="str">
            <v>الثالثة</v>
          </cell>
          <cell r="L76" t="str">
            <v>متزوج</v>
          </cell>
          <cell r="M76">
            <v>40792</v>
          </cell>
          <cell r="N76">
            <v>260</v>
          </cell>
          <cell r="O76"/>
          <cell r="P76">
            <v>42676</v>
          </cell>
          <cell r="Q76" t="str">
            <v>ليسانس - كلية الآداب - تاريخ</v>
          </cell>
          <cell r="R76">
            <v>400.04</v>
          </cell>
          <cell r="S76">
            <v>260</v>
          </cell>
          <cell r="T76">
            <v>40791</v>
          </cell>
          <cell r="U76">
            <v>42676</v>
          </cell>
          <cell r="V76" t="str">
            <v>مروة محمد على محمد</v>
          </cell>
          <cell r="W76">
            <v>43139</v>
          </cell>
          <cell r="X76">
            <v>40725</v>
          </cell>
          <cell r="Y76">
            <v>28591</v>
          </cell>
          <cell r="Z76">
            <v>35252</v>
          </cell>
          <cell r="AA76">
            <v>219.63</v>
          </cell>
          <cell r="AB76">
            <v>259.63</v>
          </cell>
          <cell r="AC76">
            <v>300.63</v>
          </cell>
          <cell r="AD76">
            <v>331.33</v>
          </cell>
          <cell r="AE76">
            <v>387.23</v>
          </cell>
          <cell r="AF76">
            <v>395.23</v>
          </cell>
          <cell r="AG76">
            <v>395.23</v>
          </cell>
          <cell r="AH76">
            <v>419.47</v>
          </cell>
          <cell r="AI76">
            <v>419.47</v>
          </cell>
          <cell r="AJ76">
            <v>457.22</v>
          </cell>
          <cell r="AK76">
            <v>484.37</v>
          </cell>
          <cell r="AL76">
            <v>498.37</v>
          </cell>
          <cell r="AM76">
            <v>739.46</v>
          </cell>
          <cell r="AN76">
            <v>1047.52</v>
          </cell>
          <cell r="AO76">
            <v>1162.77</v>
          </cell>
        </row>
        <row r="77">
          <cell r="A77">
            <v>75</v>
          </cell>
          <cell r="B77" t="str">
            <v>مصطفى صلاح الدين سيد عبد الرحمن</v>
          </cell>
          <cell r="C77">
            <v>37</v>
          </cell>
          <cell r="D77">
            <v>0</v>
          </cell>
          <cell r="E77">
            <v>28201032504214</v>
          </cell>
          <cell r="F77">
            <v>48970548</v>
          </cell>
          <cell r="G77">
            <v>38667</v>
          </cell>
          <cell r="H77">
            <v>40791</v>
          </cell>
          <cell r="I77" t="str">
            <v>باحث شئون تعليم ثان (ب)</v>
          </cell>
          <cell r="J77" t="str">
            <v>الثانية (ب)</v>
          </cell>
          <cell r="K77" t="str">
            <v>الثانية</v>
          </cell>
          <cell r="L77" t="str">
            <v>متزوج</v>
          </cell>
          <cell r="M77">
            <v>40792</v>
          </cell>
          <cell r="N77">
            <v>274</v>
          </cell>
          <cell r="O77"/>
          <cell r="P77">
            <v>42676</v>
          </cell>
          <cell r="Q77" t="str">
            <v>ليسانس - كلية الآداب - آثار ( آثار إسلامية وآثار مصرية )</v>
          </cell>
          <cell r="R77">
            <v>421.58</v>
          </cell>
          <cell r="S77">
            <v>274</v>
          </cell>
          <cell r="T77">
            <v>41913</v>
          </cell>
          <cell r="U77">
            <v>42676</v>
          </cell>
          <cell r="V77" t="str">
            <v>مصطفى صلاح الدين سيد عبد الرحمن</v>
          </cell>
          <cell r="W77"/>
          <cell r="X77">
            <v>40725</v>
          </cell>
          <cell r="Y77">
            <v>31609</v>
          </cell>
          <cell r="Z77">
            <v>41048</v>
          </cell>
          <cell r="AA77">
            <v>48</v>
          </cell>
          <cell r="AB77">
            <v>48</v>
          </cell>
          <cell r="AC77">
            <v>48</v>
          </cell>
          <cell r="AD77">
            <v>232.8</v>
          </cell>
          <cell r="AE77">
            <v>247.2</v>
          </cell>
          <cell r="AF77">
            <v>251.2</v>
          </cell>
          <cell r="AG77">
            <v>251.2</v>
          </cell>
          <cell r="AH77">
            <v>260</v>
          </cell>
          <cell r="AI77">
            <v>260</v>
          </cell>
          <cell r="AJ77">
            <v>283.39999999999998</v>
          </cell>
          <cell r="AK77">
            <v>276</v>
          </cell>
          <cell r="AL77">
            <v>308.89999999999998</v>
          </cell>
          <cell r="AM77">
            <v>512.84</v>
          </cell>
          <cell r="AN77">
            <v>796.56</v>
          </cell>
          <cell r="AO77">
            <v>884.61</v>
          </cell>
        </row>
        <row r="78">
          <cell r="A78">
            <v>76</v>
          </cell>
          <cell r="B78" t="str">
            <v>مصطفى عيد سيد محمد</v>
          </cell>
          <cell r="C78">
            <v>35</v>
          </cell>
          <cell r="D78">
            <v>43264</v>
          </cell>
          <cell r="E78">
            <v>28403242500051</v>
          </cell>
          <cell r="F78">
            <v>19247231</v>
          </cell>
          <cell r="G78">
            <v>39881</v>
          </cell>
          <cell r="H78">
            <v>41047</v>
          </cell>
          <cell r="I78" t="str">
            <v>باحث شئون تعليم ثالث (أ)</v>
          </cell>
          <cell r="J78" t="str">
            <v>الثالثة (أ)</v>
          </cell>
          <cell r="K78" t="str">
            <v>الثالثة</v>
          </cell>
          <cell r="L78" t="str">
            <v>أعزب</v>
          </cell>
          <cell r="M78">
            <v>41048</v>
          </cell>
          <cell r="N78">
            <v>263</v>
          </cell>
          <cell r="O78"/>
          <cell r="P78">
            <v>42676</v>
          </cell>
          <cell r="Q78" t="str">
            <v>ليسانس - كلية الآداب - لغة عربية</v>
          </cell>
          <cell r="R78">
            <v>404.66</v>
          </cell>
          <cell r="S78">
            <v>263</v>
          </cell>
          <cell r="T78">
            <v>41047</v>
          </cell>
          <cell r="U78">
            <v>42676</v>
          </cell>
          <cell r="V78" t="str">
            <v>مصطفى عيد سيد محمد</v>
          </cell>
          <cell r="W78">
            <v>43264</v>
          </cell>
          <cell r="X78">
            <v>40725</v>
          </cell>
          <cell r="Y78">
            <v>31061</v>
          </cell>
          <cell r="Z78">
            <v>40792</v>
          </cell>
          <cell r="AA78">
            <v>48</v>
          </cell>
          <cell r="AB78">
            <v>48</v>
          </cell>
          <cell r="AC78">
            <v>48</v>
          </cell>
          <cell r="AD78">
            <v>232.8</v>
          </cell>
          <cell r="AE78">
            <v>247.2</v>
          </cell>
          <cell r="AF78">
            <v>251.2</v>
          </cell>
          <cell r="AG78">
            <v>251.2</v>
          </cell>
          <cell r="AH78">
            <v>260</v>
          </cell>
          <cell r="AI78">
            <v>260</v>
          </cell>
          <cell r="AJ78">
            <v>283.39999999999998</v>
          </cell>
          <cell r="AK78">
            <v>260</v>
          </cell>
          <cell r="AL78">
            <v>308.89999999999998</v>
          </cell>
          <cell r="AM78">
            <v>260</v>
          </cell>
          <cell r="AN78">
            <v>260</v>
          </cell>
          <cell r="AO78">
            <v>260</v>
          </cell>
        </row>
        <row r="79">
          <cell r="A79">
            <v>77</v>
          </cell>
          <cell r="B79" t="str">
            <v>منى قاسم أحمد على</v>
          </cell>
          <cell r="C79">
            <v>41</v>
          </cell>
          <cell r="D79">
            <v>0</v>
          </cell>
          <cell r="E79">
            <v>27807022501821</v>
          </cell>
          <cell r="F79"/>
          <cell r="G79">
            <v>38333</v>
          </cell>
          <cell r="H79">
            <v>40426</v>
          </cell>
          <cell r="I79" t="str">
            <v>باحث شئون تعليم ثان (أ)</v>
          </cell>
          <cell r="J79" t="str">
            <v>الثانية (أ)</v>
          </cell>
          <cell r="K79" t="str">
            <v>الثانية</v>
          </cell>
          <cell r="L79" t="str">
            <v>متزوج</v>
          </cell>
          <cell r="M79">
            <v>40792</v>
          </cell>
          <cell r="N79">
            <v>280</v>
          </cell>
          <cell r="O79"/>
          <cell r="P79">
            <v>42676</v>
          </cell>
          <cell r="Q79" t="str">
            <v>ليسانس - كلية اللغة العربية - لغة عربية</v>
          </cell>
          <cell r="R79">
            <v>430.81</v>
          </cell>
          <cell r="S79">
            <v>280</v>
          </cell>
          <cell r="T79">
            <v>41456</v>
          </cell>
          <cell r="U79">
            <v>42676</v>
          </cell>
          <cell r="V79" t="str">
            <v>منى قاسم أحمد على</v>
          </cell>
          <cell r="W79"/>
          <cell r="X79">
            <v>40360</v>
          </cell>
          <cell r="Y79">
            <v>29954</v>
          </cell>
          <cell r="Z79">
            <v>40792</v>
          </cell>
          <cell r="AA79">
            <v>48</v>
          </cell>
          <cell r="AB79">
            <v>48</v>
          </cell>
          <cell r="AC79">
            <v>48</v>
          </cell>
          <cell r="AD79">
            <v>241.8</v>
          </cell>
          <cell r="AE79">
            <v>256.2</v>
          </cell>
          <cell r="AF79">
            <v>260.2</v>
          </cell>
          <cell r="AG79">
            <v>260.2</v>
          </cell>
          <cell r="AH79">
            <v>269</v>
          </cell>
          <cell r="AI79">
            <v>274</v>
          </cell>
          <cell r="AJ79">
            <v>298.66000000000003</v>
          </cell>
          <cell r="AK79">
            <v>274</v>
          </cell>
          <cell r="AL79">
            <v>325.52999999999997</v>
          </cell>
          <cell r="AM79">
            <v>274</v>
          </cell>
          <cell r="AN79">
            <v>274</v>
          </cell>
          <cell r="AO79">
            <v>274</v>
          </cell>
        </row>
        <row r="80">
          <cell r="A80">
            <v>78</v>
          </cell>
          <cell r="B80" t="str">
            <v>مها مراد احمد شوكت</v>
          </cell>
          <cell r="C80">
            <v>35</v>
          </cell>
          <cell r="D80">
            <v>0</v>
          </cell>
          <cell r="E80">
            <v>28409202500227</v>
          </cell>
          <cell r="F80">
            <v>24358969</v>
          </cell>
          <cell r="G80">
            <v>40032</v>
          </cell>
          <cell r="H80">
            <v>41047</v>
          </cell>
          <cell r="I80" t="str">
            <v>أخصائى تمويل ومحاسبة ثالث (أ)</v>
          </cell>
          <cell r="J80" t="str">
            <v>الثالثة (أ)</v>
          </cell>
          <cell r="K80" t="str">
            <v>الثالثة</v>
          </cell>
          <cell r="L80" t="str">
            <v>متزوج</v>
          </cell>
          <cell r="M80">
            <v>41048</v>
          </cell>
          <cell r="N80">
            <v>260</v>
          </cell>
          <cell r="O80"/>
          <cell r="P80">
            <v>42676</v>
          </cell>
          <cell r="Q80" t="str">
            <v>بكالوريوس - كلية التجارة - أسواق مالية وبورصات</v>
          </cell>
          <cell r="R80">
            <v>400.04</v>
          </cell>
          <cell r="S80">
            <v>260</v>
          </cell>
          <cell r="T80">
            <v>41047</v>
          </cell>
          <cell r="U80">
            <v>42676</v>
          </cell>
          <cell r="V80" t="str">
            <v>مها مراد احمد شوكت</v>
          </cell>
          <cell r="W80"/>
          <cell r="X80">
            <v>40725</v>
          </cell>
          <cell r="Y80">
            <v>30765</v>
          </cell>
          <cell r="Z80">
            <v>41048</v>
          </cell>
          <cell r="AA80">
            <v>48</v>
          </cell>
          <cell r="AB80">
            <v>48</v>
          </cell>
          <cell r="AC80">
            <v>48</v>
          </cell>
          <cell r="AD80">
            <v>235.8</v>
          </cell>
          <cell r="AE80">
            <v>250.2</v>
          </cell>
          <cell r="AF80">
            <v>254.2</v>
          </cell>
          <cell r="AG80">
            <v>254.2</v>
          </cell>
          <cell r="AH80">
            <v>263</v>
          </cell>
          <cell r="AI80">
            <v>263</v>
          </cell>
          <cell r="AJ80">
            <v>286.67</v>
          </cell>
          <cell r="AK80">
            <v>263</v>
          </cell>
          <cell r="AL80">
            <v>312.47000000000003</v>
          </cell>
          <cell r="AM80">
            <v>263</v>
          </cell>
          <cell r="AN80">
            <v>263</v>
          </cell>
          <cell r="AO80">
            <v>263</v>
          </cell>
        </row>
        <row r="81">
          <cell r="A81">
            <v>79</v>
          </cell>
          <cell r="B81" t="str">
            <v>ناهد عبد الموجود محمود</v>
          </cell>
          <cell r="C81">
            <v>39</v>
          </cell>
          <cell r="D81">
            <v>0</v>
          </cell>
          <cell r="E81">
            <v>28003102503168</v>
          </cell>
          <cell r="F81"/>
          <cell r="G81">
            <v>40279</v>
          </cell>
          <cell r="H81">
            <v>41660</v>
          </cell>
          <cell r="I81" t="str">
            <v>أخصائى إجتماعى ثالث (أ)</v>
          </cell>
          <cell r="J81" t="str">
            <v>الثالثة (أ)</v>
          </cell>
          <cell r="K81" t="str">
            <v>الثالثة</v>
          </cell>
          <cell r="L81" t="str">
            <v>متزوج</v>
          </cell>
          <cell r="M81">
            <v>41665</v>
          </cell>
          <cell r="N81">
            <v>255</v>
          </cell>
          <cell r="O81"/>
          <cell r="P81">
            <v>42676</v>
          </cell>
          <cell r="Q81"/>
          <cell r="R81">
            <v>392.35</v>
          </cell>
          <cell r="S81">
            <v>255</v>
          </cell>
          <cell r="T81">
            <v>41660</v>
          </cell>
          <cell r="U81">
            <v>42676</v>
          </cell>
          <cell r="V81" t="str">
            <v>ناهد عبد الموجود محمود</v>
          </cell>
          <cell r="W81"/>
          <cell r="X81">
            <v>41456</v>
          </cell>
          <cell r="Y81">
            <v>28673</v>
          </cell>
          <cell r="Z81">
            <v>40792</v>
          </cell>
          <cell r="AA81">
            <v>48</v>
          </cell>
          <cell r="AB81">
            <v>48</v>
          </cell>
          <cell r="AC81">
            <v>234.6</v>
          </cell>
          <cell r="AD81">
            <v>245.8</v>
          </cell>
          <cell r="AE81">
            <v>260.2</v>
          </cell>
          <cell r="AF81">
            <v>270.2</v>
          </cell>
          <cell r="AG81">
            <v>270.2</v>
          </cell>
          <cell r="AH81">
            <v>280</v>
          </cell>
          <cell r="AI81">
            <v>280</v>
          </cell>
          <cell r="AJ81">
            <v>305.2</v>
          </cell>
          <cell r="AK81">
            <v>280</v>
          </cell>
          <cell r="AL81">
            <v>332.66</v>
          </cell>
          <cell r="AM81">
            <v>350</v>
          </cell>
          <cell r="AN81">
            <v>540</v>
          </cell>
          <cell r="AO81">
            <v>540</v>
          </cell>
        </row>
        <row r="82">
          <cell r="A82">
            <v>80</v>
          </cell>
          <cell r="B82" t="str">
            <v>نجلاء احمد دياب سلامة</v>
          </cell>
          <cell r="C82">
            <v>41</v>
          </cell>
          <cell r="D82">
            <v>43370</v>
          </cell>
          <cell r="E82">
            <v>27806222500083</v>
          </cell>
          <cell r="F82">
            <v>15375476</v>
          </cell>
          <cell r="G82">
            <v>37832</v>
          </cell>
          <cell r="H82">
            <v>40791</v>
          </cell>
          <cell r="I82" t="str">
            <v>أخصائى إجتماعى ثان (أ)</v>
          </cell>
          <cell r="J82" t="str">
            <v>الثانية (أ)</v>
          </cell>
          <cell r="K82" t="str">
            <v>الثانية</v>
          </cell>
          <cell r="L82" t="str">
            <v>أعزب</v>
          </cell>
          <cell r="M82">
            <v>40792</v>
          </cell>
          <cell r="N82">
            <v>283</v>
          </cell>
          <cell r="O82"/>
          <cell r="P82">
            <v>42676</v>
          </cell>
          <cell r="Q82" t="str">
            <v>بكالوريوس - كلية الخدمة الاجتماعية - أمن اجتماعى</v>
          </cell>
          <cell r="R82">
            <v>435.43</v>
          </cell>
          <cell r="S82">
            <v>283</v>
          </cell>
          <cell r="T82">
            <v>41091</v>
          </cell>
          <cell r="U82">
            <v>42676</v>
          </cell>
          <cell r="V82" t="str">
            <v>نجلاء احمد دياب سلامة</v>
          </cell>
          <cell r="W82">
            <v>43370</v>
          </cell>
          <cell r="X82">
            <v>40725</v>
          </cell>
          <cell r="Y82">
            <v>30945</v>
          </cell>
          <cell r="Z82">
            <v>41048</v>
          </cell>
          <cell r="AA82">
            <v>48</v>
          </cell>
          <cell r="AB82">
            <v>48</v>
          </cell>
          <cell r="AC82">
            <v>48</v>
          </cell>
          <cell r="AD82">
            <v>232.8</v>
          </cell>
          <cell r="AE82">
            <v>247.2</v>
          </cell>
          <cell r="AF82">
            <v>251.2</v>
          </cell>
          <cell r="AG82">
            <v>251.2</v>
          </cell>
          <cell r="AH82">
            <v>260</v>
          </cell>
          <cell r="AI82">
            <v>260</v>
          </cell>
          <cell r="AJ82">
            <v>283.39999999999998</v>
          </cell>
          <cell r="AK82">
            <v>260</v>
          </cell>
          <cell r="AL82">
            <v>308.89999999999998</v>
          </cell>
          <cell r="AM82">
            <v>260</v>
          </cell>
          <cell r="AN82">
            <v>260</v>
          </cell>
          <cell r="AO82">
            <v>260</v>
          </cell>
        </row>
        <row r="83">
          <cell r="A83">
            <v>81</v>
          </cell>
          <cell r="B83" t="str">
            <v>نجوان رضا محمد عمر</v>
          </cell>
          <cell r="C83">
            <v>43</v>
          </cell>
          <cell r="D83">
            <v>0</v>
          </cell>
          <cell r="E83">
            <v>27512112500165</v>
          </cell>
          <cell r="F83">
            <v>15375946</v>
          </cell>
          <cell r="G83">
            <v>37005</v>
          </cell>
          <cell r="H83">
            <v>40791</v>
          </cell>
          <cell r="I83" t="str">
            <v>أخصائى إجتماعى ثان (أ)</v>
          </cell>
          <cell r="J83" t="str">
            <v>الثانية (أ)</v>
          </cell>
          <cell r="K83" t="str">
            <v>الثانية</v>
          </cell>
          <cell r="L83" t="str">
            <v>متزوج</v>
          </cell>
          <cell r="M83">
            <v>40792</v>
          </cell>
          <cell r="N83">
            <v>288</v>
          </cell>
          <cell r="O83"/>
          <cell r="P83">
            <v>42676</v>
          </cell>
          <cell r="Q83" t="str">
            <v>بكالوريوس - كلية الخدمة الاجتماعية - أمن اجتماعى</v>
          </cell>
          <cell r="R83">
            <v>443.12</v>
          </cell>
          <cell r="S83">
            <v>288</v>
          </cell>
          <cell r="T83">
            <v>41091</v>
          </cell>
          <cell r="U83">
            <v>42676</v>
          </cell>
          <cell r="V83" t="str">
            <v>نجوان رضا محمد عمر</v>
          </cell>
          <cell r="W83"/>
          <cell r="X83">
            <v>40360</v>
          </cell>
          <cell r="Y83">
            <v>29290</v>
          </cell>
          <cell r="Z83">
            <v>41665</v>
          </cell>
          <cell r="AA83">
            <v>48</v>
          </cell>
          <cell r="AB83">
            <v>48</v>
          </cell>
          <cell r="AC83">
            <v>48</v>
          </cell>
          <cell r="AD83">
            <v>246</v>
          </cell>
          <cell r="AE83">
            <v>246</v>
          </cell>
          <cell r="AF83">
            <v>246</v>
          </cell>
          <cell r="AG83">
            <v>250.2</v>
          </cell>
          <cell r="AH83">
            <v>255</v>
          </cell>
          <cell r="AI83">
            <v>255</v>
          </cell>
          <cell r="AJ83">
            <v>277.95</v>
          </cell>
          <cell r="AK83">
            <v>271</v>
          </cell>
          <cell r="AL83">
            <v>302.95999999999998</v>
          </cell>
          <cell r="AM83">
            <v>481.2</v>
          </cell>
          <cell r="AN83">
            <v>745</v>
          </cell>
          <cell r="AO83">
            <v>828</v>
          </cell>
        </row>
        <row r="84">
          <cell r="A84">
            <v>82</v>
          </cell>
          <cell r="B84" t="str">
            <v>نجوى إبراهيم عبد العال مهران</v>
          </cell>
          <cell r="C84">
            <v>38</v>
          </cell>
          <cell r="D84">
            <v>0</v>
          </cell>
          <cell r="E84">
            <v>28108052500126</v>
          </cell>
          <cell r="F84">
            <v>61755564</v>
          </cell>
          <cell r="G84">
            <v>38609</v>
          </cell>
          <cell r="H84">
            <v>40791</v>
          </cell>
          <cell r="I84" t="str">
            <v>باحث شئون تعليم ثان (ب)</v>
          </cell>
          <cell r="J84" t="str">
            <v>الثانية (ب)</v>
          </cell>
          <cell r="K84" t="str">
            <v>الثانية</v>
          </cell>
          <cell r="L84" t="str">
            <v>متزوج</v>
          </cell>
          <cell r="M84">
            <v>40792</v>
          </cell>
          <cell r="N84">
            <v>275</v>
          </cell>
          <cell r="O84"/>
          <cell r="P84">
            <v>42676</v>
          </cell>
          <cell r="Q84" t="str">
            <v>ليسانس - كلية الآداب - لغة عربية</v>
          </cell>
          <cell r="R84">
            <v>423.12</v>
          </cell>
          <cell r="S84">
            <v>275</v>
          </cell>
          <cell r="T84">
            <v>41913</v>
          </cell>
          <cell r="U84">
            <v>42676</v>
          </cell>
          <cell r="V84" t="str">
            <v>نجوى إبراهيم عبد العال مهران</v>
          </cell>
          <cell r="W84"/>
          <cell r="X84">
            <v>40360</v>
          </cell>
          <cell r="Y84">
            <v>28663</v>
          </cell>
          <cell r="Z84">
            <v>40792</v>
          </cell>
          <cell r="AA84">
            <v>48</v>
          </cell>
          <cell r="AB84">
            <v>48</v>
          </cell>
          <cell r="AC84">
            <v>48</v>
          </cell>
          <cell r="AD84">
            <v>248.8</v>
          </cell>
          <cell r="AE84">
            <v>263.2</v>
          </cell>
          <cell r="AF84">
            <v>268.2</v>
          </cell>
          <cell r="AG84">
            <v>268.2</v>
          </cell>
          <cell r="AH84">
            <v>278</v>
          </cell>
          <cell r="AI84">
            <v>283</v>
          </cell>
          <cell r="AJ84">
            <v>308.47000000000003</v>
          </cell>
          <cell r="AK84">
            <v>283</v>
          </cell>
          <cell r="AL84">
            <v>336.23</v>
          </cell>
          <cell r="AM84">
            <v>283</v>
          </cell>
          <cell r="AN84">
            <v>283</v>
          </cell>
          <cell r="AO84">
            <v>283</v>
          </cell>
        </row>
        <row r="85">
          <cell r="A85">
            <v>83</v>
          </cell>
          <cell r="B85" t="str">
            <v>نجوى عزت عبد المجيد القرنى</v>
          </cell>
          <cell r="C85">
            <v>52</v>
          </cell>
          <cell r="D85">
            <v>0</v>
          </cell>
          <cell r="E85">
            <v>26701012500404</v>
          </cell>
          <cell r="F85">
            <v>28735618</v>
          </cell>
          <cell r="G85">
            <v>38438</v>
          </cell>
          <cell r="H85">
            <v>40791</v>
          </cell>
          <cell r="I85" t="str">
            <v>أخصائى مشتريات ومخازن ثان (أ)</v>
          </cell>
          <cell r="J85" t="str">
            <v>الثانية (أ)</v>
          </cell>
          <cell r="K85" t="str">
            <v>الثانية</v>
          </cell>
          <cell r="L85" t="str">
            <v>أعزب</v>
          </cell>
          <cell r="M85">
            <v>40792</v>
          </cell>
          <cell r="N85">
            <v>278</v>
          </cell>
          <cell r="O85"/>
          <cell r="P85">
            <v>42676</v>
          </cell>
          <cell r="Q85" t="str">
            <v>بكالوريوس - كلية التجارة - إدارة بنوك و مؤسسات مالية</v>
          </cell>
          <cell r="R85">
            <v>427.74</v>
          </cell>
          <cell r="S85">
            <v>278</v>
          </cell>
          <cell r="T85">
            <v>41456</v>
          </cell>
          <cell r="U85">
            <v>42676</v>
          </cell>
          <cell r="V85" t="str">
            <v>نجوى عزت عبد المجيد القرنى</v>
          </cell>
          <cell r="W85"/>
          <cell r="X85">
            <v>40725</v>
          </cell>
          <cell r="Y85">
            <v>27739</v>
          </cell>
          <cell r="Z85">
            <v>40792</v>
          </cell>
          <cell r="AA85">
            <v>48</v>
          </cell>
          <cell r="AB85">
            <v>48</v>
          </cell>
          <cell r="AC85">
            <v>234.6</v>
          </cell>
          <cell r="AD85">
            <v>253.8</v>
          </cell>
          <cell r="AE85">
            <v>268.2</v>
          </cell>
          <cell r="AF85">
            <v>273.2</v>
          </cell>
          <cell r="AG85">
            <v>273.2</v>
          </cell>
          <cell r="AH85">
            <v>283</v>
          </cell>
          <cell r="AI85">
            <v>288</v>
          </cell>
          <cell r="AJ85">
            <v>313.92</v>
          </cell>
          <cell r="AK85">
            <v>288</v>
          </cell>
          <cell r="AL85">
            <v>342.17</v>
          </cell>
          <cell r="AM85">
            <v>288</v>
          </cell>
          <cell r="AN85">
            <v>288</v>
          </cell>
          <cell r="AO85">
            <v>288</v>
          </cell>
        </row>
        <row r="86">
          <cell r="A86">
            <v>84</v>
          </cell>
          <cell r="B86" t="str">
            <v>نسمة على محمد سيد</v>
          </cell>
          <cell r="C86">
            <v>32</v>
          </cell>
          <cell r="D86">
            <v>0</v>
          </cell>
          <cell r="E86">
            <v>28703012500285</v>
          </cell>
          <cell r="F86">
            <v>21744079</v>
          </cell>
          <cell r="G86">
            <v>40368</v>
          </cell>
          <cell r="H86">
            <v>41660</v>
          </cell>
          <cell r="I86" t="str">
            <v>محاسب ومراجع ثالث (أ)</v>
          </cell>
          <cell r="J86" t="str">
            <v>الثالثة (أ)</v>
          </cell>
          <cell r="K86" t="str">
            <v>الثالثة</v>
          </cell>
          <cell r="L86" t="str">
            <v>متزوج</v>
          </cell>
          <cell r="M86">
            <v>41665</v>
          </cell>
          <cell r="N86">
            <v>255</v>
          </cell>
          <cell r="O86"/>
          <cell r="P86">
            <v>42676</v>
          </cell>
          <cell r="Q86" t="str">
            <v>بكالوريوس - كلية التجارة - أسواق مالية وبورصات</v>
          </cell>
          <cell r="R86">
            <v>392.35</v>
          </cell>
          <cell r="S86">
            <v>255</v>
          </cell>
          <cell r="T86">
            <v>41660</v>
          </cell>
          <cell r="U86">
            <v>42676</v>
          </cell>
          <cell r="V86" t="str">
            <v>نسمة على محمد سيد</v>
          </cell>
          <cell r="W86"/>
          <cell r="X86">
            <v>41456</v>
          </cell>
          <cell r="Y86">
            <v>29803</v>
          </cell>
          <cell r="Z86">
            <v>40792</v>
          </cell>
          <cell r="AA86">
            <v>48</v>
          </cell>
          <cell r="AB86">
            <v>48</v>
          </cell>
          <cell r="AC86">
            <v>231.6</v>
          </cell>
          <cell r="AD86">
            <v>242.8</v>
          </cell>
          <cell r="AE86">
            <v>257.2</v>
          </cell>
          <cell r="AF86">
            <v>261.2</v>
          </cell>
          <cell r="AG86">
            <v>261.2</v>
          </cell>
          <cell r="AH86">
            <v>270</v>
          </cell>
          <cell r="AI86">
            <v>275</v>
          </cell>
          <cell r="AJ86">
            <v>299.75</v>
          </cell>
          <cell r="AK86">
            <v>275</v>
          </cell>
          <cell r="AL86">
            <v>326.72000000000003</v>
          </cell>
          <cell r="AM86">
            <v>275</v>
          </cell>
          <cell r="AN86">
            <v>275</v>
          </cell>
          <cell r="AO86">
            <v>275</v>
          </cell>
        </row>
        <row r="87">
          <cell r="A87">
            <v>85</v>
          </cell>
          <cell r="B87" t="str">
            <v>نهال محمد عصمت محمد بيومى</v>
          </cell>
          <cell r="C87">
            <v>35</v>
          </cell>
          <cell r="D87">
            <v>0</v>
          </cell>
          <cell r="E87">
            <v>28409082500082</v>
          </cell>
          <cell r="F87">
            <v>21379440</v>
          </cell>
          <cell r="G87">
            <v>38939</v>
          </cell>
          <cell r="H87">
            <v>40791</v>
          </cell>
          <cell r="I87" t="str">
            <v>أخصائى شئون الدراسات العليا والبحوث ثان (ب)</v>
          </cell>
          <cell r="J87" t="str">
            <v>الثانية (ب)</v>
          </cell>
          <cell r="K87" t="str">
            <v>الثانية</v>
          </cell>
          <cell r="L87" t="str">
            <v>متزوج</v>
          </cell>
          <cell r="M87">
            <v>40792</v>
          </cell>
          <cell r="N87">
            <v>274</v>
          </cell>
          <cell r="O87"/>
          <cell r="P87">
            <v>42676</v>
          </cell>
          <cell r="Q87" t="str">
            <v>ليسانس - كلية الآداب - لغة عربية</v>
          </cell>
          <cell r="R87">
            <v>421.58</v>
          </cell>
          <cell r="S87">
            <v>274</v>
          </cell>
          <cell r="T87">
            <v>41913</v>
          </cell>
          <cell r="U87">
            <v>42676</v>
          </cell>
          <cell r="V87" t="str">
            <v>نهال محمد عصمت محمد بيومى</v>
          </cell>
          <cell r="W87"/>
          <cell r="X87">
            <v>40725</v>
          </cell>
          <cell r="Y87">
            <v>24473</v>
          </cell>
          <cell r="Z87">
            <v>40792</v>
          </cell>
          <cell r="AA87">
            <v>48</v>
          </cell>
          <cell r="AB87">
            <v>48</v>
          </cell>
          <cell r="AC87">
            <v>48</v>
          </cell>
          <cell r="AD87">
            <v>241.8</v>
          </cell>
          <cell r="AE87">
            <v>256.2</v>
          </cell>
          <cell r="AF87">
            <v>268.2</v>
          </cell>
          <cell r="AG87">
            <v>268.2</v>
          </cell>
          <cell r="AH87">
            <v>278</v>
          </cell>
          <cell r="AI87">
            <v>278</v>
          </cell>
          <cell r="AJ87">
            <v>303.02</v>
          </cell>
          <cell r="AK87">
            <v>278</v>
          </cell>
          <cell r="AL87">
            <v>330.29</v>
          </cell>
          <cell r="AM87">
            <v>283</v>
          </cell>
          <cell r="AN87">
            <v>283</v>
          </cell>
          <cell r="AO87">
            <v>283</v>
          </cell>
        </row>
        <row r="88">
          <cell r="A88">
            <v>86</v>
          </cell>
          <cell r="B88" t="str">
            <v>نهى عثمان عبدالحافظ ابراهيم</v>
          </cell>
          <cell r="C88">
            <v>36</v>
          </cell>
          <cell r="D88">
            <v>43235</v>
          </cell>
          <cell r="E88">
            <v>28310112500426</v>
          </cell>
          <cell r="F88"/>
          <cell r="G88">
            <v>41411</v>
          </cell>
          <cell r="H88">
            <v>42141</v>
          </cell>
          <cell r="I88" t="str">
            <v>باحث شئون تعليم ثالث (ب)</v>
          </cell>
          <cell r="J88" t="str">
            <v>الثالثة (ب)</v>
          </cell>
          <cell r="K88" t="str">
            <v>الثالثة</v>
          </cell>
          <cell r="L88" t="str">
            <v>أعزب</v>
          </cell>
          <cell r="M88">
            <v>42143</v>
          </cell>
          <cell r="N88">
            <v>249</v>
          </cell>
          <cell r="O88"/>
          <cell r="P88">
            <v>42676</v>
          </cell>
          <cell r="Q88" t="str">
            <v>ماجستير - كلية الآداب - لغة إنجليزية</v>
          </cell>
          <cell r="R88">
            <v>383.12</v>
          </cell>
          <cell r="S88">
            <v>249</v>
          </cell>
          <cell r="T88">
            <v>42141</v>
          </cell>
          <cell r="U88">
            <v>42676</v>
          </cell>
          <cell r="V88" t="str">
            <v>نهى عثمان عبدالحافظ ابراهيم</v>
          </cell>
          <cell r="W88">
            <v>43235</v>
          </cell>
          <cell r="X88">
            <v>41456</v>
          </cell>
          <cell r="Y88">
            <v>31837</v>
          </cell>
          <cell r="Z88">
            <v>41665</v>
          </cell>
          <cell r="AA88">
            <v>48</v>
          </cell>
          <cell r="AB88">
            <v>48</v>
          </cell>
          <cell r="AC88">
            <v>48</v>
          </cell>
          <cell r="AD88">
            <v>246</v>
          </cell>
          <cell r="AE88">
            <v>246</v>
          </cell>
          <cell r="AF88">
            <v>246</v>
          </cell>
          <cell r="AG88">
            <v>250.2</v>
          </cell>
          <cell r="AH88">
            <v>255</v>
          </cell>
          <cell r="AI88">
            <v>255</v>
          </cell>
          <cell r="AJ88">
            <v>277.95</v>
          </cell>
          <cell r="AK88">
            <v>255</v>
          </cell>
          <cell r="AL88">
            <v>302.95999999999998</v>
          </cell>
          <cell r="AM88">
            <v>255</v>
          </cell>
          <cell r="AN88">
            <v>255</v>
          </cell>
          <cell r="AO88">
            <v>255</v>
          </cell>
        </row>
        <row r="89">
          <cell r="A89">
            <v>87</v>
          </cell>
          <cell r="B89" t="str">
            <v>نهى فتحى محمد الصغير</v>
          </cell>
          <cell r="C89">
            <v>31</v>
          </cell>
          <cell r="D89">
            <v>0</v>
          </cell>
          <cell r="E89">
            <v>28712152500268</v>
          </cell>
          <cell r="F89"/>
          <cell r="G89">
            <v>40742</v>
          </cell>
          <cell r="H89">
            <v>42141</v>
          </cell>
          <cell r="I89" t="str">
            <v>مهندس ثالث (ب)</v>
          </cell>
          <cell r="J89" t="str">
            <v>الثالثة (ب)</v>
          </cell>
          <cell r="K89" t="str">
            <v>الثالثة</v>
          </cell>
          <cell r="L89" t="str">
            <v>أعزب</v>
          </cell>
          <cell r="M89">
            <v>42147</v>
          </cell>
          <cell r="N89">
            <v>255</v>
          </cell>
          <cell r="O89"/>
          <cell r="P89">
            <v>42676</v>
          </cell>
          <cell r="Q89" t="str">
            <v>بكالوريوس - كلية الهندسة - هندسة الكترونيات و اتصالات كهربية</v>
          </cell>
          <cell r="R89">
            <v>392.35</v>
          </cell>
          <cell r="S89">
            <v>255</v>
          </cell>
          <cell r="T89">
            <v>42141</v>
          </cell>
          <cell r="U89">
            <v>42676</v>
          </cell>
          <cell r="V89" t="str">
            <v>نهى فتحى محمد الصغير</v>
          </cell>
          <cell r="W89"/>
          <cell r="X89">
            <v>41821</v>
          </cell>
          <cell r="Y89">
            <v>30933</v>
          </cell>
          <cell r="Z89">
            <v>40792</v>
          </cell>
          <cell r="AA89">
            <v>48</v>
          </cell>
          <cell r="AB89">
            <v>48</v>
          </cell>
          <cell r="AC89">
            <v>48</v>
          </cell>
          <cell r="AD89">
            <v>241.8</v>
          </cell>
          <cell r="AE89">
            <v>256.2</v>
          </cell>
          <cell r="AF89">
            <v>260.2</v>
          </cell>
          <cell r="AG89">
            <v>260.2</v>
          </cell>
          <cell r="AH89">
            <v>269</v>
          </cell>
          <cell r="AI89">
            <v>274</v>
          </cell>
          <cell r="AJ89">
            <v>298.66000000000003</v>
          </cell>
          <cell r="AK89">
            <v>291</v>
          </cell>
          <cell r="AL89">
            <v>325.52999999999997</v>
          </cell>
          <cell r="AM89">
            <v>531.19000000000005</v>
          </cell>
          <cell r="AN89">
            <v>816.81</v>
          </cell>
          <cell r="AO89">
            <v>908.99</v>
          </cell>
        </row>
        <row r="90">
          <cell r="A90">
            <v>88</v>
          </cell>
          <cell r="B90" t="str">
            <v>نهى محمد عفيفى محمود</v>
          </cell>
          <cell r="C90">
            <v>32</v>
          </cell>
          <cell r="D90">
            <v>43073</v>
          </cell>
          <cell r="E90">
            <v>28708232500181</v>
          </cell>
          <cell r="F90"/>
          <cell r="G90">
            <v>40348</v>
          </cell>
          <cell r="H90">
            <v>41660</v>
          </cell>
          <cell r="I90" t="str">
            <v>أخصائى إجتماعى ثالث (أ)</v>
          </cell>
          <cell r="J90" t="str">
            <v>الثالثة (أ)</v>
          </cell>
          <cell r="K90" t="str">
            <v>الثالثة</v>
          </cell>
          <cell r="L90" t="str">
            <v>أعزب</v>
          </cell>
          <cell r="M90">
            <v>41665</v>
          </cell>
          <cell r="N90">
            <v>255</v>
          </cell>
          <cell r="O90"/>
          <cell r="P90">
            <v>42676</v>
          </cell>
          <cell r="Q90" t="str">
            <v>بكالوريوس - كلية الخدمة الاجتماعية - خدمة اجتماعية</v>
          </cell>
          <cell r="R90">
            <v>392.35</v>
          </cell>
          <cell r="S90">
            <v>255</v>
          </cell>
          <cell r="T90">
            <v>41660</v>
          </cell>
          <cell r="U90">
            <v>42676</v>
          </cell>
          <cell r="V90" t="str">
            <v>نهى محمد عفيفى محمود</v>
          </cell>
          <cell r="W90">
            <v>43073</v>
          </cell>
          <cell r="X90">
            <v>41456</v>
          </cell>
          <cell r="Y90">
            <v>30600</v>
          </cell>
          <cell r="Z90">
            <v>42143</v>
          </cell>
          <cell r="AA90">
            <v>48</v>
          </cell>
          <cell r="AB90">
            <v>48</v>
          </cell>
          <cell r="AC90">
            <v>48</v>
          </cell>
          <cell r="AD90">
            <v>246</v>
          </cell>
          <cell r="AE90">
            <v>246</v>
          </cell>
          <cell r="AF90">
            <v>246</v>
          </cell>
          <cell r="AG90">
            <v>244.2</v>
          </cell>
          <cell r="AH90">
            <v>249</v>
          </cell>
          <cell r="AI90">
            <v>249</v>
          </cell>
          <cell r="AJ90">
            <v>271.41000000000003</v>
          </cell>
          <cell r="AK90">
            <v>265</v>
          </cell>
          <cell r="AL90">
            <v>295.83</v>
          </cell>
          <cell r="AM90">
            <v>475.2</v>
          </cell>
          <cell r="AN90">
            <v>739</v>
          </cell>
          <cell r="AO90">
            <v>822</v>
          </cell>
        </row>
        <row r="91">
          <cell r="A91">
            <v>89</v>
          </cell>
          <cell r="B91" t="str">
            <v>نهى محمد نبيل كامل محمود</v>
          </cell>
          <cell r="C91">
            <v>36</v>
          </cell>
          <cell r="D91">
            <v>0</v>
          </cell>
          <cell r="E91">
            <v>28309202500125</v>
          </cell>
          <cell r="F91">
            <v>19339258</v>
          </cell>
          <cell r="G91">
            <v>38771</v>
          </cell>
          <cell r="H91">
            <v>40426</v>
          </cell>
          <cell r="I91" t="str">
            <v>أخصائى شئون تعليم ثان (ب)</v>
          </cell>
          <cell r="J91" t="str">
            <v>الثانية (ب)</v>
          </cell>
          <cell r="K91" t="str">
            <v>الثانية</v>
          </cell>
          <cell r="L91" t="str">
            <v>متزوج</v>
          </cell>
          <cell r="M91">
            <v>40792</v>
          </cell>
          <cell r="N91">
            <v>275</v>
          </cell>
          <cell r="O91"/>
          <cell r="P91">
            <v>42676</v>
          </cell>
          <cell r="Q91" t="str">
            <v>ليسانس - كلية الآداب - لغة إنجليزية وآدابها</v>
          </cell>
          <cell r="R91">
            <v>423.12</v>
          </cell>
          <cell r="S91">
            <v>275</v>
          </cell>
          <cell r="T91">
            <v>41913</v>
          </cell>
          <cell r="U91">
            <v>42676</v>
          </cell>
          <cell r="V91" t="str">
            <v>نهى محمد نبيل كامل محمود</v>
          </cell>
          <cell r="W91"/>
          <cell r="X91">
            <v>40360</v>
          </cell>
          <cell r="Y91">
            <v>32126</v>
          </cell>
          <cell r="Z91">
            <v>42147</v>
          </cell>
          <cell r="AA91">
            <v>48</v>
          </cell>
          <cell r="AB91">
            <v>48</v>
          </cell>
          <cell r="AC91">
            <v>48</v>
          </cell>
          <cell r="AD91">
            <v>246</v>
          </cell>
          <cell r="AE91">
            <v>246</v>
          </cell>
          <cell r="AF91">
            <v>246</v>
          </cell>
          <cell r="AG91">
            <v>48</v>
          </cell>
          <cell r="AH91">
            <v>48</v>
          </cell>
          <cell r="AI91">
            <v>255</v>
          </cell>
          <cell r="AJ91">
            <v>277.95</v>
          </cell>
          <cell r="AK91">
            <v>255</v>
          </cell>
          <cell r="AL91">
            <v>302.95999999999998</v>
          </cell>
          <cell r="AM91">
            <v>255</v>
          </cell>
          <cell r="AN91">
            <v>255</v>
          </cell>
          <cell r="AO91">
            <v>255</v>
          </cell>
        </row>
        <row r="92">
          <cell r="A92">
            <v>90</v>
          </cell>
          <cell r="B92" t="str">
            <v>نيفين عبد اللاه محمد عبد الرحيم</v>
          </cell>
          <cell r="C92">
            <v>37</v>
          </cell>
          <cell r="D92">
            <v>0</v>
          </cell>
          <cell r="E92">
            <v>28204210100288</v>
          </cell>
          <cell r="F92">
            <v>29366491</v>
          </cell>
          <cell r="G92">
            <v>39635</v>
          </cell>
          <cell r="H92">
            <v>41047</v>
          </cell>
          <cell r="I92" t="str">
            <v>أخصائى مكتبات ووثائق ثالث (أ)</v>
          </cell>
          <cell r="J92" t="str">
            <v>الثالثة (أ)</v>
          </cell>
          <cell r="K92" t="str">
            <v>الثالثة</v>
          </cell>
          <cell r="L92" t="str">
            <v>متزوج</v>
          </cell>
          <cell r="M92">
            <v>41048</v>
          </cell>
          <cell r="N92">
            <v>263</v>
          </cell>
          <cell r="O92"/>
          <cell r="P92">
            <v>42676</v>
          </cell>
          <cell r="Q92" t="str">
            <v>ليسانس - كلية الآداب - تقنية معلومات</v>
          </cell>
          <cell r="R92">
            <v>404.66</v>
          </cell>
          <cell r="S92">
            <v>263</v>
          </cell>
          <cell r="T92">
            <v>41047</v>
          </cell>
          <cell r="U92">
            <v>42676</v>
          </cell>
          <cell r="V92" t="str">
            <v>نيفين عبد اللاه محمد عبد الرحيم</v>
          </cell>
          <cell r="W92"/>
          <cell r="X92">
            <v>40725</v>
          </cell>
          <cell r="Y92">
            <v>32012</v>
          </cell>
          <cell r="Z92">
            <v>41665</v>
          </cell>
          <cell r="AA92">
            <v>48</v>
          </cell>
          <cell r="AB92">
            <v>48</v>
          </cell>
          <cell r="AC92">
            <v>48</v>
          </cell>
          <cell r="AD92">
            <v>246</v>
          </cell>
          <cell r="AE92">
            <v>246</v>
          </cell>
          <cell r="AF92">
            <v>246</v>
          </cell>
          <cell r="AG92">
            <v>250.2</v>
          </cell>
          <cell r="AH92">
            <v>255</v>
          </cell>
          <cell r="AI92">
            <v>255</v>
          </cell>
          <cell r="AJ92">
            <v>277.95</v>
          </cell>
          <cell r="AK92">
            <v>255</v>
          </cell>
          <cell r="AL92">
            <v>302.95999999999998</v>
          </cell>
          <cell r="AM92">
            <v>255</v>
          </cell>
          <cell r="AN92">
            <v>255</v>
          </cell>
          <cell r="AO92">
            <v>255</v>
          </cell>
        </row>
        <row r="93">
          <cell r="A93">
            <v>91</v>
          </cell>
          <cell r="B93" t="str">
            <v>هاله علي الدين محمود سيد</v>
          </cell>
          <cell r="C93">
            <v>32</v>
          </cell>
          <cell r="D93">
            <v>43197</v>
          </cell>
          <cell r="E93">
            <v>28707172500121</v>
          </cell>
          <cell r="F93">
            <v>61794042</v>
          </cell>
          <cell r="G93">
            <v>39986</v>
          </cell>
          <cell r="H93">
            <v>40939</v>
          </cell>
          <cell r="I93" t="str">
            <v>أخصائى شئون عاملين ثالث (أ)</v>
          </cell>
          <cell r="J93" t="str">
            <v>الثالثة (أ)</v>
          </cell>
          <cell r="K93" t="str">
            <v>الثالثة</v>
          </cell>
          <cell r="L93" t="str">
            <v>متزوج</v>
          </cell>
          <cell r="M93">
            <v>40792</v>
          </cell>
          <cell r="N93">
            <v>260</v>
          </cell>
          <cell r="O93"/>
          <cell r="P93">
            <v>42676</v>
          </cell>
          <cell r="Q93" t="str">
            <v>بكالوريوس - المعاهد العليا - الجامعة العمالية</v>
          </cell>
          <cell r="R93">
            <v>400.04</v>
          </cell>
          <cell r="S93">
            <v>260</v>
          </cell>
          <cell r="T93">
            <v>40939</v>
          </cell>
          <cell r="U93">
            <v>42676</v>
          </cell>
          <cell r="V93" t="str">
            <v>هاله علي الدين محمود سيد</v>
          </cell>
          <cell r="W93">
            <v>43197</v>
          </cell>
          <cell r="X93">
            <v>40725</v>
          </cell>
          <cell r="Y93">
            <v>30579</v>
          </cell>
          <cell r="Z93">
            <v>40792</v>
          </cell>
          <cell r="AA93">
            <v>48</v>
          </cell>
          <cell r="AB93">
            <v>48</v>
          </cell>
          <cell r="AC93">
            <v>231.6</v>
          </cell>
          <cell r="AD93">
            <v>242.8</v>
          </cell>
          <cell r="AE93">
            <v>257.2</v>
          </cell>
          <cell r="AF93">
            <v>261.2</v>
          </cell>
          <cell r="AG93">
            <v>261.2</v>
          </cell>
          <cell r="AH93">
            <v>270</v>
          </cell>
          <cell r="AI93">
            <v>275</v>
          </cell>
          <cell r="AJ93">
            <v>299.75</v>
          </cell>
          <cell r="AK93">
            <v>275</v>
          </cell>
          <cell r="AL93">
            <v>326.72000000000003</v>
          </cell>
          <cell r="AM93">
            <v>275</v>
          </cell>
          <cell r="AN93">
            <v>275</v>
          </cell>
          <cell r="AO93">
            <v>275</v>
          </cell>
        </row>
        <row r="94">
          <cell r="A94">
            <v>92</v>
          </cell>
          <cell r="B94" t="str">
            <v>هناء بيومى على بيومى</v>
          </cell>
          <cell r="C94">
            <v>33</v>
          </cell>
          <cell r="D94">
            <v>43368</v>
          </cell>
          <cell r="E94">
            <v>28610012513826</v>
          </cell>
          <cell r="F94"/>
          <cell r="G94">
            <v>39809</v>
          </cell>
          <cell r="H94">
            <v>40791</v>
          </cell>
          <cell r="I94" t="str">
            <v>أخصائى اقامة ثالث (أ)</v>
          </cell>
          <cell r="J94" t="str">
            <v>الثالثة (أ)</v>
          </cell>
          <cell r="K94" t="str">
            <v>الثالثة</v>
          </cell>
          <cell r="L94" t="str">
            <v>متزوج</v>
          </cell>
          <cell r="M94">
            <v>40792</v>
          </cell>
          <cell r="N94">
            <v>260</v>
          </cell>
          <cell r="O94"/>
          <cell r="P94">
            <v>42676</v>
          </cell>
          <cell r="Q94" t="str">
            <v>بكالوريوس - كلية الخدمة الاجتماعية - خدمة اجتماعية</v>
          </cell>
          <cell r="R94"/>
          <cell r="S94">
            <v>260</v>
          </cell>
          <cell r="T94">
            <v>40791</v>
          </cell>
          <cell r="U94">
            <v>42676</v>
          </cell>
          <cell r="V94" t="str">
            <v>هناء بيومى على بيومى</v>
          </cell>
          <cell r="W94">
            <v>43368</v>
          </cell>
          <cell r="X94">
            <v>40725</v>
          </cell>
          <cell r="Y94">
            <v>30062</v>
          </cell>
          <cell r="Z94">
            <v>41048</v>
          </cell>
          <cell r="AA94">
            <v>48</v>
          </cell>
          <cell r="AB94">
            <v>48</v>
          </cell>
          <cell r="AC94">
            <v>48</v>
          </cell>
          <cell r="AD94">
            <v>235.8</v>
          </cell>
          <cell r="AE94">
            <v>250.2</v>
          </cell>
          <cell r="AF94">
            <v>254.2</v>
          </cell>
          <cell r="AG94">
            <v>254.2</v>
          </cell>
          <cell r="AH94">
            <v>263</v>
          </cell>
          <cell r="AI94">
            <v>263</v>
          </cell>
          <cell r="AJ94">
            <v>286.67</v>
          </cell>
          <cell r="AK94">
            <v>263</v>
          </cell>
          <cell r="AL94">
            <v>312.47000000000003</v>
          </cell>
          <cell r="AM94">
            <v>263</v>
          </cell>
          <cell r="AN94">
            <v>263</v>
          </cell>
          <cell r="AO94">
            <v>263</v>
          </cell>
        </row>
        <row r="95">
          <cell r="A95">
            <v>93</v>
          </cell>
          <cell r="B95" t="str">
            <v>هند سيد محمد مصطفى</v>
          </cell>
          <cell r="C95">
            <v>33</v>
          </cell>
          <cell r="D95">
            <v>0</v>
          </cell>
          <cell r="E95">
            <v>28609262500322</v>
          </cell>
          <cell r="F95"/>
          <cell r="G95">
            <v>39872</v>
          </cell>
          <cell r="H95">
            <v>41047</v>
          </cell>
          <cell r="I95" t="str">
            <v>باحث شئون تعليم ثالث (أ)</v>
          </cell>
          <cell r="J95" t="str">
            <v>الثالثة (أ)</v>
          </cell>
          <cell r="K95" t="str">
            <v>الثالثة</v>
          </cell>
          <cell r="L95" t="str">
            <v>متزوج</v>
          </cell>
          <cell r="M95">
            <v>41048</v>
          </cell>
          <cell r="N95">
            <v>263</v>
          </cell>
          <cell r="O95"/>
          <cell r="P95">
            <v>42676</v>
          </cell>
          <cell r="Q95" t="str">
            <v>ليسانس - كلية الآداب - أداب</v>
          </cell>
          <cell r="R95">
            <v>404.66</v>
          </cell>
          <cell r="S95">
            <v>263</v>
          </cell>
          <cell r="T95">
            <v>41047</v>
          </cell>
          <cell r="U95">
            <v>42676</v>
          </cell>
          <cell r="V95" t="str">
            <v>هند سيد محمد مصطفى</v>
          </cell>
          <cell r="W95"/>
          <cell r="X95">
            <v>31959</v>
          </cell>
          <cell r="Y95">
            <v>31975</v>
          </cell>
          <cell r="Z95">
            <v>40792</v>
          </cell>
          <cell r="AA95">
            <v>48</v>
          </cell>
          <cell r="AB95">
            <v>48</v>
          </cell>
          <cell r="AC95">
            <v>48</v>
          </cell>
          <cell r="AD95">
            <v>232.8</v>
          </cell>
          <cell r="AE95">
            <v>247.2</v>
          </cell>
          <cell r="AF95">
            <v>251.2</v>
          </cell>
          <cell r="AG95">
            <v>251.2</v>
          </cell>
          <cell r="AH95">
            <v>260</v>
          </cell>
          <cell r="AI95">
            <v>260</v>
          </cell>
          <cell r="AJ95">
            <v>283.39999999999998</v>
          </cell>
          <cell r="AK95">
            <v>260</v>
          </cell>
          <cell r="AL95">
            <v>308.89999999999998</v>
          </cell>
          <cell r="AM95">
            <v>260</v>
          </cell>
          <cell r="AN95">
            <v>260</v>
          </cell>
          <cell r="AO95">
            <v>260</v>
          </cell>
        </row>
        <row r="96">
          <cell r="A96">
            <v>94</v>
          </cell>
          <cell r="B96" t="str">
            <v>وسام محمد احمد عيسى</v>
          </cell>
          <cell r="C96">
            <v>32</v>
          </cell>
          <cell r="D96">
            <v>43453</v>
          </cell>
          <cell r="E96">
            <v>28611122500122</v>
          </cell>
          <cell r="F96">
            <v>5937034</v>
          </cell>
          <cell r="G96">
            <v>40059</v>
          </cell>
          <cell r="H96">
            <v>41047</v>
          </cell>
          <cell r="I96" t="str">
            <v>أخصائى نفسى ثالث (أ)</v>
          </cell>
          <cell r="J96" t="str">
            <v>الثالثة (أ)</v>
          </cell>
          <cell r="K96" t="str">
            <v>الثالثة</v>
          </cell>
          <cell r="L96" t="str">
            <v>متزوج</v>
          </cell>
          <cell r="M96">
            <v>41086</v>
          </cell>
          <cell r="N96">
            <v>264</v>
          </cell>
          <cell r="O96"/>
          <cell r="P96">
            <v>42676</v>
          </cell>
          <cell r="Q96" t="str">
            <v>بكالوريوس - كلية الخدمة الاجتماعية - خدمة اجتماعية</v>
          </cell>
          <cell r="R96">
            <v>406.2</v>
          </cell>
          <cell r="S96">
            <v>264</v>
          </cell>
          <cell r="T96">
            <v>41047</v>
          </cell>
          <cell r="U96">
            <v>42676</v>
          </cell>
          <cell r="V96" t="str">
            <v>وسام محمد احمد عيسى</v>
          </cell>
          <cell r="W96">
            <v>43453</v>
          </cell>
          <cell r="X96">
            <v>40725</v>
          </cell>
          <cell r="Y96">
            <v>31686</v>
          </cell>
          <cell r="Z96">
            <v>40792</v>
          </cell>
          <cell r="AA96">
            <v>48</v>
          </cell>
          <cell r="AB96">
            <v>48</v>
          </cell>
          <cell r="AC96">
            <v>48</v>
          </cell>
          <cell r="AD96">
            <v>232.8</v>
          </cell>
          <cell r="AE96">
            <v>247.2</v>
          </cell>
          <cell r="AF96">
            <v>251.2</v>
          </cell>
          <cell r="AG96">
            <v>251.2</v>
          </cell>
          <cell r="AH96">
            <v>260</v>
          </cell>
          <cell r="AI96">
            <v>260</v>
          </cell>
          <cell r="AJ96">
            <v>283.39999999999998</v>
          </cell>
          <cell r="AK96">
            <v>260</v>
          </cell>
          <cell r="AL96">
            <v>308.89999999999998</v>
          </cell>
          <cell r="AM96">
            <v>260</v>
          </cell>
          <cell r="AN96">
            <v>260</v>
          </cell>
          <cell r="AO96">
            <v>260</v>
          </cell>
        </row>
        <row r="97">
          <cell r="A97">
            <v>95</v>
          </cell>
          <cell r="B97" t="str">
            <v>ولاء عبد الناصر حسين أحمد</v>
          </cell>
          <cell r="C97">
            <v>32</v>
          </cell>
          <cell r="D97">
            <v>43061</v>
          </cell>
          <cell r="E97">
            <v>28703202500168</v>
          </cell>
          <cell r="F97">
            <v>61120239</v>
          </cell>
          <cell r="G97">
            <v>39919</v>
          </cell>
          <cell r="H97">
            <v>40939</v>
          </cell>
          <cell r="I97" t="str">
            <v>أخصائى متابعة ثالث (أ)</v>
          </cell>
          <cell r="J97" t="str">
            <v>الثالثة (أ)</v>
          </cell>
          <cell r="K97" t="str">
            <v>الثالثة</v>
          </cell>
          <cell r="L97" t="str">
            <v>متزوج</v>
          </cell>
          <cell r="M97">
            <v>40950</v>
          </cell>
          <cell r="N97">
            <v>260</v>
          </cell>
          <cell r="O97"/>
          <cell r="P97">
            <v>42676</v>
          </cell>
          <cell r="Q97" t="str">
            <v>بكالوريوس - المعاهد الفوق متوسطة - معهد تعاون وارشاد زراعى</v>
          </cell>
          <cell r="R97">
            <v>400.04</v>
          </cell>
          <cell r="S97">
            <v>260</v>
          </cell>
          <cell r="T97">
            <v>40939</v>
          </cell>
          <cell r="U97">
            <v>42676</v>
          </cell>
          <cell r="V97" t="str">
            <v>ولاء عبد الناصر حسين أحمد</v>
          </cell>
          <cell r="W97">
            <v>43061</v>
          </cell>
          <cell r="X97">
            <v>40725</v>
          </cell>
          <cell r="Y97">
            <v>31681</v>
          </cell>
          <cell r="Z97">
            <v>41048</v>
          </cell>
          <cell r="AA97">
            <v>48</v>
          </cell>
          <cell r="AB97">
            <v>48</v>
          </cell>
          <cell r="AC97">
            <v>48</v>
          </cell>
          <cell r="AD97">
            <v>235.8</v>
          </cell>
          <cell r="AE97">
            <v>250.2</v>
          </cell>
          <cell r="AF97">
            <v>254.2</v>
          </cell>
          <cell r="AG97">
            <v>254.2</v>
          </cell>
          <cell r="AH97">
            <v>263</v>
          </cell>
          <cell r="AI97">
            <v>263</v>
          </cell>
          <cell r="AJ97">
            <v>286.67</v>
          </cell>
          <cell r="AK97">
            <v>263</v>
          </cell>
          <cell r="AL97">
            <v>312.47000000000003</v>
          </cell>
          <cell r="AM97">
            <v>263</v>
          </cell>
          <cell r="AN97">
            <v>263</v>
          </cell>
          <cell r="AO97">
            <v>263</v>
          </cell>
        </row>
        <row r="98">
          <cell r="A98">
            <v>96</v>
          </cell>
          <cell r="B98" t="str">
            <v>ياسمين محمد رفعت محمد</v>
          </cell>
          <cell r="C98">
            <v>33</v>
          </cell>
          <cell r="D98">
            <v>43110</v>
          </cell>
          <cell r="E98">
            <v>28607202503745</v>
          </cell>
          <cell r="F98">
            <v>7736283</v>
          </cell>
          <cell r="G98">
            <v>39857</v>
          </cell>
          <cell r="H98">
            <v>40939</v>
          </cell>
          <cell r="I98" t="str">
            <v>أخصائى علاقات علمية وثقافية ثالث (أ)</v>
          </cell>
          <cell r="J98" t="str">
            <v>الثالثة (أ)</v>
          </cell>
          <cell r="K98" t="str">
            <v>الثالثة</v>
          </cell>
          <cell r="L98" t="str">
            <v>متزوج</v>
          </cell>
          <cell r="M98">
            <v>40950</v>
          </cell>
          <cell r="N98">
            <v>260</v>
          </cell>
          <cell r="O98"/>
          <cell r="P98">
            <v>42676</v>
          </cell>
          <cell r="Q98" t="str">
            <v>ليسانس - كلية الآداب - لغة عربية</v>
          </cell>
          <cell r="R98">
            <v>400.04</v>
          </cell>
          <cell r="S98">
            <v>260</v>
          </cell>
          <cell r="T98">
            <v>40939</v>
          </cell>
          <cell r="U98">
            <v>42676</v>
          </cell>
          <cell r="V98" t="str">
            <v>ياسمين محمد رفعت محمد</v>
          </cell>
          <cell r="W98">
            <v>43110</v>
          </cell>
          <cell r="X98">
            <v>40725</v>
          </cell>
          <cell r="Y98">
            <v>31728</v>
          </cell>
          <cell r="Z98">
            <v>41086</v>
          </cell>
          <cell r="AA98">
            <v>48</v>
          </cell>
          <cell r="AB98">
            <v>48</v>
          </cell>
          <cell r="AC98">
            <v>48</v>
          </cell>
          <cell r="AD98">
            <v>232.8</v>
          </cell>
          <cell r="AE98">
            <v>247.2</v>
          </cell>
          <cell r="AF98">
            <v>251.2</v>
          </cell>
          <cell r="AG98">
            <v>255.2</v>
          </cell>
          <cell r="AH98">
            <v>264</v>
          </cell>
          <cell r="AI98">
            <v>264</v>
          </cell>
          <cell r="AJ98">
            <v>287.76</v>
          </cell>
          <cell r="AK98">
            <v>264</v>
          </cell>
          <cell r="AL98">
            <v>313.64999999999998</v>
          </cell>
          <cell r="AM98">
            <v>264</v>
          </cell>
          <cell r="AN98">
            <v>264</v>
          </cell>
          <cell r="AO98">
            <v>264</v>
          </cell>
        </row>
        <row r="99">
          <cell r="A99">
            <v>49</v>
          </cell>
          <cell r="B99"/>
          <cell r="C99"/>
          <cell r="D99">
            <v>0</v>
          </cell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>
            <v>31856</v>
          </cell>
          <cell r="Z99">
            <v>40950</v>
          </cell>
          <cell r="AA99">
            <v>48</v>
          </cell>
          <cell r="AB99">
            <v>48</v>
          </cell>
          <cell r="AC99">
            <v>48</v>
          </cell>
          <cell r="AD99">
            <v>232.8</v>
          </cell>
          <cell r="AE99">
            <v>247.2</v>
          </cell>
          <cell r="AF99">
            <v>251.2</v>
          </cell>
          <cell r="AG99">
            <v>251.2</v>
          </cell>
          <cell r="AH99">
            <v>260</v>
          </cell>
          <cell r="AI99">
            <v>260</v>
          </cell>
          <cell r="AJ99">
            <v>283.39999999999998</v>
          </cell>
          <cell r="AK99">
            <v>260</v>
          </cell>
          <cell r="AL99">
            <v>308.89999999999998</v>
          </cell>
          <cell r="AM99">
            <v>260</v>
          </cell>
          <cell r="AN99">
            <v>260</v>
          </cell>
          <cell r="AO99">
            <v>260</v>
          </cell>
        </row>
        <row r="100">
          <cell r="A100"/>
          <cell r="B100"/>
          <cell r="C100"/>
          <cell r="D100">
            <v>0</v>
          </cell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>
            <v>31613</v>
          </cell>
          <cell r="Z100">
            <v>40950</v>
          </cell>
          <cell r="AA100">
            <v>48</v>
          </cell>
          <cell r="AB100">
            <v>48</v>
          </cell>
          <cell r="AC100">
            <v>48</v>
          </cell>
          <cell r="AD100">
            <v>232.8</v>
          </cell>
          <cell r="AE100">
            <v>247.2</v>
          </cell>
          <cell r="AF100">
            <v>251.2</v>
          </cell>
          <cell r="AG100">
            <v>251.2</v>
          </cell>
          <cell r="AH100">
            <v>260</v>
          </cell>
          <cell r="AI100">
            <v>260</v>
          </cell>
          <cell r="AJ100">
            <v>283.39999999999998</v>
          </cell>
          <cell r="AK100">
            <v>260</v>
          </cell>
          <cell r="AL100">
            <v>308.89999999999998</v>
          </cell>
          <cell r="AM100">
            <v>260</v>
          </cell>
          <cell r="AN100">
            <v>260</v>
          </cell>
          <cell r="AO100">
            <v>260</v>
          </cell>
        </row>
      </sheetData>
      <sheetData sheetId="14"/>
      <sheetData sheetId="15"/>
      <sheetData sheetId="16"/>
      <sheetData sheetId="17"/>
      <sheetData sheetId="18">
        <row r="1">
          <cell r="L1">
            <v>14</v>
          </cell>
        </row>
      </sheetData>
      <sheetData sheetId="19"/>
      <sheetData sheetId="20"/>
      <sheetData sheetId="21"/>
      <sheetData sheetId="22"/>
      <sheetData sheetId="23">
        <row r="3">
          <cell r="A3">
            <v>1</v>
          </cell>
          <cell r="B3" t="str">
            <v>ابو بكر جلال علي عبد الحافظ1</v>
          </cell>
          <cell r="C3">
            <v>36</v>
          </cell>
          <cell r="D3">
            <v>0</v>
          </cell>
          <cell r="E3">
            <v>28310092500254</v>
          </cell>
          <cell r="F3">
            <v>22704464</v>
          </cell>
          <cell r="G3">
            <v>40185</v>
          </cell>
          <cell r="H3">
            <v>41349</v>
          </cell>
          <cell r="I3" t="str">
            <v>محاسب ومراجع ثالث (أ)</v>
          </cell>
          <cell r="J3" t="str">
            <v>الثالثة (أ)</v>
          </cell>
          <cell r="K3" t="str">
            <v>الثالثة</v>
          </cell>
          <cell r="L3" t="str">
            <v>متزوج</v>
          </cell>
          <cell r="M3">
            <v>41349</v>
          </cell>
          <cell r="N3">
            <v>259</v>
          </cell>
          <cell r="O3"/>
          <cell r="P3">
            <v>42676</v>
          </cell>
          <cell r="Q3" t="str">
            <v>بكالوريوس - كلية التجارة - محاسبة مالية</v>
          </cell>
          <cell r="R3">
            <v>398.5</v>
          </cell>
          <cell r="S3">
            <v>259</v>
          </cell>
          <cell r="T3">
            <v>41349</v>
          </cell>
          <cell r="U3">
            <v>42676</v>
          </cell>
          <cell r="V3">
            <v>0</v>
          </cell>
          <cell r="W3">
            <v>41091</v>
          </cell>
        </row>
        <row r="4">
          <cell r="A4">
            <v>2</v>
          </cell>
          <cell r="B4" t="str">
            <v>اسامه عبد النعيم عاصم محمد</v>
          </cell>
          <cell r="C4">
            <v>43</v>
          </cell>
          <cell r="D4">
            <v>40725</v>
          </cell>
          <cell r="E4">
            <v>27511172502659</v>
          </cell>
          <cell r="F4">
            <v>36950394</v>
          </cell>
          <cell r="G4">
            <v>38968</v>
          </cell>
          <cell r="H4">
            <v>40791</v>
          </cell>
          <cell r="I4" t="str">
            <v>أخصائى تخطيط ومتابعة ثان (ب)</v>
          </cell>
          <cell r="J4" t="str">
            <v>الثانية (ب)</v>
          </cell>
          <cell r="K4" t="str">
            <v>الثانية</v>
          </cell>
          <cell r="L4" t="str">
            <v>متزوج ويعول أكثر من واحد</v>
          </cell>
          <cell r="M4">
            <v>40792</v>
          </cell>
          <cell r="N4">
            <v>276</v>
          </cell>
          <cell r="O4"/>
          <cell r="P4">
            <v>42676</v>
          </cell>
          <cell r="Q4" t="str">
            <v>بكالوريوس - كلية التجارة - علوم سياسية</v>
          </cell>
          <cell r="R4">
            <v>424.66</v>
          </cell>
          <cell r="S4">
            <v>276</v>
          </cell>
          <cell r="T4">
            <v>41913</v>
          </cell>
          <cell r="U4">
            <v>42676</v>
          </cell>
          <cell r="V4">
            <v>0</v>
          </cell>
          <cell r="W4">
            <v>40725</v>
          </cell>
        </row>
        <row r="5">
          <cell r="A5">
            <v>3</v>
          </cell>
          <cell r="B5" t="str">
            <v>ازهار محمد خالد احمد</v>
          </cell>
          <cell r="C5">
            <v>33</v>
          </cell>
          <cell r="D5">
            <v>40725</v>
          </cell>
          <cell r="E5">
            <v>28602012504786</v>
          </cell>
          <cell r="F5"/>
          <cell r="G5">
            <v>40316</v>
          </cell>
          <cell r="H5">
            <v>41346</v>
          </cell>
          <cell r="I5" t="str">
            <v>باحث شئون تعليم ثالث (أ)</v>
          </cell>
          <cell r="J5" t="str">
            <v>الثالثة (أ)</v>
          </cell>
          <cell r="K5" t="str">
            <v>الثالثة</v>
          </cell>
          <cell r="L5" t="str">
            <v>متزوج</v>
          </cell>
          <cell r="M5">
            <v>41348</v>
          </cell>
          <cell r="N5">
            <v>256</v>
          </cell>
          <cell r="O5"/>
          <cell r="P5">
            <v>42676</v>
          </cell>
          <cell r="Q5" t="str">
            <v>ليسانس - كلية التربية - لغة عربية</v>
          </cell>
          <cell r="R5">
            <v>393.89</v>
          </cell>
          <cell r="S5">
            <v>256</v>
          </cell>
          <cell r="T5">
            <v>41346</v>
          </cell>
          <cell r="U5">
            <v>42676</v>
          </cell>
          <cell r="V5">
            <v>0</v>
          </cell>
          <cell r="W5">
            <v>40725</v>
          </cell>
        </row>
        <row r="6">
          <cell r="A6">
            <v>4</v>
          </cell>
          <cell r="B6" t="str">
            <v>اسامة مصطفى محمد عبد الرحمن</v>
          </cell>
          <cell r="C6">
            <v>36</v>
          </cell>
          <cell r="D6">
            <v>40725</v>
          </cell>
          <cell r="E6">
            <v>28301132500091</v>
          </cell>
          <cell r="F6"/>
          <cell r="G6">
            <v>39854</v>
          </cell>
          <cell r="H6">
            <v>40791</v>
          </cell>
          <cell r="I6" t="str">
            <v>أخصائى إجتماعى ثالث (أ)</v>
          </cell>
          <cell r="J6" t="str">
            <v>الثالثة (أ)</v>
          </cell>
          <cell r="K6" t="str">
            <v>الثالثة</v>
          </cell>
          <cell r="L6" t="str">
            <v>أعزب</v>
          </cell>
          <cell r="M6">
            <v>40792</v>
          </cell>
          <cell r="N6">
            <v>260</v>
          </cell>
          <cell r="O6"/>
          <cell r="P6">
            <v>42676</v>
          </cell>
          <cell r="Q6" t="str">
            <v>بكالوريوس - كلية الخدمة الاجتماعية - خدمة اجتماعية</v>
          </cell>
          <cell r="R6">
            <v>400.04</v>
          </cell>
          <cell r="S6">
            <v>260</v>
          </cell>
          <cell r="T6">
            <v>40791</v>
          </cell>
          <cell r="U6">
            <v>42676</v>
          </cell>
          <cell r="V6">
            <v>43065</v>
          </cell>
          <cell r="W6">
            <v>40725</v>
          </cell>
        </row>
        <row r="7">
          <cell r="A7">
            <v>5</v>
          </cell>
          <cell r="B7" t="str">
            <v>اسراء أسامة محمد طلبه</v>
          </cell>
          <cell r="C7">
            <v>33</v>
          </cell>
          <cell r="D7">
            <v>43139</v>
          </cell>
          <cell r="E7">
            <v>28606128800361</v>
          </cell>
          <cell r="F7">
            <v>61469510</v>
          </cell>
          <cell r="G7">
            <v>39276</v>
          </cell>
          <cell r="H7">
            <v>40939</v>
          </cell>
          <cell r="I7" t="str">
            <v>أخصائى مكتبات ووثائق ثان (ب)</v>
          </cell>
          <cell r="J7" t="str">
            <v>الثانية (ب)</v>
          </cell>
          <cell r="K7" t="str">
            <v>الثانية</v>
          </cell>
          <cell r="L7" t="str">
            <v>أعزب</v>
          </cell>
          <cell r="M7">
            <v>40950</v>
          </cell>
          <cell r="N7">
            <v>266</v>
          </cell>
          <cell r="O7"/>
          <cell r="P7">
            <v>42676</v>
          </cell>
          <cell r="Q7" t="str">
            <v>الدكتوراه - كلية الآداب - مكتبات ومعلومات</v>
          </cell>
          <cell r="R7">
            <v>409.27</v>
          </cell>
          <cell r="S7">
            <v>266</v>
          </cell>
          <cell r="T7">
            <v>42552</v>
          </cell>
          <cell r="U7">
            <v>42676</v>
          </cell>
          <cell r="V7">
            <v>0</v>
          </cell>
          <cell r="W7">
            <v>40725</v>
          </cell>
        </row>
        <row r="8">
          <cell r="A8">
            <v>6</v>
          </cell>
          <cell r="B8" t="str">
            <v>اسماء ابو زيد فؤاد ابو زيد</v>
          </cell>
          <cell r="C8">
            <v>35</v>
          </cell>
          <cell r="D8">
            <v>40360</v>
          </cell>
          <cell r="E8">
            <v>28312138800447</v>
          </cell>
          <cell r="F8">
            <v>61782019</v>
          </cell>
          <cell r="G8">
            <v>39376</v>
          </cell>
          <cell r="H8">
            <v>40791</v>
          </cell>
          <cell r="I8" t="str">
            <v>كيميائى ثان (ب)</v>
          </cell>
          <cell r="J8" t="str">
            <v>الثانية (ب)</v>
          </cell>
          <cell r="K8" t="str">
            <v>الثانية</v>
          </cell>
          <cell r="L8" t="str">
            <v>متزوج</v>
          </cell>
          <cell r="M8">
            <v>40792</v>
          </cell>
          <cell r="N8">
            <v>268</v>
          </cell>
          <cell r="O8"/>
          <cell r="P8">
            <v>42676</v>
          </cell>
          <cell r="Q8" t="str">
            <v>بكالوريوس - كلية العلوم - كيمياء خاصة</v>
          </cell>
          <cell r="R8">
            <v>412.35</v>
          </cell>
          <cell r="S8">
            <v>268</v>
          </cell>
          <cell r="T8">
            <v>42552</v>
          </cell>
          <cell r="U8">
            <v>42676</v>
          </cell>
          <cell r="V8">
            <v>0</v>
          </cell>
          <cell r="W8">
            <v>40360</v>
          </cell>
        </row>
        <row r="9">
          <cell r="A9">
            <v>7</v>
          </cell>
          <cell r="B9" t="str">
            <v>اسماء اسلام توفيق عبد المتجلى</v>
          </cell>
          <cell r="C9">
            <v>32</v>
          </cell>
          <cell r="D9">
            <v>43407</v>
          </cell>
          <cell r="E9">
            <v>28611162500168</v>
          </cell>
          <cell r="F9"/>
          <cell r="G9">
            <v>39830</v>
          </cell>
          <cell r="H9">
            <v>41047</v>
          </cell>
          <cell r="I9" t="str">
            <v>أخصائى متابعة ثالث (أ)</v>
          </cell>
          <cell r="J9" t="str">
            <v>الثالثة (أ)</v>
          </cell>
          <cell r="K9" t="str">
            <v>الثالثة</v>
          </cell>
          <cell r="L9" t="str">
            <v>أعزب</v>
          </cell>
          <cell r="M9">
            <v>41048</v>
          </cell>
          <cell r="N9">
            <v>263</v>
          </cell>
          <cell r="O9"/>
          <cell r="P9">
            <v>42676</v>
          </cell>
          <cell r="Q9"/>
          <cell r="R9">
            <v>404.66</v>
          </cell>
          <cell r="S9">
            <v>263</v>
          </cell>
          <cell r="T9">
            <v>41047</v>
          </cell>
          <cell r="U9">
            <v>42676</v>
          </cell>
          <cell r="V9">
            <v>0</v>
          </cell>
          <cell r="W9">
            <v>40725</v>
          </cell>
        </row>
        <row r="10">
          <cell r="A10">
            <v>8</v>
          </cell>
          <cell r="B10" t="str">
            <v>الشيماء نور الدين مطاوع عبد الحافظ</v>
          </cell>
          <cell r="C10">
            <v>31</v>
          </cell>
          <cell r="D10">
            <v>40725</v>
          </cell>
          <cell r="E10">
            <v>28712162500142</v>
          </cell>
          <cell r="F10">
            <v>54110337</v>
          </cell>
          <cell r="G10">
            <v>39973</v>
          </cell>
          <cell r="H10">
            <v>41047</v>
          </cell>
          <cell r="I10" t="str">
            <v>باحث دراسات عليا ثالث (أ)</v>
          </cell>
          <cell r="J10" t="str">
            <v>الثالثة (أ)</v>
          </cell>
          <cell r="K10" t="str">
            <v>الثالثة</v>
          </cell>
          <cell r="L10" t="str">
            <v>متزوج</v>
          </cell>
          <cell r="M10">
            <v>41048</v>
          </cell>
          <cell r="N10">
            <v>260</v>
          </cell>
          <cell r="O10"/>
          <cell r="P10">
            <v>42676</v>
          </cell>
          <cell r="Q10" t="str">
            <v>بكالوريوس - كلية التجارة - أسواق مالية وبورصات</v>
          </cell>
          <cell r="R10">
            <v>400.04</v>
          </cell>
          <cell r="S10">
            <v>260</v>
          </cell>
          <cell r="T10">
            <v>41047</v>
          </cell>
          <cell r="U10">
            <v>42676</v>
          </cell>
          <cell r="V10">
            <v>43061</v>
          </cell>
          <cell r="W10">
            <v>40725</v>
          </cell>
        </row>
        <row r="11">
          <cell r="A11">
            <v>9</v>
          </cell>
          <cell r="B11" t="str">
            <v>اماني يوسف عبد العال يوسف</v>
          </cell>
          <cell r="C11">
            <v>31</v>
          </cell>
          <cell r="D11">
            <v>40725</v>
          </cell>
          <cell r="E11">
            <v>28803202503668</v>
          </cell>
          <cell r="F11">
            <v>62487791</v>
          </cell>
          <cell r="G11">
            <v>40021</v>
          </cell>
          <cell r="H11">
            <v>41047</v>
          </cell>
          <cell r="I11" t="str">
            <v>أخصائى تمويل ومحاسبة ثالث (أ)</v>
          </cell>
          <cell r="J11" t="str">
            <v>الثالثة (أ)</v>
          </cell>
          <cell r="K11" t="str">
            <v>الثالثة</v>
          </cell>
          <cell r="L11" t="str">
            <v>متزوج</v>
          </cell>
          <cell r="M11">
            <v>41048</v>
          </cell>
          <cell r="N11">
            <v>260</v>
          </cell>
          <cell r="O11"/>
          <cell r="P11">
            <v>42676</v>
          </cell>
          <cell r="Q11" t="str">
            <v>بكالوريوس - كلية التجارة - أسواق مالية وبورصات</v>
          </cell>
          <cell r="R11">
            <v>400.04</v>
          </cell>
          <cell r="S11">
            <v>260</v>
          </cell>
          <cell r="T11">
            <v>41047</v>
          </cell>
          <cell r="U11">
            <v>42676</v>
          </cell>
          <cell r="V11">
            <v>0</v>
          </cell>
          <cell r="W11">
            <v>40725</v>
          </cell>
        </row>
        <row r="12">
          <cell r="A12">
            <v>10</v>
          </cell>
          <cell r="B12" t="str">
            <v>امل محمد عبد المجيد تمام</v>
          </cell>
          <cell r="C12">
            <v>34</v>
          </cell>
          <cell r="D12">
            <v>40725</v>
          </cell>
          <cell r="E12">
            <v>28510032502061</v>
          </cell>
          <cell r="F12"/>
          <cell r="G12">
            <v>39447</v>
          </cell>
          <cell r="H12">
            <v>40791</v>
          </cell>
          <cell r="I12" t="str">
            <v>باحث شئون تعليم ثان (ب)</v>
          </cell>
          <cell r="J12" t="str">
            <v>الثانية (ب)</v>
          </cell>
          <cell r="K12" t="str">
            <v>الثانية</v>
          </cell>
          <cell r="L12" t="str">
            <v>متزوج</v>
          </cell>
          <cell r="M12">
            <v>40792</v>
          </cell>
          <cell r="N12">
            <v>263</v>
          </cell>
          <cell r="O12"/>
          <cell r="P12">
            <v>42676</v>
          </cell>
          <cell r="Q12" t="str">
            <v>ليسانس - كلية الآداب - لغة فرنسية</v>
          </cell>
          <cell r="R12">
            <v>404.66</v>
          </cell>
          <cell r="S12">
            <v>263</v>
          </cell>
          <cell r="T12">
            <v>42552</v>
          </cell>
          <cell r="U12">
            <v>42676</v>
          </cell>
          <cell r="V12">
            <v>0</v>
          </cell>
          <cell r="W12">
            <v>40725</v>
          </cell>
        </row>
        <row r="13">
          <cell r="A13">
            <v>11</v>
          </cell>
          <cell r="B13" t="str">
            <v>اميرة إسماعيل تهامى إسماعيل</v>
          </cell>
          <cell r="C13">
            <v>31</v>
          </cell>
          <cell r="D13">
            <v>40725</v>
          </cell>
          <cell r="E13">
            <v>28806242500229</v>
          </cell>
          <cell r="F13"/>
          <cell r="G13">
            <v>40015</v>
          </cell>
          <cell r="H13">
            <v>41047</v>
          </cell>
          <cell r="I13" t="str">
            <v>باحث شئون تعليم ثالث (أ)</v>
          </cell>
          <cell r="J13" t="str">
            <v>الثالثة (أ)</v>
          </cell>
          <cell r="K13" t="str">
            <v>الثالثة</v>
          </cell>
          <cell r="L13" t="str">
            <v>متزوج</v>
          </cell>
          <cell r="M13">
            <v>41047</v>
          </cell>
          <cell r="N13">
            <v>260</v>
          </cell>
          <cell r="O13"/>
          <cell r="P13">
            <v>42676</v>
          </cell>
          <cell r="Q13" t="str">
            <v>بكالوريوس - كلية الآداب - لغة فرنسية</v>
          </cell>
          <cell r="R13">
            <v>400.04</v>
          </cell>
          <cell r="S13">
            <v>260</v>
          </cell>
          <cell r="T13">
            <v>41047</v>
          </cell>
          <cell r="U13">
            <v>42676</v>
          </cell>
          <cell r="V13" t="str">
            <v>3/1/218</v>
          </cell>
          <cell r="W13">
            <v>40725</v>
          </cell>
        </row>
        <row r="14">
          <cell r="A14">
            <v>12</v>
          </cell>
          <cell r="B14" t="str">
            <v>اميرة محمد عبد المعطى محمد</v>
          </cell>
          <cell r="C14">
            <v>34</v>
          </cell>
          <cell r="D14">
            <v>40725</v>
          </cell>
          <cell r="E14">
            <v>28504252500204</v>
          </cell>
          <cell r="F14">
            <v>25997708</v>
          </cell>
          <cell r="G14">
            <v>38348</v>
          </cell>
          <cell r="H14">
            <v>40791</v>
          </cell>
          <cell r="I14" t="str">
            <v>أخصائى شئون إدارية ثالث (أ)</v>
          </cell>
          <cell r="J14" t="str">
            <v>الثالثة (أ)</v>
          </cell>
          <cell r="K14" t="str">
            <v>الثالثة</v>
          </cell>
          <cell r="L14" t="str">
            <v>أعزب</v>
          </cell>
          <cell r="M14">
            <v>40792</v>
          </cell>
          <cell r="N14">
            <v>232.5</v>
          </cell>
          <cell r="O14"/>
          <cell r="P14">
            <v>42676</v>
          </cell>
          <cell r="Q14" t="str">
            <v>بكالوريوس - كلية التجارة - أسواق مالية وبورصات</v>
          </cell>
          <cell r="R14">
            <v>357.73</v>
          </cell>
          <cell r="S14">
            <v>232.5</v>
          </cell>
          <cell r="T14">
            <v>41047</v>
          </cell>
          <cell r="U14">
            <v>40920</v>
          </cell>
          <cell r="V14">
            <v>43075</v>
          </cell>
          <cell r="W14">
            <v>40725</v>
          </cell>
        </row>
        <row r="15">
          <cell r="A15">
            <v>13</v>
          </cell>
          <cell r="B15" t="str">
            <v>اميره بدر توفيق حسن</v>
          </cell>
          <cell r="C15">
            <v>33</v>
          </cell>
          <cell r="D15">
            <v>40725</v>
          </cell>
          <cell r="E15">
            <v>28604152500066</v>
          </cell>
          <cell r="F15"/>
          <cell r="G15">
            <v>40103</v>
          </cell>
          <cell r="H15">
            <v>40939</v>
          </cell>
          <cell r="I15" t="str">
            <v>أخصائى اقامة ثالث (أ)</v>
          </cell>
          <cell r="J15" t="str">
            <v>الثالثة (أ)</v>
          </cell>
          <cell r="K15" t="str">
            <v>الثالثة</v>
          </cell>
          <cell r="L15" t="str">
            <v>متزوج</v>
          </cell>
          <cell r="M15">
            <v>40950</v>
          </cell>
          <cell r="N15">
            <v>260</v>
          </cell>
          <cell r="O15"/>
          <cell r="P15">
            <v>42676</v>
          </cell>
          <cell r="Q15" t="str">
            <v>بكالوريوس - كلية الخدمة الاجتماعية - خدمة اجتماعية</v>
          </cell>
          <cell r="R15">
            <v>400.04</v>
          </cell>
          <cell r="S15">
            <v>260</v>
          </cell>
          <cell r="T15">
            <v>40939</v>
          </cell>
          <cell r="U15">
            <v>42676</v>
          </cell>
          <cell r="V15">
            <v>0</v>
          </cell>
          <cell r="W15">
            <v>40725</v>
          </cell>
        </row>
        <row r="16">
          <cell r="A16">
            <v>14</v>
          </cell>
          <cell r="B16" t="str">
            <v>اميره محمد حنفي يوسف</v>
          </cell>
          <cell r="C16">
            <v>38</v>
          </cell>
          <cell r="D16">
            <v>40725</v>
          </cell>
          <cell r="E16">
            <v>28109162500128</v>
          </cell>
          <cell r="F16">
            <v>2965912</v>
          </cell>
          <cell r="G16">
            <v>38832</v>
          </cell>
          <cell r="H16">
            <v>40791</v>
          </cell>
          <cell r="I16" t="str">
            <v>محاسب ومراجع ثان (ب)</v>
          </cell>
          <cell r="J16" t="str">
            <v>الثانية (ب)</v>
          </cell>
          <cell r="K16" t="str">
            <v>الثانية</v>
          </cell>
          <cell r="L16" t="str">
            <v>متزوج</v>
          </cell>
          <cell r="M16">
            <v>40792</v>
          </cell>
          <cell r="N16">
            <v>274</v>
          </cell>
          <cell r="O16"/>
          <cell r="P16">
            <v>42676</v>
          </cell>
          <cell r="Q16" t="str">
            <v>بكالوريوس - كلية التجارة - محاسبة</v>
          </cell>
          <cell r="R16">
            <v>421.58</v>
          </cell>
          <cell r="S16">
            <v>274</v>
          </cell>
          <cell r="T16">
            <v>41913</v>
          </cell>
          <cell r="U16">
            <v>42676</v>
          </cell>
          <cell r="V16">
            <v>43131</v>
          </cell>
          <cell r="W16">
            <v>40725</v>
          </cell>
        </row>
        <row r="17">
          <cell r="A17">
            <v>15</v>
          </cell>
          <cell r="B17" t="str">
            <v>انعام احمد ابراهيم مهران</v>
          </cell>
          <cell r="C17">
            <v>48</v>
          </cell>
          <cell r="D17">
            <v>43368</v>
          </cell>
          <cell r="E17">
            <v>27108062500783</v>
          </cell>
          <cell r="F17">
            <v>11841848</v>
          </cell>
          <cell r="G17">
            <v>34243</v>
          </cell>
          <cell r="H17">
            <v>35196</v>
          </cell>
          <cell r="I17" t="str">
            <v>محاسب ومراجع ثان (ب)</v>
          </cell>
          <cell r="J17" t="str">
            <v>الثانية (ب)</v>
          </cell>
          <cell r="K17" t="str">
            <v>الثانية</v>
          </cell>
          <cell r="L17" t="str">
            <v>متزوج ويعول أكثر من واحد</v>
          </cell>
          <cell r="M17">
            <v>35196</v>
          </cell>
          <cell r="N17">
            <v>452.58</v>
          </cell>
          <cell r="O17"/>
          <cell r="P17">
            <v>42676</v>
          </cell>
          <cell r="Q17" t="str">
            <v>بكالوريوس - كلية التجارة - إقتصاد وإدارة المشروعات ( نظام التعليم المفتوح )</v>
          </cell>
          <cell r="R17">
            <v>696.35</v>
          </cell>
          <cell r="S17">
            <v>452.58</v>
          </cell>
          <cell r="T17">
            <v>41913</v>
          </cell>
          <cell r="U17">
            <v>38796</v>
          </cell>
          <cell r="V17">
            <v>0</v>
          </cell>
          <cell r="W17">
            <v>37073</v>
          </cell>
        </row>
        <row r="18">
          <cell r="A18">
            <v>16</v>
          </cell>
          <cell r="B18" t="str">
            <v>اوميمه جمال حلمى حسن</v>
          </cell>
          <cell r="C18">
            <v>44</v>
          </cell>
          <cell r="D18">
            <v>40725</v>
          </cell>
          <cell r="E18">
            <v>27412022500064</v>
          </cell>
          <cell r="F18"/>
          <cell r="G18">
            <v>37621</v>
          </cell>
          <cell r="H18">
            <v>40791</v>
          </cell>
          <cell r="I18" t="str">
            <v>أخصائى مشتريات ومخازن ثان (أ)</v>
          </cell>
          <cell r="J18" t="str">
            <v>الثانية (أ)</v>
          </cell>
          <cell r="K18" t="str">
            <v>الثانية</v>
          </cell>
          <cell r="L18" t="str">
            <v>متزوج</v>
          </cell>
          <cell r="M18">
            <v>40792</v>
          </cell>
          <cell r="N18">
            <v>283</v>
          </cell>
          <cell r="O18"/>
          <cell r="P18">
            <v>42676</v>
          </cell>
          <cell r="Q18" t="str">
            <v>بكالوريوس - كلية التجارة - محاسبة</v>
          </cell>
          <cell r="R18">
            <v>435.43</v>
          </cell>
          <cell r="S18">
            <v>283</v>
          </cell>
          <cell r="T18">
            <v>41091</v>
          </cell>
          <cell r="U18">
            <v>42676</v>
          </cell>
          <cell r="V18">
            <v>43150</v>
          </cell>
          <cell r="W18">
            <v>40725</v>
          </cell>
        </row>
        <row r="19">
          <cell r="A19">
            <v>17</v>
          </cell>
          <cell r="B19" t="str">
            <v>ايفيلين ربيل بطرس اسكاروس</v>
          </cell>
          <cell r="C19">
            <v>40</v>
          </cell>
          <cell r="D19">
            <v>40360</v>
          </cell>
          <cell r="E19">
            <v>27811202502229</v>
          </cell>
          <cell r="F19">
            <v>15479909</v>
          </cell>
          <cell r="G19">
            <v>39082</v>
          </cell>
          <cell r="H19">
            <v>40791</v>
          </cell>
          <cell r="I19" t="str">
            <v>أخصائى نفسى ثان (ب)</v>
          </cell>
          <cell r="J19" t="str">
            <v>الثانية (ب)</v>
          </cell>
          <cell r="K19" t="str">
            <v>الثانية</v>
          </cell>
          <cell r="L19" t="str">
            <v>متزوج</v>
          </cell>
          <cell r="M19">
            <v>40792</v>
          </cell>
          <cell r="N19">
            <v>271</v>
          </cell>
          <cell r="O19"/>
          <cell r="P19">
            <v>42676</v>
          </cell>
          <cell r="Q19" t="str">
            <v>ليسانس - كلية الآداب - آثار ( آثار إسلامية وآثار مصرية )</v>
          </cell>
          <cell r="R19">
            <v>416.97</v>
          </cell>
          <cell r="S19">
            <v>271</v>
          </cell>
          <cell r="T19">
            <v>42552</v>
          </cell>
          <cell r="U19">
            <v>42676</v>
          </cell>
          <cell r="V19">
            <v>0</v>
          </cell>
          <cell r="W19">
            <v>40360</v>
          </cell>
        </row>
        <row r="20">
          <cell r="A20">
            <v>18</v>
          </cell>
          <cell r="B20" t="str">
            <v>ايمان أحمد بركات أحمد</v>
          </cell>
          <cell r="C20">
            <v>32</v>
          </cell>
          <cell r="D20">
            <v>40725</v>
          </cell>
          <cell r="E20">
            <v>28703152500285</v>
          </cell>
          <cell r="F20">
            <v>60087040</v>
          </cell>
          <cell r="G20">
            <v>40244</v>
          </cell>
          <cell r="H20">
            <v>41047</v>
          </cell>
          <cell r="I20" t="str">
            <v>أخصائى شئون تعليم ثالث (أ)</v>
          </cell>
          <cell r="J20" t="str">
            <v>الثالثة (أ)</v>
          </cell>
          <cell r="K20" t="str">
            <v>الثالثة</v>
          </cell>
          <cell r="L20" t="str">
            <v>متزوج</v>
          </cell>
          <cell r="M20">
            <v>41048</v>
          </cell>
          <cell r="N20">
            <v>260</v>
          </cell>
          <cell r="O20"/>
          <cell r="P20">
            <v>42676</v>
          </cell>
          <cell r="Q20" t="str">
            <v>ليسانس - كلية الآداب - لغة إنجليزية</v>
          </cell>
          <cell r="R20" t="str">
            <v xml:space="preserve"> لا </v>
          </cell>
          <cell r="S20">
            <v>260</v>
          </cell>
          <cell r="T20">
            <v>41047</v>
          </cell>
          <cell r="U20">
            <v>42676</v>
          </cell>
          <cell r="V20">
            <v>0</v>
          </cell>
          <cell r="W20">
            <v>40725</v>
          </cell>
        </row>
        <row r="21">
          <cell r="A21">
            <v>19</v>
          </cell>
          <cell r="B21" t="str">
            <v>ايمان عبدالحميد عبد اللطيف</v>
          </cell>
          <cell r="C21">
            <v>39</v>
          </cell>
          <cell r="D21">
            <v>40725</v>
          </cell>
          <cell r="E21">
            <v>28009172501861</v>
          </cell>
          <cell r="F21"/>
          <cell r="G21">
            <v>38300</v>
          </cell>
          <cell r="H21">
            <v>40791</v>
          </cell>
          <cell r="I21" t="str">
            <v>أخصائى إجتماعى ثان (أ)</v>
          </cell>
          <cell r="J21" t="str">
            <v>الثانية (أ)</v>
          </cell>
          <cell r="K21" t="str">
            <v>الثانية</v>
          </cell>
          <cell r="L21" t="str">
            <v>أعزب</v>
          </cell>
          <cell r="M21">
            <v>40792</v>
          </cell>
          <cell r="N21">
            <v>278</v>
          </cell>
          <cell r="O21"/>
          <cell r="P21">
            <v>42676</v>
          </cell>
          <cell r="Q21" t="str">
            <v>بكالوريوس - كلية الخدمة الاجتماعية - خدمة اجتماعية</v>
          </cell>
          <cell r="R21">
            <v>427.74</v>
          </cell>
          <cell r="S21">
            <v>278</v>
          </cell>
          <cell r="T21">
            <v>41456</v>
          </cell>
          <cell r="U21">
            <v>42676</v>
          </cell>
          <cell r="V21">
            <v>43084</v>
          </cell>
          <cell r="W21">
            <v>40725</v>
          </cell>
        </row>
        <row r="22">
          <cell r="A22">
            <v>20</v>
          </cell>
          <cell r="B22" t="str">
            <v>ايمان محمد عبد المعطي محمد</v>
          </cell>
          <cell r="C22">
            <v>35</v>
          </cell>
          <cell r="D22">
            <v>40360</v>
          </cell>
          <cell r="E22">
            <v>28401292500181</v>
          </cell>
          <cell r="F22">
            <v>216997434</v>
          </cell>
          <cell r="G22">
            <v>39539</v>
          </cell>
          <cell r="H22">
            <v>40426</v>
          </cell>
          <cell r="I22" t="str">
            <v>أخصائى تمويل ومحاسبة ثان (ب)</v>
          </cell>
          <cell r="J22" t="str">
            <v>الثانية (ب)</v>
          </cell>
          <cell r="K22" t="str">
            <v>الثانية</v>
          </cell>
          <cell r="L22" t="str">
            <v>متزوج</v>
          </cell>
          <cell r="M22">
            <v>40792</v>
          </cell>
          <cell r="N22">
            <v>264</v>
          </cell>
          <cell r="O22"/>
          <cell r="P22">
            <v>42676</v>
          </cell>
          <cell r="Q22" t="str">
            <v>بكالوريوس - كلية التجارة - إدارة أعمال</v>
          </cell>
          <cell r="R22">
            <v>406.2</v>
          </cell>
          <cell r="S22">
            <v>264</v>
          </cell>
          <cell r="T22">
            <v>42552</v>
          </cell>
          <cell r="U22">
            <v>42676</v>
          </cell>
          <cell r="V22">
            <v>0</v>
          </cell>
          <cell r="W22">
            <v>40360</v>
          </cell>
        </row>
        <row r="23">
          <cell r="A23">
            <v>21</v>
          </cell>
          <cell r="B23" t="str">
            <v>بسمة عبد العزيز ابو العلا</v>
          </cell>
          <cell r="C23">
            <v>36</v>
          </cell>
          <cell r="D23">
            <v>40725</v>
          </cell>
          <cell r="E23">
            <v>28302182500226</v>
          </cell>
          <cell r="F23"/>
          <cell r="G23">
            <v>38473</v>
          </cell>
          <cell r="H23">
            <v>40791</v>
          </cell>
          <cell r="I23" t="str">
            <v>أخصائى إجتماعى ثان (ب)</v>
          </cell>
          <cell r="J23" t="str">
            <v>الثانية (ب)</v>
          </cell>
          <cell r="K23" t="str">
            <v>الثانية</v>
          </cell>
          <cell r="L23" t="str">
            <v>أعزب</v>
          </cell>
          <cell r="M23">
            <v>40792</v>
          </cell>
          <cell r="N23">
            <v>274</v>
          </cell>
          <cell r="O23"/>
          <cell r="P23">
            <v>42676</v>
          </cell>
          <cell r="Q23" t="str">
            <v>بكالوريوس - كلية الخدمة الاجتماعية - خدمة اجتماعية</v>
          </cell>
          <cell r="R23">
            <v>421.58</v>
          </cell>
          <cell r="S23">
            <v>274</v>
          </cell>
          <cell r="T23">
            <v>41913</v>
          </cell>
          <cell r="U23">
            <v>42676</v>
          </cell>
          <cell r="V23">
            <v>0</v>
          </cell>
          <cell r="W23">
            <v>40725</v>
          </cell>
        </row>
        <row r="24">
          <cell r="A24">
            <v>22</v>
          </cell>
          <cell r="B24" t="str">
            <v>بيتر عاطف كمال متري</v>
          </cell>
          <cell r="C24">
            <v>39</v>
          </cell>
          <cell r="D24">
            <v>40725</v>
          </cell>
          <cell r="E24">
            <v>28009152500311</v>
          </cell>
          <cell r="F24">
            <v>15459840</v>
          </cell>
          <cell r="G24">
            <v>39317</v>
          </cell>
          <cell r="H24">
            <v>40791</v>
          </cell>
          <cell r="I24" t="str">
            <v>أخصائى مشتريات ومخازن ثان (ب)</v>
          </cell>
          <cell r="J24" t="str">
            <v>الثانية (ب)</v>
          </cell>
          <cell r="K24" t="str">
            <v>الثانية</v>
          </cell>
          <cell r="L24" t="str">
            <v>متزوج ويعول واحد</v>
          </cell>
          <cell r="M24">
            <v>40792</v>
          </cell>
          <cell r="N24">
            <v>270</v>
          </cell>
          <cell r="O24"/>
          <cell r="P24">
            <v>42676</v>
          </cell>
          <cell r="Q24" t="str">
            <v>بكالوريوس - كلية التجارة - محاسبة</v>
          </cell>
          <cell r="R24">
            <v>415.43</v>
          </cell>
          <cell r="S24">
            <v>270</v>
          </cell>
          <cell r="T24">
            <v>42552</v>
          </cell>
          <cell r="U24">
            <v>42676</v>
          </cell>
          <cell r="V24">
            <v>43146</v>
          </cell>
          <cell r="W24">
            <v>40725</v>
          </cell>
        </row>
        <row r="25">
          <cell r="A25">
            <v>23</v>
          </cell>
          <cell r="B25" t="str">
            <v>جرجس فيليب عزيز نخله</v>
          </cell>
          <cell r="C25">
            <v>33</v>
          </cell>
          <cell r="D25">
            <v>40725</v>
          </cell>
          <cell r="E25">
            <v>28511172500374</v>
          </cell>
          <cell r="F25">
            <v>60238698</v>
          </cell>
          <cell r="G25">
            <v>39365</v>
          </cell>
          <cell r="H25">
            <v>40791</v>
          </cell>
          <cell r="I25" t="str">
            <v>أخصائى تغذية ثان (ب)</v>
          </cell>
          <cell r="J25" t="str">
            <v>الثانية (ب)</v>
          </cell>
          <cell r="K25" t="str">
            <v>الثانية</v>
          </cell>
          <cell r="L25" t="str">
            <v>أعزب</v>
          </cell>
          <cell r="M25">
            <v>40792</v>
          </cell>
          <cell r="N25">
            <v>263</v>
          </cell>
          <cell r="O25"/>
          <cell r="P25">
            <v>42676</v>
          </cell>
          <cell r="Q25" t="str">
            <v>بكالوريوس - كلية الزراعة - إنتاج حيوان</v>
          </cell>
          <cell r="R25">
            <v>404.66</v>
          </cell>
          <cell r="S25">
            <v>263</v>
          </cell>
          <cell r="T25">
            <v>42552</v>
          </cell>
          <cell r="U25">
            <v>42676</v>
          </cell>
          <cell r="V25">
            <v>0</v>
          </cell>
          <cell r="W25">
            <v>40725</v>
          </cell>
        </row>
        <row r="26">
          <cell r="A26">
            <v>24</v>
          </cell>
          <cell r="B26" t="str">
            <v>حازم عبد الرحمن دوينى عبدالرحمن</v>
          </cell>
          <cell r="C26">
            <v>33</v>
          </cell>
          <cell r="D26">
            <v>40725</v>
          </cell>
          <cell r="E26">
            <v>28606012505753</v>
          </cell>
          <cell r="F26">
            <v>15467903</v>
          </cell>
          <cell r="G26">
            <v>40095</v>
          </cell>
          <cell r="H26">
            <v>41047</v>
          </cell>
          <cell r="I26" t="str">
            <v>محاسب ومراجع ثالث (أ)</v>
          </cell>
          <cell r="J26" t="str">
            <v>الثالثة (أ)</v>
          </cell>
          <cell r="K26" t="str">
            <v>الثالثة</v>
          </cell>
          <cell r="L26" t="str">
            <v>أعزب</v>
          </cell>
          <cell r="M26">
            <v>41048</v>
          </cell>
          <cell r="N26">
            <v>260</v>
          </cell>
          <cell r="O26"/>
          <cell r="P26">
            <v>42676</v>
          </cell>
          <cell r="Q26" t="str">
            <v>بكالوريوس - كلية التجارة - أسواق مالية وبورصات</v>
          </cell>
          <cell r="R26"/>
          <cell r="S26">
            <v>260</v>
          </cell>
          <cell r="T26">
            <v>41047</v>
          </cell>
          <cell r="U26">
            <v>42676</v>
          </cell>
          <cell r="V26">
            <v>43113</v>
          </cell>
          <cell r="W26">
            <v>40725</v>
          </cell>
        </row>
        <row r="27">
          <cell r="A27">
            <v>25</v>
          </cell>
          <cell r="B27" t="str">
            <v>حسام جمال الدين محمد محمود</v>
          </cell>
          <cell r="C27">
            <v>32</v>
          </cell>
          <cell r="D27">
            <v>40725</v>
          </cell>
          <cell r="E27">
            <v>28710202500351</v>
          </cell>
          <cell r="F27">
            <v>13008595</v>
          </cell>
          <cell r="G27">
            <v>39773</v>
          </cell>
          <cell r="H27">
            <v>41047</v>
          </cell>
          <cell r="I27" t="str">
            <v>محاسب ومراجع ثالث (أ)</v>
          </cell>
          <cell r="J27" t="str">
            <v>الثالثة (أ)</v>
          </cell>
          <cell r="K27" t="str">
            <v>الثالثة</v>
          </cell>
          <cell r="L27" t="str">
            <v>متزوج ويعول واحد</v>
          </cell>
          <cell r="M27">
            <v>41048</v>
          </cell>
          <cell r="N27">
            <v>263</v>
          </cell>
          <cell r="O27"/>
          <cell r="P27">
            <v>42676</v>
          </cell>
          <cell r="Q27" t="str">
            <v>بكالوريوس - كلية التجارة - محاسبة</v>
          </cell>
          <cell r="R27"/>
          <cell r="S27">
            <v>263</v>
          </cell>
          <cell r="T27">
            <v>41047</v>
          </cell>
          <cell r="U27">
            <v>42676</v>
          </cell>
          <cell r="V27">
            <v>43068</v>
          </cell>
          <cell r="W27">
            <v>40725</v>
          </cell>
        </row>
        <row r="28">
          <cell r="A28">
            <v>26</v>
          </cell>
          <cell r="B28" t="str">
            <v>حنان فاروق محمد طلبه</v>
          </cell>
          <cell r="C28">
            <v>38</v>
          </cell>
          <cell r="D28">
            <v>40725</v>
          </cell>
          <cell r="E28">
            <v>28102032500229</v>
          </cell>
          <cell r="F28">
            <v>18217477</v>
          </cell>
          <cell r="G28">
            <v>38446</v>
          </cell>
          <cell r="H28">
            <v>40791</v>
          </cell>
          <cell r="I28" t="str">
            <v>أخصائى إجتماعى ثان (أ)</v>
          </cell>
          <cell r="J28" t="str">
            <v>الثانية (أ)</v>
          </cell>
          <cell r="K28" t="str">
            <v>الثانية</v>
          </cell>
          <cell r="L28" t="str">
            <v>متزوج</v>
          </cell>
          <cell r="M28">
            <v>40792</v>
          </cell>
          <cell r="N28">
            <v>278</v>
          </cell>
          <cell r="O28"/>
          <cell r="P28">
            <v>42676</v>
          </cell>
          <cell r="Q28" t="str">
            <v>بكالوريوس - المعاهد العليا - معهد عالى خدمة إجتماعية</v>
          </cell>
          <cell r="R28">
            <v>427.74</v>
          </cell>
          <cell r="S28">
            <v>278</v>
          </cell>
          <cell r="T28">
            <v>41456</v>
          </cell>
          <cell r="U28">
            <v>42676</v>
          </cell>
          <cell r="V28">
            <v>0</v>
          </cell>
          <cell r="W28">
            <v>40725</v>
          </cell>
        </row>
        <row r="29">
          <cell r="A29">
            <v>27</v>
          </cell>
          <cell r="B29" t="str">
            <v>حنان محمود محمد أحمد</v>
          </cell>
          <cell r="C29">
            <v>27</v>
          </cell>
          <cell r="D29">
            <v>38899</v>
          </cell>
          <cell r="E29">
            <v>29208022500243</v>
          </cell>
          <cell r="F29"/>
          <cell r="G29">
            <v>42152</v>
          </cell>
          <cell r="H29">
            <v>42152</v>
          </cell>
          <cell r="I29" t="str">
            <v>اخصائي معمل ثالث (ب)</v>
          </cell>
          <cell r="J29" t="str">
            <v>الثالثة (ب)</v>
          </cell>
          <cell r="K29" t="str">
            <v>الثالثة</v>
          </cell>
          <cell r="L29" t="str">
            <v>أعزب</v>
          </cell>
          <cell r="M29">
            <v>42161</v>
          </cell>
          <cell r="N29">
            <v>246</v>
          </cell>
          <cell r="O29"/>
          <cell r="P29">
            <v>42676</v>
          </cell>
          <cell r="Q29" t="str">
            <v>بكالوريوس - كلية العلوم - كيمياء حيوية وكيمياء</v>
          </cell>
          <cell r="R29">
            <v>378.5</v>
          </cell>
          <cell r="S29">
            <v>246</v>
          </cell>
          <cell r="T29">
            <v>42152</v>
          </cell>
          <cell r="U29">
            <v>42676</v>
          </cell>
          <cell r="V29">
            <v>0</v>
          </cell>
          <cell r="W29">
            <v>38899</v>
          </cell>
        </row>
        <row r="30">
          <cell r="A30">
            <v>28</v>
          </cell>
          <cell r="B30" t="str">
            <v>خالد فتحي عبد العزيز اسماعيل</v>
          </cell>
          <cell r="C30">
            <v>33</v>
          </cell>
          <cell r="D30">
            <v>40725</v>
          </cell>
          <cell r="E30">
            <v>28606212500276</v>
          </cell>
          <cell r="F30">
            <v>6954182</v>
          </cell>
          <cell r="G30">
            <v>39828</v>
          </cell>
          <cell r="H30">
            <v>40939</v>
          </cell>
          <cell r="I30" t="str">
            <v>أخصائى تمويل ومحاسبة ثالث (أ)</v>
          </cell>
          <cell r="J30" t="str">
            <v>الثالثة (أ)</v>
          </cell>
          <cell r="K30" t="str">
            <v>الثالثة</v>
          </cell>
          <cell r="L30" t="str">
            <v>متزوج</v>
          </cell>
          <cell r="M30">
            <v>40950</v>
          </cell>
          <cell r="N30">
            <v>263</v>
          </cell>
          <cell r="O30"/>
          <cell r="P30">
            <v>42676</v>
          </cell>
          <cell r="Q30" t="str">
            <v>بكالوريوس - كلية التجارة - إحصاء تطبيقي</v>
          </cell>
          <cell r="R30">
            <v>404.66</v>
          </cell>
          <cell r="S30">
            <v>263</v>
          </cell>
          <cell r="T30">
            <v>40939</v>
          </cell>
          <cell r="U30">
            <v>42676</v>
          </cell>
          <cell r="V30">
            <v>0</v>
          </cell>
          <cell r="W30">
            <v>40725</v>
          </cell>
        </row>
        <row r="31">
          <cell r="A31">
            <v>29</v>
          </cell>
          <cell r="B31" t="str">
            <v>داليا محي عبد العليم عبد الحافظ</v>
          </cell>
          <cell r="C31">
            <v>36</v>
          </cell>
          <cell r="D31">
            <v>41821</v>
          </cell>
          <cell r="E31">
            <v>28211082500321</v>
          </cell>
          <cell r="F31">
            <v>474038968</v>
          </cell>
          <cell r="G31">
            <v>41173</v>
          </cell>
          <cell r="H31">
            <v>42141</v>
          </cell>
          <cell r="I31" t="str">
            <v>كيميائى ثالث (ب)</v>
          </cell>
          <cell r="J31" t="str">
            <v>الثالثة (ب)</v>
          </cell>
          <cell r="K31" t="str">
            <v>الثالثة</v>
          </cell>
          <cell r="L31" t="str">
            <v>متزوج</v>
          </cell>
          <cell r="M31">
            <v>42147</v>
          </cell>
          <cell r="N31">
            <v>252</v>
          </cell>
          <cell r="O31"/>
          <cell r="P31">
            <v>42676</v>
          </cell>
          <cell r="Q31" t="str">
            <v>بكالوريوس - كلية العلوم - كيمياء غير عضوية و تحليلية و فيزيائية</v>
          </cell>
          <cell r="R31">
            <v>387.73</v>
          </cell>
          <cell r="S31">
            <v>252</v>
          </cell>
          <cell r="T31">
            <v>42141</v>
          </cell>
          <cell r="U31">
            <v>42676</v>
          </cell>
          <cell r="V31">
            <v>0</v>
          </cell>
          <cell r="W31">
            <v>41821</v>
          </cell>
        </row>
        <row r="32">
          <cell r="A32">
            <v>30</v>
          </cell>
          <cell r="B32" t="str">
            <v>دعاء احمد جمال عبدالفتاح حسن</v>
          </cell>
          <cell r="C32">
            <v>41</v>
          </cell>
          <cell r="D32">
            <v>43139</v>
          </cell>
          <cell r="E32">
            <v>27808192500183</v>
          </cell>
          <cell r="F32"/>
          <cell r="G32">
            <v>37926</v>
          </cell>
          <cell r="H32">
            <v>40791</v>
          </cell>
          <cell r="I32" t="str">
            <v>أخصائى إجتماعى ثان (أ)</v>
          </cell>
          <cell r="J32" t="str">
            <v>الثانية (أ)</v>
          </cell>
          <cell r="K32" t="str">
            <v>الثانية</v>
          </cell>
          <cell r="L32" t="str">
            <v>متزوج</v>
          </cell>
          <cell r="M32">
            <v>40792</v>
          </cell>
          <cell r="N32">
            <v>278</v>
          </cell>
          <cell r="O32"/>
          <cell r="P32">
            <v>42676</v>
          </cell>
          <cell r="Q32" t="str">
            <v>بكالوريوس - كلية الخدمة الاجتماعية - أمن اجتماعى</v>
          </cell>
          <cell r="R32">
            <v>427.74</v>
          </cell>
          <cell r="S32">
            <v>278</v>
          </cell>
          <cell r="T32">
            <v>41091</v>
          </cell>
          <cell r="U32">
            <v>42676</v>
          </cell>
          <cell r="V32">
            <v>0</v>
          </cell>
          <cell r="W32">
            <v>40725</v>
          </cell>
        </row>
        <row r="33">
          <cell r="A33">
            <v>31</v>
          </cell>
          <cell r="B33" t="str">
            <v>دعاء محمد عباس عامر</v>
          </cell>
          <cell r="C33">
            <v>38</v>
          </cell>
          <cell r="D33">
            <v>40725</v>
          </cell>
          <cell r="E33">
            <v>28110182500181</v>
          </cell>
          <cell r="F33">
            <v>12575678</v>
          </cell>
          <cell r="G33">
            <v>39943</v>
          </cell>
          <cell r="H33">
            <v>41047</v>
          </cell>
          <cell r="I33" t="str">
            <v>باحث شئون تعليم ثالث (أ)</v>
          </cell>
          <cell r="J33" t="str">
            <v>الثالثة (أ)</v>
          </cell>
          <cell r="K33" t="str">
            <v>الثالثة</v>
          </cell>
          <cell r="L33" t="str">
            <v>أعزب</v>
          </cell>
          <cell r="M33">
            <v>41048</v>
          </cell>
          <cell r="N33">
            <v>263</v>
          </cell>
          <cell r="O33"/>
          <cell r="P33">
            <v>42676</v>
          </cell>
          <cell r="Q33" t="str">
            <v>ليسانس - كلية الآداب - تاريخ</v>
          </cell>
          <cell r="R33">
            <v>404.66</v>
          </cell>
          <cell r="S33">
            <v>263</v>
          </cell>
          <cell r="T33">
            <v>41047</v>
          </cell>
          <cell r="U33">
            <v>42676</v>
          </cell>
          <cell r="V33">
            <v>0</v>
          </cell>
          <cell r="W33">
            <v>40725</v>
          </cell>
        </row>
        <row r="34">
          <cell r="A34">
            <v>32</v>
          </cell>
          <cell r="B34" t="str">
            <v>دينا حسين اسماعيل احمد</v>
          </cell>
          <cell r="C34">
            <v>37</v>
          </cell>
          <cell r="D34">
            <v>40725</v>
          </cell>
          <cell r="E34">
            <v>28209102500301</v>
          </cell>
          <cell r="F34">
            <v>61750434</v>
          </cell>
          <cell r="G34">
            <v>39411</v>
          </cell>
          <cell r="H34">
            <v>40791</v>
          </cell>
          <cell r="I34" t="str">
            <v>أخصائى مشتريات ومخازن ثان (ب)</v>
          </cell>
          <cell r="J34" t="str">
            <v>الثانية (ب)</v>
          </cell>
          <cell r="K34" t="str">
            <v>الثانية</v>
          </cell>
          <cell r="L34" t="str">
            <v>متزوج</v>
          </cell>
          <cell r="M34">
            <v>40792</v>
          </cell>
          <cell r="N34">
            <v>267</v>
          </cell>
          <cell r="O34"/>
          <cell r="P34">
            <v>42676</v>
          </cell>
          <cell r="Q34" t="str">
            <v>بكالوريوس - كلية التجارة - محاسبة ( شعبة لغة إنجليزية )</v>
          </cell>
          <cell r="R34">
            <v>410.81</v>
          </cell>
          <cell r="S34">
            <v>267</v>
          </cell>
          <cell r="T34">
            <v>42552</v>
          </cell>
          <cell r="U34">
            <v>42676</v>
          </cell>
          <cell r="V34">
            <v>43058</v>
          </cell>
          <cell r="W34">
            <v>40725</v>
          </cell>
        </row>
        <row r="35">
          <cell r="A35">
            <v>33</v>
          </cell>
          <cell r="B35" t="str">
            <v>دينا مصطفى سيد محمد البهنساوى</v>
          </cell>
          <cell r="C35">
            <v>34</v>
          </cell>
          <cell r="D35">
            <v>43155</v>
          </cell>
          <cell r="E35">
            <v>28412312500207</v>
          </cell>
          <cell r="F35">
            <v>9177751</v>
          </cell>
          <cell r="G35">
            <v>39317</v>
          </cell>
          <cell r="H35">
            <v>40791</v>
          </cell>
          <cell r="I35" t="str">
            <v>باحث شئون تعليم ثان (ب)</v>
          </cell>
          <cell r="J35" t="str">
            <v>الثانية (ب)</v>
          </cell>
          <cell r="K35" t="str">
            <v>الثانية</v>
          </cell>
          <cell r="L35" t="str">
            <v>متزوج</v>
          </cell>
          <cell r="M35">
            <v>40792</v>
          </cell>
          <cell r="N35">
            <v>270</v>
          </cell>
          <cell r="O35"/>
          <cell r="P35">
            <v>42676</v>
          </cell>
          <cell r="Q35" t="str">
            <v>ليسانس - كلية الآداب - لغة إنجليزية</v>
          </cell>
          <cell r="R35">
            <v>415.43</v>
          </cell>
          <cell r="S35">
            <v>270</v>
          </cell>
          <cell r="T35">
            <v>42552</v>
          </cell>
          <cell r="U35">
            <v>42676</v>
          </cell>
          <cell r="V35">
            <v>0</v>
          </cell>
          <cell r="W35">
            <v>40725</v>
          </cell>
        </row>
        <row r="36">
          <cell r="A36">
            <v>34</v>
          </cell>
          <cell r="B36" t="str">
            <v>رانيا محمود نشأت عباس محمد</v>
          </cell>
          <cell r="C36">
            <v>38</v>
          </cell>
          <cell r="D36">
            <v>40725</v>
          </cell>
          <cell r="E36">
            <v>28110092500107</v>
          </cell>
          <cell r="F36">
            <v>57977436</v>
          </cell>
          <cell r="G36">
            <v>39552</v>
          </cell>
          <cell r="H36">
            <v>40791</v>
          </cell>
          <cell r="I36" t="str">
            <v>أخصائى شئون قانونية ثان (ب)</v>
          </cell>
          <cell r="J36" t="str">
            <v>الثانية (ب)</v>
          </cell>
          <cell r="K36" t="str">
            <v>الثانية</v>
          </cell>
          <cell r="L36" t="str">
            <v>متزوج</v>
          </cell>
          <cell r="M36">
            <v>40792</v>
          </cell>
          <cell r="N36">
            <v>263</v>
          </cell>
          <cell r="O36"/>
          <cell r="P36">
            <v>42676</v>
          </cell>
          <cell r="Q36" t="str">
            <v>ليسانس - كلية الحقوق - حقوق</v>
          </cell>
          <cell r="R36">
            <v>404.66</v>
          </cell>
          <cell r="S36">
            <v>263</v>
          </cell>
          <cell r="T36">
            <v>42552</v>
          </cell>
          <cell r="U36">
            <v>42676</v>
          </cell>
          <cell r="V36">
            <v>0</v>
          </cell>
          <cell r="W36">
            <v>40725</v>
          </cell>
        </row>
        <row r="37">
          <cell r="A37">
            <v>35</v>
          </cell>
          <cell r="B37" t="str">
            <v>رشا رفعت عبد العزيز عبد الرحيم</v>
          </cell>
          <cell r="C37">
            <v>36</v>
          </cell>
          <cell r="D37">
            <v>40725</v>
          </cell>
          <cell r="E37">
            <v>28303132500264</v>
          </cell>
          <cell r="F37">
            <v>23694376</v>
          </cell>
          <cell r="G37">
            <v>39942</v>
          </cell>
          <cell r="H37">
            <v>40939</v>
          </cell>
          <cell r="I37" t="str">
            <v>أخصائى شئون إدارية ثالث (أ)</v>
          </cell>
          <cell r="J37" t="str">
            <v>الثالثة (أ)</v>
          </cell>
          <cell r="K37" t="str">
            <v>الثالثة</v>
          </cell>
          <cell r="L37" t="str">
            <v>متزوج</v>
          </cell>
          <cell r="M37">
            <v>40950</v>
          </cell>
          <cell r="N37">
            <v>260</v>
          </cell>
          <cell r="O37"/>
          <cell r="P37">
            <v>42676</v>
          </cell>
          <cell r="Q37" t="str">
            <v>بكالوريوس - كلية التجارة - إدارة أعمال</v>
          </cell>
          <cell r="R37">
            <v>400.04</v>
          </cell>
          <cell r="S37">
            <v>260</v>
          </cell>
          <cell r="T37">
            <v>40939</v>
          </cell>
          <cell r="U37">
            <v>42676</v>
          </cell>
          <cell r="V37">
            <v>0</v>
          </cell>
          <cell r="W37">
            <v>40725</v>
          </cell>
        </row>
        <row r="38">
          <cell r="A38">
            <v>36</v>
          </cell>
          <cell r="B38" t="str">
            <v>رشا طلعت صادق مقار</v>
          </cell>
          <cell r="C38">
            <v>36</v>
          </cell>
          <cell r="D38">
            <v>43453</v>
          </cell>
          <cell r="E38">
            <v>28309012505066</v>
          </cell>
          <cell r="F38">
            <v>22862886</v>
          </cell>
          <cell r="G38">
            <v>39819</v>
          </cell>
          <cell r="H38">
            <v>40720</v>
          </cell>
          <cell r="I38" t="str">
            <v>باحث شئون تعليم ثالث (أ)</v>
          </cell>
          <cell r="J38" t="str">
            <v>الثالثة (أ)</v>
          </cell>
          <cell r="K38" t="str">
            <v>الثالثة</v>
          </cell>
          <cell r="L38" t="str">
            <v>متزوج</v>
          </cell>
          <cell r="M38">
            <v>41087</v>
          </cell>
          <cell r="N38">
            <v>264</v>
          </cell>
          <cell r="O38"/>
          <cell r="P38">
            <v>42676</v>
          </cell>
          <cell r="Q38" t="str">
            <v>ليسانس - كلية الآداب - آثار</v>
          </cell>
          <cell r="R38">
            <v>406.2</v>
          </cell>
          <cell r="S38">
            <v>264</v>
          </cell>
          <cell r="T38">
            <v>40720</v>
          </cell>
          <cell r="U38">
            <v>42676</v>
          </cell>
          <cell r="V38">
            <v>0</v>
          </cell>
          <cell r="W38">
            <v>40633</v>
          </cell>
        </row>
        <row r="39">
          <cell r="A39">
            <v>37</v>
          </cell>
          <cell r="B39" t="str">
            <v>رشا محمد محمد احمد مصطفى</v>
          </cell>
          <cell r="C39">
            <v>37</v>
          </cell>
          <cell r="D39">
            <v>40725</v>
          </cell>
          <cell r="E39">
            <v>28208012502643</v>
          </cell>
          <cell r="F39">
            <v>29354568</v>
          </cell>
          <cell r="G39">
            <v>40295</v>
          </cell>
          <cell r="H39">
            <v>41047</v>
          </cell>
          <cell r="I39" t="str">
            <v>أخصائى إجتماعى ثالث (أ)</v>
          </cell>
          <cell r="J39" t="str">
            <v>الثالثة (أ)</v>
          </cell>
          <cell r="K39" t="str">
            <v>الثالثة</v>
          </cell>
          <cell r="L39" t="str">
            <v>متزوج</v>
          </cell>
          <cell r="M39">
            <v>41048</v>
          </cell>
          <cell r="N39">
            <v>260</v>
          </cell>
          <cell r="O39"/>
          <cell r="P39">
            <v>42676</v>
          </cell>
          <cell r="Q39" t="str">
            <v>بكالوريوس - كلية الخدمة الاجتماعية - خدمة اجتماعية</v>
          </cell>
          <cell r="R39">
            <v>400.04</v>
          </cell>
          <cell r="S39">
            <v>260</v>
          </cell>
          <cell r="T39">
            <v>41047</v>
          </cell>
          <cell r="U39">
            <v>42676</v>
          </cell>
          <cell r="V39">
            <v>43184</v>
          </cell>
          <cell r="W39">
            <v>40725</v>
          </cell>
        </row>
        <row r="40">
          <cell r="A40">
            <v>38</v>
          </cell>
          <cell r="B40" t="str">
            <v>زينب شعبان عجمى يوسف</v>
          </cell>
          <cell r="C40">
            <v>51</v>
          </cell>
          <cell r="D40">
            <v>37073</v>
          </cell>
          <cell r="E40">
            <v>26804232500107</v>
          </cell>
          <cell r="F40">
            <v>197097941</v>
          </cell>
          <cell r="G40">
            <v>36341</v>
          </cell>
          <cell r="H40">
            <v>36341</v>
          </cell>
          <cell r="I40" t="str">
            <v>أخصائى شئون أفراد أول (أ)</v>
          </cell>
          <cell r="J40" t="str">
            <v>الاولى (أ)</v>
          </cell>
          <cell r="K40" t="str">
            <v>الاولى</v>
          </cell>
          <cell r="L40" t="str">
            <v>متزوج</v>
          </cell>
          <cell r="M40">
            <v>36346</v>
          </cell>
          <cell r="N40">
            <v>462.98</v>
          </cell>
          <cell r="O40"/>
          <cell r="P40">
            <v>42676</v>
          </cell>
          <cell r="Q40" t="str">
            <v>بكالوريوس - كلية التجارة - محاسبة</v>
          </cell>
          <cell r="R40">
            <v>712.35</v>
          </cell>
          <cell r="S40">
            <v>462.98</v>
          </cell>
          <cell r="T40">
            <v>41913</v>
          </cell>
          <cell r="U40">
            <v>42676</v>
          </cell>
          <cell r="V40">
            <v>43085</v>
          </cell>
          <cell r="W40">
            <v>37073</v>
          </cell>
        </row>
        <row r="41">
          <cell r="A41">
            <v>39</v>
          </cell>
          <cell r="B41" t="str">
            <v>سها شحاته حامد عبد الرحمن</v>
          </cell>
          <cell r="C41">
            <v>33</v>
          </cell>
          <cell r="D41">
            <v>41456</v>
          </cell>
          <cell r="E41">
            <v>28605272500341</v>
          </cell>
          <cell r="F41">
            <v>7208467</v>
          </cell>
          <cell r="G41">
            <v>40524</v>
          </cell>
          <cell r="H41">
            <v>41660</v>
          </cell>
          <cell r="I41" t="str">
            <v>باحث شئون تعليم ثالث (ب)</v>
          </cell>
          <cell r="J41" t="str">
            <v>الثالثة (ب)</v>
          </cell>
          <cell r="K41" t="str">
            <v>الثالثة</v>
          </cell>
          <cell r="L41" t="str">
            <v>متزوج</v>
          </cell>
          <cell r="M41">
            <v>41665</v>
          </cell>
          <cell r="N41">
            <v>255</v>
          </cell>
          <cell r="O41"/>
          <cell r="P41">
            <v>42676</v>
          </cell>
          <cell r="Q41" t="str">
            <v>بكالوريوس - كلية التجارة - أسواق مالية وبورصات</v>
          </cell>
          <cell r="R41">
            <v>392.35</v>
          </cell>
          <cell r="S41">
            <v>255</v>
          </cell>
          <cell r="T41">
            <v>41660</v>
          </cell>
          <cell r="U41">
            <v>42676</v>
          </cell>
          <cell r="V41">
            <v>0</v>
          </cell>
          <cell r="W41">
            <v>41456</v>
          </cell>
        </row>
        <row r="42">
          <cell r="A42">
            <v>40</v>
          </cell>
          <cell r="B42" t="str">
            <v>شيماء حسن زكى حسين</v>
          </cell>
          <cell r="C42">
            <v>39</v>
          </cell>
          <cell r="D42">
            <v>40725</v>
          </cell>
          <cell r="E42">
            <v>28008042500107</v>
          </cell>
          <cell r="F42">
            <v>14971105</v>
          </cell>
          <cell r="G42">
            <v>39812</v>
          </cell>
          <cell r="H42">
            <v>40939</v>
          </cell>
          <cell r="I42" t="str">
            <v>محاسب ومراجع ثالث (أ)</v>
          </cell>
          <cell r="J42" t="str">
            <v>الثالثة (أ)</v>
          </cell>
          <cell r="K42" t="str">
            <v>الثالثة</v>
          </cell>
          <cell r="L42" t="str">
            <v>أعزب</v>
          </cell>
          <cell r="M42">
            <v>40950</v>
          </cell>
          <cell r="N42">
            <v>263</v>
          </cell>
          <cell r="O42"/>
          <cell r="P42">
            <v>42676</v>
          </cell>
          <cell r="Q42" t="str">
            <v>بكالوريوس - كلية التجارة - محاسبة</v>
          </cell>
          <cell r="R42">
            <v>404.66</v>
          </cell>
          <cell r="S42">
            <v>263</v>
          </cell>
          <cell r="T42">
            <v>40939</v>
          </cell>
          <cell r="U42">
            <v>42676</v>
          </cell>
          <cell r="V42">
            <v>43113</v>
          </cell>
          <cell r="W42">
            <v>40725</v>
          </cell>
        </row>
        <row r="43">
          <cell r="A43">
            <v>41</v>
          </cell>
          <cell r="B43" t="str">
            <v>شيماء سيد علي حسن</v>
          </cell>
          <cell r="C43">
            <v>36</v>
          </cell>
          <cell r="D43">
            <v>40725</v>
          </cell>
          <cell r="E43">
            <v>28308012503041</v>
          </cell>
          <cell r="F43">
            <v>248784</v>
          </cell>
          <cell r="G43">
            <v>39233</v>
          </cell>
          <cell r="H43">
            <v>40791</v>
          </cell>
          <cell r="I43" t="str">
            <v>أخصائى شئون مالية ثان (ب)</v>
          </cell>
          <cell r="J43" t="str">
            <v>الثانية (ب)</v>
          </cell>
          <cell r="K43" t="str">
            <v>الثانية</v>
          </cell>
          <cell r="L43" t="str">
            <v>متزوج</v>
          </cell>
          <cell r="M43">
            <v>40792</v>
          </cell>
          <cell r="N43">
            <v>270</v>
          </cell>
          <cell r="O43"/>
          <cell r="P43">
            <v>42676</v>
          </cell>
          <cell r="Q43" t="str">
            <v>بكالوريوس - كلية التجارة - محاسبة</v>
          </cell>
          <cell r="R43">
            <v>415.43</v>
          </cell>
          <cell r="S43">
            <v>270</v>
          </cell>
          <cell r="T43">
            <v>42552</v>
          </cell>
          <cell r="U43">
            <v>42676</v>
          </cell>
          <cell r="V43">
            <v>43190</v>
          </cell>
          <cell r="W43">
            <v>40725</v>
          </cell>
        </row>
        <row r="44">
          <cell r="A44">
            <v>42</v>
          </cell>
          <cell r="B44" t="str">
            <v>شيماء فواز عبد الرحمن مهران</v>
          </cell>
          <cell r="C44">
            <v>35</v>
          </cell>
          <cell r="D44">
            <v>40725</v>
          </cell>
          <cell r="E44">
            <v>28402062500227</v>
          </cell>
          <cell r="F44">
            <v>21894173</v>
          </cell>
          <cell r="G44">
            <v>38973</v>
          </cell>
          <cell r="H44">
            <v>40791</v>
          </cell>
          <cell r="I44" t="str">
            <v>أخصائى مكتبات ووثائق ثان (ب)</v>
          </cell>
          <cell r="J44" t="str">
            <v>الثانية (ب)</v>
          </cell>
          <cell r="K44" t="str">
            <v>الثانية</v>
          </cell>
          <cell r="L44" t="str">
            <v>متزوج</v>
          </cell>
          <cell r="M44">
            <v>40792</v>
          </cell>
          <cell r="N44">
            <v>271</v>
          </cell>
          <cell r="O44"/>
          <cell r="P44">
            <v>42676</v>
          </cell>
          <cell r="Q44" t="str">
            <v>ليسانس - كلية الآداب - مكتبات ووثائق</v>
          </cell>
          <cell r="R44">
            <v>416.97</v>
          </cell>
          <cell r="S44">
            <v>271</v>
          </cell>
          <cell r="T44">
            <v>41913</v>
          </cell>
          <cell r="U44">
            <v>42676</v>
          </cell>
          <cell r="V44">
            <v>43139</v>
          </cell>
          <cell r="W44">
            <v>40725</v>
          </cell>
        </row>
        <row r="45">
          <cell r="A45">
            <v>43</v>
          </cell>
          <cell r="B45" t="str">
            <v>شيماء محسن محمد فرغلى</v>
          </cell>
          <cell r="C45">
            <v>35</v>
          </cell>
          <cell r="D45">
            <v>42186</v>
          </cell>
          <cell r="E45">
            <v>28311190104789</v>
          </cell>
          <cell r="F45"/>
          <cell r="G45">
            <v>41048</v>
          </cell>
          <cell r="H45">
            <v>42339</v>
          </cell>
          <cell r="I45" t="str">
            <v>أخصائى إجتماعى ثالث (ب)</v>
          </cell>
          <cell r="J45" t="str">
            <v>الثالثة (ب)</v>
          </cell>
          <cell r="K45" t="str">
            <v>الثالثة</v>
          </cell>
          <cell r="L45" t="str">
            <v>متزوج</v>
          </cell>
          <cell r="M45">
            <v>42348</v>
          </cell>
          <cell r="N45">
            <v>48</v>
          </cell>
          <cell r="O45"/>
          <cell r="P45">
            <v>42676</v>
          </cell>
          <cell r="Q45" t="str">
            <v>ليسانس - كلية الآداب - إجتماع</v>
          </cell>
          <cell r="R45">
            <v>378.5</v>
          </cell>
          <cell r="S45">
            <v>48</v>
          </cell>
          <cell r="T45">
            <v>42339</v>
          </cell>
          <cell r="U45">
            <v>42676</v>
          </cell>
          <cell r="V45">
            <v>43342</v>
          </cell>
          <cell r="W45">
            <v>42186</v>
          </cell>
        </row>
        <row r="46">
          <cell r="A46">
            <v>44</v>
          </cell>
          <cell r="B46" t="str">
            <v>عبد الحميد حسنين محمد حسنين</v>
          </cell>
          <cell r="C46">
            <v>42</v>
          </cell>
          <cell r="D46">
            <v>41456</v>
          </cell>
          <cell r="E46">
            <v>27706242500131</v>
          </cell>
          <cell r="F46">
            <v>48264471</v>
          </cell>
          <cell r="G46">
            <v>40196</v>
          </cell>
          <cell r="H46">
            <v>41660</v>
          </cell>
          <cell r="I46" t="str">
            <v>أخصائى إجتماعى ثالث (أ)</v>
          </cell>
          <cell r="J46" t="str">
            <v>الثالثة (أ)</v>
          </cell>
          <cell r="K46" t="str">
            <v>الثالثة</v>
          </cell>
          <cell r="L46" t="str">
            <v>متزوج ويعول أكثر من واحد</v>
          </cell>
          <cell r="M46">
            <v>41665</v>
          </cell>
          <cell r="N46">
            <v>258</v>
          </cell>
          <cell r="O46"/>
          <cell r="P46">
            <v>42676</v>
          </cell>
          <cell r="Q46" t="str">
            <v>بكالوريوس - المعاهد الفوق متوسطة - معهد الخدمة الإجتماعية</v>
          </cell>
          <cell r="R46">
            <v>396.96</v>
          </cell>
          <cell r="S46">
            <v>258</v>
          </cell>
          <cell r="T46">
            <v>41660</v>
          </cell>
          <cell r="U46">
            <v>42676</v>
          </cell>
          <cell r="V46">
            <v>0</v>
          </cell>
          <cell r="W46">
            <v>41456</v>
          </cell>
        </row>
        <row r="47">
          <cell r="A47">
            <v>45</v>
          </cell>
          <cell r="B47" t="str">
            <v>عبير عبد الفتاح جابر محمود</v>
          </cell>
          <cell r="C47">
            <v>37</v>
          </cell>
          <cell r="D47">
            <v>40725</v>
          </cell>
          <cell r="E47">
            <v>28209198800408</v>
          </cell>
          <cell r="F47">
            <v>16556821</v>
          </cell>
          <cell r="G47">
            <v>39164</v>
          </cell>
          <cell r="H47">
            <v>40791</v>
          </cell>
          <cell r="I47" t="str">
            <v>مهندس زراعى ثان (ب)</v>
          </cell>
          <cell r="J47" t="str">
            <v>الثانية (ب)</v>
          </cell>
          <cell r="K47" t="str">
            <v>الثانية</v>
          </cell>
          <cell r="L47" t="str">
            <v>متزوج</v>
          </cell>
          <cell r="M47">
            <v>40792</v>
          </cell>
          <cell r="N47">
            <v>270</v>
          </cell>
          <cell r="O47"/>
          <cell r="P47">
            <v>42676</v>
          </cell>
          <cell r="Q47" t="str">
            <v>بكالوريوس - كلية العلوم الزراعية والبيئية - العلوم الزراعية والبيئية</v>
          </cell>
          <cell r="R47">
            <v>415.43</v>
          </cell>
          <cell r="S47">
            <v>270</v>
          </cell>
          <cell r="T47">
            <v>42552</v>
          </cell>
          <cell r="U47">
            <v>42676</v>
          </cell>
          <cell r="V47">
            <v>0</v>
          </cell>
          <cell r="W47">
            <v>40725</v>
          </cell>
        </row>
        <row r="48">
          <cell r="A48">
            <v>46</v>
          </cell>
          <cell r="B48" t="str">
            <v>عبير فاروق مصطفي إسماعيل</v>
          </cell>
          <cell r="C48">
            <v>35</v>
          </cell>
          <cell r="D48">
            <v>40725</v>
          </cell>
          <cell r="E48">
            <v>28410222500183</v>
          </cell>
          <cell r="F48">
            <v>24917845</v>
          </cell>
          <cell r="G48">
            <v>39495</v>
          </cell>
          <cell r="H48">
            <v>40791</v>
          </cell>
          <cell r="I48" t="str">
            <v>أخصائى إجتماعى ثان (ب)</v>
          </cell>
          <cell r="J48" t="str">
            <v>الثانية (ب)</v>
          </cell>
          <cell r="K48" t="str">
            <v>الثانية</v>
          </cell>
          <cell r="L48" t="str">
            <v>متزوج</v>
          </cell>
          <cell r="M48">
            <v>40792</v>
          </cell>
          <cell r="N48">
            <v>263</v>
          </cell>
          <cell r="O48"/>
          <cell r="P48">
            <v>42676</v>
          </cell>
          <cell r="Q48" t="str">
            <v>بكالوريوس - كلية الخدمة الاجتماعية - خدمة اجتماعية</v>
          </cell>
          <cell r="R48">
            <v>404.66</v>
          </cell>
          <cell r="S48">
            <v>263</v>
          </cell>
          <cell r="T48">
            <v>42552</v>
          </cell>
          <cell r="U48">
            <v>42676</v>
          </cell>
          <cell r="V48">
            <v>43146</v>
          </cell>
          <cell r="W48">
            <v>40725</v>
          </cell>
        </row>
        <row r="49">
          <cell r="A49">
            <v>47</v>
          </cell>
          <cell r="B49" t="str">
            <v>عبير نصير كامل محمد</v>
          </cell>
          <cell r="C49">
            <v>33</v>
          </cell>
          <cell r="D49">
            <v>40725</v>
          </cell>
          <cell r="E49">
            <v>28607031900244</v>
          </cell>
          <cell r="F49">
            <v>6218778</v>
          </cell>
          <cell r="G49">
            <v>40490</v>
          </cell>
          <cell r="H49">
            <v>41047</v>
          </cell>
          <cell r="I49" t="str">
            <v>أخصائى إجتماعى ثالث (ب)</v>
          </cell>
          <cell r="J49" t="str">
            <v>الثالثة (ب)</v>
          </cell>
          <cell r="K49" t="str">
            <v>الثالثة</v>
          </cell>
          <cell r="L49" t="str">
            <v>متزوج</v>
          </cell>
          <cell r="M49">
            <v>41048</v>
          </cell>
          <cell r="N49">
            <v>257</v>
          </cell>
          <cell r="O49"/>
          <cell r="P49">
            <v>42676</v>
          </cell>
          <cell r="Q49" t="str">
            <v>بكالوريوس - المعاهد العليا - معهد عالى خدمة إجتماعية</v>
          </cell>
          <cell r="R49">
            <v>395.43</v>
          </cell>
          <cell r="S49">
            <v>257</v>
          </cell>
          <cell r="T49">
            <v>41047</v>
          </cell>
          <cell r="U49">
            <v>42676</v>
          </cell>
          <cell r="V49">
            <v>43180</v>
          </cell>
          <cell r="W49">
            <v>40725</v>
          </cell>
        </row>
        <row r="50">
          <cell r="A50">
            <v>48</v>
          </cell>
          <cell r="B50" t="str">
            <v>عثمان محمد عبده محمد</v>
          </cell>
          <cell r="C50">
            <v>51</v>
          </cell>
          <cell r="D50">
            <v>40725</v>
          </cell>
          <cell r="E50">
            <v>26712062501837</v>
          </cell>
          <cell r="F50"/>
          <cell r="G50">
            <v>40394</v>
          </cell>
          <cell r="H50">
            <v>40791</v>
          </cell>
          <cell r="I50" t="str">
            <v>محام (أ)</v>
          </cell>
          <cell r="J50" t="str">
            <v>الثالثة (أ)</v>
          </cell>
          <cell r="K50" t="str">
            <v>الثالثة</v>
          </cell>
          <cell r="L50" t="str">
            <v>متزوج ويعول أكثر من واحد</v>
          </cell>
          <cell r="M50">
            <v>40792</v>
          </cell>
          <cell r="N50">
            <v>257</v>
          </cell>
          <cell r="O50"/>
          <cell r="P50">
            <v>42676</v>
          </cell>
          <cell r="Q50" t="str">
            <v>ليسانس - كلية الحقوق - حقوق</v>
          </cell>
          <cell r="R50">
            <v>395.43</v>
          </cell>
          <cell r="S50">
            <v>257</v>
          </cell>
          <cell r="T50">
            <v>40791</v>
          </cell>
          <cell r="U50">
            <v>42676</v>
          </cell>
          <cell r="V50">
            <v>43104</v>
          </cell>
          <cell r="W50">
            <v>40725</v>
          </cell>
        </row>
        <row r="51">
          <cell r="A51">
            <v>49</v>
          </cell>
          <cell r="B51" t="str">
            <v>عزة سيد تمام مصطفى</v>
          </cell>
          <cell r="C51">
            <v>32</v>
          </cell>
          <cell r="D51">
            <v>40725</v>
          </cell>
          <cell r="E51">
            <v>28707062500061</v>
          </cell>
          <cell r="F51"/>
          <cell r="G51">
            <v>40930</v>
          </cell>
          <cell r="H51">
            <v>40930</v>
          </cell>
          <cell r="I51" t="str">
            <v>كيميائى ثالث (أ)</v>
          </cell>
          <cell r="J51" t="str">
            <v>الثالثة (أ)</v>
          </cell>
          <cell r="K51" t="str">
            <v>الثالثة</v>
          </cell>
          <cell r="L51" t="str">
            <v>أعزب</v>
          </cell>
          <cell r="M51">
            <v>40936</v>
          </cell>
          <cell r="N51">
            <v>254</v>
          </cell>
          <cell r="O51"/>
          <cell r="P51">
            <v>42676</v>
          </cell>
          <cell r="Q51" t="str">
            <v>بكالوريوس - كلية العلوم - كيمياء خاصة</v>
          </cell>
          <cell r="R51">
            <v>390.81</v>
          </cell>
          <cell r="S51">
            <v>254</v>
          </cell>
          <cell r="T51">
            <v>40930</v>
          </cell>
          <cell r="U51">
            <v>42676</v>
          </cell>
          <cell r="V51">
            <v>0</v>
          </cell>
          <cell r="W51">
            <v>40725</v>
          </cell>
        </row>
        <row r="52">
          <cell r="A52">
            <v>50</v>
          </cell>
          <cell r="B52" t="str">
            <v>عزت سيد حسن محمد</v>
          </cell>
          <cell r="C52">
            <v>58</v>
          </cell>
          <cell r="D52">
            <v>40360</v>
          </cell>
          <cell r="E52">
            <v>26106032500111</v>
          </cell>
          <cell r="F52">
            <v>19672079</v>
          </cell>
          <cell r="G52">
            <v>37639</v>
          </cell>
          <cell r="H52">
            <v>40791</v>
          </cell>
          <cell r="I52" t="str">
            <v>محاسب ومراجع ثان (أ)</v>
          </cell>
          <cell r="J52" t="str">
            <v>الثانية (أ)</v>
          </cell>
          <cell r="K52" t="str">
            <v>الثانية</v>
          </cell>
          <cell r="L52" t="str">
            <v>متزوج ويعول أكثر من واحد</v>
          </cell>
          <cell r="M52">
            <v>40792</v>
          </cell>
          <cell r="N52">
            <v>288</v>
          </cell>
          <cell r="O52"/>
          <cell r="P52">
            <v>42676</v>
          </cell>
          <cell r="Q52" t="str">
            <v>بكالوريوس - كلية التجارة - محاسبة</v>
          </cell>
          <cell r="R52">
            <v>443.12</v>
          </cell>
          <cell r="S52">
            <v>288</v>
          </cell>
          <cell r="T52">
            <v>41091</v>
          </cell>
          <cell r="U52">
            <v>42676</v>
          </cell>
          <cell r="V52">
            <v>0</v>
          </cell>
          <cell r="W52">
            <v>40360</v>
          </cell>
        </row>
        <row r="53">
          <cell r="A53">
            <v>51</v>
          </cell>
          <cell r="B53" t="str">
            <v>عزه عبد الحميد زكى محمد</v>
          </cell>
          <cell r="C53">
            <v>47</v>
          </cell>
          <cell r="D53">
            <v>40725</v>
          </cell>
          <cell r="E53">
            <v>27203062500221</v>
          </cell>
          <cell r="F53"/>
          <cell r="G53">
            <v>38965</v>
          </cell>
          <cell r="H53">
            <v>40791</v>
          </cell>
          <cell r="I53" t="str">
            <v>باحث شئون تعليم ثان (ب)</v>
          </cell>
          <cell r="J53" t="str">
            <v>الثانية (ب)</v>
          </cell>
          <cell r="K53" t="str">
            <v>الثانية</v>
          </cell>
          <cell r="L53" t="str">
            <v>أعزب</v>
          </cell>
          <cell r="M53">
            <v>40792</v>
          </cell>
          <cell r="N53">
            <v>274</v>
          </cell>
          <cell r="O53"/>
          <cell r="P53">
            <v>42676</v>
          </cell>
          <cell r="Q53"/>
          <cell r="R53">
            <v>421.58</v>
          </cell>
          <cell r="S53">
            <v>274</v>
          </cell>
          <cell r="T53">
            <v>41913</v>
          </cell>
          <cell r="U53">
            <v>42676</v>
          </cell>
          <cell r="V53">
            <v>0</v>
          </cell>
          <cell r="W53">
            <v>40725</v>
          </cell>
        </row>
        <row r="54">
          <cell r="A54">
            <v>52</v>
          </cell>
          <cell r="B54" t="str">
            <v>علاء رمضان توفيق على</v>
          </cell>
          <cell r="C54">
            <v>34</v>
          </cell>
          <cell r="D54">
            <v>40725</v>
          </cell>
          <cell r="E54">
            <v>28505012500157</v>
          </cell>
          <cell r="F54"/>
          <cell r="G54">
            <v>37916</v>
          </cell>
          <cell r="H54">
            <v>40791</v>
          </cell>
          <cell r="I54" t="str">
            <v>أخصائى إجتماعى ثان (أ)</v>
          </cell>
          <cell r="J54" t="str">
            <v>الثانية (أ)</v>
          </cell>
          <cell r="K54" t="str">
            <v>الثانية</v>
          </cell>
          <cell r="L54" t="str">
            <v>متزوج ويعول واحد</v>
          </cell>
          <cell r="M54">
            <v>40792</v>
          </cell>
          <cell r="N54">
            <v>278</v>
          </cell>
          <cell r="O54"/>
          <cell r="P54">
            <v>42676</v>
          </cell>
          <cell r="Q54" t="str">
            <v>بكالوريوس - كلية الخدمة الاجتماعية - خدمة اجتماعية</v>
          </cell>
          <cell r="R54">
            <v>427.74</v>
          </cell>
          <cell r="S54">
            <v>278</v>
          </cell>
          <cell r="T54">
            <v>41091</v>
          </cell>
          <cell r="U54">
            <v>42676</v>
          </cell>
          <cell r="V54">
            <v>0</v>
          </cell>
          <cell r="W54">
            <v>40725</v>
          </cell>
        </row>
        <row r="55">
          <cell r="A55">
            <v>53</v>
          </cell>
          <cell r="B55" t="str">
            <v>عمر اسماعيل عمر اسماعيل</v>
          </cell>
          <cell r="C55">
            <v>37</v>
          </cell>
          <cell r="D55">
            <v>40725</v>
          </cell>
          <cell r="E55">
            <v>28206262500473</v>
          </cell>
          <cell r="F55">
            <v>31705379</v>
          </cell>
          <cell r="G55">
            <v>38511</v>
          </cell>
          <cell r="H55">
            <v>40791</v>
          </cell>
          <cell r="I55" t="str">
            <v>محام ممتاز (ب)</v>
          </cell>
          <cell r="J55" t="str">
            <v>الثانية (ب)</v>
          </cell>
          <cell r="K55" t="str">
            <v>الثانية</v>
          </cell>
          <cell r="L55" t="str">
            <v>متزوج ويعول واحد</v>
          </cell>
          <cell r="M55">
            <v>40792</v>
          </cell>
          <cell r="N55">
            <v>274</v>
          </cell>
          <cell r="O55"/>
          <cell r="P55">
            <v>42676</v>
          </cell>
          <cell r="Q55" t="str">
            <v>ليسانس - كلية الحقوق - حقوق</v>
          </cell>
          <cell r="R55">
            <v>421.58</v>
          </cell>
          <cell r="S55">
            <v>274</v>
          </cell>
          <cell r="T55">
            <v>41913</v>
          </cell>
          <cell r="U55">
            <v>42676</v>
          </cell>
          <cell r="V55">
            <v>0</v>
          </cell>
          <cell r="W55">
            <v>40725</v>
          </cell>
        </row>
        <row r="56">
          <cell r="A56">
            <v>54</v>
          </cell>
          <cell r="B56" t="str">
            <v>عمر عبد الرحمن دوينى عبدالرحمن</v>
          </cell>
          <cell r="C56">
            <v>36</v>
          </cell>
          <cell r="D56">
            <v>40725</v>
          </cell>
          <cell r="E56">
            <v>28307182502212</v>
          </cell>
          <cell r="F56">
            <v>56652376</v>
          </cell>
          <cell r="G56">
            <v>39998</v>
          </cell>
          <cell r="H56">
            <v>41086</v>
          </cell>
          <cell r="I56" t="str">
            <v>باحث شئون تعليم ثالث (أ)</v>
          </cell>
          <cell r="J56" t="str">
            <v>الثالثة (أ)</v>
          </cell>
          <cell r="K56" t="str">
            <v>الثالثة</v>
          </cell>
          <cell r="L56" t="str">
            <v>متزوج</v>
          </cell>
          <cell r="M56">
            <v>41087</v>
          </cell>
          <cell r="N56">
            <v>260</v>
          </cell>
          <cell r="O56"/>
          <cell r="P56">
            <v>42676</v>
          </cell>
          <cell r="Q56" t="str">
            <v>بكالوريوس - كلية التربية - أصول تربية</v>
          </cell>
          <cell r="R56">
            <v>400.04</v>
          </cell>
          <cell r="S56">
            <v>260</v>
          </cell>
          <cell r="T56">
            <v>41086</v>
          </cell>
          <cell r="U56">
            <v>42676</v>
          </cell>
          <cell r="V56">
            <v>43259</v>
          </cell>
          <cell r="W56">
            <v>40725</v>
          </cell>
        </row>
        <row r="57">
          <cell r="A57">
            <v>55</v>
          </cell>
          <cell r="B57" t="str">
            <v>عمر محى عبد العليم عبد الحافظ</v>
          </cell>
          <cell r="C57">
            <v>34</v>
          </cell>
          <cell r="D57">
            <v>31959</v>
          </cell>
          <cell r="E57">
            <v>28507012500494</v>
          </cell>
          <cell r="F57">
            <v>27392104</v>
          </cell>
          <cell r="G57">
            <v>40681</v>
          </cell>
          <cell r="H57">
            <v>41047</v>
          </cell>
          <cell r="I57" t="str">
            <v>محام (ب)</v>
          </cell>
          <cell r="J57" t="str">
            <v>الثالثة (ب)</v>
          </cell>
          <cell r="K57" t="str">
            <v>الثالثة</v>
          </cell>
          <cell r="L57" t="str">
            <v>متزوج</v>
          </cell>
          <cell r="M57">
            <v>41048</v>
          </cell>
          <cell r="N57">
            <v>257</v>
          </cell>
          <cell r="O57"/>
          <cell r="P57">
            <v>42676</v>
          </cell>
          <cell r="Q57" t="str">
            <v>ليسانس - كلية الحقوق - قانون عام</v>
          </cell>
          <cell r="R57"/>
          <cell r="S57">
            <v>257</v>
          </cell>
          <cell r="T57">
            <v>41047</v>
          </cell>
          <cell r="U57">
            <v>42676</v>
          </cell>
          <cell r="V57">
            <v>43104</v>
          </cell>
          <cell r="W57">
            <v>31959</v>
          </cell>
        </row>
        <row r="58">
          <cell r="A58">
            <v>56</v>
          </cell>
          <cell r="B58" t="str">
            <v>عمرو حامد حسن محمد</v>
          </cell>
          <cell r="C58">
            <v>37</v>
          </cell>
          <cell r="D58">
            <v>41456</v>
          </cell>
          <cell r="E58">
            <v>28112020101791</v>
          </cell>
          <cell r="F58"/>
          <cell r="G58">
            <v>40401</v>
          </cell>
          <cell r="H58">
            <v>41660</v>
          </cell>
          <cell r="I58" t="str">
            <v>محام (أ)</v>
          </cell>
          <cell r="J58" t="str">
            <v>الثالثة (أ)</v>
          </cell>
          <cell r="K58" t="str">
            <v>الثالثة</v>
          </cell>
          <cell r="L58" t="str">
            <v>أعزب</v>
          </cell>
          <cell r="M58">
            <v>41665</v>
          </cell>
          <cell r="N58">
            <v>255</v>
          </cell>
          <cell r="O58"/>
          <cell r="P58">
            <v>42676</v>
          </cell>
          <cell r="Q58" t="str">
            <v>ليسانس - كلية الحقوق - قانون عام</v>
          </cell>
          <cell r="R58">
            <v>392.35</v>
          </cell>
          <cell r="S58">
            <v>255</v>
          </cell>
          <cell r="T58">
            <v>41660</v>
          </cell>
          <cell r="U58">
            <v>42676</v>
          </cell>
          <cell r="V58">
            <v>43104</v>
          </cell>
          <cell r="W58">
            <v>41456</v>
          </cell>
        </row>
        <row r="59">
          <cell r="A59">
            <v>57</v>
          </cell>
          <cell r="B59" t="str">
            <v>عمرو محمد محمد عبد المجيد</v>
          </cell>
          <cell r="C59">
            <v>39</v>
          </cell>
          <cell r="D59">
            <v>40725</v>
          </cell>
          <cell r="E59">
            <v>27912222500339</v>
          </cell>
          <cell r="F59">
            <v>14068118</v>
          </cell>
          <cell r="G59">
            <v>37724</v>
          </cell>
          <cell r="H59">
            <v>40791</v>
          </cell>
          <cell r="I59" t="str">
            <v>أخصائى نشاط رياضي ثان (أ)</v>
          </cell>
          <cell r="J59" t="str">
            <v>الثانية (أ)</v>
          </cell>
          <cell r="K59" t="str">
            <v>الثانية</v>
          </cell>
          <cell r="L59" t="str">
            <v>متزوج ويعول أكثر من واحد</v>
          </cell>
          <cell r="M59">
            <v>40792</v>
          </cell>
          <cell r="N59">
            <v>284</v>
          </cell>
          <cell r="O59"/>
          <cell r="P59">
            <v>42676</v>
          </cell>
          <cell r="Q59" t="str">
            <v>بكالوريوس - كلية التربية الرياضية للبنات - إدارة رياضية و ترويح</v>
          </cell>
          <cell r="R59">
            <v>436.97</v>
          </cell>
          <cell r="S59">
            <v>284</v>
          </cell>
          <cell r="T59">
            <v>41091</v>
          </cell>
          <cell r="U59">
            <v>42676</v>
          </cell>
          <cell r="V59">
            <v>43129</v>
          </cell>
          <cell r="W59">
            <v>40725</v>
          </cell>
        </row>
        <row r="60">
          <cell r="A60">
            <v>58</v>
          </cell>
          <cell r="B60" t="str">
            <v>عمرو محمود أحمد حسان</v>
          </cell>
          <cell r="C60">
            <v>38</v>
          </cell>
          <cell r="D60">
            <v>40360</v>
          </cell>
          <cell r="E60">
            <v>28109012500413</v>
          </cell>
          <cell r="F60">
            <v>61765978</v>
          </cell>
          <cell r="G60">
            <v>39446</v>
          </cell>
          <cell r="H60">
            <v>40791</v>
          </cell>
          <cell r="I60" t="str">
            <v>أخصائى شئون قانونية ثان (ب)</v>
          </cell>
          <cell r="J60" t="str">
            <v>الثانية (ب)</v>
          </cell>
          <cell r="K60" t="str">
            <v>الثانية</v>
          </cell>
          <cell r="L60" t="str">
            <v>متزوج</v>
          </cell>
          <cell r="M60">
            <v>40792</v>
          </cell>
          <cell r="N60">
            <v>264</v>
          </cell>
          <cell r="O60"/>
          <cell r="P60">
            <v>42676</v>
          </cell>
          <cell r="Q60" t="str">
            <v>ليسانس</v>
          </cell>
          <cell r="R60"/>
          <cell r="S60">
            <v>264</v>
          </cell>
          <cell r="T60">
            <v>42552</v>
          </cell>
          <cell r="U60">
            <v>42676</v>
          </cell>
          <cell r="V60">
            <v>43166</v>
          </cell>
          <cell r="W60">
            <v>40360</v>
          </cell>
        </row>
        <row r="61">
          <cell r="A61">
            <v>59</v>
          </cell>
          <cell r="B61" t="str">
            <v>غادة أحمد سيد عبد العال</v>
          </cell>
          <cell r="C61">
            <v>40</v>
          </cell>
          <cell r="D61">
            <v>40725</v>
          </cell>
          <cell r="E61">
            <v>27909242500041</v>
          </cell>
          <cell r="F61">
            <v>16224784</v>
          </cell>
          <cell r="G61">
            <v>39321</v>
          </cell>
          <cell r="H61">
            <v>40791</v>
          </cell>
          <cell r="I61" t="str">
            <v>باحث شئون تعليم ثان (ب)</v>
          </cell>
          <cell r="J61" t="str">
            <v>الثانية (ب)</v>
          </cell>
          <cell r="K61" t="str">
            <v>الثانية</v>
          </cell>
          <cell r="L61" t="str">
            <v>متزوج</v>
          </cell>
          <cell r="M61">
            <v>40792</v>
          </cell>
          <cell r="N61">
            <v>270</v>
          </cell>
          <cell r="O61"/>
          <cell r="P61">
            <v>42676</v>
          </cell>
          <cell r="Q61" t="str">
            <v>بكالوريوس - كلية التربية - تعليم أساسى ( الحلقة الابتدائية ) العلوم</v>
          </cell>
          <cell r="R61">
            <v>415.43</v>
          </cell>
          <cell r="S61">
            <v>270</v>
          </cell>
          <cell r="T61">
            <v>42552</v>
          </cell>
          <cell r="U61">
            <v>42676</v>
          </cell>
          <cell r="V61">
            <v>0</v>
          </cell>
          <cell r="W61">
            <v>40725</v>
          </cell>
        </row>
        <row r="62">
          <cell r="A62">
            <v>60</v>
          </cell>
          <cell r="B62" t="str">
            <v>فاطمة أحمد فواز خلف الله</v>
          </cell>
          <cell r="C62">
            <v>39</v>
          </cell>
          <cell r="D62">
            <v>40725</v>
          </cell>
          <cell r="E62">
            <v>28004262500242</v>
          </cell>
          <cell r="F62">
            <v>14001468</v>
          </cell>
          <cell r="G62">
            <v>38753</v>
          </cell>
          <cell r="H62">
            <v>40791</v>
          </cell>
          <cell r="I62" t="str">
            <v>أخصائى شئون أفراد ثان (ب)</v>
          </cell>
          <cell r="J62" t="str">
            <v>الثانية (ب)</v>
          </cell>
          <cell r="K62" t="str">
            <v>الثانية</v>
          </cell>
          <cell r="L62" t="str">
            <v>متزوج</v>
          </cell>
          <cell r="M62">
            <v>40792</v>
          </cell>
          <cell r="N62">
            <v>274</v>
          </cell>
          <cell r="O62"/>
          <cell r="P62">
            <v>42676</v>
          </cell>
          <cell r="Q62" t="str">
            <v>بكالوريوس - كلية التجارة - علوم سياسية</v>
          </cell>
          <cell r="R62">
            <v>421.58</v>
          </cell>
          <cell r="S62">
            <v>274</v>
          </cell>
          <cell r="T62">
            <v>41913</v>
          </cell>
          <cell r="U62">
            <v>42676</v>
          </cell>
          <cell r="V62">
            <v>0</v>
          </cell>
          <cell r="W62">
            <v>40725</v>
          </cell>
        </row>
        <row r="63">
          <cell r="A63">
            <v>61</v>
          </cell>
          <cell r="B63" t="str">
            <v>فاطمه حسانين احمد محمد</v>
          </cell>
          <cell r="C63">
            <v>33</v>
          </cell>
          <cell r="D63">
            <v>40725</v>
          </cell>
          <cell r="E63">
            <v>28603178800223</v>
          </cell>
          <cell r="F63">
            <v>61651752</v>
          </cell>
          <cell r="G63">
            <v>39270</v>
          </cell>
          <cell r="H63">
            <v>40791</v>
          </cell>
          <cell r="I63" t="str">
            <v>أخصائى اقامة ثان (ب)</v>
          </cell>
          <cell r="J63" t="str">
            <v>الثانية (ب)</v>
          </cell>
          <cell r="K63" t="str">
            <v>الثانية</v>
          </cell>
          <cell r="L63" t="str">
            <v>متزوج</v>
          </cell>
          <cell r="M63">
            <v>40792</v>
          </cell>
          <cell r="N63">
            <v>266</v>
          </cell>
          <cell r="O63"/>
          <cell r="P63">
            <v>42676</v>
          </cell>
          <cell r="Q63" t="str">
            <v>بكالوريوس - كلية الخدمة الاجتماعية - خدمة اجتماعية</v>
          </cell>
          <cell r="R63">
            <v>409.27</v>
          </cell>
          <cell r="S63">
            <v>266</v>
          </cell>
          <cell r="T63">
            <v>42552</v>
          </cell>
          <cell r="U63">
            <v>42676</v>
          </cell>
          <cell r="V63">
            <v>0</v>
          </cell>
          <cell r="W63">
            <v>40725</v>
          </cell>
        </row>
        <row r="64">
          <cell r="A64">
            <v>62</v>
          </cell>
          <cell r="B64" t="str">
            <v>ليلى محمد فرحان أحمد</v>
          </cell>
          <cell r="C64">
            <v>32</v>
          </cell>
          <cell r="D64">
            <v>43099</v>
          </cell>
          <cell r="E64">
            <v>28612082503685</v>
          </cell>
          <cell r="F64">
            <v>1537699</v>
          </cell>
          <cell r="G64">
            <v>40205</v>
          </cell>
          <cell r="H64">
            <v>41047</v>
          </cell>
          <cell r="I64" t="str">
            <v>كيميائى ثالث (أ)</v>
          </cell>
          <cell r="J64" t="str">
            <v>الثالثة (أ)</v>
          </cell>
          <cell r="K64" t="str">
            <v>الثالثة</v>
          </cell>
          <cell r="L64" t="str">
            <v>متزوج</v>
          </cell>
          <cell r="M64">
            <v>41087</v>
          </cell>
          <cell r="N64">
            <v>260</v>
          </cell>
          <cell r="O64"/>
          <cell r="P64">
            <v>42676</v>
          </cell>
          <cell r="Q64" t="str">
            <v>بكالوريوس - كلية العلوم - كيمياء خاصة</v>
          </cell>
          <cell r="R64">
            <v>400.04</v>
          </cell>
          <cell r="S64">
            <v>260</v>
          </cell>
          <cell r="T64">
            <v>41047</v>
          </cell>
          <cell r="U64">
            <v>42676</v>
          </cell>
          <cell r="V64">
            <v>0</v>
          </cell>
          <cell r="W64">
            <v>40725</v>
          </cell>
        </row>
        <row r="65">
          <cell r="A65">
            <v>63</v>
          </cell>
          <cell r="B65" t="str">
            <v>محمد أحمد كامل مصطفى</v>
          </cell>
          <cell r="C65">
            <v>34</v>
          </cell>
          <cell r="D65">
            <v>41456</v>
          </cell>
          <cell r="E65">
            <v>28502188800298</v>
          </cell>
          <cell r="F65">
            <v>24257835</v>
          </cell>
          <cell r="G65">
            <v>40264</v>
          </cell>
          <cell r="H65">
            <v>41660</v>
          </cell>
          <cell r="I65" t="str">
            <v>باحث شئون تعليم ثالث (أ)</v>
          </cell>
          <cell r="J65" t="str">
            <v>الثالثة (أ)</v>
          </cell>
          <cell r="K65" t="str">
            <v>الثالثة</v>
          </cell>
          <cell r="L65" t="str">
            <v>أعزب</v>
          </cell>
          <cell r="M65">
            <v>41665</v>
          </cell>
          <cell r="N65">
            <v>255</v>
          </cell>
          <cell r="O65"/>
          <cell r="P65">
            <v>42676</v>
          </cell>
          <cell r="Q65" t="str">
            <v>بكالوريوس - كلية التربية النوعية - تربية نوعية</v>
          </cell>
          <cell r="R65">
            <v>392.35</v>
          </cell>
          <cell r="S65">
            <v>255</v>
          </cell>
          <cell r="T65">
            <v>41660</v>
          </cell>
          <cell r="U65">
            <v>42676</v>
          </cell>
          <cell r="V65">
            <v>0</v>
          </cell>
          <cell r="W65">
            <v>41456</v>
          </cell>
        </row>
        <row r="66">
          <cell r="A66">
            <v>64</v>
          </cell>
          <cell r="B66" t="str">
            <v>محمد احمد رضى محمود محمد</v>
          </cell>
          <cell r="C66">
            <v>34</v>
          </cell>
          <cell r="D66">
            <v>41456</v>
          </cell>
          <cell r="E66">
            <v>28508292500032</v>
          </cell>
          <cell r="F66">
            <v>22336849</v>
          </cell>
          <cell r="G66">
            <v>40900</v>
          </cell>
          <cell r="H66">
            <v>41660</v>
          </cell>
          <cell r="I66" t="str">
            <v>محام (ب)</v>
          </cell>
          <cell r="J66" t="str">
            <v>الثالثة (ب)</v>
          </cell>
          <cell r="K66" t="str">
            <v>الثالثة</v>
          </cell>
          <cell r="L66" t="str">
            <v>أعزب</v>
          </cell>
          <cell r="M66">
            <v>41665</v>
          </cell>
          <cell r="N66">
            <v>252</v>
          </cell>
          <cell r="O66"/>
          <cell r="P66">
            <v>42676</v>
          </cell>
          <cell r="Q66" t="str">
            <v>ليسانس - كلية الحقوق - قانون عام</v>
          </cell>
          <cell r="R66">
            <v>387.73</v>
          </cell>
          <cell r="S66">
            <v>252</v>
          </cell>
          <cell r="T66">
            <v>41660</v>
          </cell>
          <cell r="U66">
            <v>42676</v>
          </cell>
          <cell r="V66">
            <v>0</v>
          </cell>
          <cell r="W66">
            <v>41456</v>
          </cell>
        </row>
        <row r="67">
          <cell r="A67">
            <v>65</v>
          </cell>
          <cell r="B67" t="str">
            <v>محمد احمد عبد العال عبد السلام</v>
          </cell>
          <cell r="C67">
            <v>38</v>
          </cell>
          <cell r="D67">
            <v>40725</v>
          </cell>
          <cell r="E67">
            <v>28109172500291</v>
          </cell>
          <cell r="F67">
            <v>59567856</v>
          </cell>
          <cell r="G67">
            <v>40031</v>
          </cell>
          <cell r="H67">
            <v>41047</v>
          </cell>
          <cell r="I67" t="str">
            <v>أخصائى تخطيط ومتابعة ثالث (أ)</v>
          </cell>
          <cell r="J67" t="str">
            <v>الثالثة (أ)</v>
          </cell>
          <cell r="K67" t="str">
            <v>الثالثة</v>
          </cell>
          <cell r="L67" t="str">
            <v>متزوج</v>
          </cell>
          <cell r="M67">
            <v>41048</v>
          </cell>
          <cell r="N67">
            <v>260</v>
          </cell>
          <cell r="O67"/>
          <cell r="P67">
            <v>42676</v>
          </cell>
          <cell r="Q67" t="str">
            <v>بكالوريوس - المعاهد العليا - المعهد العالى للتعاون والإرشاد الزراعى</v>
          </cell>
          <cell r="R67">
            <v>400.04</v>
          </cell>
          <cell r="S67">
            <v>260</v>
          </cell>
          <cell r="T67">
            <v>41047</v>
          </cell>
          <cell r="U67">
            <v>42676</v>
          </cell>
          <cell r="V67">
            <v>43068</v>
          </cell>
          <cell r="W67">
            <v>40725</v>
          </cell>
        </row>
        <row r="68">
          <cell r="A68">
            <v>66</v>
          </cell>
          <cell r="B68" t="str">
            <v>محمد حسنى نفادى أحمد</v>
          </cell>
          <cell r="C68">
            <v>31</v>
          </cell>
          <cell r="D68">
            <v>40725</v>
          </cell>
          <cell r="E68">
            <v>28801012517392</v>
          </cell>
          <cell r="F68"/>
          <cell r="G68">
            <v>40930</v>
          </cell>
          <cell r="H68">
            <v>40930</v>
          </cell>
          <cell r="I68" t="str">
            <v>أخصائى نشاط رياضي ثالث (ب)</v>
          </cell>
          <cell r="J68" t="str">
            <v>الثالثة (ب)</v>
          </cell>
          <cell r="K68" t="str">
            <v>الثالثة</v>
          </cell>
          <cell r="L68" t="str">
            <v>أعزب</v>
          </cell>
          <cell r="M68">
            <v>40953</v>
          </cell>
          <cell r="N68">
            <v>254</v>
          </cell>
          <cell r="O68"/>
          <cell r="P68">
            <v>42676</v>
          </cell>
          <cell r="Q68" t="str">
            <v>بكالوريوس - كلية الخدمة الاجتماعية - أمن اجتماعى</v>
          </cell>
          <cell r="R68"/>
          <cell r="S68">
            <v>254</v>
          </cell>
          <cell r="T68">
            <v>40930</v>
          </cell>
          <cell r="U68">
            <v>42676</v>
          </cell>
          <cell r="V68">
            <v>43069</v>
          </cell>
          <cell r="W68">
            <v>40725</v>
          </cell>
        </row>
        <row r="69">
          <cell r="A69">
            <v>67</v>
          </cell>
          <cell r="B69" t="str">
            <v>محمد فتحي محمود فرج</v>
          </cell>
          <cell r="C69">
            <v>36</v>
          </cell>
          <cell r="D69">
            <v>40725</v>
          </cell>
          <cell r="E69">
            <v>28301222500171</v>
          </cell>
          <cell r="F69">
            <v>228405590</v>
          </cell>
          <cell r="G69">
            <v>39932</v>
          </cell>
          <cell r="H69">
            <v>40939</v>
          </cell>
          <cell r="I69" t="str">
            <v>أخصائى شئون إدارية ثالث (أ)</v>
          </cell>
          <cell r="J69" t="str">
            <v>الثالثة (أ)</v>
          </cell>
          <cell r="K69" t="str">
            <v>الثالثة</v>
          </cell>
          <cell r="L69" t="str">
            <v>متزوج ويعول واحد</v>
          </cell>
          <cell r="M69">
            <v>40950</v>
          </cell>
          <cell r="N69">
            <v>260</v>
          </cell>
          <cell r="O69"/>
          <cell r="P69">
            <v>42676</v>
          </cell>
          <cell r="Q69" t="str">
            <v>ليسانس - كلية الشريعة والقانون - شريعة وقانون</v>
          </cell>
          <cell r="R69">
            <v>400.04</v>
          </cell>
          <cell r="S69">
            <v>260</v>
          </cell>
          <cell r="T69">
            <v>40939</v>
          </cell>
          <cell r="U69">
            <v>42676</v>
          </cell>
          <cell r="V69">
            <v>43061</v>
          </cell>
          <cell r="W69">
            <v>40725</v>
          </cell>
        </row>
        <row r="70">
          <cell r="A70">
            <v>68</v>
          </cell>
          <cell r="B70" t="str">
            <v>محمد كمال الدين عبد العال مرسى</v>
          </cell>
          <cell r="C70">
            <v>36</v>
          </cell>
          <cell r="D70">
            <v>41456</v>
          </cell>
          <cell r="E70">
            <v>28309102500411</v>
          </cell>
          <cell r="F70">
            <v>21524755</v>
          </cell>
          <cell r="G70">
            <v>40465</v>
          </cell>
          <cell r="H70">
            <v>42141</v>
          </cell>
          <cell r="I70" t="str">
            <v>أخصائى نشاط رياضي ثالث (أ)</v>
          </cell>
          <cell r="J70" t="str">
            <v>الثالثة (أ)</v>
          </cell>
          <cell r="K70" t="str">
            <v>الثالثة</v>
          </cell>
          <cell r="L70" t="str">
            <v>متزوج</v>
          </cell>
          <cell r="M70">
            <v>42147</v>
          </cell>
          <cell r="N70">
            <v>255</v>
          </cell>
          <cell r="O70"/>
          <cell r="P70">
            <v>42676</v>
          </cell>
          <cell r="Q70" t="str">
            <v>بكالوريوس - كلية التربية الرياضية للبنين - مناهج وطرق تدريس تربية رياضية</v>
          </cell>
          <cell r="R70">
            <v>392.35</v>
          </cell>
          <cell r="S70">
            <v>255</v>
          </cell>
          <cell r="T70">
            <v>42141</v>
          </cell>
          <cell r="U70">
            <v>42676</v>
          </cell>
          <cell r="V70">
            <v>43113</v>
          </cell>
          <cell r="W70">
            <v>41456</v>
          </cell>
        </row>
        <row r="71">
          <cell r="A71">
            <v>69</v>
          </cell>
          <cell r="B71" t="str">
            <v>محمد محمود محمد قاسم</v>
          </cell>
          <cell r="C71">
            <v>35</v>
          </cell>
          <cell r="D71">
            <v>40725</v>
          </cell>
          <cell r="E71">
            <v>28409242500254</v>
          </cell>
          <cell r="F71">
            <v>22572369</v>
          </cell>
          <cell r="G71">
            <v>39980</v>
          </cell>
          <cell r="H71">
            <v>41047</v>
          </cell>
          <cell r="I71" t="str">
            <v>أخصائى شئون إدارية ثالث (أ)</v>
          </cell>
          <cell r="J71" t="str">
            <v>الثالثة (أ)</v>
          </cell>
          <cell r="K71" t="str">
            <v>الثالثة</v>
          </cell>
          <cell r="L71" t="str">
            <v>أعزب</v>
          </cell>
          <cell r="M71">
            <v>41048</v>
          </cell>
          <cell r="N71">
            <v>260</v>
          </cell>
          <cell r="O71"/>
          <cell r="P71">
            <v>42676</v>
          </cell>
          <cell r="Q71" t="str">
            <v>بكالوريوس - كلية التجارة - إدارة أعمال</v>
          </cell>
          <cell r="R71">
            <v>400.04</v>
          </cell>
          <cell r="S71">
            <v>260</v>
          </cell>
          <cell r="T71">
            <v>41047</v>
          </cell>
          <cell r="U71">
            <v>42676</v>
          </cell>
          <cell r="V71">
            <v>43234</v>
          </cell>
          <cell r="W71">
            <v>40725</v>
          </cell>
        </row>
        <row r="72">
          <cell r="A72">
            <v>70</v>
          </cell>
          <cell r="B72" t="str">
            <v>محمود سيد توفيق سيد</v>
          </cell>
          <cell r="C72">
            <v>33</v>
          </cell>
          <cell r="D72">
            <v>40725</v>
          </cell>
          <cell r="E72">
            <v>28604012504878</v>
          </cell>
          <cell r="F72"/>
          <cell r="G72">
            <v>40022</v>
          </cell>
          <cell r="H72">
            <v>41047</v>
          </cell>
          <cell r="I72" t="str">
            <v>أخصائى إجتماعى ثالث (أ)</v>
          </cell>
          <cell r="J72" t="str">
            <v>الثالثة (أ)</v>
          </cell>
          <cell r="K72" t="str">
            <v>الثالثة</v>
          </cell>
          <cell r="L72" t="str">
            <v>متزوج ويعول أكثر من واحد</v>
          </cell>
          <cell r="M72">
            <v>41048</v>
          </cell>
          <cell r="N72">
            <v>260</v>
          </cell>
          <cell r="O72"/>
          <cell r="P72">
            <v>42676</v>
          </cell>
          <cell r="Q72" t="str">
            <v>بكالوريوس - المعاهد العليا - معهد عالى خدمة إجتماعية</v>
          </cell>
          <cell r="R72">
            <v>400.04</v>
          </cell>
          <cell r="S72">
            <v>260</v>
          </cell>
          <cell r="T72">
            <v>41047</v>
          </cell>
          <cell r="U72">
            <v>42676</v>
          </cell>
          <cell r="V72">
            <v>0</v>
          </cell>
          <cell r="W72">
            <v>40725</v>
          </cell>
        </row>
        <row r="73">
          <cell r="A73">
            <v>71</v>
          </cell>
          <cell r="B73" t="str">
            <v>محمود محمد عبد العال احمد</v>
          </cell>
          <cell r="C73">
            <v>33</v>
          </cell>
          <cell r="D73">
            <v>41091</v>
          </cell>
          <cell r="E73">
            <v>28602042500319</v>
          </cell>
          <cell r="F73"/>
          <cell r="G73">
            <v>40211</v>
          </cell>
          <cell r="H73">
            <v>41660</v>
          </cell>
          <cell r="I73" t="str">
            <v>أخصائى نشاط رياضي ثالث (أ)</v>
          </cell>
          <cell r="J73" t="str">
            <v>الثالثة (أ)</v>
          </cell>
          <cell r="K73" t="str">
            <v>الثالثة</v>
          </cell>
          <cell r="L73" t="str">
            <v>أعزب</v>
          </cell>
          <cell r="M73">
            <v>41665</v>
          </cell>
          <cell r="N73">
            <v>256</v>
          </cell>
          <cell r="O73"/>
          <cell r="P73">
            <v>42676</v>
          </cell>
          <cell r="Q73" t="str">
            <v>بكالوريوس - كلية التجارة - أسواق مالية وبورصات</v>
          </cell>
          <cell r="R73">
            <v>393.89</v>
          </cell>
          <cell r="S73">
            <v>256</v>
          </cell>
          <cell r="T73">
            <v>41660</v>
          </cell>
          <cell r="U73">
            <v>42676</v>
          </cell>
          <cell r="V73">
            <v>0</v>
          </cell>
          <cell r="W73">
            <v>41091</v>
          </cell>
        </row>
        <row r="74">
          <cell r="A74">
            <v>72</v>
          </cell>
          <cell r="B74" t="str">
            <v>مرفت فؤاد حنين أرمانيوس</v>
          </cell>
          <cell r="C74">
            <v>41</v>
          </cell>
          <cell r="D74">
            <v>37073</v>
          </cell>
          <cell r="E74">
            <v>27804112500107</v>
          </cell>
          <cell r="F74">
            <v>15375444</v>
          </cell>
          <cell r="G74">
            <v>35246</v>
          </cell>
          <cell r="H74">
            <v>35246</v>
          </cell>
          <cell r="I74" t="str">
            <v>أخصائى شئون إدارية ثان (ب)</v>
          </cell>
          <cell r="J74" t="str">
            <v>الثانية (ب)</v>
          </cell>
          <cell r="K74" t="str">
            <v>الثانية</v>
          </cell>
          <cell r="L74" t="str">
            <v>متزوج</v>
          </cell>
          <cell r="M74">
            <v>35252</v>
          </cell>
          <cell r="N74">
            <v>419.47</v>
          </cell>
          <cell r="O74"/>
          <cell r="P74">
            <v>42676</v>
          </cell>
          <cell r="Q74" t="str">
            <v>ليسانس - كلية الحقوق - حقوق</v>
          </cell>
          <cell r="R74">
            <v>645.41</v>
          </cell>
          <cell r="S74">
            <v>419.47</v>
          </cell>
          <cell r="T74">
            <v>42552</v>
          </cell>
          <cell r="U74">
            <v>39605</v>
          </cell>
          <cell r="V74">
            <v>0</v>
          </cell>
          <cell r="W74">
            <v>37073</v>
          </cell>
        </row>
        <row r="75">
          <cell r="A75">
            <v>73</v>
          </cell>
          <cell r="B75" t="str">
            <v>مروة مجدى عبد الحافظ سيد</v>
          </cell>
          <cell r="C75">
            <v>33</v>
          </cell>
          <cell r="D75">
            <v>40725</v>
          </cell>
          <cell r="E75">
            <v>28607162500063</v>
          </cell>
          <cell r="F75">
            <v>7735353</v>
          </cell>
          <cell r="G75">
            <v>40070</v>
          </cell>
          <cell r="H75">
            <v>41047</v>
          </cell>
          <cell r="I75" t="str">
            <v>أخصائى شئون إدارية ثالث (أ)</v>
          </cell>
          <cell r="J75" t="str">
            <v>الثالثة (أ)</v>
          </cell>
          <cell r="K75" t="str">
            <v>الثالثة</v>
          </cell>
          <cell r="L75" t="str">
            <v>متزوج</v>
          </cell>
          <cell r="M75">
            <v>41048</v>
          </cell>
          <cell r="N75">
            <v>260</v>
          </cell>
          <cell r="O75"/>
          <cell r="P75">
            <v>42676</v>
          </cell>
          <cell r="Q75" t="str">
            <v>بكالوريوس - كلية التجارة - محاسبة</v>
          </cell>
          <cell r="R75">
            <v>400.04</v>
          </cell>
          <cell r="S75">
            <v>260</v>
          </cell>
          <cell r="T75">
            <v>41047</v>
          </cell>
          <cell r="U75">
            <v>42676</v>
          </cell>
          <cell r="V75">
            <v>43080</v>
          </cell>
          <cell r="W75">
            <v>40725</v>
          </cell>
        </row>
        <row r="76">
          <cell r="A76">
            <v>74</v>
          </cell>
          <cell r="B76" t="str">
            <v>مروة محمد على محمد</v>
          </cell>
          <cell r="C76">
            <v>34</v>
          </cell>
          <cell r="D76">
            <v>40725</v>
          </cell>
          <cell r="E76">
            <v>28501142500382</v>
          </cell>
          <cell r="F76">
            <v>17986771</v>
          </cell>
          <cell r="G76">
            <v>39984</v>
          </cell>
          <cell r="H76">
            <v>40791</v>
          </cell>
          <cell r="I76" t="str">
            <v>أخصائى شئون تعليم ثالث (أ)</v>
          </cell>
          <cell r="J76" t="str">
            <v>الثالثة (أ)</v>
          </cell>
          <cell r="K76" t="str">
            <v>الثالثة</v>
          </cell>
          <cell r="L76" t="str">
            <v>متزوج</v>
          </cell>
          <cell r="M76">
            <v>40792</v>
          </cell>
          <cell r="N76">
            <v>260</v>
          </cell>
          <cell r="O76"/>
          <cell r="P76">
            <v>42676</v>
          </cell>
          <cell r="Q76" t="str">
            <v>ليسانس - كلية الآداب - تاريخ</v>
          </cell>
          <cell r="R76">
            <v>400.04</v>
          </cell>
          <cell r="S76">
            <v>260</v>
          </cell>
          <cell r="T76">
            <v>40791</v>
          </cell>
          <cell r="U76">
            <v>42676</v>
          </cell>
          <cell r="V76">
            <v>43139</v>
          </cell>
          <cell r="W76">
            <v>40725</v>
          </cell>
        </row>
        <row r="77">
          <cell r="A77">
            <v>75</v>
          </cell>
          <cell r="B77" t="str">
            <v>مصطفى صلاح الدين سيد عبد الرحمن</v>
          </cell>
          <cell r="C77">
            <v>37</v>
          </cell>
          <cell r="D77">
            <v>40725</v>
          </cell>
          <cell r="E77">
            <v>28201032504214</v>
          </cell>
          <cell r="F77">
            <v>48970548</v>
          </cell>
          <cell r="G77">
            <v>38667</v>
          </cell>
          <cell r="H77">
            <v>40791</v>
          </cell>
          <cell r="I77" t="str">
            <v>باحث شئون تعليم ثان (ب)</v>
          </cell>
          <cell r="J77" t="str">
            <v>الثانية (ب)</v>
          </cell>
          <cell r="K77" t="str">
            <v>الثانية</v>
          </cell>
          <cell r="L77" t="str">
            <v>متزوج</v>
          </cell>
          <cell r="M77">
            <v>40792</v>
          </cell>
          <cell r="N77">
            <v>274</v>
          </cell>
          <cell r="O77"/>
          <cell r="P77">
            <v>42676</v>
          </cell>
          <cell r="Q77" t="str">
            <v>ليسانس - كلية الآداب - آثار ( آثار إسلامية وآثار مصرية )</v>
          </cell>
          <cell r="R77">
            <v>421.58</v>
          </cell>
          <cell r="S77">
            <v>274</v>
          </cell>
          <cell r="T77">
            <v>41913</v>
          </cell>
          <cell r="U77">
            <v>42676</v>
          </cell>
          <cell r="V77">
            <v>0</v>
          </cell>
          <cell r="W77">
            <v>40725</v>
          </cell>
        </row>
        <row r="78">
          <cell r="A78">
            <v>76</v>
          </cell>
          <cell r="B78" t="str">
            <v>مصطفى عيد سيد محمد</v>
          </cell>
          <cell r="C78">
            <v>35</v>
          </cell>
          <cell r="D78">
            <v>40725</v>
          </cell>
          <cell r="E78">
            <v>28403242500051</v>
          </cell>
          <cell r="F78">
            <v>19247231</v>
          </cell>
          <cell r="G78">
            <v>39881</v>
          </cell>
          <cell r="H78">
            <v>41047</v>
          </cell>
          <cell r="I78" t="str">
            <v>باحث شئون تعليم ثالث (أ)</v>
          </cell>
          <cell r="J78" t="str">
            <v>الثالثة (أ)</v>
          </cell>
          <cell r="K78" t="str">
            <v>الثالثة</v>
          </cell>
          <cell r="L78" t="str">
            <v>أعزب</v>
          </cell>
          <cell r="M78">
            <v>41048</v>
          </cell>
          <cell r="N78">
            <v>263</v>
          </cell>
          <cell r="O78"/>
          <cell r="P78">
            <v>42676</v>
          </cell>
          <cell r="Q78" t="str">
            <v>ليسانس - كلية الآداب - لغة عربية</v>
          </cell>
          <cell r="R78">
            <v>404.66</v>
          </cell>
          <cell r="S78">
            <v>263</v>
          </cell>
          <cell r="T78">
            <v>41047</v>
          </cell>
          <cell r="U78">
            <v>42676</v>
          </cell>
          <cell r="V78">
            <v>43264</v>
          </cell>
          <cell r="W78">
            <v>40725</v>
          </cell>
        </row>
        <row r="79">
          <cell r="A79">
            <v>77</v>
          </cell>
          <cell r="B79" t="str">
            <v>منى قاسم أحمد على</v>
          </cell>
          <cell r="C79">
            <v>41</v>
          </cell>
          <cell r="D79">
            <v>40360</v>
          </cell>
          <cell r="E79">
            <v>27807022501821</v>
          </cell>
          <cell r="F79"/>
          <cell r="G79">
            <v>38333</v>
          </cell>
          <cell r="H79">
            <v>40426</v>
          </cell>
          <cell r="I79" t="str">
            <v>باحث شئون تعليم ثان (أ)</v>
          </cell>
          <cell r="J79" t="str">
            <v>الثانية (أ)</v>
          </cell>
          <cell r="K79" t="str">
            <v>الثانية</v>
          </cell>
          <cell r="L79" t="str">
            <v>متزوج</v>
          </cell>
          <cell r="M79">
            <v>40792</v>
          </cell>
          <cell r="N79">
            <v>280</v>
          </cell>
          <cell r="O79"/>
          <cell r="P79">
            <v>42676</v>
          </cell>
          <cell r="Q79" t="str">
            <v>ليسانس - كلية اللغة العربية - لغة عربية</v>
          </cell>
          <cell r="R79">
            <v>430.81</v>
          </cell>
          <cell r="S79">
            <v>280</v>
          </cell>
          <cell r="T79">
            <v>41456</v>
          </cell>
          <cell r="U79">
            <v>42676</v>
          </cell>
          <cell r="V79">
            <v>0</v>
          </cell>
          <cell r="W79">
            <v>40360</v>
          </cell>
        </row>
        <row r="80">
          <cell r="A80">
            <v>78</v>
          </cell>
          <cell r="B80" t="str">
            <v>مها مراد احمد شوكت</v>
          </cell>
          <cell r="C80">
            <v>35</v>
          </cell>
          <cell r="D80">
            <v>40725</v>
          </cell>
          <cell r="E80">
            <v>28409202500227</v>
          </cell>
          <cell r="F80">
            <v>24358969</v>
          </cell>
          <cell r="G80">
            <v>40032</v>
          </cell>
          <cell r="H80">
            <v>41047</v>
          </cell>
          <cell r="I80" t="str">
            <v>أخصائى تمويل ومحاسبة ثالث (أ)</v>
          </cell>
          <cell r="J80" t="str">
            <v>الثالثة (أ)</v>
          </cell>
          <cell r="K80" t="str">
            <v>الثالثة</v>
          </cell>
          <cell r="L80" t="str">
            <v>متزوج</v>
          </cell>
          <cell r="M80">
            <v>41048</v>
          </cell>
          <cell r="N80">
            <v>260</v>
          </cell>
          <cell r="O80"/>
          <cell r="P80">
            <v>42676</v>
          </cell>
          <cell r="Q80" t="str">
            <v>بكالوريوس - كلية التجارة - أسواق مالية وبورصات</v>
          </cell>
          <cell r="R80">
            <v>400.04</v>
          </cell>
          <cell r="S80">
            <v>260</v>
          </cell>
          <cell r="T80">
            <v>41047</v>
          </cell>
          <cell r="U80">
            <v>42676</v>
          </cell>
          <cell r="V80">
            <v>0</v>
          </cell>
          <cell r="W80">
            <v>40725</v>
          </cell>
        </row>
        <row r="81">
          <cell r="A81">
            <v>79</v>
          </cell>
          <cell r="B81" t="str">
            <v>ناهد عبد الموجود محمود</v>
          </cell>
          <cell r="C81">
            <v>39</v>
          </cell>
          <cell r="D81">
            <v>41456</v>
          </cell>
          <cell r="E81">
            <v>28003102503168</v>
          </cell>
          <cell r="F81"/>
          <cell r="G81">
            <v>40279</v>
          </cell>
          <cell r="H81">
            <v>41660</v>
          </cell>
          <cell r="I81" t="str">
            <v>أخصائى إجتماعى ثالث (أ)</v>
          </cell>
          <cell r="J81" t="str">
            <v>الثالثة (أ)</v>
          </cell>
          <cell r="K81" t="str">
            <v>الثالثة</v>
          </cell>
          <cell r="L81" t="str">
            <v>متزوج</v>
          </cell>
          <cell r="M81">
            <v>41665</v>
          </cell>
          <cell r="N81">
            <v>255</v>
          </cell>
          <cell r="O81"/>
          <cell r="P81">
            <v>42676</v>
          </cell>
          <cell r="Q81"/>
          <cell r="R81">
            <v>392.35</v>
          </cell>
          <cell r="S81">
            <v>255</v>
          </cell>
          <cell r="T81">
            <v>41660</v>
          </cell>
          <cell r="U81">
            <v>42676</v>
          </cell>
          <cell r="V81">
            <v>0</v>
          </cell>
          <cell r="W81">
            <v>41456</v>
          </cell>
        </row>
        <row r="82">
          <cell r="A82">
            <v>80</v>
          </cell>
          <cell r="B82" t="str">
            <v>نجلاء احمد دياب سلامة</v>
          </cell>
          <cell r="C82">
            <v>41</v>
          </cell>
          <cell r="D82">
            <v>43370</v>
          </cell>
          <cell r="E82">
            <v>27806222500083</v>
          </cell>
          <cell r="F82">
            <v>15375476</v>
          </cell>
          <cell r="G82">
            <v>37832</v>
          </cell>
          <cell r="H82">
            <v>40791</v>
          </cell>
          <cell r="I82" t="str">
            <v>أخصائى إجتماعى ثان (أ)</v>
          </cell>
          <cell r="J82" t="str">
            <v>الثانية (أ)</v>
          </cell>
          <cell r="K82" t="str">
            <v>الثانية</v>
          </cell>
          <cell r="L82" t="str">
            <v>أعزب</v>
          </cell>
          <cell r="M82">
            <v>40792</v>
          </cell>
          <cell r="N82">
            <v>283</v>
          </cell>
          <cell r="O82"/>
          <cell r="P82">
            <v>42676</v>
          </cell>
          <cell r="Q82" t="str">
            <v>بكالوريوس - كلية الخدمة الاجتماعية - أمن اجتماعى</v>
          </cell>
          <cell r="R82">
            <v>435.43</v>
          </cell>
          <cell r="S82">
            <v>283</v>
          </cell>
          <cell r="T82">
            <v>41091</v>
          </cell>
          <cell r="U82">
            <v>42676</v>
          </cell>
          <cell r="V82">
            <v>0</v>
          </cell>
          <cell r="W82">
            <v>40725</v>
          </cell>
        </row>
        <row r="83">
          <cell r="A83">
            <v>81</v>
          </cell>
          <cell r="B83" t="str">
            <v>نجوان رضا محمد عمر</v>
          </cell>
          <cell r="C83">
            <v>43</v>
          </cell>
          <cell r="D83">
            <v>40360</v>
          </cell>
          <cell r="E83">
            <v>27512112500165</v>
          </cell>
          <cell r="F83">
            <v>15375946</v>
          </cell>
          <cell r="G83">
            <v>37005</v>
          </cell>
          <cell r="H83">
            <v>40791</v>
          </cell>
          <cell r="I83" t="str">
            <v>أخصائى إجتماعى ثان (أ)</v>
          </cell>
          <cell r="J83" t="str">
            <v>الثانية (أ)</v>
          </cell>
          <cell r="K83" t="str">
            <v>الثانية</v>
          </cell>
          <cell r="L83" t="str">
            <v>متزوج</v>
          </cell>
          <cell r="M83">
            <v>40792</v>
          </cell>
          <cell r="N83">
            <v>288</v>
          </cell>
          <cell r="O83"/>
          <cell r="P83">
            <v>42676</v>
          </cell>
          <cell r="Q83" t="str">
            <v>بكالوريوس - كلية الخدمة الاجتماعية - أمن اجتماعى</v>
          </cell>
          <cell r="R83">
            <v>443.12</v>
          </cell>
          <cell r="S83">
            <v>288</v>
          </cell>
          <cell r="T83">
            <v>41091</v>
          </cell>
          <cell r="U83">
            <v>42676</v>
          </cell>
          <cell r="V83">
            <v>0</v>
          </cell>
          <cell r="W83">
            <v>40360</v>
          </cell>
        </row>
        <row r="84">
          <cell r="A84">
            <v>82</v>
          </cell>
          <cell r="B84" t="str">
            <v>نجوى إبراهيم عبد العال مهران</v>
          </cell>
          <cell r="C84">
            <v>38</v>
          </cell>
          <cell r="D84">
            <v>40360</v>
          </cell>
          <cell r="E84">
            <v>28108052500126</v>
          </cell>
          <cell r="F84">
            <v>61755564</v>
          </cell>
          <cell r="G84">
            <v>38609</v>
          </cell>
          <cell r="H84">
            <v>40791</v>
          </cell>
          <cell r="I84" t="str">
            <v>باحث شئون تعليم ثان (ب)</v>
          </cell>
          <cell r="J84" t="str">
            <v>الثانية (ب)</v>
          </cell>
          <cell r="K84" t="str">
            <v>الثانية</v>
          </cell>
          <cell r="L84" t="str">
            <v>متزوج</v>
          </cell>
          <cell r="M84">
            <v>40792</v>
          </cell>
          <cell r="N84">
            <v>275</v>
          </cell>
          <cell r="O84"/>
          <cell r="P84">
            <v>42676</v>
          </cell>
          <cell r="Q84" t="str">
            <v>ليسانس - كلية الآداب - لغة عربية</v>
          </cell>
          <cell r="R84">
            <v>423.12</v>
          </cell>
          <cell r="S84">
            <v>275</v>
          </cell>
          <cell r="T84">
            <v>41913</v>
          </cell>
          <cell r="U84">
            <v>42676</v>
          </cell>
          <cell r="V84">
            <v>0</v>
          </cell>
          <cell r="W84">
            <v>40360</v>
          </cell>
        </row>
        <row r="85">
          <cell r="A85">
            <v>83</v>
          </cell>
          <cell r="B85" t="str">
            <v>نجوى عزت عبد المجيد القرنى</v>
          </cell>
          <cell r="C85">
            <v>52</v>
          </cell>
          <cell r="D85">
            <v>40725</v>
          </cell>
          <cell r="E85">
            <v>26701012500404</v>
          </cell>
          <cell r="F85">
            <v>28735618</v>
          </cell>
          <cell r="G85">
            <v>38438</v>
          </cell>
          <cell r="H85">
            <v>40791</v>
          </cell>
          <cell r="I85" t="str">
            <v>أخصائى مشتريات ومخازن ثان (أ)</v>
          </cell>
          <cell r="J85" t="str">
            <v>الثانية (أ)</v>
          </cell>
          <cell r="K85" t="str">
            <v>الثانية</v>
          </cell>
          <cell r="L85" t="str">
            <v>أعزب</v>
          </cell>
          <cell r="M85">
            <v>40792</v>
          </cell>
          <cell r="N85">
            <v>278</v>
          </cell>
          <cell r="O85"/>
          <cell r="P85">
            <v>42676</v>
          </cell>
          <cell r="Q85" t="str">
            <v>بكالوريوس - كلية التجارة - إدارة بنوك و مؤسسات مالية</v>
          </cell>
          <cell r="R85">
            <v>427.74</v>
          </cell>
          <cell r="S85">
            <v>278</v>
          </cell>
          <cell r="T85">
            <v>41456</v>
          </cell>
          <cell r="U85">
            <v>42676</v>
          </cell>
          <cell r="V85">
            <v>0</v>
          </cell>
          <cell r="W85">
            <v>40725</v>
          </cell>
        </row>
        <row r="86">
          <cell r="A86">
            <v>84</v>
          </cell>
          <cell r="B86" t="str">
            <v>نسمة على محمد سيد</v>
          </cell>
          <cell r="C86">
            <v>32</v>
          </cell>
          <cell r="D86">
            <v>41456</v>
          </cell>
          <cell r="E86">
            <v>28703012500285</v>
          </cell>
          <cell r="F86">
            <v>21744079</v>
          </cell>
          <cell r="G86">
            <v>40368</v>
          </cell>
          <cell r="H86">
            <v>41660</v>
          </cell>
          <cell r="I86" t="str">
            <v>محاسب ومراجع ثالث (أ)</v>
          </cell>
          <cell r="J86" t="str">
            <v>الثالثة (أ)</v>
          </cell>
          <cell r="K86" t="str">
            <v>الثالثة</v>
          </cell>
          <cell r="L86" t="str">
            <v>متزوج</v>
          </cell>
          <cell r="M86">
            <v>41665</v>
          </cell>
          <cell r="N86">
            <v>255</v>
          </cell>
          <cell r="O86"/>
          <cell r="P86">
            <v>42676</v>
          </cell>
          <cell r="Q86" t="str">
            <v>بكالوريوس - كلية التجارة - أسواق مالية وبورصات</v>
          </cell>
          <cell r="R86">
            <v>392.35</v>
          </cell>
          <cell r="S86">
            <v>255</v>
          </cell>
          <cell r="T86">
            <v>41660</v>
          </cell>
          <cell r="U86">
            <v>42676</v>
          </cell>
          <cell r="V86">
            <v>0</v>
          </cell>
          <cell r="W86">
            <v>41456</v>
          </cell>
        </row>
        <row r="87">
          <cell r="A87">
            <v>85</v>
          </cell>
          <cell r="B87" t="str">
            <v>نهال محمد عصمت محمد بيومى</v>
          </cell>
          <cell r="C87">
            <v>35</v>
          </cell>
          <cell r="D87">
            <v>40725</v>
          </cell>
          <cell r="E87">
            <v>28409082500082</v>
          </cell>
          <cell r="F87">
            <v>21379440</v>
          </cell>
          <cell r="G87">
            <v>38939</v>
          </cell>
          <cell r="H87">
            <v>40791</v>
          </cell>
          <cell r="I87" t="str">
            <v>أخصائى شئون الدراسات العليا والبحوث ثان (ب)</v>
          </cell>
          <cell r="J87" t="str">
            <v>الثانية (ب)</v>
          </cell>
          <cell r="K87" t="str">
            <v>الثانية</v>
          </cell>
          <cell r="L87" t="str">
            <v>متزوج</v>
          </cell>
          <cell r="M87">
            <v>40792</v>
          </cell>
          <cell r="N87">
            <v>274</v>
          </cell>
          <cell r="O87"/>
          <cell r="P87">
            <v>42676</v>
          </cell>
          <cell r="Q87" t="str">
            <v>ليسانس - كلية الآداب - لغة عربية</v>
          </cell>
          <cell r="R87">
            <v>421.58</v>
          </cell>
          <cell r="S87">
            <v>274</v>
          </cell>
          <cell r="T87">
            <v>41913</v>
          </cell>
          <cell r="U87">
            <v>42676</v>
          </cell>
          <cell r="V87">
            <v>0</v>
          </cell>
          <cell r="W87">
            <v>40725</v>
          </cell>
        </row>
        <row r="88">
          <cell r="A88">
            <v>86</v>
          </cell>
          <cell r="B88" t="str">
            <v>نهى عثمان عبدالحافظ ابراهيم</v>
          </cell>
          <cell r="C88">
            <v>36</v>
          </cell>
          <cell r="D88">
            <v>41456</v>
          </cell>
          <cell r="E88">
            <v>28310112500426</v>
          </cell>
          <cell r="F88"/>
          <cell r="G88">
            <v>41411</v>
          </cell>
          <cell r="H88">
            <v>42141</v>
          </cell>
          <cell r="I88" t="str">
            <v>باحث شئون تعليم ثالث (ب)</v>
          </cell>
          <cell r="J88" t="str">
            <v>الثالثة (ب)</v>
          </cell>
          <cell r="K88" t="str">
            <v>الثالثة</v>
          </cell>
          <cell r="L88" t="str">
            <v>أعزب</v>
          </cell>
          <cell r="M88">
            <v>42143</v>
          </cell>
          <cell r="N88">
            <v>249</v>
          </cell>
          <cell r="O88"/>
          <cell r="P88">
            <v>42676</v>
          </cell>
          <cell r="Q88" t="str">
            <v>ماجستير - كلية الآداب - لغة إنجليزية</v>
          </cell>
          <cell r="R88">
            <v>383.12</v>
          </cell>
          <cell r="S88">
            <v>249</v>
          </cell>
          <cell r="T88">
            <v>42141</v>
          </cell>
          <cell r="U88">
            <v>42676</v>
          </cell>
          <cell r="V88">
            <v>43235</v>
          </cell>
          <cell r="W88">
            <v>41456</v>
          </cell>
        </row>
        <row r="89">
          <cell r="A89">
            <v>87</v>
          </cell>
          <cell r="B89" t="str">
            <v>نهى فتحى محمد الصغير</v>
          </cell>
          <cell r="C89">
            <v>31</v>
          </cell>
          <cell r="D89">
            <v>41821</v>
          </cell>
          <cell r="E89">
            <v>28712152500268</v>
          </cell>
          <cell r="F89"/>
          <cell r="G89">
            <v>40742</v>
          </cell>
          <cell r="H89">
            <v>42141</v>
          </cell>
          <cell r="I89" t="str">
            <v>مهندس ثالث (ب)</v>
          </cell>
          <cell r="J89" t="str">
            <v>الثالثة (ب)</v>
          </cell>
          <cell r="K89" t="str">
            <v>الثالثة</v>
          </cell>
          <cell r="L89" t="str">
            <v>أعزب</v>
          </cell>
          <cell r="M89">
            <v>42147</v>
          </cell>
          <cell r="N89">
            <v>255</v>
          </cell>
          <cell r="O89"/>
          <cell r="P89">
            <v>42676</v>
          </cell>
          <cell r="Q89" t="str">
            <v>بكالوريوس - كلية الهندسة - هندسة الكترونيات و اتصالات كهربية</v>
          </cell>
          <cell r="R89">
            <v>392.35</v>
          </cell>
          <cell r="S89">
            <v>255</v>
          </cell>
          <cell r="T89">
            <v>42141</v>
          </cell>
          <cell r="U89">
            <v>42676</v>
          </cell>
          <cell r="V89">
            <v>0</v>
          </cell>
          <cell r="W89">
            <v>41821</v>
          </cell>
        </row>
        <row r="90">
          <cell r="A90">
            <v>88</v>
          </cell>
          <cell r="B90" t="str">
            <v>نهى محمد عفيفى محمود</v>
          </cell>
          <cell r="C90">
            <v>32</v>
          </cell>
          <cell r="D90">
            <v>41456</v>
          </cell>
          <cell r="E90">
            <v>28708232500181</v>
          </cell>
          <cell r="F90"/>
          <cell r="G90">
            <v>40348</v>
          </cell>
          <cell r="H90">
            <v>41660</v>
          </cell>
          <cell r="I90" t="str">
            <v>أخصائى إجتماعى ثالث (أ)</v>
          </cell>
          <cell r="J90" t="str">
            <v>الثالثة (أ)</v>
          </cell>
          <cell r="K90" t="str">
            <v>الثالثة</v>
          </cell>
          <cell r="L90" t="str">
            <v>أعزب</v>
          </cell>
          <cell r="M90">
            <v>41665</v>
          </cell>
          <cell r="N90">
            <v>255</v>
          </cell>
          <cell r="O90"/>
          <cell r="P90">
            <v>42676</v>
          </cell>
          <cell r="Q90" t="str">
            <v>بكالوريوس - كلية الخدمة الاجتماعية - خدمة اجتماعية</v>
          </cell>
          <cell r="R90">
            <v>392.35</v>
          </cell>
          <cell r="S90">
            <v>255</v>
          </cell>
          <cell r="T90">
            <v>41660</v>
          </cell>
          <cell r="U90">
            <v>42676</v>
          </cell>
          <cell r="V90">
            <v>43073</v>
          </cell>
          <cell r="W90">
            <v>41456</v>
          </cell>
        </row>
        <row r="91">
          <cell r="A91">
            <v>89</v>
          </cell>
          <cell r="B91" t="str">
            <v>نهى محمد نبيل كامل محمود</v>
          </cell>
          <cell r="C91">
            <v>36</v>
          </cell>
          <cell r="D91">
            <v>40360</v>
          </cell>
          <cell r="E91">
            <v>28309202500125</v>
          </cell>
          <cell r="F91">
            <v>19339258</v>
          </cell>
          <cell r="G91">
            <v>38771</v>
          </cell>
          <cell r="H91">
            <v>40426</v>
          </cell>
          <cell r="I91" t="str">
            <v>أخصائى شئون تعليم ثان (ب)</v>
          </cell>
          <cell r="J91" t="str">
            <v>الثانية (ب)</v>
          </cell>
          <cell r="K91" t="str">
            <v>الثانية</v>
          </cell>
          <cell r="L91" t="str">
            <v>متزوج</v>
          </cell>
          <cell r="M91">
            <v>40792</v>
          </cell>
          <cell r="N91">
            <v>275</v>
          </cell>
          <cell r="O91"/>
          <cell r="P91">
            <v>42676</v>
          </cell>
          <cell r="Q91" t="str">
            <v>ليسانس - كلية الآداب - لغة إنجليزية وآدابها</v>
          </cell>
          <cell r="R91">
            <v>423.12</v>
          </cell>
          <cell r="S91">
            <v>275</v>
          </cell>
          <cell r="T91">
            <v>41913</v>
          </cell>
          <cell r="U91">
            <v>42676</v>
          </cell>
          <cell r="V91">
            <v>0</v>
          </cell>
          <cell r="W91">
            <v>40360</v>
          </cell>
        </row>
        <row r="92">
          <cell r="A92">
            <v>90</v>
          </cell>
          <cell r="B92" t="str">
            <v>نيفين عبد اللاه محمد عبد الرحيم</v>
          </cell>
          <cell r="C92">
            <v>37</v>
          </cell>
          <cell r="D92">
            <v>40725</v>
          </cell>
          <cell r="E92">
            <v>28204210100288</v>
          </cell>
          <cell r="F92">
            <v>29366491</v>
          </cell>
          <cell r="G92">
            <v>39635</v>
          </cell>
          <cell r="H92">
            <v>41047</v>
          </cell>
          <cell r="I92" t="str">
            <v>أخصائى مكتبات ووثائق ثالث (أ)</v>
          </cell>
          <cell r="J92" t="str">
            <v>الثالثة (أ)</v>
          </cell>
          <cell r="K92" t="str">
            <v>الثالثة</v>
          </cell>
          <cell r="L92" t="str">
            <v>متزوج</v>
          </cell>
          <cell r="M92">
            <v>41048</v>
          </cell>
          <cell r="N92">
            <v>263</v>
          </cell>
          <cell r="O92"/>
          <cell r="P92">
            <v>42676</v>
          </cell>
          <cell r="Q92" t="str">
            <v>ليسانس - كلية الآداب - تقنية معلومات</v>
          </cell>
          <cell r="R92">
            <v>404.66</v>
          </cell>
          <cell r="S92">
            <v>263</v>
          </cell>
          <cell r="T92">
            <v>41047</v>
          </cell>
          <cell r="U92">
            <v>42676</v>
          </cell>
          <cell r="V92">
            <v>0</v>
          </cell>
          <cell r="W92">
            <v>40725</v>
          </cell>
        </row>
        <row r="93">
          <cell r="A93">
            <v>91</v>
          </cell>
          <cell r="B93" t="str">
            <v>هاله علي الدين محمود سيد</v>
          </cell>
          <cell r="C93">
            <v>32</v>
          </cell>
          <cell r="D93">
            <v>40725</v>
          </cell>
          <cell r="E93">
            <v>28707172500121</v>
          </cell>
          <cell r="F93">
            <v>61794042</v>
          </cell>
          <cell r="G93">
            <v>39986</v>
          </cell>
          <cell r="H93">
            <v>40939</v>
          </cell>
          <cell r="I93" t="str">
            <v>أخصائى شئون عاملين ثالث (أ)</v>
          </cell>
          <cell r="J93" t="str">
            <v>الثالثة (أ)</v>
          </cell>
          <cell r="K93" t="str">
            <v>الثالثة</v>
          </cell>
          <cell r="L93" t="str">
            <v>متزوج</v>
          </cell>
          <cell r="M93">
            <v>40792</v>
          </cell>
          <cell r="N93">
            <v>260</v>
          </cell>
          <cell r="O93"/>
          <cell r="P93">
            <v>42676</v>
          </cell>
          <cell r="Q93" t="str">
            <v>بكالوريوس - المعاهد العليا - الجامعة العمالية</v>
          </cell>
          <cell r="R93">
            <v>400.04</v>
          </cell>
          <cell r="S93">
            <v>260</v>
          </cell>
          <cell r="T93">
            <v>40939</v>
          </cell>
          <cell r="U93">
            <v>42676</v>
          </cell>
          <cell r="V93">
            <v>43197</v>
          </cell>
          <cell r="W93">
            <v>40725</v>
          </cell>
        </row>
        <row r="94">
          <cell r="A94">
            <v>92</v>
          </cell>
          <cell r="B94" t="str">
            <v>هناء بيومى على بيومى</v>
          </cell>
          <cell r="C94">
            <v>33</v>
          </cell>
          <cell r="D94">
            <v>40725</v>
          </cell>
          <cell r="E94">
            <v>28610012513826</v>
          </cell>
          <cell r="F94"/>
          <cell r="G94">
            <v>39809</v>
          </cell>
          <cell r="H94">
            <v>40791</v>
          </cell>
          <cell r="I94" t="str">
            <v>أخصائى اقامة ثالث (أ)</v>
          </cell>
          <cell r="J94" t="str">
            <v>الثالثة (أ)</v>
          </cell>
          <cell r="K94" t="str">
            <v>الثالثة</v>
          </cell>
          <cell r="L94" t="str">
            <v>متزوج</v>
          </cell>
          <cell r="M94">
            <v>40792</v>
          </cell>
          <cell r="N94">
            <v>260</v>
          </cell>
          <cell r="O94"/>
          <cell r="P94">
            <v>42676</v>
          </cell>
          <cell r="Q94" t="str">
            <v>بكالوريوس - كلية الخدمة الاجتماعية - خدمة اجتماعية</v>
          </cell>
          <cell r="R94"/>
          <cell r="S94">
            <v>260</v>
          </cell>
          <cell r="T94">
            <v>40791</v>
          </cell>
          <cell r="U94">
            <v>42676</v>
          </cell>
          <cell r="V94">
            <v>43368</v>
          </cell>
          <cell r="W94">
            <v>40725</v>
          </cell>
        </row>
        <row r="95">
          <cell r="A95">
            <v>93</v>
          </cell>
          <cell r="B95" t="str">
            <v>هند سيد محمد مصطفى</v>
          </cell>
          <cell r="C95">
            <v>33</v>
          </cell>
          <cell r="D95">
            <v>0</v>
          </cell>
          <cell r="E95">
            <v>28609262500322</v>
          </cell>
          <cell r="F95"/>
          <cell r="G95">
            <v>39872</v>
          </cell>
          <cell r="H95">
            <v>41047</v>
          </cell>
          <cell r="I95" t="str">
            <v>باحث شئون تعليم ثالث (أ)</v>
          </cell>
          <cell r="J95" t="str">
            <v>الثالثة (أ)</v>
          </cell>
          <cell r="K95" t="str">
            <v>الثالثة</v>
          </cell>
          <cell r="L95" t="str">
            <v>متزوج</v>
          </cell>
          <cell r="M95">
            <v>41048</v>
          </cell>
          <cell r="N95">
            <v>263</v>
          </cell>
          <cell r="O95"/>
          <cell r="P95">
            <v>42676</v>
          </cell>
          <cell r="Q95" t="str">
            <v>ليسانس - كلية الآداب - أداب</v>
          </cell>
          <cell r="R95">
            <v>404.66</v>
          </cell>
          <cell r="S95">
            <v>263</v>
          </cell>
          <cell r="T95">
            <v>41047</v>
          </cell>
          <cell r="U95">
            <v>42676</v>
          </cell>
          <cell r="V95">
            <v>0</v>
          </cell>
          <cell r="W95">
            <v>31959</v>
          </cell>
        </row>
        <row r="96">
          <cell r="A96">
            <v>94</v>
          </cell>
          <cell r="B96" t="str">
            <v>وسام محمد احمد عيسى</v>
          </cell>
          <cell r="C96">
            <v>32</v>
          </cell>
          <cell r="D96">
            <v>40725</v>
          </cell>
          <cell r="E96">
            <v>28611122500122</v>
          </cell>
          <cell r="F96">
            <v>5937034</v>
          </cell>
          <cell r="G96">
            <v>40059</v>
          </cell>
          <cell r="H96">
            <v>41047</v>
          </cell>
          <cell r="I96" t="str">
            <v>أخصائى نفسى ثالث (أ)</v>
          </cell>
          <cell r="J96" t="str">
            <v>الثالثة (أ)</v>
          </cell>
          <cell r="K96" t="str">
            <v>الثالثة</v>
          </cell>
          <cell r="L96" t="str">
            <v>متزوج</v>
          </cell>
          <cell r="M96">
            <v>41086</v>
          </cell>
          <cell r="N96">
            <v>264</v>
          </cell>
          <cell r="O96"/>
          <cell r="P96">
            <v>42676</v>
          </cell>
          <cell r="Q96" t="str">
            <v>بكالوريوس - كلية الخدمة الاجتماعية - خدمة اجتماعية</v>
          </cell>
          <cell r="R96">
            <v>406.2</v>
          </cell>
          <cell r="S96">
            <v>264</v>
          </cell>
          <cell r="T96">
            <v>41047</v>
          </cell>
          <cell r="U96">
            <v>42676</v>
          </cell>
          <cell r="V96">
            <v>0</v>
          </cell>
          <cell r="W96">
            <v>40725</v>
          </cell>
        </row>
        <row r="97">
          <cell r="A97">
            <v>95</v>
          </cell>
          <cell r="B97" t="str">
            <v>ولاء عبد الناصر حسين أحمد</v>
          </cell>
          <cell r="C97">
            <v>32</v>
          </cell>
          <cell r="D97">
            <v>40725</v>
          </cell>
          <cell r="E97">
            <v>28703202500168</v>
          </cell>
          <cell r="F97">
            <v>61120239</v>
          </cell>
          <cell r="G97">
            <v>39919</v>
          </cell>
          <cell r="H97">
            <v>40939</v>
          </cell>
          <cell r="I97" t="str">
            <v>أخصائى متابعة ثالث (أ)</v>
          </cell>
          <cell r="J97" t="str">
            <v>الثالثة (أ)</v>
          </cell>
          <cell r="K97" t="str">
            <v>الثالثة</v>
          </cell>
          <cell r="L97" t="str">
            <v>متزوج</v>
          </cell>
          <cell r="M97">
            <v>40950</v>
          </cell>
          <cell r="N97">
            <v>260</v>
          </cell>
          <cell r="O97"/>
          <cell r="P97">
            <v>42676</v>
          </cell>
          <cell r="Q97" t="str">
            <v>بكالوريوس - المعاهد الفوق متوسطة - معهد تعاون وارشاد زراعى</v>
          </cell>
          <cell r="R97">
            <v>400.04</v>
          </cell>
          <cell r="S97">
            <v>260</v>
          </cell>
          <cell r="T97">
            <v>40939</v>
          </cell>
          <cell r="U97">
            <v>42676</v>
          </cell>
          <cell r="V97">
            <v>43061</v>
          </cell>
          <cell r="W97">
            <v>40725</v>
          </cell>
        </row>
        <row r="98">
          <cell r="A98">
            <v>96</v>
          </cell>
          <cell r="B98" t="str">
            <v>ياسمين محمد رفعت محمد</v>
          </cell>
          <cell r="C98">
            <v>33</v>
          </cell>
          <cell r="D98">
            <v>40725</v>
          </cell>
          <cell r="E98">
            <v>28607202503745</v>
          </cell>
          <cell r="F98">
            <v>7736283</v>
          </cell>
          <cell r="G98">
            <v>39857</v>
          </cell>
          <cell r="H98">
            <v>40939</v>
          </cell>
          <cell r="I98" t="str">
            <v>أخصائى علاقات علمية وثقافية ثالث (أ)</v>
          </cell>
          <cell r="J98" t="str">
            <v>الثالثة (أ)</v>
          </cell>
          <cell r="K98" t="str">
            <v>الثالثة</v>
          </cell>
          <cell r="L98" t="str">
            <v>متزوج</v>
          </cell>
          <cell r="M98">
            <v>40950</v>
          </cell>
          <cell r="N98">
            <v>260</v>
          </cell>
          <cell r="O98"/>
          <cell r="P98">
            <v>42676</v>
          </cell>
          <cell r="Q98" t="str">
            <v>ليسانس - كلية الآداب - لغة عربية</v>
          </cell>
          <cell r="R98">
            <v>400.04</v>
          </cell>
          <cell r="S98">
            <v>260</v>
          </cell>
          <cell r="T98">
            <v>40939</v>
          </cell>
          <cell r="U98">
            <v>42676</v>
          </cell>
          <cell r="V98">
            <v>43101</v>
          </cell>
          <cell r="W98">
            <v>40725</v>
          </cell>
        </row>
        <row r="99">
          <cell r="A99">
            <v>49</v>
          </cell>
          <cell r="B99"/>
          <cell r="C99"/>
          <cell r="D99">
            <v>0</v>
          </cell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>
            <v>0</v>
          </cell>
          <cell r="W99"/>
        </row>
        <row r="100">
          <cell r="A100"/>
          <cell r="B100"/>
          <cell r="C100"/>
          <cell r="D100">
            <v>0</v>
          </cell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>
            <v>0</v>
          </cell>
          <cell r="W100"/>
        </row>
        <row r="101">
          <cell r="A101">
            <v>50</v>
          </cell>
          <cell r="B101"/>
          <cell r="C101"/>
          <cell r="D101">
            <v>0</v>
          </cell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>
            <v>0</v>
          </cell>
          <cell r="W101"/>
        </row>
        <row r="102">
          <cell r="A102"/>
          <cell r="B102"/>
          <cell r="C102"/>
          <cell r="D102">
            <v>0</v>
          </cell>
          <cell r="E102"/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/>
          <cell r="T102"/>
          <cell r="U102"/>
          <cell r="V102">
            <v>0</v>
          </cell>
          <cell r="W102"/>
        </row>
        <row r="103">
          <cell r="A103">
            <v>51</v>
          </cell>
          <cell r="B103"/>
          <cell r="C103"/>
          <cell r="D103">
            <v>0</v>
          </cell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>
            <v>0</v>
          </cell>
          <cell r="W103"/>
        </row>
        <row r="104">
          <cell r="A104"/>
          <cell r="B104"/>
          <cell r="C104"/>
          <cell r="D104">
            <v>0</v>
          </cell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>
            <v>0</v>
          </cell>
          <cell r="W104"/>
        </row>
        <row r="105">
          <cell r="A105">
            <v>52</v>
          </cell>
          <cell r="B105"/>
          <cell r="C105"/>
          <cell r="D105">
            <v>0</v>
          </cell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>
            <v>0</v>
          </cell>
          <cell r="W105"/>
        </row>
        <row r="106">
          <cell r="A106"/>
          <cell r="B106"/>
          <cell r="C106"/>
          <cell r="D106">
            <v>0</v>
          </cell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>
            <v>0</v>
          </cell>
          <cell r="W106"/>
        </row>
        <row r="107">
          <cell r="A107">
            <v>53</v>
          </cell>
          <cell r="B107"/>
          <cell r="C107"/>
          <cell r="D107">
            <v>0</v>
          </cell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>
            <v>0</v>
          </cell>
          <cell r="W107"/>
        </row>
        <row r="108">
          <cell r="A108"/>
          <cell r="B108"/>
          <cell r="C108"/>
          <cell r="D108">
            <v>0</v>
          </cell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>
            <v>0</v>
          </cell>
          <cell r="W108"/>
        </row>
        <row r="109">
          <cell r="A109">
            <v>54</v>
          </cell>
          <cell r="B109"/>
          <cell r="C109"/>
          <cell r="D109">
            <v>0</v>
          </cell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</row>
        <row r="110">
          <cell r="A110"/>
          <cell r="B110"/>
          <cell r="C110"/>
          <cell r="D110">
            <v>0</v>
          </cell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</row>
        <row r="111">
          <cell r="A111">
            <v>55</v>
          </cell>
          <cell r="B111"/>
          <cell r="C111"/>
          <cell r="D111">
            <v>0</v>
          </cell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</row>
        <row r="112">
          <cell r="A112"/>
          <cell r="B112"/>
          <cell r="C112"/>
          <cell r="D112">
            <v>0</v>
          </cell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لب حافز الجودة"/>
      <sheetName val="Sheet1"/>
      <sheetName val="Sheet2"/>
      <sheetName val="ورقة1"/>
      <sheetName val="تدرج كلي من 2009 حتي 2019 (2)"/>
      <sheetName val="بيانات شخصية (3)"/>
      <sheetName val="بيانات الشغل العملي بالصور (2)"/>
      <sheetName val="حافز الاعتماد (2)"/>
      <sheetName val="شيت الاجازات"/>
      <sheetName val="حساب الاجاز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B1"/>
        </row>
        <row r="2">
          <cell r="B2">
            <v>2</v>
          </cell>
        </row>
        <row r="3">
          <cell r="B3" t="str">
            <v>الاسم</v>
          </cell>
        </row>
        <row r="4">
          <cell r="B4" t="str">
            <v>ابو بكر جلال علي عبد الحافظ</v>
          </cell>
        </row>
        <row r="5">
          <cell r="B5" t="str">
            <v>ابو بكر جلال علي عبد الحافظ</v>
          </cell>
        </row>
        <row r="6">
          <cell r="B6" t="str">
            <v>ابو بكر جلال علي عبد الحافظ</v>
          </cell>
        </row>
        <row r="7">
          <cell r="B7" t="str">
            <v>ابو بكر جلال علي عبد الحافظ</v>
          </cell>
        </row>
        <row r="8">
          <cell r="B8" t="str">
            <v>احمد إبراهيم جلال إبراهيم</v>
          </cell>
        </row>
        <row r="9">
          <cell r="B9" t="str">
            <v>اسماء اسلام توفيق عبد المتجلى</v>
          </cell>
        </row>
        <row r="10">
          <cell r="B10" t="str">
            <v>اسماء اسلام توفيق عبد المتجلى</v>
          </cell>
        </row>
        <row r="11">
          <cell r="B11" t="str">
            <v>اسماء اسلام توفيق عبد المتجلى</v>
          </cell>
        </row>
        <row r="12">
          <cell r="B12" t="str">
            <v>اماني يوسف عبد العال يوسف</v>
          </cell>
        </row>
        <row r="13">
          <cell r="B13" t="str">
            <v>اماني يوسف عبد العال يوسف</v>
          </cell>
        </row>
        <row r="14">
          <cell r="B14" t="str">
            <v>اماني يوسف عبد العال يوسف</v>
          </cell>
        </row>
        <row r="15">
          <cell r="B15" t="str">
            <v>اماني يوسف عبد العال يوسف</v>
          </cell>
        </row>
        <row r="16">
          <cell r="B16" t="str">
            <v>اماني يوسف عبد العال يوسف</v>
          </cell>
        </row>
        <row r="17">
          <cell r="B17" t="str">
            <v>اماني يوسف عبد العال يوسف</v>
          </cell>
        </row>
        <row r="18">
          <cell r="B18" t="str">
            <v>اماني يوسف عبد العال يوسف</v>
          </cell>
        </row>
        <row r="19">
          <cell r="B19" t="str">
            <v>اميرة إسماعيل تهامى إسماعيل</v>
          </cell>
        </row>
        <row r="20">
          <cell r="B20" t="str">
            <v>اميرة إسماعيل تهامى إسماعيل</v>
          </cell>
        </row>
        <row r="21">
          <cell r="B21" t="str">
            <v>اميرة إسماعيل تهامى إسماعيل</v>
          </cell>
        </row>
        <row r="22">
          <cell r="B22" t="str">
            <v>اميرة إسماعيل تهامى إسماعيل</v>
          </cell>
        </row>
        <row r="23">
          <cell r="B23" t="str">
            <v>اميرة طلعت أنور علي</v>
          </cell>
        </row>
        <row r="24">
          <cell r="B24" t="str">
            <v>اميرة طلعت أنور علي</v>
          </cell>
        </row>
        <row r="25">
          <cell r="B25" t="str">
            <v>اميرة طلعت أنور علي</v>
          </cell>
        </row>
        <row r="26">
          <cell r="B26" t="str">
            <v>اميرة طلعت أنور علي</v>
          </cell>
        </row>
        <row r="27">
          <cell r="B27" t="str">
            <v>اميرة طلعت أنور علي</v>
          </cell>
        </row>
        <row r="28">
          <cell r="B28" t="str">
            <v>اميرة طلعت أنور علي</v>
          </cell>
        </row>
        <row r="29">
          <cell r="B29" t="str">
            <v>ايمان أحمد بركات أحمد</v>
          </cell>
        </row>
        <row r="30">
          <cell r="B30" t="str">
            <v>ايمان أحمد بركات أحمد</v>
          </cell>
        </row>
        <row r="31">
          <cell r="B31" t="str">
            <v>ايمان أحمد بركات أحمد</v>
          </cell>
        </row>
        <row r="32">
          <cell r="B32" t="str">
            <v>ايمان أحمد بركات أحمد</v>
          </cell>
        </row>
        <row r="33">
          <cell r="B33" t="str">
            <v>ايمان جمال محمد سيف خليل</v>
          </cell>
        </row>
        <row r="34">
          <cell r="B34" t="str">
            <v>ايمان جمال محمد سيف خليل</v>
          </cell>
        </row>
        <row r="35">
          <cell r="B35" t="str">
            <v>ايمان جمال محمد سيف خليل</v>
          </cell>
        </row>
        <row r="36">
          <cell r="B36" t="str">
            <v>ايمان جمال محمد سيف خليل</v>
          </cell>
        </row>
        <row r="37">
          <cell r="B37" t="str">
            <v>ايمان جمال محمد سيف خليل</v>
          </cell>
        </row>
        <row r="38">
          <cell r="B38" t="str">
            <v>بسمة عبد العزيز ابو العلا</v>
          </cell>
        </row>
        <row r="39">
          <cell r="B39" t="str">
            <v>بسمة عبد العزيز ابو العلا</v>
          </cell>
        </row>
        <row r="40">
          <cell r="B40" t="str">
            <v>بيتر عاطف كمال متري</v>
          </cell>
        </row>
        <row r="41">
          <cell r="B41" t="str">
            <v>جيهان محمد حسن بدري</v>
          </cell>
        </row>
        <row r="42">
          <cell r="B42" t="str">
            <v>جيهان محمد حسن بدري</v>
          </cell>
        </row>
        <row r="43">
          <cell r="B43" t="str">
            <v>حازم عبد الرحمن دوينى عبدالرحمن</v>
          </cell>
        </row>
        <row r="44">
          <cell r="B44" t="str">
            <v>حسام جمال الدين محمد محمود</v>
          </cell>
        </row>
        <row r="45">
          <cell r="B45" t="str">
            <v>حنان حسن عبد العزيز النوبى</v>
          </cell>
        </row>
        <row r="46">
          <cell r="B46" t="str">
            <v>حنان حسن عبد العزيز النوبى</v>
          </cell>
        </row>
        <row r="47">
          <cell r="B47" t="str">
            <v>حنان حسن عبد العزيز النوبى</v>
          </cell>
        </row>
        <row r="48">
          <cell r="B48" t="str">
            <v>حنان حسن عبد العزيز النوبى</v>
          </cell>
        </row>
        <row r="49">
          <cell r="B49" t="str">
            <v>داليا محي عبد العليم عبد الحافظ</v>
          </cell>
        </row>
        <row r="50">
          <cell r="B50" t="str">
            <v>دينا حسين اسماعيل احمد</v>
          </cell>
        </row>
        <row r="51">
          <cell r="B51" t="str">
            <v>دينا حسين اسماعيل احمد</v>
          </cell>
        </row>
        <row r="52">
          <cell r="B52" t="str">
            <v>دينا حسين اسماعيل احمد</v>
          </cell>
        </row>
        <row r="53">
          <cell r="B53" t="str">
            <v>دينا حسين اسماعيل احمد</v>
          </cell>
        </row>
        <row r="54">
          <cell r="B54" t="str">
            <v>دينا حسين اسماعيل احمد</v>
          </cell>
        </row>
        <row r="55">
          <cell r="B55" t="str">
            <v>دينا حسين اسماعيل احمد</v>
          </cell>
        </row>
        <row r="56">
          <cell r="B56" t="str">
            <v>دينا حسين اسماعيل احمد</v>
          </cell>
        </row>
        <row r="57">
          <cell r="B57" t="str">
            <v>دينا حسين اسماعيل احمد</v>
          </cell>
        </row>
        <row r="58">
          <cell r="B58" t="str">
            <v>دينا حسين اسماعيل احمد</v>
          </cell>
        </row>
        <row r="59">
          <cell r="B59" t="str">
            <v>دينا حسين اسماعيل احمد</v>
          </cell>
        </row>
        <row r="60">
          <cell r="B60" t="str">
            <v>دينا حسين اسماعيل احمد</v>
          </cell>
        </row>
        <row r="61">
          <cell r="B61" t="str">
            <v>دينا حسين اسماعيل احمد</v>
          </cell>
        </row>
        <row r="62">
          <cell r="B62" t="str">
            <v>دينا حسين اسماعيل احمد</v>
          </cell>
        </row>
        <row r="63">
          <cell r="B63" t="str">
            <v>دينا حسين اسماعيل احمد</v>
          </cell>
        </row>
        <row r="64">
          <cell r="B64" t="str">
            <v>دينا حسين اسماعيل احمد</v>
          </cell>
        </row>
        <row r="65">
          <cell r="B65" t="str">
            <v>دينا حسين اسماعيل احمد</v>
          </cell>
        </row>
        <row r="66">
          <cell r="B66" t="str">
            <v>رشا رفعت عبد العزيز عبد الرحيم</v>
          </cell>
        </row>
        <row r="67">
          <cell r="B67" t="str">
            <v>رشا رفعت عبد العزيز عبد الرحيم</v>
          </cell>
        </row>
        <row r="68">
          <cell r="B68" t="str">
            <v>رشا محمد محمد احمد مصطفى</v>
          </cell>
        </row>
        <row r="69">
          <cell r="B69" t="str">
            <v>سحر عبد الجابر عمر أحمد</v>
          </cell>
        </row>
        <row r="70">
          <cell r="B70" t="str">
            <v>سحر عبد الجابر عمر أحمد</v>
          </cell>
        </row>
        <row r="71">
          <cell r="B71" t="str">
            <v>سحر عبد الجابر عمر أحمد</v>
          </cell>
        </row>
        <row r="72">
          <cell r="B72" t="str">
            <v>سحر عبد الجابر عمر أحمد</v>
          </cell>
        </row>
        <row r="73">
          <cell r="B73" t="str">
            <v>سها شحاته حامد عبد الرحمن</v>
          </cell>
        </row>
        <row r="74">
          <cell r="B74" t="str">
            <v>سها شحاته حامد عبد الرحمن</v>
          </cell>
        </row>
        <row r="75">
          <cell r="B75" t="str">
            <v>سها شحاته حامد عبد الرحمن</v>
          </cell>
        </row>
        <row r="76">
          <cell r="B76" t="str">
            <v>سها شحاته حامد عبد الرحمن</v>
          </cell>
        </row>
        <row r="77">
          <cell r="B77" t="str">
            <v>سها شحاته حامد عبد الرحمن</v>
          </cell>
        </row>
        <row r="78">
          <cell r="B78" t="str">
            <v>سها شحاته حامد عبد الرحمن</v>
          </cell>
        </row>
        <row r="79">
          <cell r="B79" t="str">
            <v>سومية أحمد عبد العال أحمد</v>
          </cell>
        </row>
        <row r="80">
          <cell r="B80" t="str">
            <v>سومية أحمد عبد العال أحمد</v>
          </cell>
        </row>
        <row r="81">
          <cell r="B81" t="str">
            <v>سومية أحمد عبد العال أحمد</v>
          </cell>
        </row>
        <row r="82">
          <cell r="B82" t="str">
            <v>سومية أحمد عبد العال أحمد</v>
          </cell>
        </row>
        <row r="83">
          <cell r="B83" t="str">
            <v>سومية أحمد عبد العال أحمد</v>
          </cell>
        </row>
        <row r="84">
          <cell r="B84" t="str">
            <v>سومية أحمد عبد العال أحمد</v>
          </cell>
        </row>
        <row r="85">
          <cell r="B85" t="str">
            <v>شيماء حسن زكى حسين</v>
          </cell>
        </row>
        <row r="86">
          <cell r="B86" t="str">
            <v>شيماء حسن زكى حسين</v>
          </cell>
        </row>
        <row r="87">
          <cell r="B87" t="str">
            <v>شيماء فواز عبد الرحمن مهران</v>
          </cell>
        </row>
        <row r="88">
          <cell r="B88" t="str">
            <v>تهامي أنور تهامى محمد</v>
          </cell>
        </row>
        <row r="89">
          <cell r="B89" t="str">
            <v>عبير عبد الفتاح جابر محمود</v>
          </cell>
        </row>
        <row r="90">
          <cell r="B90" t="str">
            <v>عبير عبد الفتاح جابر محمود</v>
          </cell>
        </row>
        <row r="91">
          <cell r="B91" t="str">
            <v>عبير عبد الفتاح جابر محمود</v>
          </cell>
        </row>
        <row r="92">
          <cell r="B92" t="str">
            <v>عمر محى عبد العليم عبد الحافظ</v>
          </cell>
        </row>
        <row r="93">
          <cell r="B93" t="str">
            <v>عمرو حامد حسن محمد</v>
          </cell>
        </row>
        <row r="94">
          <cell r="B94" t="str">
            <v>عمرو حامد حسن محمد</v>
          </cell>
        </row>
        <row r="95">
          <cell r="B95" t="str">
            <v>عمرو حامد حسن محمد</v>
          </cell>
        </row>
        <row r="96">
          <cell r="B96" t="str">
            <v>عمرو محمود أحمد حسان</v>
          </cell>
        </row>
        <row r="97">
          <cell r="B97" t="str">
            <v>عمرو محمود أحمد حسان</v>
          </cell>
        </row>
        <row r="98">
          <cell r="B98" t="str">
            <v>عمرو محمود أحمد حسان</v>
          </cell>
        </row>
        <row r="99">
          <cell r="B99" t="str">
            <v>عمرو محمود أحمد حسان</v>
          </cell>
        </row>
        <row r="100">
          <cell r="B100" t="str">
            <v>عمرو محمود أحمد حسان</v>
          </cell>
        </row>
        <row r="101">
          <cell r="B101" t="str">
            <v>عمرو محمود أحمد حسان</v>
          </cell>
        </row>
        <row r="102">
          <cell r="B102" t="str">
            <v>عمرو محمود أحمد حسان</v>
          </cell>
        </row>
        <row r="103">
          <cell r="B103" t="str">
            <v>عمرو محمود أحمد حسان</v>
          </cell>
        </row>
        <row r="104">
          <cell r="B104" t="str">
            <v>عمرو محمود أحمد حسان</v>
          </cell>
        </row>
        <row r="105">
          <cell r="B105" t="str">
            <v>عوني اشرف بشرى ميخائيل</v>
          </cell>
        </row>
        <row r="106">
          <cell r="B106" t="str">
            <v>فاطمة سيد أبوضيف محمد</v>
          </cell>
        </row>
        <row r="107">
          <cell r="B107" t="str">
            <v>ليلى محمد فرحان أحمد</v>
          </cell>
        </row>
        <row r="108">
          <cell r="B108" t="str">
            <v>ليلى محمد فرحان أحمد</v>
          </cell>
        </row>
        <row r="109">
          <cell r="B109" t="str">
            <v>محمد حسنى نفادى أحمد</v>
          </cell>
        </row>
        <row r="110">
          <cell r="B110" t="str">
            <v>محمد كمال الدين عبد العال مرسى</v>
          </cell>
        </row>
        <row r="111">
          <cell r="B111" t="str">
            <v>محمد كمال الدين عبد العال مرسى</v>
          </cell>
        </row>
        <row r="112">
          <cell r="B112" t="str">
            <v>مروة مجدى عبد الحافظ سيد</v>
          </cell>
        </row>
        <row r="113">
          <cell r="B113" t="str">
            <v>مروة مجدى عبد الحافظ سيد</v>
          </cell>
        </row>
        <row r="114">
          <cell r="B114" t="str">
            <v>مصطفى صلاح الدين سيد عبد الرحمن</v>
          </cell>
        </row>
        <row r="115">
          <cell r="B115" t="str">
            <v>منى قاسم أحمد على</v>
          </cell>
        </row>
        <row r="116">
          <cell r="B116" t="str">
            <v>مها مراد احمد شوكت</v>
          </cell>
        </row>
        <row r="117">
          <cell r="B117" t="str">
            <v>مها مراد احمد شوكت</v>
          </cell>
        </row>
        <row r="118">
          <cell r="B118" t="str">
            <v>مها مراد احمد شوكت</v>
          </cell>
        </row>
        <row r="119">
          <cell r="B119" t="str">
            <v>مها مراد احمد شوكت</v>
          </cell>
        </row>
        <row r="120">
          <cell r="B120" t="str">
            <v>مى عطا الله ذكى حسن عطا الله</v>
          </cell>
        </row>
        <row r="121">
          <cell r="B121" t="str">
            <v>مى عطا الله ذكى حسن عطا الله</v>
          </cell>
        </row>
        <row r="122">
          <cell r="B122" t="str">
            <v>مى عطا الله ذكى حسن عطا الله</v>
          </cell>
        </row>
        <row r="123">
          <cell r="B123" t="str">
            <v>نجوان رضا محمد عمر</v>
          </cell>
        </row>
        <row r="124">
          <cell r="B124" t="str">
            <v>نسمة على محمد سيد</v>
          </cell>
        </row>
        <row r="125">
          <cell r="B125" t="str">
            <v>نسمة على محمد سيد</v>
          </cell>
        </row>
        <row r="126">
          <cell r="B126" t="str">
            <v>نسمة على محمد سيد</v>
          </cell>
        </row>
        <row r="127">
          <cell r="B127" t="str">
            <v>نسمة على محمد سيد</v>
          </cell>
        </row>
        <row r="128">
          <cell r="B128" t="str">
            <v>نسمة على محمد سيد</v>
          </cell>
        </row>
        <row r="129">
          <cell r="B129" t="str">
            <v>نسمة على محمد سيد</v>
          </cell>
        </row>
        <row r="130">
          <cell r="B130" t="str">
            <v>نعمة محمد سيد يونس</v>
          </cell>
        </row>
        <row r="131">
          <cell r="B131" t="str">
            <v>نهال محمد عصمت محمد بيومى</v>
          </cell>
        </row>
        <row r="132">
          <cell r="B132" t="str">
            <v>نهال محمد عصمت محمد بيومى</v>
          </cell>
        </row>
        <row r="133">
          <cell r="B133" t="str">
            <v>نهال محمد عصمت محمد بيومى</v>
          </cell>
        </row>
        <row r="134">
          <cell r="B134" t="str">
            <v>نهال محمد عصمت محمد بيومى</v>
          </cell>
        </row>
        <row r="135">
          <cell r="B135" t="str">
            <v>نهال محمد عصمت محمد بيومى</v>
          </cell>
        </row>
        <row r="136">
          <cell r="B136" t="str">
            <v>نهى محمد عفيفى محمود</v>
          </cell>
        </row>
        <row r="137">
          <cell r="B137" t="str">
            <v>نهى محمد عفيفى محمود</v>
          </cell>
        </row>
        <row r="138">
          <cell r="B138" t="str">
            <v>نهى محمد نبيل كامل محمود</v>
          </cell>
        </row>
        <row r="139">
          <cell r="B139" t="str">
            <v>نهى محمد نبيل كامل محمود</v>
          </cell>
        </row>
        <row r="140">
          <cell r="B140" t="str">
            <v>نيفين عبد اللاه محمد عبد الرحيم</v>
          </cell>
        </row>
        <row r="141">
          <cell r="B141" t="str">
            <v>نيفين عبد اللاه محمد عبد الرحيم</v>
          </cell>
        </row>
        <row r="142">
          <cell r="B142" t="str">
            <v>هاله علي الدين محمود سيد</v>
          </cell>
        </row>
        <row r="143">
          <cell r="B143" t="str">
            <v>هناء عبد الحميد زكى حماده</v>
          </cell>
        </row>
        <row r="144">
          <cell r="B144" t="str">
            <v>وسام محمد احمد عيسى</v>
          </cell>
        </row>
        <row r="145">
          <cell r="B145" t="str">
            <v>وسام محمد احمد عيسى</v>
          </cell>
        </row>
        <row r="146">
          <cell r="B146" t="str">
            <v>وسام محمد احمد عيسى</v>
          </cell>
        </row>
        <row r="147">
          <cell r="B147" t="str">
            <v>وسام محمد احمد عيسى</v>
          </cell>
        </row>
        <row r="148">
          <cell r="B148" t="str">
            <v>وسام محمد احمد عيسى</v>
          </cell>
        </row>
        <row r="149">
          <cell r="B149" t="str">
            <v>وسام محمد احمد عيسى</v>
          </cell>
        </row>
        <row r="150">
          <cell r="B150" t="str">
            <v>وسام محمد احمد عيسى</v>
          </cell>
        </row>
        <row r="151">
          <cell r="B151" t="str">
            <v>وسام محمد احمد عيسى</v>
          </cell>
        </row>
        <row r="152">
          <cell r="B152" t="str">
            <v>وسام محمد احمد عيسى</v>
          </cell>
        </row>
        <row r="153">
          <cell r="B153" t="str">
            <v>وسام محمد احمد عيسى</v>
          </cell>
        </row>
        <row r="154">
          <cell r="B154" t="str">
            <v>وسام محمد احمد عيسى</v>
          </cell>
        </row>
        <row r="155">
          <cell r="B155" t="str">
            <v>وسام محمد احمد عيسى</v>
          </cell>
        </row>
        <row r="156">
          <cell r="B156" t="str">
            <v>ولاء وحيد زكي عمار</v>
          </cell>
        </row>
        <row r="157">
          <cell r="B157" t="str">
            <v>ياسمين محمد رفعت محمد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سمة عبدالعزيز"/>
      <sheetName val="عزة احمد عبدالتواب"/>
      <sheetName val="هناء الصادق"/>
      <sheetName val="مني يوسف"/>
      <sheetName val="رويدا عبدالوكيل"/>
      <sheetName val="غادة احمد عبدالرحيم"/>
      <sheetName val="علاء الدين احمد "/>
      <sheetName val="كفر شامل"/>
      <sheetName val="معاشات مجموعة (3)"/>
      <sheetName val="عاصم جمال"/>
      <sheetName val="ورقة2"/>
      <sheetName val="استمارة معاشات (2)"/>
      <sheetName val="كشف صرف مكافأه"/>
      <sheetName val="الاصدار المعدل"/>
      <sheetName val="الصدار الاخير"/>
      <sheetName val="ورقة2 (2)"/>
      <sheetName val="الخاضع للمعاش 2018"/>
      <sheetName val="معاشات مجموعة (2)"/>
      <sheetName val="كفر مجموعةو (2)"/>
      <sheetName val="فاطمة الزهراء"/>
      <sheetName val="منال"/>
      <sheetName val="سهير"/>
      <sheetName val="رشاا"/>
      <sheetName val="ورقة13"/>
      <sheetName val="اميره محمد حفني"/>
      <sheetName val="عبدالكريم"/>
      <sheetName val="نجوان رضا"/>
      <sheetName val="دعاء محمد بكر"/>
      <sheetName val="احلام محمد عبدالعزيز"/>
      <sheetName val="نهلة رضا محمد"/>
      <sheetName val="الرئيسي والعالمي"/>
      <sheetName val="نرمين"/>
      <sheetName val="فاطمة احمد فواز"/>
      <sheetName val="ترقيات تخصصية (2)"/>
      <sheetName val="ترقيات تخصصية"/>
      <sheetName val="يوليو 2015 (2)"/>
      <sheetName val="تفصيلي المرتب يناير 2018"/>
      <sheetName val="تفصيلي مرتب يوليو 2018"/>
      <sheetName val="ايمان عبدالحميد عبداللطيف"/>
      <sheetName val="ورقة11"/>
      <sheetName val="معاشات مجموعة"/>
      <sheetName val="كفر مجموعةو"/>
      <sheetName val="عمر اسماعيل عمر علي الدرجة الثا"/>
      <sheetName val="علاوات حتي 2014 (2)"/>
      <sheetName val="الصور الهام (2)"/>
      <sheetName val="رشا رفعت "/>
      <sheetName val="الوقت والتاريخ"/>
      <sheetName val="يوليو 2015"/>
      <sheetName val="ورقة4"/>
      <sheetName val="ورقة5"/>
      <sheetName val="ورقة6"/>
      <sheetName val="ورقة7"/>
      <sheetName val="ورقة8"/>
      <sheetName val="التنقل بين الصفحات   (2)"/>
      <sheetName val="ورقة1"/>
      <sheetName val="التجميعي"/>
      <sheetName val="يوليو 2017"/>
      <sheetName val="يوليو 2018"/>
      <sheetName val="يناير 2018"/>
      <sheetName val="يناير 2017"/>
      <sheetName val="مي عطاالله كفر"/>
      <sheetName val="معاشات مي عطا"/>
      <sheetName val="مى عطاالله ذكي"/>
      <sheetName val="رعاية الطفل2018 بطاقات الا  (2"/>
      <sheetName val="رعاية الطفل2017 بطاقات الا (2"/>
      <sheetName val="التنقل بين الصفحات  "/>
      <sheetName val="شيت 1"/>
      <sheetName val="شيت 2"/>
      <sheetName val="صوري"/>
      <sheetName val="ورقة12"/>
      <sheetName val=" فروق زيناستمارة تامين زوجي (3)"/>
      <sheetName val="اسراء يحي محروس"/>
      <sheetName val="فرق زينب واسراء"/>
      <sheetName val="فرق زينب"/>
      <sheetName val="وجة برمامج"/>
      <sheetName val="بطاقات الاجور المتغيرة 2019 (2"/>
      <sheetName val="ورقة10"/>
      <sheetName val="بطاقات الاجور المتغيرة 2017"/>
      <sheetName val="ورقة3"/>
      <sheetName val="images"/>
      <sheetName val="نسمة علي محمد"/>
      <sheetName val="ولاء وحيد ذكي"/>
      <sheetName val="استمارة تامين زوجي (2)"/>
      <sheetName val=" كفر زوجي متعدد"/>
      <sheetName val="لون متغير"/>
      <sheetName val="الة حاسبة"/>
      <sheetName val="شر وتقدير"/>
      <sheetName val="تسوية لبرنامج افاروق"/>
      <sheetName val="التعديل للفرز"/>
      <sheetName val="فرز المكافات 2018"/>
      <sheetName val="تسجيل مكافات 2018 (4)"/>
      <sheetName val=" وضع مكان المجديد خالص 2018 (2)"/>
      <sheetName val="سنة 2018 البداية فرز"/>
      <sheetName val="بداية التسجيل للمكافات الرئيسي"/>
      <sheetName val="ورقة عمل تسوية"/>
      <sheetName val="بيانات التسوية 2018"/>
      <sheetName val="البيانات بالصور (2)"/>
      <sheetName val="المصرف من مكافات طوال السنة"/>
      <sheetName val="يوليو "/>
      <sheetName val="يناير"/>
      <sheetName val="اغسطس"/>
      <sheetName val="ستمبر"/>
      <sheetName val="كفر العلاوة"/>
      <sheetName val="رعاية الطفل 2018 بطاقات الاجور "/>
      <sheetName val="التسوية"/>
      <sheetName val="علاوة الحد الادني"/>
      <sheetName val="انعام احمد ابراهيم"/>
      <sheetName val="سها شحاتة حامد"/>
      <sheetName val="كفر زوجي (2)"/>
      <sheetName val="الرئيسية  (2)"/>
      <sheetName val="الصور الهام"/>
      <sheetName val="استمارة تامين زوجي"/>
      <sheetName val="كفر زوجي"/>
      <sheetName val="عزة سيد تمام"/>
      <sheetName val="اسماء محمد عطية"/>
      <sheetName val="سناء حلمي"/>
      <sheetName val="هالة مصطفي عبدالعزيز"/>
      <sheetName val="مروة مجدي "/>
      <sheetName val="محمد محمود علي"/>
      <sheetName val="عبير نصير"/>
      <sheetName val="حساب العلاوة"/>
      <sheetName val="كفر مجموعة"/>
      <sheetName val="مافات تسجيل"/>
      <sheetName val="استمارة تامين ومعاشات"/>
      <sheetName val="فرز 2"/>
      <sheetName val="فرز"/>
      <sheetName val="علاوة التخصصية 2 "/>
      <sheetName val="علاوات حتي 2013"/>
      <sheetName val="علاوات حتي 2014"/>
      <sheetName val="ورقة15"/>
      <sheetName val="ورقة9"/>
      <sheetName val="تدرج كلي من 2009 حتي 2019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C1">
            <v>31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4">
          <cell r="A4">
            <v>1</v>
          </cell>
          <cell r="CW4" t="str">
            <v>ابو بكر جلال علي عبد الحافظ</v>
          </cell>
        </row>
        <row r="5">
          <cell r="A5">
            <v>2</v>
          </cell>
          <cell r="CW5" t="str">
            <v>اسامة مصطفى محمد عبد الرحمن</v>
          </cell>
        </row>
        <row r="6">
          <cell r="A6">
            <v>3</v>
          </cell>
          <cell r="CW6" t="str">
            <v>اسامه عبد النعيم عاصم محمد</v>
          </cell>
        </row>
        <row r="7">
          <cell r="A7">
            <v>4</v>
          </cell>
          <cell r="CW7" t="str">
            <v>اسراء أسامة محمد طلبه</v>
          </cell>
        </row>
        <row r="8">
          <cell r="A8">
            <v>5</v>
          </cell>
          <cell r="CW8" t="str">
            <v>اسماء ابو زيد فؤاد ابو زيد</v>
          </cell>
        </row>
        <row r="9">
          <cell r="A9">
            <v>6</v>
          </cell>
          <cell r="CW9" t="str">
            <v>اسماء اسلام توفيق عبد المتجلى</v>
          </cell>
        </row>
        <row r="10">
          <cell r="A10">
            <v>7</v>
          </cell>
          <cell r="CW10" t="str">
            <v>الشيماء نور الدين مطاوع عبد الحافظ</v>
          </cell>
        </row>
        <row r="11">
          <cell r="A11">
            <v>8</v>
          </cell>
          <cell r="CW11" t="str">
            <v>امل محمد عبد المجيد تمام</v>
          </cell>
        </row>
        <row r="12">
          <cell r="A12">
            <v>9</v>
          </cell>
          <cell r="CW12" t="str">
            <v>اميرة إسماعيل تهامى إسماعيل</v>
          </cell>
        </row>
        <row r="13">
          <cell r="A13">
            <v>10</v>
          </cell>
          <cell r="CW13" t="str">
            <v>اميرة محمد عبد المعطى محمد</v>
          </cell>
        </row>
        <row r="14">
          <cell r="A14">
            <v>11</v>
          </cell>
          <cell r="CW14" t="str">
            <v>اميره بدر توفيق حسن</v>
          </cell>
        </row>
        <row r="15">
          <cell r="A15">
            <v>12</v>
          </cell>
          <cell r="CW15" t="str">
            <v>اميره محمد حنفي يوسف</v>
          </cell>
        </row>
        <row r="16">
          <cell r="A16">
            <v>13</v>
          </cell>
          <cell r="CW16" t="str">
            <v>انعام احمد ابراهيم مهران</v>
          </cell>
        </row>
        <row r="17">
          <cell r="A17">
            <v>14</v>
          </cell>
          <cell r="CW17" t="str">
            <v>اوميمه جمال حلمى حسن</v>
          </cell>
        </row>
        <row r="18">
          <cell r="A18">
            <v>15</v>
          </cell>
          <cell r="CW18" t="str">
            <v>ايفيلين ربيل بطرس اسكاروس</v>
          </cell>
        </row>
        <row r="19">
          <cell r="A19">
            <v>16</v>
          </cell>
          <cell r="CW19" t="str">
            <v>ايمان عبدالحميد عبد اللطيف</v>
          </cell>
        </row>
        <row r="20">
          <cell r="A20">
            <v>17</v>
          </cell>
          <cell r="CW20" t="str">
            <v>ايمان محمد عبد المعطي محمد</v>
          </cell>
        </row>
        <row r="21">
          <cell r="A21">
            <v>18</v>
          </cell>
          <cell r="CW21" t="str">
            <v>بسمة عبد العزيز ابو العلا</v>
          </cell>
        </row>
        <row r="22">
          <cell r="A22">
            <v>19</v>
          </cell>
          <cell r="CW22" t="str">
            <v>بيتر عاطف كمال متري</v>
          </cell>
        </row>
        <row r="23">
          <cell r="A23">
            <v>20</v>
          </cell>
          <cell r="CW23" t="str">
            <v>جرجس فيليب عزيز نخله</v>
          </cell>
        </row>
        <row r="24">
          <cell r="A24">
            <v>21</v>
          </cell>
          <cell r="CW24" t="str">
            <v>حسام جمال الدين محمد محمود</v>
          </cell>
        </row>
        <row r="25">
          <cell r="A25">
            <v>22</v>
          </cell>
          <cell r="CW25" t="str">
            <v>حنان فاروق محمد طلبه</v>
          </cell>
        </row>
        <row r="26">
          <cell r="A26">
            <v>23</v>
          </cell>
          <cell r="CW26" t="str">
            <v>حنان محمود محمد أحمد</v>
          </cell>
        </row>
        <row r="27">
          <cell r="A27">
            <v>24</v>
          </cell>
          <cell r="CW27" t="str">
            <v>خالد فتحي عبد العزيز اسماعيل</v>
          </cell>
        </row>
        <row r="28">
          <cell r="A28">
            <v>25</v>
          </cell>
          <cell r="CW28" t="str">
            <v>داليا محي عبد العليم عبد الحافظ</v>
          </cell>
        </row>
        <row r="29">
          <cell r="A29">
            <v>26</v>
          </cell>
          <cell r="CW29" t="str">
            <v>دعاء احمد جمال عبدالفتاح حسن</v>
          </cell>
        </row>
        <row r="30">
          <cell r="A30">
            <v>27</v>
          </cell>
          <cell r="CW30" t="str">
            <v>دعاء محمد عباس عامر</v>
          </cell>
        </row>
        <row r="31">
          <cell r="A31">
            <v>28</v>
          </cell>
          <cell r="CW31" t="str">
            <v>دينا حسين اسماعيل احمد</v>
          </cell>
        </row>
        <row r="32">
          <cell r="A32">
            <v>29</v>
          </cell>
          <cell r="CW32" t="str">
            <v>دينا مصطفى سيد محمد البهنساوى</v>
          </cell>
        </row>
        <row r="33">
          <cell r="A33">
            <v>30</v>
          </cell>
          <cell r="CW33" t="str">
            <v>رانيا محمود نشأت عباس محمد</v>
          </cell>
        </row>
        <row r="34">
          <cell r="A34">
            <v>31</v>
          </cell>
          <cell r="CW34" t="str">
            <v>رشا رفعت عبد العزيز عبد الرحيم</v>
          </cell>
        </row>
        <row r="35">
          <cell r="A35">
            <v>32</v>
          </cell>
          <cell r="CW35" t="str">
            <v>رشا طلعت صادق مقار</v>
          </cell>
        </row>
        <row r="36">
          <cell r="A36">
            <v>33</v>
          </cell>
          <cell r="CW36" t="str">
            <v>رشا محمد محمد احمد مصطفى</v>
          </cell>
        </row>
        <row r="37">
          <cell r="A37">
            <v>34</v>
          </cell>
          <cell r="CW37" t="str">
            <v>زينب شعبان عجمى يوسف</v>
          </cell>
        </row>
        <row r="38">
          <cell r="A38">
            <v>35</v>
          </cell>
          <cell r="CW38" t="str">
            <v>شيماء حسن زكى حسين</v>
          </cell>
        </row>
        <row r="39">
          <cell r="A39">
            <v>36</v>
          </cell>
          <cell r="CW39" t="str">
            <v>شيماء سيد علي حسن</v>
          </cell>
        </row>
        <row r="40">
          <cell r="A40">
            <v>37</v>
          </cell>
          <cell r="CW40" t="str">
            <v>شيماء فواز عبد الرحمن مهران</v>
          </cell>
        </row>
        <row r="41">
          <cell r="A41">
            <v>38</v>
          </cell>
          <cell r="CW41" t="str">
            <v>شيماء محسن محمد فرغلى</v>
          </cell>
        </row>
        <row r="42">
          <cell r="A42">
            <v>39</v>
          </cell>
          <cell r="CW42" t="str">
            <v>تهامي أنور تهامى محمد</v>
          </cell>
        </row>
        <row r="43">
          <cell r="A43">
            <v>40</v>
          </cell>
          <cell r="CW43" t="str">
            <v>عبد الحميد حسنين محمد حسنين</v>
          </cell>
        </row>
        <row r="44">
          <cell r="A44">
            <v>41</v>
          </cell>
          <cell r="CW44" t="str">
            <v>عبير فاروق مصطفي إسماعيل</v>
          </cell>
        </row>
        <row r="45">
          <cell r="A45">
            <v>42</v>
          </cell>
          <cell r="CW45" t="str">
            <v>عبير نصير كامل محمد</v>
          </cell>
        </row>
        <row r="46">
          <cell r="A46">
            <v>43</v>
          </cell>
          <cell r="CW46" t="str">
            <v>عثمان محمد عبده محمد</v>
          </cell>
        </row>
        <row r="47">
          <cell r="A47">
            <v>44</v>
          </cell>
          <cell r="CW47" t="str">
            <v>عزة سيد تمام مصطفى</v>
          </cell>
        </row>
        <row r="48">
          <cell r="A48">
            <v>45</v>
          </cell>
          <cell r="CW48" t="str">
            <v>عزت سيد حسن محمد</v>
          </cell>
        </row>
        <row r="49">
          <cell r="A49">
            <v>46</v>
          </cell>
          <cell r="CW49" t="str">
            <v>عزه عبد الحميد زكى محمد</v>
          </cell>
        </row>
        <row r="50">
          <cell r="A50">
            <v>47</v>
          </cell>
          <cell r="CW50" t="str">
            <v>علاء رمضان توفيق على</v>
          </cell>
        </row>
        <row r="51">
          <cell r="A51">
            <v>48</v>
          </cell>
          <cell r="CW51" t="str">
            <v>أ. عمر اسماعيل عمر اسماعيل</v>
          </cell>
        </row>
        <row r="52">
          <cell r="A52">
            <v>49</v>
          </cell>
          <cell r="CW52" t="str">
            <v>عمر عبد الرحمن دوينى عبدالرحمن</v>
          </cell>
        </row>
        <row r="53">
          <cell r="A53">
            <v>50</v>
          </cell>
          <cell r="CW53" t="str">
            <v>عمر محى عبد العليم عبد الحافظ</v>
          </cell>
        </row>
        <row r="54">
          <cell r="A54">
            <v>51</v>
          </cell>
          <cell r="CW54" t="str">
            <v>عمرو حامد حسن محمد</v>
          </cell>
        </row>
        <row r="55">
          <cell r="A55">
            <v>52</v>
          </cell>
          <cell r="CW55" t="str">
            <v>عمرو محمد محمد عبد المجيد</v>
          </cell>
        </row>
        <row r="56">
          <cell r="A56">
            <v>53</v>
          </cell>
          <cell r="CW56" t="str">
            <v>غادة أحمد سيد عبد العال</v>
          </cell>
        </row>
        <row r="57">
          <cell r="A57">
            <v>54</v>
          </cell>
          <cell r="CW57" t="str">
            <v>فاطمة أحمد فواز خلف الله عثمان علي</v>
          </cell>
        </row>
        <row r="58">
          <cell r="A58">
            <v>55</v>
          </cell>
          <cell r="CW58" t="str">
            <v>فاطمه حسانين احمد محمد</v>
          </cell>
        </row>
        <row r="59">
          <cell r="A59">
            <v>56</v>
          </cell>
          <cell r="CW59" t="str">
            <v>ليلى محمد فرحان أحمد</v>
          </cell>
        </row>
        <row r="60">
          <cell r="A60">
            <v>57</v>
          </cell>
          <cell r="CW60" t="str">
            <v>محمد احمد رضى محمود محمد</v>
          </cell>
        </row>
        <row r="61">
          <cell r="A61">
            <v>58</v>
          </cell>
          <cell r="CW61" t="str">
            <v>محمد احمد عبد العال عبد السلام</v>
          </cell>
        </row>
        <row r="62">
          <cell r="A62">
            <v>59</v>
          </cell>
          <cell r="CW62" t="str">
            <v>محمد حسنى نفادى أحمد</v>
          </cell>
        </row>
        <row r="63">
          <cell r="A63">
            <v>60</v>
          </cell>
          <cell r="CW63" t="str">
            <v>محمد فتحي محمود فرج</v>
          </cell>
        </row>
        <row r="64">
          <cell r="A64">
            <v>61</v>
          </cell>
          <cell r="CW64" t="str">
            <v>محمد كمال الدين عبد العال مرسى</v>
          </cell>
        </row>
        <row r="65">
          <cell r="A65">
            <v>62</v>
          </cell>
          <cell r="CW65" t="str">
            <v>محمد محمود محمد قاسم</v>
          </cell>
        </row>
        <row r="66">
          <cell r="A66">
            <v>63</v>
          </cell>
          <cell r="CW66" t="str">
            <v>محمود سيد توفيق سيد</v>
          </cell>
        </row>
        <row r="67">
          <cell r="A67">
            <v>64</v>
          </cell>
          <cell r="CW67" t="str">
            <v>محمود محمد عبد العال احمد</v>
          </cell>
        </row>
        <row r="68">
          <cell r="A68">
            <v>65</v>
          </cell>
          <cell r="CW68" t="str">
            <v>مرفت فؤاد حنين أرمانيوس</v>
          </cell>
        </row>
        <row r="69">
          <cell r="A69">
            <v>66</v>
          </cell>
          <cell r="CW69" t="str">
            <v>مروة مجدى عبد الحافظ سيد</v>
          </cell>
        </row>
        <row r="70">
          <cell r="A70">
            <v>67</v>
          </cell>
          <cell r="CW70" t="str">
            <v>مروة محمد على محمد</v>
          </cell>
        </row>
        <row r="71">
          <cell r="A71">
            <v>68</v>
          </cell>
          <cell r="CW71" t="str">
            <v>مصطفى صلاح الدين سيد عبد الرحمن</v>
          </cell>
        </row>
        <row r="72">
          <cell r="A72">
            <v>69</v>
          </cell>
          <cell r="CW72" t="str">
            <v>مصطفى عيد سيد محمد</v>
          </cell>
        </row>
        <row r="73">
          <cell r="A73">
            <v>70</v>
          </cell>
          <cell r="CW73" t="str">
            <v>منى قاسم أحمد على</v>
          </cell>
        </row>
        <row r="74">
          <cell r="A74">
            <v>71</v>
          </cell>
          <cell r="CW74" t="str">
            <v>مها مراد احمد شوكت</v>
          </cell>
        </row>
        <row r="75">
          <cell r="A75">
            <v>72</v>
          </cell>
          <cell r="CW75" t="str">
            <v>ناهد عبد الموجود محمود</v>
          </cell>
        </row>
        <row r="76">
          <cell r="A76">
            <v>73</v>
          </cell>
          <cell r="CW76" t="str">
            <v>نجلاء احمد دياب سلامة</v>
          </cell>
        </row>
        <row r="77">
          <cell r="A77">
            <v>74</v>
          </cell>
          <cell r="CW77" t="str">
            <v>نجوان رضا محمد عمر</v>
          </cell>
        </row>
        <row r="78">
          <cell r="A78">
            <v>75</v>
          </cell>
          <cell r="CW78" t="str">
            <v>نجوى إبراهيم عبد العال مهران</v>
          </cell>
        </row>
        <row r="79">
          <cell r="A79">
            <v>76</v>
          </cell>
          <cell r="CW79" t="str">
            <v>نجوى عزت عبد المجيد القرنى</v>
          </cell>
        </row>
        <row r="80">
          <cell r="A80">
            <v>77</v>
          </cell>
          <cell r="CW80" t="str">
            <v>نسمة على محمد سيد</v>
          </cell>
        </row>
        <row r="81">
          <cell r="A81">
            <v>78</v>
          </cell>
          <cell r="CW81" t="str">
            <v>نهال محمد عصمت محمد بيومى</v>
          </cell>
        </row>
        <row r="82">
          <cell r="A82">
            <v>79</v>
          </cell>
          <cell r="CW82" t="str">
            <v>نهى عثمان عبدالحافظ ابراهيم</v>
          </cell>
        </row>
        <row r="83">
          <cell r="A83">
            <v>80</v>
          </cell>
          <cell r="CW83" t="str">
            <v>م. نهى فتحى محمد الصغير</v>
          </cell>
        </row>
        <row r="84">
          <cell r="A84">
            <v>81</v>
          </cell>
          <cell r="CW84" t="str">
            <v>نهى محمد عفيفى محمود</v>
          </cell>
        </row>
        <row r="85">
          <cell r="A85">
            <v>82</v>
          </cell>
          <cell r="CW85" t="str">
            <v>نهى محمد نبيل كامل محمود</v>
          </cell>
        </row>
        <row r="86">
          <cell r="A86">
            <v>83</v>
          </cell>
          <cell r="CW86" t="str">
            <v>نيفين عبد اللاه محمد عبد الرحيم</v>
          </cell>
        </row>
        <row r="87">
          <cell r="A87">
            <v>84</v>
          </cell>
          <cell r="CW87" t="str">
            <v>هاله علي الدين محمود سيد</v>
          </cell>
        </row>
        <row r="88">
          <cell r="A88">
            <v>85</v>
          </cell>
          <cell r="CW88" t="str">
            <v>هند سيد محمد مصطفى</v>
          </cell>
        </row>
        <row r="89">
          <cell r="A89">
            <v>86</v>
          </cell>
          <cell r="CW89" t="str">
            <v>وسام محمد احمد عيسى</v>
          </cell>
        </row>
        <row r="90">
          <cell r="A90">
            <v>87</v>
          </cell>
          <cell r="CW90" t="str">
            <v>ولاء عبد الناصر حسين أحمد</v>
          </cell>
        </row>
        <row r="91">
          <cell r="A91">
            <v>88</v>
          </cell>
          <cell r="CW91" t="str">
            <v>ياسمين محمد رفعت محمد</v>
          </cell>
        </row>
        <row r="92">
          <cell r="CW92" t="str">
            <v>وسام محمد احمد عيسى</v>
          </cell>
        </row>
        <row r="93">
          <cell r="CW93" t="str">
            <v>ولاء عبد الناصر حسين أحمد</v>
          </cell>
        </row>
      </sheetData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1">
          <cell r="B1">
            <v>40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4">
          <cell r="A4">
            <v>1</v>
          </cell>
          <cell r="AD4"/>
        </row>
        <row r="5">
          <cell r="A5">
            <v>2</v>
          </cell>
          <cell r="AD5"/>
        </row>
        <row r="6">
          <cell r="A6">
            <v>3</v>
          </cell>
          <cell r="AD6"/>
        </row>
        <row r="7">
          <cell r="A7">
            <v>4</v>
          </cell>
          <cell r="AD7"/>
        </row>
        <row r="8">
          <cell r="A8">
            <v>5</v>
          </cell>
          <cell r="AD8"/>
        </row>
        <row r="9">
          <cell r="A9">
            <v>6</v>
          </cell>
          <cell r="AD9"/>
        </row>
        <row r="10">
          <cell r="A10">
            <v>7</v>
          </cell>
          <cell r="AD10"/>
        </row>
        <row r="11">
          <cell r="A11">
            <v>8</v>
          </cell>
          <cell r="AD11"/>
        </row>
        <row r="12">
          <cell r="A12">
            <v>9</v>
          </cell>
          <cell r="AD12"/>
        </row>
        <row r="13">
          <cell r="A13">
            <v>10</v>
          </cell>
          <cell r="AD13"/>
        </row>
        <row r="14">
          <cell r="A14">
            <v>11</v>
          </cell>
          <cell r="AD14"/>
        </row>
        <row r="15">
          <cell r="A15">
            <v>12</v>
          </cell>
          <cell r="AD15"/>
        </row>
        <row r="16">
          <cell r="A16">
            <v>13</v>
          </cell>
          <cell r="AD16"/>
        </row>
        <row r="17">
          <cell r="A17">
            <v>14</v>
          </cell>
          <cell r="AD17"/>
        </row>
        <row r="18">
          <cell r="A18">
            <v>15</v>
          </cell>
          <cell r="AD18"/>
        </row>
        <row r="19">
          <cell r="A19">
            <v>16</v>
          </cell>
          <cell r="AD19"/>
        </row>
        <row r="20">
          <cell r="A20">
            <v>17</v>
          </cell>
          <cell r="AD20"/>
        </row>
        <row r="21">
          <cell r="A21">
            <v>18</v>
          </cell>
          <cell r="AD21"/>
        </row>
        <row r="22">
          <cell r="A22">
            <v>19</v>
          </cell>
          <cell r="AD22"/>
        </row>
        <row r="23">
          <cell r="A23">
            <v>20</v>
          </cell>
          <cell r="AD23"/>
        </row>
        <row r="24">
          <cell r="A24">
            <v>21</v>
          </cell>
          <cell r="AD24"/>
        </row>
        <row r="25">
          <cell r="A25">
            <v>22</v>
          </cell>
          <cell r="AD25"/>
        </row>
        <row r="26">
          <cell r="A26">
            <v>23</v>
          </cell>
          <cell r="AD26"/>
        </row>
        <row r="27">
          <cell r="A27">
            <v>24</v>
          </cell>
          <cell r="AD27"/>
        </row>
        <row r="28">
          <cell r="A28">
            <v>25</v>
          </cell>
          <cell r="AD28"/>
        </row>
        <row r="29">
          <cell r="A29">
            <v>26</v>
          </cell>
          <cell r="AD29"/>
        </row>
        <row r="30">
          <cell r="A30">
            <v>27</v>
          </cell>
          <cell r="AD30"/>
        </row>
        <row r="31">
          <cell r="A31">
            <v>28</v>
          </cell>
          <cell r="AD31"/>
        </row>
        <row r="32">
          <cell r="A32">
            <v>29</v>
          </cell>
          <cell r="AD32"/>
        </row>
        <row r="33">
          <cell r="A33">
            <v>30</v>
          </cell>
          <cell r="AD33"/>
        </row>
        <row r="34">
          <cell r="A34">
            <v>31</v>
          </cell>
          <cell r="AD34"/>
        </row>
        <row r="35">
          <cell r="A35">
            <v>32</v>
          </cell>
          <cell r="AD35"/>
        </row>
        <row r="36">
          <cell r="A36">
            <v>33</v>
          </cell>
          <cell r="AD36"/>
        </row>
        <row r="37">
          <cell r="A37">
            <v>34</v>
          </cell>
          <cell r="AD37"/>
        </row>
        <row r="38">
          <cell r="A38">
            <v>35</v>
          </cell>
          <cell r="AD38"/>
        </row>
        <row r="39">
          <cell r="A39">
            <v>36</v>
          </cell>
          <cell r="AD39"/>
        </row>
        <row r="40">
          <cell r="A40">
            <v>37</v>
          </cell>
          <cell r="AD40"/>
        </row>
        <row r="41">
          <cell r="A41">
            <v>38</v>
          </cell>
          <cell r="AD41"/>
        </row>
        <row r="42">
          <cell r="A42">
            <v>39</v>
          </cell>
          <cell r="AD42"/>
        </row>
        <row r="43">
          <cell r="A43">
            <v>40</v>
          </cell>
          <cell r="AD43"/>
        </row>
        <row r="44">
          <cell r="A44">
            <v>41</v>
          </cell>
          <cell r="AD44"/>
        </row>
        <row r="45">
          <cell r="A45">
            <v>42</v>
          </cell>
          <cell r="AD45"/>
        </row>
        <row r="46">
          <cell r="A46">
            <v>43</v>
          </cell>
          <cell r="AD46"/>
        </row>
        <row r="47">
          <cell r="A47">
            <v>44</v>
          </cell>
          <cell r="AD47"/>
        </row>
        <row r="48">
          <cell r="A48">
            <v>45</v>
          </cell>
          <cell r="AD48"/>
        </row>
        <row r="49">
          <cell r="A49">
            <v>46</v>
          </cell>
          <cell r="AD49"/>
        </row>
        <row r="50">
          <cell r="A50">
            <v>47</v>
          </cell>
          <cell r="AD50"/>
        </row>
        <row r="51">
          <cell r="A51">
            <v>48</v>
          </cell>
          <cell r="AD51"/>
        </row>
        <row r="52">
          <cell r="A52">
            <v>49</v>
          </cell>
          <cell r="AD52"/>
        </row>
        <row r="53">
          <cell r="A53">
            <v>50</v>
          </cell>
          <cell r="AD53"/>
        </row>
        <row r="54">
          <cell r="A54">
            <v>51</v>
          </cell>
          <cell r="AD54"/>
        </row>
        <row r="55">
          <cell r="A55">
            <v>52</v>
          </cell>
          <cell r="AD55"/>
        </row>
        <row r="56">
          <cell r="A56">
            <v>53</v>
          </cell>
          <cell r="AD56"/>
        </row>
        <row r="57">
          <cell r="A57">
            <v>54</v>
          </cell>
          <cell r="AD57"/>
        </row>
        <row r="58">
          <cell r="A58">
            <v>55</v>
          </cell>
          <cell r="AD58"/>
        </row>
        <row r="59">
          <cell r="A59">
            <v>56</v>
          </cell>
          <cell r="AD59"/>
        </row>
        <row r="60">
          <cell r="A60">
            <v>57</v>
          </cell>
          <cell r="AD60"/>
        </row>
        <row r="61">
          <cell r="A61">
            <v>58</v>
          </cell>
          <cell r="AD61"/>
        </row>
        <row r="62">
          <cell r="A62">
            <v>59</v>
          </cell>
          <cell r="AD62"/>
        </row>
        <row r="63">
          <cell r="A63">
            <v>60</v>
          </cell>
          <cell r="AD63"/>
        </row>
        <row r="64">
          <cell r="A64">
            <v>61</v>
          </cell>
          <cell r="AD64"/>
        </row>
        <row r="65">
          <cell r="A65">
            <v>62</v>
          </cell>
          <cell r="AD65"/>
        </row>
        <row r="66">
          <cell r="A66">
            <v>63</v>
          </cell>
          <cell r="AD66"/>
        </row>
        <row r="67">
          <cell r="A67">
            <v>64</v>
          </cell>
          <cell r="AD67"/>
        </row>
        <row r="68">
          <cell r="A68">
            <v>65</v>
          </cell>
          <cell r="AD68"/>
        </row>
        <row r="69">
          <cell r="A69">
            <v>66</v>
          </cell>
          <cell r="AD69"/>
        </row>
        <row r="70">
          <cell r="A70">
            <v>67</v>
          </cell>
          <cell r="AD70"/>
        </row>
        <row r="71">
          <cell r="A71">
            <v>68</v>
          </cell>
          <cell r="AD71"/>
        </row>
        <row r="72">
          <cell r="A72">
            <v>69</v>
          </cell>
          <cell r="AD72"/>
        </row>
        <row r="73">
          <cell r="A73">
            <v>70</v>
          </cell>
          <cell r="AD73"/>
        </row>
        <row r="74">
          <cell r="A74">
            <v>71</v>
          </cell>
          <cell r="AD74"/>
        </row>
        <row r="75">
          <cell r="A75">
            <v>72</v>
          </cell>
          <cell r="AD75"/>
        </row>
        <row r="76">
          <cell r="A76">
            <v>73</v>
          </cell>
          <cell r="AD76"/>
        </row>
        <row r="77">
          <cell r="A77">
            <v>74</v>
          </cell>
          <cell r="AD77"/>
        </row>
        <row r="78">
          <cell r="A78">
            <v>75</v>
          </cell>
          <cell r="AD78"/>
        </row>
        <row r="79">
          <cell r="A79">
            <v>76</v>
          </cell>
          <cell r="AD79"/>
        </row>
        <row r="80">
          <cell r="A80">
            <v>77</v>
          </cell>
          <cell r="AD80"/>
        </row>
        <row r="81">
          <cell r="A81">
            <v>78</v>
          </cell>
          <cell r="AD81"/>
        </row>
        <row r="82">
          <cell r="A82">
            <v>79</v>
          </cell>
          <cell r="AD82"/>
        </row>
        <row r="83">
          <cell r="A83">
            <v>80</v>
          </cell>
          <cell r="AD83"/>
        </row>
        <row r="84">
          <cell r="A84">
            <v>81</v>
          </cell>
          <cell r="AD84"/>
        </row>
        <row r="85">
          <cell r="A85">
            <v>82</v>
          </cell>
          <cell r="AD85"/>
        </row>
        <row r="86">
          <cell r="A86">
            <v>83</v>
          </cell>
          <cell r="AD86"/>
        </row>
        <row r="87">
          <cell r="A87">
            <v>84</v>
          </cell>
          <cell r="AD87"/>
        </row>
        <row r="88">
          <cell r="A88">
            <v>85</v>
          </cell>
          <cell r="AD88"/>
        </row>
        <row r="89">
          <cell r="A89">
            <v>86</v>
          </cell>
          <cell r="AD89"/>
        </row>
        <row r="90">
          <cell r="A90">
            <v>87</v>
          </cell>
          <cell r="AD90"/>
        </row>
        <row r="91">
          <cell r="A91">
            <v>88</v>
          </cell>
          <cell r="AD91"/>
        </row>
        <row r="92">
          <cell r="A92">
            <v>89</v>
          </cell>
          <cell r="AD92"/>
        </row>
        <row r="93">
          <cell r="A93">
            <v>90</v>
          </cell>
          <cell r="AD93"/>
        </row>
        <row r="94">
          <cell r="A94">
            <v>91</v>
          </cell>
          <cell r="AD94"/>
        </row>
        <row r="95">
          <cell r="A95">
            <v>92</v>
          </cell>
          <cell r="AD95"/>
        </row>
        <row r="96">
          <cell r="A96">
            <v>93</v>
          </cell>
          <cell r="AD96"/>
        </row>
        <row r="97">
          <cell r="A97">
            <v>94</v>
          </cell>
          <cell r="AD97"/>
        </row>
        <row r="98">
          <cell r="A98">
            <v>95</v>
          </cell>
          <cell r="AD98"/>
        </row>
        <row r="99">
          <cell r="A99">
            <v>96</v>
          </cell>
          <cell r="AD99"/>
        </row>
        <row r="100">
          <cell r="A100">
            <v>97</v>
          </cell>
          <cell r="AD100"/>
        </row>
        <row r="101">
          <cell r="A101">
            <v>98</v>
          </cell>
          <cell r="AD101"/>
        </row>
        <row r="102">
          <cell r="A102">
            <v>99</v>
          </cell>
          <cell r="AD102"/>
        </row>
        <row r="103">
          <cell r="A103">
            <v>100</v>
          </cell>
          <cell r="AD103"/>
        </row>
        <row r="104">
          <cell r="A104">
            <v>101</v>
          </cell>
          <cell r="AD104"/>
        </row>
        <row r="105">
          <cell r="A105">
            <v>102</v>
          </cell>
          <cell r="AD105"/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>
        <row r="2">
          <cell r="C2">
            <v>40</v>
          </cell>
        </row>
      </sheetData>
      <sheetData sheetId="105"/>
      <sheetData sheetId="106"/>
      <sheetData sheetId="107"/>
      <sheetData sheetId="108"/>
      <sheetData sheetId="109"/>
      <sheetData sheetId="110">
        <row r="3">
          <cell r="A3">
            <v>1</v>
          </cell>
          <cell r="AE3"/>
        </row>
        <row r="4">
          <cell r="A4">
            <v>2</v>
          </cell>
          <cell r="AE4"/>
        </row>
        <row r="5">
          <cell r="A5">
            <v>3</v>
          </cell>
          <cell r="AE5"/>
        </row>
        <row r="6">
          <cell r="A6">
            <v>4</v>
          </cell>
          <cell r="AE6"/>
        </row>
        <row r="7">
          <cell r="A7">
            <v>5</v>
          </cell>
          <cell r="AE7"/>
        </row>
        <row r="8">
          <cell r="A8">
            <v>6</v>
          </cell>
          <cell r="AE8"/>
        </row>
        <row r="9">
          <cell r="A9">
            <v>7</v>
          </cell>
          <cell r="AE9"/>
        </row>
        <row r="10">
          <cell r="A10">
            <v>8</v>
          </cell>
          <cell r="AE10"/>
        </row>
        <row r="11">
          <cell r="A11">
            <v>9</v>
          </cell>
          <cell r="AE11"/>
        </row>
        <row r="12">
          <cell r="A12">
            <v>10</v>
          </cell>
          <cell r="AE12"/>
        </row>
        <row r="13">
          <cell r="A13">
            <v>11</v>
          </cell>
          <cell r="AE13"/>
        </row>
        <row r="14">
          <cell r="A14">
            <v>12</v>
          </cell>
          <cell r="AE14"/>
        </row>
        <row r="15">
          <cell r="A15">
            <v>13</v>
          </cell>
          <cell r="AE15"/>
        </row>
        <row r="16">
          <cell r="A16">
            <v>14</v>
          </cell>
          <cell r="AE16"/>
        </row>
        <row r="17">
          <cell r="A17">
            <v>15</v>
          </cell>
          <cell r="AE17"/>
        </row>
        <row r="18">
          <cell r="A18">
            <v>16</v>
          </cell>
          <cell r="AE18"/>
        </row>
        <row r="19">
          <cell r="A19">
            <v>17</v>
          </cell>
          <cell r="AE19"/>
        </row>
        <row r="20">
          <cell r="A20">
            <v>18</v>
          </cell>
          <cell r="AE20"/>
        </row>
        <row r="21">
          <cell r="A21">
            <v>19</v>
          </cell>
          <cell r="AE21"/>
        </row>
        <row r="22">
          <cell r="A22">
            <v>20</v>
          </cell>
          <cell r="AE22"/>
        </row>
        <row r="23">
          <cell r="A23">
            <v>21</v>
          </cell>
          <cell r="AE23"/>
        </row>
        <row r="24">
          <cell r="A24">
            <v>22</v>
          </cell>
          <cell r="AE24"/>
        </row>
        <row r="25">
          <cell r="A25">
            <v>23</v>
          </cell>
          <cell r="AE25"/>
        </row>
        <row r="26">
          <cell r="A26">
            <v>24</v>
          </cell>
          <cell r="AE26"/>
        </row>
        <row r="27">
          <cell r="A27">
            <v>25</v>
          </cell>
          <cell r="AE27"/>
        </row>
        <row r="28">
          <cell r="A28">
            <v>26</v>
          </cell>
          <cell r="AE28"/>
        </row>
        <row r="29">
          <cell r="A29">
            <v>27</v>
          </cell>
          <cell r="AE29"/>
        </row>
        <row r="30">
          <cell r="A30">
            <v>28</v>
          </cell>
          <cell r="AE30"/>
        </row>
        <row r="31">
          <cell r="A31">
            <v>29</v>
          </cell>
          <cell r="AE31"/>
        </row>
        <row r="32">
          <cell r="A32">
            <v>30</v>
          </cell>
          <cell r="AE32"/>
        </row>
        <row r="33">
          <cell r="A33">
            <v>31</v>
          </cell>
          <cell r="AE33"/>
        </row>
        <row r="34">
          <cell r="A34">
            <v>32</v>
          </cell>
          <cell r="AE34"/>
        </row>
        <row r="35">
          <cell r="A35">
            <v>33</v>
          </cell>
          <cell r="AE35"/>
        </row>
        <row r="36">
          <cell r="A36">
            <v>34</v>
          </cell>
          <cell r="AE36"/>
        </row>
        <row r="37">
          <cell r="A37">
            <v>35</v>
          </cell>
          <cell r="AE37"/>
        </row>
        <row r="38">
          <cell r="A38">
            <v>36</v>
          </cell>
          <cell r="AE38"/>
        </row>
        <row r="39">
          <cell r="A39">
            <v>37</v>
          </cell>
          <cell r="AE39"/>
        </row>
        <row r="40">
          <cell r="A40">
            <v>38</v>
          </cell>
          <cell r="AE40"/>
        </row>
        <row r="41">
          <cell r="A41">
            <v>39</v>
          </cell>
          <cell r="AE41"/>
        </row>
        <row r="42">
          <cell r="A42">
            <v>40</v>
          </cell>
          <cell r="AE42"/>
        </row>
        <row r="43">
          <cell r="A43">
            <v>41</v>
          </cell>
          <cell r="AE43"/>
        </row>
        <row r="44">
          <cell r="A44">
            <v>42</v>
          </cell>
          <cell r="AE44"/>
        </row>
        <row r="45">
          <cell r="A45">
            <v>43</v>
          </cell>
          <cell r="AE45"/>
        </row>
        <row r="46">
          <cell r="A46">
            <v>44</v>
          </cell>
          <cell r="AE46"/>
        </row>
        <row r="47">
          <cell r="A47">
            <v>45</v>
          </cell>
          <cell r="AE47"/>
        </row>
        <row r="48">
          <cell r="A48">
            <v>46</v>
          </cell>
          <cell r="AE48"/>
        </row>
        <row r="49">
          <cell r="A49">
            <v>47</v>
          </cell>
          <cell r="AE49"/>
        </row>
        <row r="50">
          <cell r="A50">
            <v>48</v>
          </cell>
          <cell r="AE50"/>
        </row>
        <row r="51">
          <cell r="A51">
            <v>49</v>
          </cell>
          <cell r="AE51"/>
        </row>
        <row r="52">
          <cell r="A52">
            <v>50</v>
          </cell>
          <cell r="AE52"/>
        </row>
        <row r="53">
          <cell r="A53">
            <v>51</v>
          </cell>
          <cell r="AE53"/>
        </row>
        <row r="54">
          <cell r="A54">
            <v>52</v>
          </cell>
          <cell r="AE54"/>
        </row>
        <row r="55">
          <cell r="A55">
            <v>53</v>
          </cell>
          <cell r="AE55"/>
        </row>
        <row r="56">
          <cell r="A56">
            <v>54</v>
          </cell>
          <cell r="AE56"/>
        </row>
        <row r="57">
          <cell r="A57">
            <v>55</v>
          </cell>
          <cell r="AE57"/>
        </row>
        <row r="58">
          <cell r="A58">
            <v>56</v>
          </cell>
          <cell r="AE58"/>
        </row>
        <row r="59">
          <cell r="A59">
            <v>57</v>
          </cell>
          <cell r="AE59"/>
        </row>
        <row r="60">
          <cell r="A60">
            <v>58</v>
          </cell>
          <cell r="AE60"/>
        </row>
        <row r="61">
          <cell r="A61">
            <v>59</v>
          </cell>
          <cell r="AE61"/>
        </row>
        <row r="62">
          <cell r="A62">
            <v>60</v>
          </cell>
          <cell r="AE62"/>
        </row>
        <row r="63">
          <cell r="A63">
            <v>61</v>
          </cell>
          <cell r="AE63"/>
        </row>
        <row r="64">
          <cell r="A64">
            <v>62</v>
          </cell>
          <cell r="AE64"/>
        </row>
        <row r="65">
          <cell r="A65">
            <v>63</v>
          </cell>
          <cell r="AE65"/>
        </row>
        <row r="66">
          <cell r="A66">
            <v>64</v>
          </cell>
          <cell r="AE66"/>
        </row>
        <row r="67">
          <cell r="A67">
            <v>65</v>
          </cell>
          <cell r="AE67"/>
        </row>
        <row r="68">
          <cell r="A68">
            <v>66</v>
          </cell>
          <cell r="AE68"/>
        </row>
        <row r="69">
          <cell r="A69">
            <v>67</v>
          </cell>
          <cell r="AE69"/>
        </row>
        <row r="70">
          <cell r="A70">
            <v>68</v>
          </cell>
          <cell r="AE70"/>
        </row>
        <row r="71">
          <cell r="A71">
            <v>69</v>
          </cell>
          <cell r="AE71"/>
        </row>
        <row r="72">
          <cell r="A72">
            <v>70</v>
          </cell>
          <cell r="AE72"/>
        </row>
        <row r="73">
          <cell r="A73">
            <v>71</v>
          </cell>
          <cell r="AE73"/>
        </row>
        <row r="74">
          <cell r="A74">
            <v>72</v>
          </cell>
          <cell r="AE74"/>
        </row>
        <row r="75">
          <cell r="A75">
            <v>73</v>
          </cell>
          <cell r="AE75"/>
        </row>
        <row r="76">
          <cell r="A76">
            <v>74</v>
          </cell>
          <cell r="AE76"/>
        </row>
        <row r="77">
          <cell r="A77">
            <v>75</v>
          </cell>
          <cell r="AE77"/>
        </row>
        <row r="78">
          <cell r="A78">
            <v>76</v>
          </cell>
          <cell r="AE78"/>
        </row>
        <row r="79">
          <cell r="A79">
            <v>77</v>
          </cell>
          <cell r="AE79"/>
        </row>
        <row r="80">
          <cell r="A80">
            <v>78</v>
          </cell>
          <cell r="AE80"/>
        </row>
        <row r="81">
          <cell r="A81">
            <v>79</v>
          </cell>
          <cell r="AE81"/>
        </row>
        <row r="82">
          <cell r="A82">
            <v>80</v>
          </cell>
          <cell r="AE82"/>
        </row>
        <row r="83">
          <cell r="A83">
            <v>81</v>
          </cell>
          <cell r="AE83"/>
        </row>
        <row r="84">
          <cell r="A84">
            <v>82</v>
          </cell>
          <cell r="AE84"/>
        </row>
        <row r="85">
          <cell r="A85">
            <v>83</v>
          </cell>
          <cell r="AE85"/>
        </row>
        <row r="86">
          <cell r="A86">
            <v>84</v>
          </cell>
          <cell r="AE86"/>
        </row>
        <row r="87">
          <cell r="A87">
            <v>85</v>
          </cell>
          <cell r="AE87"/>
        </row>
        <row r="88">
          <cell r="A88">
            <v>86</v>
          </cell>
          <cell r="AE88"/>
        </row>
        <row r="89">
          <cell r="A89">
            <v>87</v>
          </cell>
          <cell r="AE89"/>
        </row>
        <row r="90">
          <cell r="A90">
            <v>88</v>
          </cell>
          <cell r="AE90"/>
        </row>
        <row r="91">
          <cell r="A91">
            <v>89</v>
          </cell>
          <cell r="AE91"/>
        </row>
        <row r="92">
          <cell r="A92">
            <v>90</v>
          </cell>
          <cell r="AE92"/>
        </row>
        <row r="93">
          <cell r="A93">
            <v>91</v>
          </cell>
          <cell r="AE93"/>
        </row>
        <row r="94">
          <cell r="A94">
            <v>92</v>
          </cell>
          <cell r="AE94"/>
        </row>
        <row r="95">
          <cell r="A95">
            <v>93</v>
          </cell>
          <cell r="AE95"/>
        </row>
        <row r="96">
          <cell r="A96">
            <v>94</v>
          </cell>
          <cell r="AE96"/>
        </row>
        <row r="97">
          <cell r="A97">
            <v>95</v>
          </cell>
          <cell r="AE97"/>
        </row>
        <row r="98">
          <cell r="A98">
            <v>96</v>
          </cell>
          <cell r="AE98"/>
        </row>
        <row r="99">
          <cell r="A99">
            <v>97</v>
          </cell>
          <cell r="AE99"/>
        </row>
        <row r="100">
          <cell r="A100">
            <v>98</v>
          </cell>
          <cell r="AE100"/>
        </row>
        <row r="101">
          <cell r="A101">
            <v>99</v>
          </cell>
          <cell r="AE101"/>
        </row>
        <row r="102">
          <cell r="A102">
            <v>100</v>
          </cell>
          <cell r="AE102"/>
        </row>
        <row r="103">
          <cell r="A103">
            <v>101</v>
          </cell>
          <cell r="AE103"/>
        </row>
        <row r="104">
          <cell r="A104">
            <v>102</v>
          </cell>
          <cell r="AE104"/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1">
          <cell r="C1">
            <v>89</v>
          </cell>
        </row>
      </sheetData>
      <sheetData sheetId="127"/>
      <sheetData sheetId="128"/>
      <sheetData sheetId="129"/>
      <sheetData sheetId="130"/>
      <sheetData sheetId="13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حساب"/>
      <sheetName val="بيانات شخصية (2)"/>
      <sheetName val="لتسهيل جساب الحد الادني"/>
      <sheetName val="التسوية الضريبية _2017 (2)"/>
      <sheetName val="الحد الادني"/>
      <sheetName val="تفصيلي 10"/>
      <sheetName val="ديسمبر 2019"/>
      <sheetName val="ترقيات من 2010"/>
      <sheetName val="بيانات شخصية"/>
      <sheetName val="الادني بعد الترقية"/>
      <sheetName val="ورقة4"/>
    </sheetNames>
    <sheetDataSet>
      <sheetData sheetId="0"/>
      <sheetData sheetId="1"/>
      <sheetData sheetId="2">
        <row r="1">
          <cell r="B1" t="str">
            <v>السادسة</v>
          </cell>
          <cell r="C1">
            <v>2000</v>
          </cell>
        </row>
        <row r="2">
          <cell r="B2" t="str">
            <v>الخامسة</v>
          </cell>
          <cell r="C2">
            <v>2200</v>
          </cell>
        </row>
        <row r="3">
          <cell r="B3" t="str">
            <v>الرابعة</v>
          </cell>
          <cell r="C3">
            <v>2400</v>
          </cell>
        </row>
        <row r="4">
          <cell r="B4" t="str">
            <v>الثالثة</v>
          </cell>
          <cell r="C4">
            <v>2600</v>
          </cell>
        </row>
        <row r="5">
          <cell r="B5" t="str">
            <v>الثانية</v>
          </cell>
          <cell r="C5">
            <v>3000</v>
          </cell>
        </row>
        <row r="6">
          <cell r="B6" t="str">
            <v>الاولي</v>
          </cell>
          <cell r="C6">
            <v>3500</v>
          </cell>
        </row>
        <row r="7">
          <cell r="B7" t="str">
            <v>مدير عام</v>
          </cell>
          <cell r="C7">
            <v>4000</v>
          </cell>
        </row>
        <row r="8">
          <cell r="B8" t="str">
            <v>العالية</v>
          </cell>
          <cell r="C8">
            <v>5000</v>
          </cell>
        </row>
        <row r="9">
          <cell r="B9" t="str">
            <v>الممتازة</v>
          </cell>
          <cell r="C9">
            <v>7000</v>
          </cell>
        </row>
        <row r="10">
          <cell r="B10">
            <v>0</v>
          </cell>
          <cell r="C10">
            <v>0</v>
          </cell>
        </row>
      </sheetData>
      <sheetData sheetId="3"/>
      <sheetData sheetId="4">
        <row r="1">
          <cell r="A1">
            <v>1</v>
          </cell>
        </row>
      </sheetData>
      <sheetData sheetId="5"/>
      <sheetData sheetId="6">
        <row r="4">
          <cell r="A4">
            <v>1</v>
          </cell>
          <cell r="BS4"/>
        </row>
        <row r="5">
          <cell r="A5">
            <v>2</v>
          </cell>
          <cell r="BS5"/>
        </row>
        <row r="6">
          <cell r="A6">
            <v>3</v>
          </cell>
          <cell r="BS6"/>
        </row>
        <row r="7">
          <cell r="A7">
            <v>4</v>
          </cell>
        </row>
        <row r="8">
          <cell r="A8">
            <v>5</v>
          </cell>
          <cell r="BS8"/>
        </row>
        <row r="9">
          <cell r="A9">
            <v>6</v>
          </cell>
          <cell r="BS9"/>
        </row>
        <row r="10">
          <cell r="A10">
            <v>7</v>
          </cell>
          <cell r="BS10"/>
        </row>
        <row r="11">
          <cell r="A11">
            <v>8</v>
          </cell>
          <cell r="BS11"/>
        </row>
        <row r="12">
          <cell r="A12">
            <v>9</v>
          </cell>
          <cell r="BS12"/>
        </row>
        <row r="13">
          <cell r="A13">
            <v>10</v>
          </cell>
          <cell r="BS13"/>
        </row>
        <row r="14">
          <cell r="A14">
            <v>11</v>
          </cell>
          <cell r="BS14"/>
        </row>
        <row r="15">
          <cell r="A15">
            <v>12</v>
          </cell>
          <cell r="BS15"/>
        </row>
        <row r="16">
          <cell r="A16">
            <v>13</v>
          </cell>
          <cell r="BS16"/>
        </row>
        <row r="17">
          <cell r="A17">
            <v>14</v>
          </cell>
          <cell r="BS17"/>
        </row>
        <row r="18">
          <cell r="A18">
            <v>15</v>
          </cell>
          <cell r="BS18"/>
        </row>
        <row r="19">
          <cell r="A19">
            <v>16</v>
          </cell>
          <cell r="BS19"/>
        </row>
        <row r="20">
          <cell r="A20">
            <v>17</v>
          </cell>
          <cell r="BS20"/>
        </row>
        <row r="21">
          <cell r="A21">
            <v>18</v>
          </cell>
          <cell r="BS21"/>
        </row>
        <row r="22">
          <cell r="A22">
            <v>19</v>
          </cell>
          <cell r="BS22"/>
        </row>
        <row r="23">
          <cell r="A23">
            <v>20</v>
          </cell>
          <cell r="BS23"/>
        </row>
        <row r="24">
          <cell r="A24">
            <v>21</v>
          </cell>
          <cell r="BS24"/>
        </row>
        <row r="25">
          <cell r="A25">
            <v>22</v>
          </cell>
          <cell r="BS25"/>
        </row>
        <row r="26">
          <cell r="A26">
            <v>23</v>
          </cell>
          <cell r="BS26"/>
        </row>
        <row r="27">
          <cell r="A27">
            <v>24</v>
          </cell>
          <cell r="BS27"/>
        </row>
        <row r="28">
          <cell r="A28">
            <v>25</v>
          </cell>
          <cell r="BS28"/>
        </row>
        <row r="29">
          <cell r="A29">
            <v>26</v>
          </cell>
          <cell r="BS29"/>
        </row>
        <row r="30">
          <cell r="A30">
            <v>27</v>
          </cell>
          <cell r="BS30"/>
        </row>
        <row r="31">
          <cell r="A31">
            <v>28</v>
          </cell>
          <cell r="BS31"/>
        </row>
        <row r="32">
          <cell r="A32">
            <v>29</v>
          </cell>
          <cell r="BS32"/>
        </row>
        <row r="33">
          <cell r="A33">
            <v>30</v>
          </cell>
          <cell r="BS33"/>
        </row>
        <row r="34">
          <cell r="A34">
            <v>31</v>
          </cell>
          <cell r="BS34"/>
        </row>
        <row r="35">
          <cell r="A35">
            <v>32</v>
          </cell>
          <cell r="BS35"/>
        </row>
        <row r="36">
          <cell r="A36">
            <v>33</v>
          </cell>
          <cell r="BS36"/>
        </row>
        <row r="37">
          <cell r="A37">
            <v>34</v>
          </cell>
          <cell r="BS37"/>
        </row>
        <row r="38">
          <cell r="A38">
            <v>35</v>
          </cell>
          <cell r="BS38"/>
        </row>
        <row r="39">
          <cell r="A39">
            <v>36</v>
          </cell>
          <cell r="BS39"/>
        </row>
        <row r="40">
          <cell r="A40">
            <v>37</v>
          </cell>
          <cell r="BS40"/>
        </row>
        <row r="41">
          <cell r="A41">
            <v>38</v>
          </cell>
          <cell r="BS41"/>
        </row>
        <row r="42">
          <cell r="A42">
            <v>39</v>
          </cell>
          <cell r="BS42"/>
        </row>
        <row r="43">
          <cell r="A43">
            <v>40</v>
          </cell>
          <cell r="BS43"/>
        </row>
        <row r="44">
          <cell r="A44">
            <v>41</v>
          </cell>
          <cell r="BS44"/>
        </row>
        <row r="45">
          <cell r="A45">
            <v>42</v>
          </cell>
          <cell r="BS45"/>
        </row>
        <row r="46">
          <cell r="A46">
            <v>43</v>
          </cell>
          <cell r="BS46"/>
        </row>
        <row r="47">
          <cell r="A47">
            <v>44</v>
          </cell>
          <cell r="BS47"/>
        </row>
        <row r="48">
          <cell r="A48">
            <v>45</v>
          </cell>
          <cell r="BS48"/>
        </row>
        <row r="49">
          <cell r="A49">
            <v>46</v>
          </cell>
          <cell r="BS49"/>
        </row>
        <row r="50">
          <cell r="A50">
            <v>47</v>
          </cell>
          <cell r="BS50"/>
        </row>
        <row r="51">
          <cell r="A51">
            <v>48</v>
          </cell>
          <cell r="BS51"/>
        </row>
        <row r="52">
          <cell r="A52">
            <v>49</v>
          </cell>
          <cell r="BS52"/>
        </row>
        <row r="53">
          <cell r="A53">
            <v>50</v>
          </cell>
          <cell r="BS53"/>
        </row>
        <row r="54">
          <cell r="A54">
            <v>51</v>
          </cell>
          <cell r="BS54"/>
        </row>
        <row r="55">
          <cell r="A55">
            <v>52</v>
          </cell>
          <cell r="BS55"/>
        </row>
        <row r="56">
          <cell r="A56">
            <v>53</v>
          </cell>
          <cell r="BS56"/>
        </row>
        <row r="57">
          <cell r="A57">
            <v>54</v>
          </cell>
          <cell r="BS57"/>
        </row>
        <row r="58">
          <cell r="A58">
            <v>55</v>
          </cell>
          <cell r="BS58"/>
        </row>
        <row r="59">
          <cell r="A59">
            <v>56</v>
          </cell>
          <cell r="BS59"/>
        </row>
        <row r="60">
          <cell r="A60">
            <v>57</v>
          </cell>
          <cell r="BS60"/>
        </row>
        <row r="61">
          <cell r="A61">
            <v>58</v>
          </cell>
          <cell r="BS61"/>
        </row>
        <row r="62">
          <cell r="A62">
            <v>59</v>
          </cell>
          <cell r="BS62"/>
        </row>
        <row r="63">
          <cell r="A63">
            <v>60</v>
          </cell>
          <cell r="BS63"/>
        </row>
        <row r="64">
          <cell r="A64">
            <v>61</v>
          </cell>
          <cell r="BS64"/>
        </row>
        <row r="65">
          <cell r="A65">
            <v>62</v>
          </cell>
          <cell r="BS65"/>
        </row>
        <row r="66">
          <cell r="A66">
            <v>63</v>
          </cell>
          <cell r="BS66"/>
        </row>
        <row r="67">
          <cell r="A67">
            <v>64</v>
          </cell>
          <cell r="BS67"/>
        </row>
        <row r="68">
          <cell r="A68">
            <v>65</v>
          </cell>
          <cell r="BS68"/>
        </row>
        <row r="69">
          <cell r="A69">
            <v>66</v>
          </cell>
          <cell r="BS69"/>
        </row>
        <row r="70">
          <cell r="A70">
            <v>67</v>
          </cell>
          <cell r="BS70"/>
        </row>
        <row r="71">
          <cell r="A71">
            <v>68</v>
          </cell>
          <cell r="BS71"/>
        </row>
        <row r="72">
          <cell r="A72">
            <v>69</v>
          </cell>
          <cell r="BS72"/>
        </row>
        <row r="73">
          <cell r="A73">
            <v>70</v>
          </cell>
          <cell r="BS73"/>
        </row>
        <row r="74">
          <cell r="A74">
            <v>71</v>
          </cell>
          <cell r="BS74"/>
        </row>
        <row r="75">
          <cell r="A75">
            <v>72</v>
          </cell>
          <cell r="BS75"/>
        </row>
        <row r="76">
          <cell r="A76">
            <v>73</v>
          </cell>
          <cell r="BS76"/>
        </row>
        <row r="77">
          <cell r="A77">
            <v>74</v>
          </cell>
          <cell r="BS77"/>
        </row>
        <row r="78">
          <cell r="A78">
            <v>75</v>
          </cell>
          <cell r="BS78"/>
        </row>
        <row r="79">
          <cell r="A79">
            <v>76</v>
          </cell>
          <cell r="BS79"/>
        </row>
        <row r="80">
          <cell r="A80">
            <v>77</v>
          </cell>
          <cell r="BS80"/>
        </row>
        <row r="81">
          <cell r="A81">
            <v>78</v>
          </cell>
          <cell r="BS81"/>
        </row>
        <row r="82">
          <cell r="A82">
            <v>79</v>
          </cell>
          <cell r="BS82"/>
        </row>
        <row r="83">
          <cell r="A83">
            <v>80</v>
          </cell>
          <cell r="BS83"/>
        </row>
        <row r="84">
          <cell r="A84">
            <v>81</v>
          </cell>
          <cell r="BS84"/>
        </row>
        <row r="85">
          <cell r="A85">
            <v>82</v>
          </cell>
          <cell r="BS85"/>
        </row>
        <row r="86">
          <cell r="A86">
            <v>83</v>
          </cell>
          <cell r="BS86"/>
        </row>
        <row r="87">
          <cell r="A87">
            <v>84</v>
          </cell>
          <cell r="BS87"/>
        </row>
        <row r="88">
          <cell r="A88">
            <v>85</v>
          </cell>
          <cell r="BS88"/>
        </row>
        <row r="89">
          <cell r="A89">
            <v>86</v>
          </cell>
          <cell r="BS89"/>
        </row>
        <row r="90">
          <cell r="A90">
            <v>87</v>
          </cell>
          <cell r="BS90"/>
        </row>
        <row r="91">
          <cell r="A91">
            <v>87</v>
          </cell>
          <cell r="BS91"/>
        </row>
        <row r="92">
          <cell r="A92">
            <v>88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شيت الاجازات"/>
      <sheetName val="ورقة2"/>
    </sheetNames>
    <sheetDataSet>
      <sheetData sheetId="0">
        <row r="1">
          <cell r="A1" t="str">
            <v>بيانات الأجازات - كلية الطب البشري</v>
          </cell>
          <cell r="B1"/>
          <cell r="C1"/>
          <cell r="D1"/>
          <cell r="E1"/>
        </row>
        <row r="2">
          <cell r="B2">
            <v>2</v>
          </cell>
          <cell r="C2">
            <v>3</v>
          </cell>
          <cell r="D2">
            <v>4</v>
          </cell>
          <cell r="E2">
            <v>5</v>
          </cell>
        </row>
        <row r="3">
          <cell r="B3" t="str">
            <v>الاسم</v>
          </cell>
          <cell r="C3" t="str">
            <v>نوع الإجازة</v>
          </cell>
          <cell r="D3" t="str">
            <v>من</v>
          </cell>
          <cell r="E3" t="str">
            <v>إلى</v>
          </cell>
        </row>
        <row r="4">
          <cell r="B4" t="str">
            <v>ابو بكر جلال علي عبد الحافظ</v>
          </cell>
          <cell r="C4" t="str">
            <v>أجازة جزء من الوقت ٦٥% من المرتب</v>
          </cell>
          <cell r="D4">
            <v>42826</v>
          </cell>
          <cell r="E4">
            <v>42916</v>
          </cell>
        </row>
        <row r="5">
          <cell r="B5" t="str">
            <v>ابو بكر جلال علي عبد الحافظ</v>
          </cell>
          <cell r="C5" t="str">
            <v>أجازة جزء من الوقت ٦٥% من المرتب</v>
          </cell>
          <cell r="D5">
            <v>42917</v>
          </cell>
          <cell r="E5">
            <v>43190</v>
          </cell>
        </row>
        <row r="6">
          <cell r="B6" t="str">
            <v>ابو بكر جلال علي عبد الحافظ</v>
          </cell>
          <cell r="C6" t="str">
            <v>أجازة جزء من الوقت ٦٥% من المرتب</v>
          </cell>
          <cell r="D6">
            <v>43191</v>
          </cell>
          <cell r="E6">
            <v>43404</v>
          </cell>
        </row>
        <row r="7">
          <cell r="B7" t="str">
            <v>ابو بكر جلال علي عبد الحافظ</v>
          </cell>
          <cell r="C7" t="str">
            <v>خاصة بدون مرتب</v>
          </cell>
          <cell r="D7">
            <v>41365</v>
          </cell>
          <cell r="E7">
            <v>41614</v>
          </cell>
        </row>
        <row r="8">
          <cell r="B8" t="str">
            <v>احمد إبراهيم جلال إبراهيم</v>
          </cell>
          <cell r="C8" t="str">
            <v>خاصة بدون مرتب</v>
          </cell>
          <cell r="D8">
            <v>43051</v>
          </cell>
          <cell r="E8">
            <v>44146</v>
          </cell>
        </row>
        <row r="9">
          <cell r="B9" t="str">
            <v>اسماء اسلام توفيق عبد المتجلى</v>
          </cell>
          <cell r="C9" t="str">
            <v>أجازة جزء من الوقت ٦٥% من المرتب</v>
          </cell>
          <cell r="D9">
            <v>43647</v>
          </cell>
          <cell r="E9">
            <v>43769</v>
          </cell>
        </row>
        <row r="10">
          <cell r="B10" t="str">
            <v>اسماء اسلام توفيق عبد المتجلى</v>
          </cell>
          <cell r="C10" t="str">
            <v>رعاية طفل</v>
          </cell>
          <cell r="D10">
            <v>42491</v>
          </cell>
          <cell r="E10">
            <v>43039</v>
          </cell>
        </row>
        <row r="11">
          <cell r="B11" t="str">
            <v>اسماء اسلام توفيق عبد المتجلى</v>
          </cell>
          <cell r="C11" t="str">
            <v>رعاية طفل</v>
          </cell>
          <cell r="D11">
            <v>43040</v>
          </cell>
          <cell r="E11">
            <v>43292</v>
          </cell>
        </row>
        <row r="12">
          <cell r="B12" t="str">
            <v>اماني يوسف عبد العال يوسف</v>
          </cell>
          <cell r="C12" t="str">
            <v>أجازة جزء من الوقت ٦٥% من المرتب</v>
          </cell>
          <cell r="D12">
            <v>41699</v>
          </cell>
          <cell r="E12">
            <v>42004</v>
          </cell>
        </row>
        <row r="13">
          <cell r="B13" t="str">
            <v>اماني يوسف عبد العال يوسف</v>
          </cell>
          <cell r="C13" t="str">
            <v>خاصة بدون مرتب</v>
          </cell>
          <cell r="D13">
            <v>41365</v>
          </cell>
          <cell r="E13">
            <v>41455</v>
          </cell>
        </row>
        <row r="14">
          <cell r="B14" t="str">
            <v>اماني يوسف عبد العال يوسف</v>
          </cell>
          <cell r="C14" t="str">
            <v>رعاية طفل</v>
          </cell>
          <cell r="D14">
            <v>41579</v>
          </cell>
          <cell r="E14">
            <v>41640</v>
          </cell>
        </row>
        <row r="15">
          <cell r="B15" t="str">
            <v>اماني يوسف عبد العال يوسف</v>
          </cell>
          <cell r="C15" t="str">
            <v>رعاية طفل</v>
          </cell>
          <cell r="D15">
            <v>42095</v>
          </cell>
          <cell r="E15">
            <v>42735</v>
          </cell>
        </row>
        <row r="16">
          <cell r="B16" t="str">
            <v>اماني يوسف عبد العال يوسف</v>
          </cell>
          <cell r="C16" t="str">
            <v>رعاية طفل</v>
          </cell>
          <cell r="D16">
            <v>42856</v>
          </cell>
          <cell r="E16">
            <v>42947</v>
          </cell>
        </row>
        <row r="17">
          <cell r="B17" t="str">
            <v>اماني يوسف عبد العال يوسف</v>
          </cell>
          <cell r="C17" t="str">
            <v>رعاية طفل</v>
          </cell>
          <cell r="D17">
            <v>42948</v>
          </cell>
          <cell r="E17">
            <v>43312</v>
          </cell>
        </row>
        <row r="18">
          <cell r="B18" t="str">
            <v>اماني يوسف عبد العال يوسف</v>
          </cell>
          <cell r="C18" t="str">
            <v>رعاية طفل</v>
          </cell>
          <cell r="D18">
            <v>43739</v>
          </cell>
          <cell r="E18">
            <v>43769</v>
          </cell>
        </row>
        <row r="19">
          <cell r="B19" t="str">
            <v>اميرة إسماعيل تهامى إسماعيل</v>
          </cell>
          <cell r="C19" t="str">
            <v>رعاية طفل</v>
          </cell>
          <cell r="D19">
            <v>42370</v>
          </cell>
          <cell r="E19">
            <v>42460</v>
          </cell>
        </row>
        <row r="20">
          <cell r="B20" t="str">
            <v>اميرة إسماعيل تهامى إسماعيل</v>
          </cell>
          <cell r="C20" t="str">
            <v>رعاية طفل</v>
          </cell>
          <cell r="D20">
            <v>42705</v>
          </cell>
          <cell r="E20">
            <v>42855</v>
          </cell>
        </row>
        <row r="21">
          <cell r="B21" t="str">
            <v>اميرة إسماعيل تهامى إسماعيل</v>
          </cell>
          <cell r="C21" t="str">
            <v>رعاية طفل</v>
          </cell>
          <cell r="D21">
            <v>43571</v>
          </cell>
          <cell r="E21">
            <v>43646</v>
          </cell>
        </row>
        <row r="22">
          <cell r="B22" t="str">
            <v>اميرة إسماعيل تهامى إسماعيل</v>
          </cell>
          <cell r="C22" t="str">
            <v>رعاية طفل</v>
          </cell>
          <cell r="D22">
            <v>43831</v>
          </cell>
          <cell r="E22">
            <v>43890</v>
          </cell>
        </row>
        <row r="23">
          <cell r="B23" t="str">
            <v>اميرة طلعت أنور علي</v>
          </cell>
          <cell r="C23" t="str">
            <v>رعاية طفل</v>
          </cell>
          <cell r="D23">
            <v>41122</v>
          </cell>
          <cell r="E23">
            <v>41486</v>
          </cell>
        </row>
        <row r="24">
          <cell r="B24" t="str">
            <v>اميرة طلعت أنور علي</v>
          </cell>
          <cell r="C24" t="str">
            <v>رعاية طفل</v>
          </cell>
          <cell r="D24">
            <v>41487</v>
          </cell>
          <cell r="E24">
            <v>41851</v>
          </cell>
        </row>
        <row r="25">
          <cell r="B25" t="str">
            <v>اميرة طلعت أنور علي</v>
          </cell>
          <cell r="C25" t="str">
            <v>رعاية طفل</v>
          </cell>
          <cell r="D25">
            <v>41852</v>
          </cell>
          <cell r="E25">
            <v>42216</v>
          </cell>
        </row>
        <row r="26">
          <cell r="B26" t="str">
            <v>اميرة طلعت أنور علي</v>
          </cell>
          <cell r="C26" t="str">
            <v>رعاية طفل</v>
          </cell>
          <cell r="D26">
            <v>42217</v>
          </cell>
          <cell r="E26">
            <v>42582</v>
          </cell>
        </row>
        <row r="27">
          <cell r="B27" t="str">
            <v>اميرة طلعت أنور علي</v>
          </cell>
          <cell r="C27" t="str">
            <v>رعاية طفل</v>
          </cell>
          <cell r="D27">
            <v>42583</v>
          </cell>
          <cell r="E27">
            <v>42947</v>
          </cell>
        </row>
        <row r="28">
          <cell r="B28" t="str">
            <v>اميرة طلعت أنور علي</v>
          </cell>
          <cell r="C28" t="str">
            <v>مرافق</v>
          </cell>
          <cell r="D28">
            <v>42948</v>
          </cell>
          <cell r="E28">
            <v>43312</v>
          </cell>
        </row>
        <row r="29">
          <cell r="B29" t="str">
            <v>ايمان أحمد بركات أحمد</v>
          </cell>
          <cell r="C29" t="str">
            <v>أجازة جزء من الوقت ٥٠% من المرتب</v>
          </cell>
          <cell r="D29">
            <v>41699</v>
          </cell>
          <cell r="E29">
            <v>41729</v>
          </cell>
        </row>
        <row r="30">
          <cell r="B30" t="str">
            <v>ايمان أحمد بركات أحمد</v>
          </cell>
          <cell r="C30" t="str">
            <v>خاصة بدون مرتب</v>
          </cell>
          <cell r="D30">
            <v>41760</v>
          </cell>
          <cell r="E30">
            <v>42124</v>
          </cell>
        </row>
        <row r="31">
          <cell r="B31" t="str">
            <v>ايمان أحمد بركات أحمد</v>
          </cell>
          <cell r="C31" t="str">
            <v>رعاية طفل</v>
          </cell>
          <cell r="D31">
            <v>42278</v>
          </cell>
          <cell r="E31">
            <v>43646</v>
          </cell>
        </row>
        <row r="32">
          <cell r="B32" t="str">
            <v>ايمان أحمد بركات أحمد</v>
          </cell>
          <cell r="C32" t="str">
            <v>رعاية طفل</v>
          </cell>
          <cell r="D32">
            <v>43794</v>
          </cell>
          <cell r="E32">
            <v>44012</v>
          </cell>
        </row>
        <row r="33">
          <cell r="B33" t="str">
            <v>ايمان جمال محمد سيف خليل</v>
          </cell>
          <cell r="C33" t="str">
            <v>رعاية الأسرة</v>
          </cell>
          <cell r="D33">
            <v>43531</v>
          </cell>
          <cell r="E33">
            <v>43896</v>
          </cell>
        </row>
        <row r="34">
          <cell r="B34" t="str">
            <v>ايمان جمال محمد سيف خليل</v>
          </cell>
          <cell r="C34" t="str">
            <v>رعاية طفل</v>
          </cell>
          <cell r="D34">
            <v>40975</v>
          </cell>
          <cell r="E34">
            <v>41339</v>
          </cell>
        </row>
        <row r="35">
          <cell r="B35" t="str">
            <v>ايمان جمال محمد سيف خليل</v>
          </cell>
          <cell r="C35" t="str">
            <v>رعاية طفل</v>
          </cell>
          <cell r="D35">
            <v>41340</v>
          </cell>
          <cell r="E35">
            <v>41704</v>
          </cell>
        </row>
        <row r="36">
          <cell r="B36" t="str">
            <v>ايمان جمال محمد سيف خليل</v>
          </cell>
          <cell r="C36" t="str">
            <v>رعاية طفل</v>
          </cell>
          <cell r="D36">
            <v>41705</v>
          </cell>
          <cell r="E36">
            <v>42069</v>
          </cell>
        </row>
        <row r="37">
          <cell r="B37" t="str">
            <v>ايمان جمال محمد سيف خليل</v>
          </cell>
          <cell r="C37" t="str">
            <v>رعاية طفل</v>
          </cell>
          <cell r="D37">
            <v>42070</v>
          </cell>
          <cell r="E37">
            <v>43530</v>
          </cell>
        </row>
        <row r="38">
          <cell r="B38" t="str">
            <v>بسمة عبد العزيز ابو العلا</v>
          </cell>
          <cell r="C38" t="str">
            <v>أجازة جزء من الوقت ٦٥% من المرتب</v>
          </cell>
          <cell r="D38">
            <v>43709</v>
          </cell>
          <cell r="E38">
            <v>44012</v>
          </cell>
        </row>
        <row r="39">
          <cell r="B39" t="str">
            <v>بسمة عبد العزيز ابو العلا</v>
          </cell>
          <cell r="C39" t="str">
            <v>خاصة بدون مرتب</v>
          </cell>
          <cell r="D39">
            <v>41671</v>
          </cell>
          <cell r="E39">
            <v>41676</v>
          </cell>
        </row>
        <row r="40">
          <cell r="B40" t="str">
            <v>بيتر عاطف كمال متري</v>
          </cell>
          <cell r="C40" t="str">
            <v>خاصة بدون مرتب</v>
          </cell>
          <cell r="D40">
            <v>41699</v>
          </cell>
          <cell r="E40">
            <v>41796</v>
          </cell>
        </row>
        <row r="41">
          <cell r="B41" t="str">
            <v>جيهان محمد حسن بدري</v>
          </cell>
          <cell r="C41" t="str">
            <v>رعاية طفل</v>
          </cell>
          <cell r="D41">
            <v>41548</v>
          </cell>
          <cell r="E41">
            <v>41772</v>
          </cell>
        </row>
        <row r="42">
          <cell r="B42" t="str">
            <v>جيهان محمد حسن بدري</v>
          </cell>
          <cell r="C42" t="str">
            <v>ندب كلى</v>
          </cell>
          <cell r="D42">
            <v>41883</v>
          </cell>
          <cell r="E42">
            <v>44074</v>
          </cell>
        </row>
        <row r="43">
          <cell r="B43" t="str">
            <v>حازم عبد الرحمن دوينى عبدالرحمن</v>
          </cell>
          <cell r="C43" t="str">
            <v>ندب كلى</v>
          </cell>
          <cell r="D43">
            <v>43160</v>
          </cell>
          <cell r="E43">
            <v>43524</v>
          </cell>
        </row>
        <row r="44">
          <cell r="B44" t="str">
            <v>حسام جمال الدين محمد محمود</v>
          </cell>
          <cell r="C44" t="str">
            <v>ندب كلى</v>
          </cell>
          <cell r="D44">
            <v>43427</v>
          </cell>
          <cell r="E44">
            <v>43646</v>
          </cell>
        </row>
        <row r="45">
          <cell r="B45" t="str">
            <v>حنان حسن عبد العزيز النوبى</v>
          </cell>
          <cell r="C45" t="str">
            <v>خاصة بدون مرتب</v>
          </cell>
          <cell r="D45">
            <v>41365</v>
          </cell>
          <cell r="E45">
            <v>41729</v>
          </cell>
        </row>
        <row r="46">
          <cell r="B46" t="str">
            <v>حنان حسن عبد العزيز النوبى</v>
          </cell>
          <cell r="C46" t="str">
            <v>رعاية طفل</v>
          </cell>
          <cell r="D46">
            <v>41730</v>
          </cell>
          <cell r="E46">
            <v>42094</v>
          </cell>
        </row>
        <row r="47">
          <cell r="B47" t="str">
            <v>حنان حسن عبد العزيز النوبى</v>
          </cell>
          <cell r="C47" t="str">
            <v>رعاية طفل</v>
          </cell>
          <cell r="D47">
            <v>42095</v>
          </cell>
          <cell r="E47">
            <v>42825</v>
          </cell>
        </row>
        <row r="48">
          <cell r="B48" t="str">
            <v>حنان حسن عبد العزيز النوبى</v>
          </cell>
          <cell r="C48" t="str">
            <v>رعاية طفل</v>
          </cell>
          <cell r="D48">
            <v>42826</v>
          </cell>
          <cell r="E48">
            <v>43646</v>
          </cell>
        </row>
        <row r="49">
          <cell r="B49" t="str">
            <v>داليا محي عبد العليم عبد الحافظ</v>
          </cell>
          <cell r="C49" t="str">
            <v>رعاية طفل</v>
          </cell>
          <cell r="D49">
            <v>43009</v>
          </cell>
          <cell r="E49">
            <v>43190</v>
          </cell>
        </row>
        <row r="50">
          <cell r="B50" t="str">
            <v>دينا حسين اسماعيل احمد</v>
          </cell>
          <cell r="C50" t="str">
            <v>أجازة جزء من الوقت ٥٠% من المرتب</v>
          </cell>
          <cell r="D50">
            <v>41760</v>
          </cell>
          <cell r="E50">
            <v>42004</v>
          </cell>
        </row>
        <row r="51">
          <cell r="B51" t="str">
            <v>دينا حسين اسماعيل احمد</v>
          </cell>
          <cell r="C51" t="str">
            <v>أجازة جزء من الوقت ٥٠% من المرتب</v>
          </cell>
          <cell r="D51">
            <v>42005</v>
          </cell>
          <cell r="E51">
            <v>42185</v>
          </cell>
        </row>
        <row r="52">
          <cell r="B52" t="str">
            <v>دينا حسين اسماعيل احمد</v>
          </cell>
          <cell r="C52" t="str">
            <v>أجازة جزء من الوقت ٥٠% من المرتب</v>
          </cell>
          <cell r="D52">
            <v>42186</v>
          </cell>
          <cell r="E52">
            <v>42247</v>
          </cell>
        </row>
        <row r="53">
          <cell r="B53" t="str">
            <v>دينا حسين اسماعيل احمد</v>
          </cell>
          <cell r="C53" t="str">
            <v>أجازة جزء من الوقت ٦٠% من المرتب</v>
          </cell>
          <cell r="D53">
            <v>42339</v>
          </cell>
          <cell r="E53">
            <v>42369</v>
          </cell>
        </row>
        <row r="54">
          <cell r="B54" t="str">
            <v>دينا حسين اسماعيل احمد</v>
          </cell>
          <cell r="C54" t="str">
            <v>أجازة جزء من الوقت ٦٠% من المرتب</v>
          </cell>
          <cell r="D54">
            <v>42370</v>
          </cell>
          <cell r="E54">
            <v>42551</v>
          </cell>
        </row>
        <row r="55">
          <cell r="B55" t="str">
            <v>دينا حسين اسماعيل احمد</v>
          </cell>
          <cell r="C55" t="str">
            <v>أجازة جزء من الوقت ٦٠% من المرتب</v>
          </cell>
          <cell r="D55">
            <v>42552</v>
          </cell>
          <cell r="E55">
            <v>42582</v>
          </cell>
        </row>
        <row r="56">
          <cell r="B56" t="str">
            <v>دينا حسين اسماعيل احمد</v>
          </cell>
          <cell r="C56" t="str">
            <v>أجازة جزء من الوقت ٦٠% من المرتب</v>
          </cell>
          <cell r="D56">
            <v>42736</v>
          </cell>
          <cell r="E56">
            <v>42794</v>
          </cell>
        </row>
        <row r="57">
          <cell r="B57" t="str">
            <v>دينا حسين اسماعيل احمد</v>
          </cell>
          <cell r="C57" t="str">
            <v>أجازة جزء من الوقت ٦٥% من المرتب</v>
          </cell>
          <cell r="D57">
            <v>41334</v>
          </cell>
          <cell r="E57">
            <v>41455</v>
          </cell>
        </row>
        <row r="58">
          <cell r="B58" t="str">
            <v>دينا حسين اسماعيل احمد</v>
          </cell>
          <cell r="C58" t="str">
            <v>أجازة جزء من الوقت ٦٥% من المرتب</v>
          </cell>
          <cell r="D58">
            <v>42248</v>
          </cell>
          <cell r="E58">
            <v>42338</v>
          </cell>
        </row>
        <row r="59">
          <cell r="B59" t="str">
            <v>دينا حسين اسماعيل احمد</v>
          </cell>
          <cell r="C59" t="str">
            <v>أجازة جزء من الوقت ٦٥% من المرتب</v>
          </cell>
          <cell r="D59">
            <v>42795</v>
          </cell>
          <cell r="E59">
            <v>43434</v>
          </cell>
        </row>
        <row r="60">
          <cell r="B60" t="str">
            <v>دينا حسين اسماعيل احمد</v>
          </cell>
          <cell r="C60" t="str">
            <v>أجازة جزء من الوقت ٦٥% من المرتب</v>
          </cell>
          <cell r="D60">
            <v>43526</v>
          </cell>
          <cell r="E60">
            <v>43830</v>
          </cell>
        </row>
        <row r="61">
          <cell r="B61" t="str">
            <v>دينا حسين اسماعيل احمد</v>
          </cell>
          <cell r="C61" t="str">
            <v>أجازة جزء من الوقت ٧٥% من المرتب</v>
          </cell>
          <cell r="D61">
            <v>42583</v>
          </cell>
          <cell r="E61">
            <v>42735</v>
          </cell>
        </row>
        <row r="62">
          <cell r="B62" t="str">
            <v>دينا حسين اسماعيل احمد</v>
          </cell>
          <cell r="C62" t="str">
            <v>رعاية طفل</v>
          </cell>
          <cell r="D62">
            <v>41153</v>
          </cell>
          <cell r="E62">
            <v>41333</v>
          </cell>
        </row>
        <row r="63">
          <cell r="B63" t="str">
            <v>دينا حسين اسماعيل احمد</v>
          </cell>
          <cell r="C63" t="str">
            <v>رعاية طفل</v>
          </cell>
          <cell r="D63">
            <v>41579</v>
          </cell>
          <cell r="E63">
            <v>41759</v>
          </cell>
        </row>
        <row r="64">
          <cell r="B64" t="str">
            <v>دينا حسين اسماعيل احمد</v>
          </cell>
          <cell r="C64" t="str">
            <v>رعاية طفل</v>
          </cell>
          <cell r="D64">
            <v>43435</v>
          </cell>
          <cell r="E64">
            <v>43524</v>
          </cell>
        </row>
        <row r="65">
          <cell r="B65" t="str">
            <v>دينا حسين اسماعيل احمد</v>
          </cell>
          <cell r="C65" t="str">
            <v>رعاية طفل</v>
          </cell>
          <cell r="D65">
            <v>43831</v>
          </cell>
          <cell r="E65">
            <v>43890</v>
          </cell>
        </row>
        <row r="66">
          <cell r="B66" t="str">
            <v>رشا رفعت عبد العزيز عبد الرحيم</v>
          </cell>
          <cell r="C66" t="str">
            <v>رعاية طفل</v>
          </cell>
          <cell r="D66">
            <v>41580</v>
          </cell>
          <cell r="E66">
            <v>41609</v>
          </cell>
        </row>
        <row r="67">
          <cell r="B67" t="str">
            <v>رشا رفعت عبد العزيز عبد الرحيم</v>
          </cell>
          <cell r="C67" t="str">
            <v>رعاية طفل</v>
          </cell>
          <cell r="D67">
            <v>41885</v>
          </cell>
          <cell r="E67">
            <v>42004</v>
          </cell>
        </row>
        <row r="68">
          <cell r="B68" t="str">
            <v>رشا محمد محمد احمد مصطفى</v>
          </cell>
          <cell r="C68" t="str">
            <v>ندب كلى</v>
          </cell>
          <cell r="D68">
            <v>42866</v>
          </cell>
          <cell r="E68">
            <v>43190</v>
          </cell>
        </row>
        <row r="69">
          <cell r="B69" t="str">
            <v>سحر عبد الجابر عمر أحمد</v>
          </cell>
          <cell r="C69" t="str">
            <v>خاصة بدون مرتب</v>
          </cell>
          <cell r="D69">
            <v>41106</v>
          </cell>
          <cell r="E69">
            <v>41470</v>
          </cell>
        </row>
        <row r="70">
          <cell r="B70" t="str">
            <v>سحر عبد الجابر عمر أحمد</v>
          </cell>
          <cell r="C70" t="str">
            <v>خاصة بدون مرتب</v>
          </cell>
          <cell r="D70">
            <v>41471</v>
          </cell>
          <cell r="E70">
            <v>41835</v>
          </cell>
        </row>
        <row r="71">
          <cell r="B71" t="str">
            <v>سحر عبد الجابر عمر أحمد</v>
          </cell>
          <cell r="C71" t="str">
            <v>خاصة بدون مرتب</v>
          </cell>
          <cell r="D71">
            <v>41836</v>
          </cell>
          <cell r="E71">
            <v>42200</v>
          </cell>
        </row>
        <row r="72">
          <cell r="B72" t="str">
            <v>سحر عبد الجابر عمر أحمد</v>
          </cell>
          <cell r="C72" t="str">
            <v>خاصة بدون مرتب</v>
          </cell>
          <cell r="D72">
            <v>42201</v>
          </cell>
          <cell r="E72">
            <v>43661</v>
          </cell>
        </row>
        <row r="73">
          <cell r="B73" t="str">
            <v>سها شحاته حامد عبد الرحمن</v>
          </cell>
          <cell r="C73" t="str">
            <v>خاصة بدون مرتب</v>
          </cell>
          <cell r="D73">
            <v>41883</v>
          </cell>
          <cell r="E73">
            <v>41912</v>
          </cell>
        </row>
        <row r="74">
          <cell r="B74" t="str">
            <v>سها شحاته حامد عبد الرحمن</v>
          </cell>
          <cell r="C74" t="str">
            <v>رعاية طفل</v>
          </cell>
          <cell r="D74">
            <v>42309</v>
          </cell>
          <cell r="E74">
            <v>42735</v>
          </cell>
        </row>
        <row r="75">
          <cell r="B75" t="str">
            <v>سها شحاته حامد عبد الرحمن</v>
          </cell>
          <cell r="C75" t="str">
            <v>رعاية طفل</v>
          </cell>
          <cell r="D75">
            <v>42826</v>
          </cell>
          <cell r="E75">
            <v>42874</v>
          </cell>
        </row>
        <row r="76">
          <cell r="B76" t="str">
            <v>سها شحاته حامد عبد الرحمن</v>
          </cell>
          <cell r="C76" t="str">
            <v>رعاية طفل</v>
          </cell>
          <cell r="D76">
            <v>42998</v>
          </cell>
          <cell r="E76">
            <v>43100</v>
          </cell>
        </row>
        <row r="77">
          <cell r="B77" t="str">
            <v>سها شحاته حامد عبد الرحمن</v>
          </cell>
          <cell r="C77" t="str">
            <v>رعاية طفل</v>
          </cell>
          <cell r="D77">
            <v>43101</v>
          </cell>
          <cell r="E77">
            <v>43465</v>
          </cell>
        </row>
        <row r="78">
          <cell r="B78" t="str">
            <v>سها شحاته حامد عبد الرحمن</v>
          </cell>
          <cell r="C78" t="str">
            <v>مرافق</v>
          </cell>
          <cell r="D78">
            <v>43586</v>
          </cell>
          <cell r="E78">
            <v>43738</v>
          </cell>
        </row>
        <row r="79">
          <cell r="B79" t="str">
            <v>سومية أحمد عبد العال أحمد</v>
          </cell>
          <cell r="C79" t="str">
            <v>رعاية طفل</v>
          </cell>
          <cell r="D79">
            <v>41122</v>
          </cell>
          <cell r="E79">
            <v>41213</v>
          </cell>
        </row>
        <row r="80">
          <cell r="B80" t="str">
            <v>سومية أحمد عبد العال أحمد</v>
          </cell>
          <cell r="C80" t="str">
            <v>رعاية طفل</v>
          </cell>
          <cell r="D80">
            <v>41518</v>
          </cell>
          <cell r="E80">
            <v>41882</v>
          </cell>
        </row>
        <row r="81">
          <cell r="B81" t="str">
            <v>سومية أحمد عبد العال أحمد</v>
          </cell>
          <cell r="C81" t="str">
            <v>رعاية طفل</v>
          </cell>
          <cell r="D81">
            <v>41883</v>
          </cell>
          <cell r="E81">
            <v>42247</v>
          </cell>
        </row>
        <row r="82">
          <cell r="B82" t="str">
            <v>سومية أحمد عبد العال أحمد</v>
          </cell>
          <cell r="C82" t="str">
            <v>رعاية طفل</v>
          </cell>
          <cell r="D82">
            <v>42248</v>
          </cell>
          <cell r="E82">
            <v>42978</v>
          </cell>
        </row>
        <row r="83">
          <cell r="B83" t="str">
            <v>سومية أحمد عبد العال أحمد</v>
          </cell>
          <cell r="C83" t="str">
            <v>رعاية طفل</v>
          </cell>
          <cell r="D83">
            <v>43132</v>
          </cell>
          <cell r="E83">
            <v>43769</v>
          </cell>
        </row>
        <row r="84">
          <cell r="B84" t="str">
            <v>سومية أحمد عبد العال أحمد</v>
          </cell>
          <cell r="C84" t="str">
            <v>مرافق</v>
          </cell>
          <cell r="D84">
            <v>43770</v>
          </cell>
          <cell r="E84">
            <v>44135</v>
          </cell>
        </row>
        <row r="85">
          <cell r="B85" t="str">
            <v>شيماء حسن زكى حسين</v>
          </cell>
          <cell r="C85" t="str">
            <v>أجازة جزء من الوقت ٦٥% من المرتب</v>
          </cell>
          <cell r="D85">
            <v>43435</v>
          </cell>
          <cell r="E85">
            <v>43524</v>
          </cell>
        </row>
        <row r="86">
          <cell r="B86" t="str">
            <v>شيماء حسن زكى حسين</v>
          </cell>
          <cell r="C86" t="str">
            <v>أجازة جزء من الوقت ٧٥% من المرتب</v>
          </cell>
          <cell r="D86">
            <v>42614</v>
          </cell>
          <cell r="E86">
            <v>42643</v>
          </cell>
        </row>
        <row r="87">
          <cell r="B87" t="str">
            <v>شيماء فواز عبد الرحمن مهران</v>
          </cell>
          <cell r="C87" t="str">
            <v>رعاية طفل</v>
          </cell>
          <cell r="D87">
            <v>41261</v>
          </cell>
          <cell r="E87">
            <v>41350</v>
          </cell>
        </row>
        <row r="88">
          <cell r="B88" t="str">
            <v>تهامي أنور تهامى محمد</v>
          </cell>
          <cell r="C88" t="str">
            <v>رعاية الأسرة</v>
          </cell>
          <cell r="D88">
            <v>43525</v>
          </cell>
          <cell r="E88">
            <v>43889</v>
          </cell>
        </row>
        <row r="89">
          <cell r="B89" t="str">
            <v>عبير عبد الفتاح جابر محمود</v>
          </cell>
          <cell r="C89" t="str">
            <v>رعاية الأسرة</v>
          </cell>
          <cell r="D89">
            <v>43344</v>
          </cell>
          <cell r="E89">
            <v>43642</v>
          </cell>
        </row>
        <row r="90">
          <cell r="B90" t="str">
            <v>عبير عبد الفتاح جابر محمود</v>
          </cell>
          <cell r="C90" t="str">
            <v>رعاية طفل</v>
          </cell>
          <cell r="D90">
            <v>41153</v>
          </cell>
          <cell r="E90">
            <v>41882</v>
          </cell>
        </row>
        <row r="91">
          <cell r="B91" t="str">
            <v>عبير عبد الفتاح جابر محمود</v>
          </cell>
          <cell r="C91" t="str">
            <v>رعاية طفل</v>
          </cell>
          <cell r="D91">
            <v>41883</v>
          </cell>
          <cell r="E91">
            <v>43343</v>
          </cell>
        </row>
        <row r="92">
          <cell r="B92" t="str">
            <v>عمر محى عبد العليم عبد الحافظ</v>
          </cell>
          <cell r="C92" t="str">
            <v>ندب كلى</v>
          </cell>
          <cell r="D92">
            <v>43605</v>
          </cell>
          <cell r="E92">
            <v>43970</v>
          </cell>
        </row>
        <row r="93">
          <cell r="B93" t="str">
            <v>عمرو حامد حسن محمد</v>
          </cell>
          <cell r="C93" t="str">
            <v>أجازة جزء من الوقت ٦٠% من المرتب</v>
          </cell>
          <cell r="D93">
            <v>42370</v>
          </cell>
          <cell r="E93">
            <v>42551</v>
          </cell>
        </row>
        <row r="94">
          <cell r="B94" t="str">
            <v>عمرو حامد حسن محمد</v>
          </cell>
          <cell r="C94" t="str">
            <v>أجازة جزء من الوقت ٦٥% من المرتب</v>
          </cell>
          <cell r="D94">
            <v>42552</v>
          </cell>
          <cell r="E94">
            <v>43281</v>
          </cell>
        </row>
        <row r="95">
          <cell r="B95" t="str">
            <v>عمرو حامد حسن محمد</v>
          </cell>
          <cell r="C95" t="str">
            <v>أجازة جزء من الوقت ٦٥% من المرتب</v>
          </cell>
          <cell r="D95">
            <v>43282</v>
          </cell>
          <cell r="E95">
            <v>44012</v>
          </cell>
        </row>
        <row r="96">
          <cell r="B96" t="str">
            <v>عمرو محمود أحمد حسان</v>
          </cell>
          <cell r="C96" t="str">
            <v>أجازة جزء من الوقت ٥٠% من المرتب</v>
          </cell>
          <cell r="D96">
            <v>42156</v>
          </cell>
          <cell r="E96">
            <v>42247</v>
          </cell>
        </row>
        <row r="97">
          <cell r="B97" t="str">
            <v>عمرو محمود أحمد حسان</v>
          </cell>
          <cell r="C97" t="str">
            <v>أجازة جزء من الوقت ٦٠% من المرتب</v>
          </cell>
          <cell r="D97">
            <v>42339</v>
          </cell>
          <cell r="E97">
            <v>42582</v>
          </cell>
        </row>
        <row r="98">
          <cell r="B98" t="str">
            <v>عمرو محمود أحمد حسان</v>
          </cell>
          <cell r="C98" t="str">
            <v>أجازة جزء من الوقت ٦٠% من المرتب</v>
          </cell>
          <cell r="D98">
            <v>42705</v>
          </cell>
          <cell r="E98">
            <v>42886</v>
          </cell>
        </row>
        <row r="99">
          <cell r="B99" t="str">
            <v>عمرو محمود أحمد حسان</v>
          </cell>
          <cell r="C99" t="str">
            <v>أجازة جزء من الوقت ٦٥% من المرتب</v>
          </cell>
          <cell r="D99">
            <v>42248</v>
          </cell>
          <cell r="E99">
            <v>42338</v>
          </cell>
        </row>
        <row r="100">
          <cell r="B100" t="str">
            <v>عمرو محمود أحمد حسان</v>
          </cell>
          <cell r="C100" t="str">
            <v>أجازة جزء من الوقت ٦٥% من المرتب</v>
          </cell>
          <cell r="D100">
            <v>42887</v>
          </cell>
          <cell r="E100">
            <v>43069</v>
          </cell>
        </row>
        <row r="101">
          <cell r="B101" t="str">
            <v>عمرو محمود أحمد حسان</v>
          </cell>
          <cell r="C101" t="str">
            <v>أجازة جزء من الوقت ٦٥% من المرتب</v>
          </cell>
          <cell r="D101">
            <v>43070</v>
          </cell>
          <cell r="E101">
            <v>43190</v>
          </cell>
        </row>
        <row r="102">
          <cell r="B102" t="str">
            <v>عمرو محمود أحمد حسان</v>
          </cell>
          <cell r="C102" t="str">
            <v>أجازة جزء من الوقت ٧٥% من المرتب</v>
          </cell>
          <cell r="D102">
            <v>42583</v>
          </cell>
          <cell r="E102">
            <v>42704</v>
          </cell>
        </row>
        <row r="103">
          <cell r="B103" t="str">
            <v>عمرو محمود أحمد حسان</v>
          </cell>
          <cell r="C103" t="str">
            <v>خاصة بدون مرتب</v>
          </cell>
          <cell r="D103">
            <v>43191</v>
          </cell>
          <cell r="E103">
            <v>43555</v>
          </cell>
        </row>
        <row r="104">
          <cell r="B104" t="str">
            <v>عمرو محمود أحمد حسان</v>
          </cell>
          <cell r="C104" t="str">
            <v>خاصة بدون مرتب</v>
          </cell>
          <cell r="D104">
            <v>43556</v>
          </cell>
          <cell r="E104">
            <v>43921</v>
          </cell>
        </row>
        <row r="105">
          <cell r="B105" t="str">
            <v>عوني اشرف بشرى ميخائيل</v>
          </cell>
          <cell r="C105" t="str">
            <v>ندب كلى</v>
          </cell>
          <cell r="D105">
            <v>42923</v>
          </cell>
          <cell r="E105">
            <v>44017</v>
          </cell>
        </row>
        <row r="106">
          <cell r="B106" t="str">
            <v>فاطمة سيد أبوضيف محمد</v>
          </cell>
          <cell r="C106" t="str">
            <v>خاصة بدون مرتب</v>
          </cell>
          <cell r="D106">
            <v>42415</v>
          </cell>
          <cell r="E106">
            <v>43638</v>
          </cell>
        </row>
        <row r="107">
          <cell r="B107" t="str">
            <v>ليلى محمد فرحان أحمد</v>
          </cell>
          <cell r="C107" t="str">
            <v>رعاية طفل</v>
          </cell>
          <cell r="D107">
            <v>41924</v>
          </cell>
          <cell r="E107">
            <v>42105</v>
          </cell>
        </row>
        <row r="108">
          <cell r="B108" t="str">
            <v>ليلى محمد فرحان أحمد</v>
          </cell>
          <cell r="C108" t="str">
            <v>ندب كلى</v>
          </cell>
          <cell r="D108">
            <v>43344</v>
          </cell>
          <cell r="E108">
            <v>43646</v>
          </cell>
        </row>
        <row r="109">
          <cell r="B109" t="str">
            <v>محمد حسنى نفادى أحمد</v>
          </cell>
          <cell r="C109" t="str">
            <v>العمل بالخارج</v>
          </cell>
          <cell r="D109">
            <v>43709</v>
          </cell>
          <cell r="E109">
            <v>44074</v>
          </cell>
        </row>
        <row r="110">
          <cell r="B110" t="str">
            <v>محمد كمال الدين عبد العال مرسى</v>
          </cell>
          <cell r="C110" t="str">
            <v>خاصة بدون مرتب</v>
          </cell>
          <cell r="D110">
            <v>43586</v>
          </cell>
          <cell r="E110">
            <v>43616</v>
          </cell>
        </row>
        <row r="111">
          <cell r="B111" t="str">
            <v>محمد كمال الدين عبد العال مرسى</v>
          </cell>
          <cell r="C111" t="str">
            <v>رعاية الأسرة</v>
          </cell>
          <cell r="D111">
            <v>42614</v>
          </cell>
          <cell r="E111">
            <v>42643</v>
          </cell>
        </row>
        <row r="112">
          <cell r="B112" t="str">
            <v>مروة مجدى عبد الحافظ سيد</v>
          </cell>
          <cell r="C112" t="str">
            <v>خاصة بدون مرتب</v>
          </cell>
          <cell r="D112">
            <v>41078</v>
          </cell>
          <cell r="E112">
            <v>41090</v>
          </cell>
        </row>
        <row r="113">
          <cell r="B113" t="str">
            <v>مروة مجدى عبد الحافظ سيد</v>
          </cell>
          <cell r="C113" t="str">
            <v>خاصة بدون مرتب</v>
          </cell>
          <cell r="D113">
            <v>41091</v>
          </cell>
          <cell r="E113">
            <v>41091</v>
          </cell>
        </row>
        <row r="114">
          <cell r="B114" t="str">
            <v>مصطفى صلاح الدين سيد عبد الرحمن</v>
          </cell>
          <cell r="C114" t="str">
            <v>أجازة جزء من الوقت ٦٠% من المرتب</v>
          </cell>
          <cell r="D114">
            <v>42644</v>
          </cell>
          <cell r="E114">
            <v>42916</v>
          </cell>
        </row>
        <row r="115">
          <cell r="B115" t="str">
            <v>منى قاسم أحمد على</v>
          </cell>
          <cell r="C115" t="str">
            <v>رعاية طفل</v>
          </cell>
          <cell r="D115">
            <v>41730</v>
          </cell>
          <cell r="E115">
            <v>41820</v>
          </cell>
        </row>
        <row r="116">
          <cell r="B116" t="str">
            <v>مها مراد احمد شوكت</v>
          </cell>
          <cell r="C116" t="str">
            <v>أجازة جزء من الوقت ٦٥% من المرتب</v>
          </cell>
          <cell r="D116">
            <v>42948</v>
          </cell>
          <cell r="E116">
            <v>43159</v>
          </cell>
        </row>
        <row r="117">
          <cell r="B117" t="str">
            <v>مها مراد احمد شوكت</v>
          </cell>
          <cell r="C117" t="str">
            <v>أجازة جزء من الوقت ٦٥% من المرتب</v>
          </cell>
          <cell r="D117">
            <v>43160</v>
          </cell>
          <cell r="E117">
            <v>43281</v>
          </cell>
        </row>
        <row r="118">
          <cell r="B118" t="str">
            <v>مها مراد احمد شوكت</v>
          </cell>
          <cell r="C118" t="str">
            <v>أجازة جزء من الوقت ٦٥% من المرتب</v>
          </cell>
          <cell r="D118">
            <v>43831</v>
          </cell>
          <cell r="E118">
            <v>44012</v>
          </cell>
        </row>
        <row r="119">
          <cell r="B119" t="str">
            <v>مها مراد احمد شوكت</v>
          </cell>
          <cell r="C119" t="str">
            <v>خاصة بدون مرتب</v>
          </cell>
          <cell r="D119">
            <v>41122</v>
          </cell>
          <cell r="E119">
            <v>41131</v>
          </cell>
        </row>
        <row r="120">
          <cell r="B120" t="str">
            <v>مى عطا الله ذكى حسن عطا الله</v>
          </cell>
          <cell r="C120" t="str">
            <v>أجازة جزء من الوقت ٦٥% من المرتب</v>
          </cell>
          <cell r="D120">
            <v>43770</v>
          </cell>
          <cell r="E120">
            <v>43861</v>
          </cell>
        </row>
        <row r="121">
          <cell r="B121" t="str">
            <v>مى عطا الله ذكى حسن عطا الله</v>
          </cell>
          <cell r="C121" t="str">
            <v>رعاية طفل</v>
          </cell>
          <cell r="D121">
            <v>42948</v>
          </cell>
          <cell r="E121">
            <v>43159</v>
          </cell>
        </row>
        <row r="122">
          <cell r="B122" t="str">
            <v>مى عطا الله ذكى حسن عطا الله</v>
          </cell>
          <cell r="C122" t="str">
            <v>رعاية طفل</v>
          </cell>
          <cell r="D122">
            <v>43221</v>
          </cell>
          <cell r="E122">
            <v>43312</v>
          </cell>
        </row>
        <row r="123">
          <cell r="B123" t="str">
            <v>نجوان رضا محمد عمر</v>
          </cell>
          <cell r="C123" t="str">
            <v>أجازة جزء من الوقت ٦٠% من المرتب</v>
          </cell>
          <cell r="D123">
            <v>42461</v>
          </cell>
          <cell r="E123">
            <v>42490</v>
          </cell>
        </row>
        <row r="124">
          <cell r="B124" t="str">
            <v>نسمة على محمد سيد</v>
          </cell>
          <cell r="C124" t="str">
            <v>رعاية طفل</v>
          </cell>
          <cell r="D124">
            <v>41699</v>
          </cell>
          <cell r="E124">
            <v>41759</v>
          </cell>
        </row>
        <row r="125">
          <cell r="B125" t="str">
            <v>نسمة على محمد سيد</v>
          </cell>
          <cell r="C125" t="str">
            <v>رعاية طفل</v>
          </cell>
          <cell r="D125">
            <v>42248</v>
          </cell>
          <cell r="E125">
            <v>42428</v>
          </cell>
        </row>
        <row r="126">
          <cell r="B126" t="str">
            <v>نسمة على محمد سيد</v>
          </cell>
          <cell r="C126" t="str">
            <v>رعاية طفل</v>
          </cell>
          <cell r="D126">
            <v>42430</v>
          </cell>
          <cell r="E126">
            <v>42551</v>
          </cell>
        </row>
        <row r="127">
          <cell r="B127" t="str">
            <v>نسمة على محمد سيد</v>
          </cell>
          <cell r="C127" t="str">
            <v>رعاية طفل</v>
          </cell>
          <cell r="D127">
            <v>42552</v>
          </cell>
          <cell r="E127">
            <v>42643</v>
          </cell>
        </row>
        <row r="128">
          <cell r="B128" t="str">
            <v>نسمة على محمد سيد</v>
          </cell>
          <cell r="C128" t="str">
            <v>رعاية طفل</v>
          </cell>
          <cell r="D128">
            <v>42826</v>
          </cell>
          <cell r="E128">
            <v>43008</v>
          </cell>
        </row>
        <row r="129">
          <cell r="B129" t="str">
            <v>نسمة على محمد سيد</v>
          </cell>
          <cell r="C129" t="str">
            <v>رعاية طفل</v>
          </cell>
          <cell r="D129">
            <v>43040</v>
          </cell>
          <cell r="E129">
            <v>43190</v>
          </cell>
        </row>
        <row r="130">
          <cell r="B130" t="str">
            <v>نعمة محمد سيد يونس</v>
          </cell>
          <cell r="C130" t="str">
            <v>ندب كلى</v>
          </cell>
          <cell r="D130">
            <v>42217</v>
          </cell>
          <cell r="E130">
            <v>43677</v>
          </cell>
        </row>
        <row r="131">
          <cell r="B131" t="str">
            <v>نهال محمد عصمت محمد بيومى</v>
          </cell>
          <cell r="C131" t="str">
            <v>أجازة جزء من الوقت ٥٠% من المرتب</v>
          </cell>
          <cell r="D131">
            <v>42095</v>
          </cell>
          <cell r="E131">
            <v>42155</v>
          </cell>
        </row>
        <row r="132">
          <cell r="B132" t="str">
            <v>نهال محمد عصمت محمد بيومى</v>
          </cell>
          <cell r="C132" t="str">
            <v>أجازة جزء من الوقت ٦٠% من المرتب</v>
          </cell>
          <cell r="D132">
            <v>42370</v>
          </cell>
          <cell r="E132">
            <v>42460</v>
          </cell>
        </row>
        <row r="133">
          <cell r="B133" t="str">
            <v>نهال محمد عصمت محمد بيومى</v>
          </cell>
          <cell r="C133" t="str">
            <v>أجازة جزء من الوقت ٦٥% من المرتب</v>
          </cell>
          <cell r="D133">
            <v>41244</v>
          </cell>
          <cell r="E133">
            <v>41333</v>
          </cell>
        </row>
        <row r="134">
          <cell r="B134" t="str">
            <v>نهال محمد عصمت محمد بيومى</v>
          </cell>
          <cell r="C134" t="str">
            <v>أجازة جزء من الوقت ٦٥% من المرتب</v>
          </cell>
          <cell r="D134">
            <v>43009</v>
          </cell>
          <cell r="E134">
            <v>43100</v>
          </cell>
        </row>
        <row r="135">
          <cell r="B135" t="str">
            <v>نهال محمد عصمت محمد بيومى</v>
          </cell>
          <cell r="C135" t="str">
            <v>أجازة جزء من الوقت ٦٥% من المرتب</v>
          </cell>
          <cell r="D135">
            <v>43101</v>
          </cell>
          <cell r="E135">
            <v>43220</v>
          </cell>
        </row>
        <row r="136">
          <cell r="B136" t="str">
            <v>نهى محمد عفيفى محمود</v>
          </cell>
          <cell r="C136" t="str">
            <v>أجازة جزء من الوقت ٥٠% من المرتب</v>
          </cell>
          <cell r="D136">
            <v>41974</v>
          </cell>
          <cell r="E136">
            <v>42094</v>
          </cell>
        </row>
        <row r="137">
          <cell r="B137" t="str">
            <v>نهى محمد عفيفى محمود</v>
          </cell>
          <cell r="C137" t="str">
            <v>أجازة جزء من الوقت ٦٥% من المرتب</v>
          </cell>
          <cell r="D137">
            <v>42862</v>
          </cell>
          <cell r="E137">
            <v>43008</v>
          </cell>
        </row>
        <row r="138">
          <cell r="B138" t="str">
            <v>نهى محمد نبيل كامل محمود</v>
          </cell>
          <cell r="C138" t="str">
            <v>أجازة جزء من الوقت ٦٥% من المرتب</v>
          </cell>
          <cell r="D138">
            <v>41883</v>
          </cell>
          <cell r="E138">
            <v>41912</v>
          </cell>
        </row>
        <row r="139">
          <cell r="B139" t="str">
            <v>نهى محمد نبيل كامل محمود</v>
          </cell>
          <cell r="C139" t="str">
            <v>أجازة جزء من الوقت ٦٥% من المرتب</v>
          </cell>
          <cell r="D139">
            <v>41944</v>
          </cell>
          <cell r="E139">
            <v>41973</v>
          </cell>
        </row>
        <row r="140">
          <cell r="B140" t="str">
            <v>نيفين عبد اللاه محمد عبد الرحيم</v>
          </cell>
          <cell r="C140" t="str">
            <v>رعاية طفل</v>
          </cell>
          <cell r="D140">
            <v>42461</v>
          </cell>
          <cell r="E140">
            <v>42551</v>
          </cell>
        </row>
        <row r="141">
          <cell r="B141" t="str">
            <v>نيفين عبد اللاه محمد عبد الرحيم</v>
          </cell>
          <cell r="C141" t="str">
            <v>رعاية طفل</v>
          </cell>
          <cell r="D141">
            <v>42675</v>
          </cell>
          <cell r="E141">
            <v>42855</v>
          </cell>
        </row>
        <row r="142">
          <cell r="B142" t="str">
            <v>هاله علي الدين محمود سيد</v>
          </cell>
          <cell r="C142" t="str">
            <v>رعاية طفل</v>
          </cell>
          <cell r="D142">
            <v>43374</v>
          </cell>
          <cell r="E142">
            <v>43465</v>
          </cell>
        </row>
        <row r="143">
          <cell r="B143" t="str">
            <v>هناء عبد الحميد زكى حماده</v>
          </cell>
          <cell r="C143" t="str">
            <v>ندب كلى</v>
          </cell>
          <cell r="D143">
            <v>41053</v>
          </cell>
          <cell r="E143">
            <v>43974</v>
          </cell>
        </row>
        <row r="144">
          <cell r="B144" t="str">
            <v>وسام محمد احمد عيسى</v>
          </cell>
          <cell r="C144" t="str">
            <v>أجازة جزء من الوقت ٦٠% من المرتب</v>
          </cell>
          <cell r="D144">
            <v>42339</v>
          </cell>
          <cell r="E144">
            <v>42428</v>
          </cell>
        </row>
        <row r="145">
          <cell r="B145" t="str">
            <v>وسام محمد احمد عيسى</v>
          </cell>
          <cell r="C145" t="str">
            <v>أجازة جزء من الوقت ٦٠% من المرتب</v>
          </cell>
          <cell r="D145">
            <v>42430</v>
          </cell>
          <cell r="E145">
            <v>42582</v>
          </cell>
        </row>
        <row r="146">
          <cell r="B146" t="str">
            <v>وسام محمد احمد عيسى</v>
          </cell>
          <cell r="C146" t="str">
            <v>أجازة جزء من الوقت ٦٥% من المرتب</v>
          </cell>
          <cell r="D146">
            <v>43678</v>
          </cell>
          <cell r="E146">
            <v>43769</v>
          </cell>
        </row>
        <row r="147">
          <cell r="B147" t="str">
            <v>وسام محمد احمد عيسى</v>
          </cell>
          <cell r="C147" t="str">
            <v>أجازة جزء من الوقت ٧٥% من المرتب</v>
          </cell>
          <cell r="D147">
            <v>42248</v>
          </cell>
          <cell r="E147">
            <v>42338</v>
          </cell>
        </row>
        <row r="148">
          <cell r="B148" t="str">
            <v>وسام محمد احمد عيسى</v>
          </cell>
          <cell r="C148" t="str">
            <v>أجازة جزء من الوقت ٧٥% من المرتب</v>
          </cell>
          <cell r="D148">
            <v>42583</v>
          </cell>
          <cell r="E148">
            <v>42644</v>
          </cell>
        </row>
        <row r="149">
          <cell r="B149" t="str">
            <v>وسام محمد احمد عيسى</v>
          </cell>
          <cell r="C149" t="str">
            <v>خاصة بدون مرتب</v>
          </cell>
          <cell r="D149">
            <v>41760</v>
          </cell>
          <cell r="E149">
            <v>41776</v>
          </cell>
        </row>
        <row r="150">
          <cell r="B150" t="str">
            <v>وسام محمد احمد عيسى</v>
          </cell>
          <cell r="C150" t="str">
            <v>خاصة بدون مرتب</v>
          </cell>
          <cell r="D150">
            <v>41869</v>
          </cell>
          <cell r="E150">
            <v>41882</v>
          </cell>
        </row>
        <row r="151">
          <cell r="B151" t="str">
            <v>وسام محمد احمد عيسى</v>
          </cell>
          <cell r="C151" t="str">
            <v>رعاية طفل</v>
          </cell>
          <cell r="D151">
            <v>41883</v>
          </cell>
          <cell r="E151">
            <v>42247</v>
          </cell>
        </row>
        <row r="152">
          <cell r="B152" t="str">
            <v>وسام محمد احمد عيسى</v>
          </cell>
          <cell r="C152" t="str">
            <v>رعاية طفل</v>
          </cell>
          <cell r="D152">
            <v>42826</v>
          </cell>
          <cell r="E152">
            <v>43151</v>
          </cell>
        </row>
        <row r="153">
          <cell r="B153" t="str">
            <v>وسام محمد احمد عيسى</v>
          </cell>
          <cell r="C153" t="str">
            <v>رعاية طفل</v>
          </cell>
          <cell r="D153">
            <v>43269</v>
          </cell>
          <cell r="E153">
            <v>43298</v>
          </cell>
        </row>
        <row r="154">
          <cell r="B154" t="str">
            <v>وسام محمد احمد عيسى</v>
          </cell>
          <cell r="C154" t="str">
            <v>رعاية طفل</v>
          </cell>
          <cell r="D154">
            <v>43586</v>
          </cell>
          <cell r="E154">
            <v>43629</v>
          </cell>
        </row>
        <row r="155">
          <cell r="B155" t="str">
            <v>وسام محمد احمد عيسى</v>
          </cell>
          <cell r="C155" t="str">
            <v>رعاية طفل</v>
          </cell>
          <cell r="D155">
            <v>43770</v>
          </cell>
          <cell r="E155">
            <v>44135</v>
          </cell>
        </row>
        <row r="156">
          <cell r="B156" t="str">
            <v>ولاء وحيد زكي عمار</v>
          </cell>
          <cell r="C156" t="str">
            <v>ندب كلى</v>
          </cell>
          <cell r="D156">
            <v>42705</v>
          </cell>
          <cell r="E156">
            <v>42784</v>
          </cell>
        </row>
        <row r="157">
          <cell r="B157" t="str">
            <v>ياسمين محمد رفعت محمد</v>
          </cell>
          <cell r="C157" t="str">
            <v>رعاية طفل</v>
          </cell>
          <cell r="D157">
            <v>43132</v>
          </cell>
          <cell r="E157">
            <v>43162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6AFF-22C5-40FD-98FF-C0DCBB3CF072}">
  <dimension ref="A1:O34"/>
  <sheetViews>
    <sheetView rightToLeft="1" workbookViewId="0">
      <selection activeCell="C10" sqref="C10"/>
    </sheetView>
  </sheetViews>
  <sheetFormatPr defaultRowHeight="14.25" x14ac:dyDescent="0.2"/>
  <cols>
    <col min="1" max="1" width="5.875" customWidth="1"/>
    <col min="2" max="2" width="27" bestFit="1" customWidth="1"/>
    <col min="3" max="3" width="34" bestFit="1" customWidth="1"/>
    <col min="4" max="4" width="12.375" bestFit="1" customWidth="1"/>
    <col min="5" max="5" width="12.5" bestFit="1" customWidth="1"/>
    <col min="6" max="6" width="10.375" customWidth="1"/>
    <col min="7" max="9" width="9.75" customWidth="1"/>
    <col min="10" max="10" width="10.5" customWidth="1"/>
    <col min="12" max="12" width="8.5" style="131" customWidth="1"/>
    <col min="13" max="13" width="7.75" style="131" customWidth="1"/>
    <col min="14" max="15" width="10.125" style="131" bestFit="1" customWidth="1"/>
  </cols>
  <sheetData>
    <row r="1" spans="1:15" ht="18" x14ac:dyDescent="0.25">
      <c r="C1" s="130" t="s">
        <v>43</v>
      </c>
      <c r="D1" s="130"/>
      <c r="E1" s="130"/>
      <c r="F1" s="130"/>
      <c r="G1" s="130"/>
      <c r="H1" s="130"/>
      <c r="I1" s="130"/>
    </row>
    <row r="2" spans="1:15" x14ac:dyDescent="0.2">
      <c r="A2" s="132" t="s">
        <v>44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5" ht="15" thickBot="1" x14ac:dyDescent="0.25">
      <c r="A3" s="133"/>
      <c r="B3" s="133"/>
      <c r="C3" s="133"/>
      <c r="D3" s="133"/>
      <c r="E3" s="133"/>
      <c r="F3" s="133"/>
      <c r="G3" s="133"/>
      <c r="H3" s="133"/>
      <c r="I3" s="133"/>
      <c r="J3" s="133"/>
      <c r="L3" s="134" t="s">
        <v>8</v>
      </c>
      <c r="M3" s="134" t="s">
        <v>45</v>
      </c>
    </row>
    <row r="4" spans="1:15" ht="18.75" thickBot="1" x14ac:dyDescent="0.3">
      <c r="A4" s="135" t="s">
        <v>0</v>
      </c>
      <c r="B4" s="136" t="s">
        <v>46</v>
      </c>
      <c r="C4" s="137"/>
      <c r="D4" s="138"/>
      <c r="E4" s="139" t="s">
        <v>47</v>
      </c>
      <c r="F4" s="140"/>
      <c r="G4" s="141"/>
      <c r="H4" s="142"/>
      <c r="I4" s="142"/>
      <c r="J4" s="142"/>
      <c r="L4" s="134"/>
      <c r="M4" s="134"/>
    </row>
    <row r="5" spans="1:15" ht="15" x14ac:dyDescent="0.25">
      <c r="A5" s="143" t="s">
        <v>5</v>
      </c>
      <c r="B5" s="144" t="s">
        <v>10</v>
      </c>
      <c r="C5" s="145" t="s">
        <v>48</v>
      </c>
      <c r="D5" s="146" t="s">
        <v>17</v>
      </c>
      <c r="E5" s="147" t="s">
        <v>49</v>
      </c>
      <c r="F5" s="147" t="s">
        <v>50</v>
      </c>
      <c r="G5" s="147" t="s">
        <v>51</v>
      </c>
      <c r="H5" s="147" t="s">
        <v>52</v>
      </c>
      <c r="I5" s="147" t="s">
        <v>16</v>
      </c>
      <c r="J5" s="147" t="s">
        <v>15</v>
      </c>
      <c r="L5" s="134"/>
      <c r="M5" s="134"/>
      <c r="N5" s="131" t="s">
        <v>53</v>
      </c>
      <c r="O5" s="131" t="s">
        <v>54</v>
      </c>
    </row>
    <row r="6" spans="1:15" x14ac:dyDescent="0.2">
      <c r="A6" s="148">
        <v>1</v>
      </c>
      <c r="B6" s="149" t="str">
        <f>B4</f>
        <v>دينا حسين اسماعيل احمد</v>
      </c>
      <c r="C6" s="150" t="str">
        <f>IFERROR(INDEX('[6]شيت الاجازات'!$C:$C,'ورقة2 (2)'!L6),"")</f>
        <v>أجازة جزء من الوقت ٥٠% من المرتب</v>
      </c>
      <c r="D6" s="151">
        <f>IFERROR(INDEX('[6]شيت الاجازات'!$D:$D,'ورقة2 (2)'!L6),"")</f>
        <v>41760</v>
      </c>
      <c r="E6" s="151">
        <f>IFERROR(INDEX('[6]شيت الاجازات'!$E:$E,'ورقة2 (2)'!L6),"")</f>
        <v>42004</v>
      </c>
      <c r="F6" s="152">
        <f>IFERROR(E6-N6,0)</f>
        <v>30</v>
      </c>
      <c r="G6" s="152">
        <f>IFERROR(DATEDIF(D6,E6,"m"),0)</f>
        <v>7</v>
      </c>
      <c r="H6" s="152">
        <f>IFERROR(DATEDIF(D6,E6,"y"),0)</f>
        <v>0</v>
      </c>
      <c r="I6" s="153">
        <v>255</v>
      </c>
      <c r="J6" s="153" t="s">
        <v>55</v>
      </c>
      <c r="L6" s="131">
        <f>MATCH($B$6,'[6]شيت الاجازات'!$B:$B,0)</f>
        <v>50</v>
      </c>
      <c r="M6" s="131">
        <f>E6-D6+1</f>
        <v>245</v>
      </c>
      <c r="N6" s="154">
        <f>IFERROR(EDATE(O6,G6),"")</f>
        <v>41974</v>
      </c>
      <c r="O6" s="154">
        <f>IFERROR(EDATE(D6,H6*12),"")</f>
        <v>41760</v>
      </c>
    </row>
    <row r="7" spans="1:15" x14ac:dyDescent="0.2">
      <c r="A7" s="148">
        <v>2</v>
      </c>
      <c r="B7" s="149"/>
      <c r="C7" s="150" t="str">
        <f ca="1">IFERROR(INDEX('[6]شيت الاجازات'!$C:$C,'ورقة2 (2)'!L7),"")</f>
        <v/>
      </c>
      <c r="D7" s="151" t="str">
        <f ca="1">IFERROR(INDEX('[6]شيت الاجازات'!$D:$D,'ورقة2 (2)'!L7),"")</f>
        <v/>
      </c>
      <c r="E7" s="151" t="str">
        <f ca="1">IFERROR(INDEX('[6]شيت الاجازات'!$E:$E,'ورقة2 (2)'!L7),"")</f>
        <v/>
      </c>
      <c r="F7" s="152">
        <f t="shared" ref="F7:F28" ca="1" si="0">IFERROR(E7-N7,0)</f>
        <v>0</v>
      </c>
      <c r="G7" s="152">
        <f t="shared" ref="G7:G28" ca="1" si="1">IFERROR(DATEDIF(D7,E7,"m"),0)</f>
        <v>0</v>
      </c>
      <c r="H7" s="152">
        <f t="shared" ref="H7:H28" ca="1" si="2">IFERROR(DATEDIF(D7,E7,"y"),0)</f>
        <v>0</v>
      </c>
      <c r="I7" s="153"/>
      <c r="J7" s="153"/>
      <c r="L7" s="131" t="e">
        <f ca="1">MATCH($B$6,INDIRECT("'شيت الاجازات'!B"&amp;'ورقة2 (2)'!L6+1&amp;":B999"),0)+L6</f>
        <v>#REF!</v>
      </c>
      <c r="N7" s="154" t="str">
        <f t="shared" ref="N7:N14" ca="1" si="3">IFERROR(EDATE(O7,G7),"")</f>
        <v/>
      </c>
      <c r="O7" s="154" t="str">
        <f t="shared" ref="O7:O14" ca="1" si="4">IFERROR(EDATE(D7,H7*12),"")</f>
        <v/>
      </c>
    </row>
    <row r="8" spans="1:15" x14ac:dyDescent="0.2">
      <c r="A8" s="148">
        <v>3</v>
      </c>
      <c r="B8" s="149"/>
      <c r="C8" s="150" t="str">
        <f ca="1">IFERROR(INDEX('[6]شيت الاجازات'!$C:$C,'ورقة2 (2)'!L8),"")</f>
        <v/>
      </c>
      <c r="D8" s="151" t="str">
        <f ca="1">IFERROR(INDEX('[6]شيت الاجازات'!$D:$D,'ورقة2 (2)'!L8),"")</f>
        <v/>
      </c>
      <c r="E8" s="151" t="str">
        <f ca="1">IFERROR(INDEX('[6]شيت الاجازات'!$E:$E,'ورقة2 (2)'!L8),"")</f>
        <v/>
      </c>
      <c r="F8" s="152">
        <f t="shared" ca="1" si="0"/>
        <v>0</v>
      </c>
      <c r="G8" s="152">
        <f t="shared" ca="1" si="1"/>
        <v>0</v>
      </c>
      <c r="H8" s="152">
        <f t="shared" ca="1" si="2"/>
        <v>0</v>
      </c>
      <c r="I8" s="153"/>
      <c r="J8" s="153"/>
      <c r="L8" s="131" t="e">
        <f ca="1">MATCH($B$6,INDIRECT("'شيت الاجازات'!B"&amp;'ورقة2 (2)'!L7+1&amp;":B999"),0)+L7</f>
        <v>#REF!</v>
      </c>
      <c r="N8" s="154" t="str">
        <f t="shared" ca="1" si="3"/>
        <v/>
      </c>
      <c r="O8" s="154" t="str">
        <f t="shared" ca="1" si="4"/>
        <v/>
      </c>
    </row>
    <row r="9" spans="1:15" x14ac:dyDescent="0.2">
      <c r="A9" s="148">
        <v>4</v>
      </c>
      <c r="B9" s="149"/>
      <c r="C9" s="150" t="str">
        <f ca="1">IFERROR(INDEX('[6]شيت الاجازات'!$C:$C,'ورقة2 (2)'!L9),"")</f>
        <v/>
      </c>
      <c r="D9" s="151" t="str">
        <f ca="1">IFERROR(INDEX('[6]شيت الاجازات'!$D:$D,'ورقة2 (2)'!L9),"")</f>
        <v/>
      </c>
      <c r="E9" s="151" t="str">
        <f ca="1">IFERROR(INDEX('[6]شيت الاجازات'!$E:$E,'ورقة2 (2)'!L9),"")</f>
        <v/>
      </c>
      <c r="F9" s="152">
        <f t="shared" ca="1" si="0"/>
        <v>0</v>
      </c>
      <c r="G9" s="152">
        <f t="shared" ca="1" si="1"/>
        <v>0</v>
      </c>
      <c r="H9" s="152">
        <f t="shared" ca="1" si="2"/>
        <v>0</v>
      </c>
      <c r="I9" s="153"/>
      <c r="J9" s="153"/>
      <c r="L9" s="131" t="e">
        <f ca="1">MATCH($B$6,INDIRECT("'شيت الاجازات'!B"&amp;'ورقة2 (2)'!L8+1&amp;":B999"),0)+L8</f>
        <v>#REF!</v>
      </c>
      <c r="N9" s="154" t="str">
        <f t="shared" ca="1" si="3"/>
        <v/>
      </c>
      <c r="O9" s="154" t="str">
        <f t="shared" ca="1" si="4"/>
        <v/>
      </c>
    </row>
    <row r="10" spans="1:15" x14ac:dyDescent="0.2">
      <c r="A10" s="148">
        <v>5</v>
      </c>
      <c r="B10" s="149"/>
      <c r="C10" s="150" t="str">
        <f ca="1">IFERROR(INDEX('[6]شيت الاجازات'!$C:$C,'ورقة2 (2)'!L10),"")</f>
        <v/>
      </c>
      <c r="D10" s="151" t="str">
        <f ca="1">IFERROR(INDEX('[6]شيت الاجازات'!$D:$D,'ورقة2 (2)'!L10),"")</f>
        <v/>
      </c>
      <c r="E10" s="151" t="str">
        <f ca="1">IFERROR(INDEX('[6]شيت الاجازات'!$E:$E,'ورقة2 (2)'!L10),"")</f>
        <v/>
      </c>
      <c r="F10" s="152">
        <f t="shared" ca="1" si="0"/>
        <v>0</v>
      </c>
      <c r="G10" s="152">
        <f t="shared" ca="1" si="1"/>
        <v>0</v>
      </c>
      <c r="H10" s="152">
        <f t="shared" ca="1" si="2"/>
        <v>0</v>
      </c>
      <c r="I10" s="153"/>
      <c r="J10" s="153"/>
      <c r="L10" s="131" t="e">
        <f ca="1">MATCH($B$6,INDIRECT("'شيت الاجازات'!B"&amp;'ورقة2 (2)'!L9+1&amp;":B999"),0)+L9</f>
        <v>#REF!</v>
      </c>
      <c r="N10" s="154" t="str">
        <f t="shared" ca="1" si="3"/>
        <v/>
      </c>
      <c r="O10" s="154" t="str">
        <f t="shared" ca="1" si="4"/>
        <v/>
      </c>
    </row>
    <row r="11" spans="1:15" x14ac:dyDescent="0.2">
      <c r="A11" s="148">
        <v>6</v>
      </c>
      <c r="B11" s="149"/>
      <c r="C11" s="150" t="str">
        <f ca="1">IFERROR(INDEX('[6]شيت الاجازات'!$C:$C,'ورقة2 (2)'!L11),"")</f>
        <v/>
      </c>
      <c r="D11" s="151" t="str">
        <f ca="1">IFERROR(INDEX('[6]شيت الاجازات'!$D:$D,'ورقة2 (2)'!L11),"")</f>
        <v/>
      </c>
      <c r="E11" s="151" t="str">
        <f ca="1">IFERROR(INDEX('[6]شيت الاجازات'!$E:$E,'ورقة2 (2)'!L11),"")</f>
        <v/>
      </c>
      <c r="F11" s="152">
        <f t="shared" ca="1" si="0"/>
        <v>0</v>
      </c>
      <c r="G11" s="152">
        <f t="shared" ca="1" si="1"/>
        <v>0</v>
      </c>
      <c r="H11" s="152">
        <f t="shared" ca="1" si="2"/>
        <v>0</v>
      </c>
      <c r="I11" s="153"/>
      <c r="J11" s="153"/>
      <c r="L11" s="131" t="e">
        <f ca="1">MATCH($B$6,INDIRECT("'شيت الاجازات'!B"&amp;'ورقة2 (2)'!L10+1&amp;":B999"),0)+L10</f>
        <v>#REF!</v>
      </c>
      <c r="N11" s="154" t="str">
        <f t="shared" ca="1" si="3"/>
        <v/>
      </c>
      <c r="O11" s="154" t="str">
        <f t="shared" ca="1" si="4"/>
        <v/>
      </c>
    </row>
    <row r="12" spans="1:15" x14ac:dyDescent="0.2">
      <c r="A12" s="148">
        <v>7</v>
      </c>
      <c r="B12" s="149"/>
      <c r="C12" s="150" t="str">
        <f ca="1">IFERROR(INDEX('[6]شيت الاجازات'!$C:$C,'ورقة2 (2)'!L12),"")</f>
        <v/>
      </c>
      <c r="D12" s="151" t="str">
        <f ca="1">IFERROR(INDEX('[6]شيت الاجازات'!$D:$D,'ورقة2 (2)'!L12),"")</f>
        <v/>
      </c>
      <c r="E12" s="151" t="str">
        <f ca="1">IFERROR(INDEX('[6]شيت الاجازات'!$E:$E,'ورقة2 (2)'!L12),"")</f>
        <v/>
      </c>
      <c r="F12" s="152">
        <f t="shared" ca="1" si="0"/>
        <v>0</v>
      </c>
      <c r="G12" s="152">
        <f t="shared" ca="1" si="1"/>
        <v>0</v>
      </c>
      <c r="H12" s="152">
        <f t="shared" ca="1" si="2"/>
        <v>0</v>
      </c>
      <c r="I12" s="153"/>
      <c r="J12" s="153"/>
      <c r="L12" s="131" t="e">
        <f ca="1">MATCH($B$6,INDIRECT("'شيت الاجازات'!B"&amp;'ورقة2 (2)'!L11+1&amp;":B999"),0)+L11</f>
        <v>#REF!</v>
      </c>
      <c r="N12" s="154" t="str">
        <f t="shared" ca="1" si="3"/>
        <v/>
      </c>
      <c r="O12" s="154" t="str">
        <f t="shared" ca="1" si="4"/>
        <v/>
      </c>
    </row>
    <row r="13" spans="1:15" x14ac:dyDescent="0.2">
      <c r="A13" s="148">
        <v>8</v>
      </c>
      <c r="B13" s="149"/>
      <c r="C13" s="150" t="str">
        <f ca="1">IFERROR(INDEX('[6]شيت الاجازات'!$C:$C,'ورقة2 (2)'!L13),"")</f>
        <v/>
      </c>
      <c r="D13" s="151" t="str">
        <f ca="1">IFERROR(INDEX('[6]شيت الاجازات'!$D:$D,'ورقة2 (2)'!L13),"")</f>
        <v/>
      </c>
      <c r="E13" s="151" t="str">
        <f ca="1">IFERROR(INDEX('[6]شيت الاجازات'!$E:$E,'ورقة2 (2)'!L13),"")</f>
        <v/>
      </c>
      <c r="F13" s="152">
        <f t="shared" ca="1" si="0"/>
        <v>0</v>
      </c>
      <c r="G13" s="152">
        <f t="shared" ca="1" si="1"/>
        <v>0</v>
      </c>
      <c r="H13" s="152">
        <f t="shared" ca="1" si="2"/>
        <v>0</v>
      </c>
      <c r="I13" s="153"/>
      <c r="J13" s="153"/>
      <c r="L13" s="131" t="e">
        <f ca="1">MATCH($B$6,INDIRECT("'شيت الاجازات'!B"&amp;'ورقة2 (2)'!L12+1&amp;":B999"),0)+L12</f>
        <v>#REF!</v>
      </c>
      <c r="N13" s="154" t="str">
        <f t="shared" ca="1" si="3"/>
        <v/>
      </c>
      <c r="O13" s="154" t="str">
        <f t="shared" ca="1" si="4"/>
        <v/>
      </c>
    </row>
    <row r="14" spans="1:15" x14ac:dyDescent="0.2">
      <c r="A14" s="148">
        <v>9</v>
      </c>
      <c r="B14" s="149"/>
      <c r="C14" s="150" t="str">
        <f ca="1">IFERROR(INDEX('[6]شيت الاجازات'!$C:$C,'ورقة2 (2)'!L14),"")</f>
        <v/>
      </c>
      <c r="D14" s="151" t="str">
        <f ca="1">IFERROR(INDEX('[6]شيت الاجازات'!$D:$D,'ورقة2 (2)'!L14),"")</f>
        <v/>
      </c>
      <c r="E14" s="151" t="str">
        <f ca="1">IFERROR(INDEX('[6]شيت الاجازات'!$E:$E,'ورقة2 (2)'!L14),"")</f>
        <v/>
      </c>
      <c r="F14" s="152">
        <f t="shared" ca="1" si="0"/>
        <v>0</v>
      </c>
      <c r="G14" s="152">
        <f t="shared" ca="1" si="1"/>
        <v>0</v>
      </c>
      <c r="H14" s="152">
        <f t="shared" ca="1" si="2"/>
        <v>0</v>
      </c>
      <c r="I14" s="153"/>
      <c r="J14" s="153"/>
      <c r="L14" s="131" t="e">
        <f ca="1">MATCH($B$6,INDIRECT("'شيت الاجازات'!B"&amp;'ورقة2 (2)'!L13+1&amp;":B999"),0)+L13</f>
        <v>#REF!</v>
      </c>
      <c r="N14" s="154" t="str">
        <f t="shared" ca="1" si="3"/>
        <v/>
      </c>
      <c r="O14" s="154" t="str">
        <f t="shared" ca="1" si="4"/>
        <v/>
      </c>
    </row>
    <row r="15" spans="1:15" x14ac:dyDescent="0.2">
      <c r="A15" s="148">
        <v>10</v>
      </c>
      <c r="B15" s="149"/>
      <c r="C15" s="150" t="str">
        <f ca="1">IFERROR(INDEX('[6]شيت الاجازات'!$C:$C,'ورقة2 (2)'!L15),"")</f>
        <v/>
      </c>
      <c r="D15" s="151" t="str">
        <f ca="1">IFERROR(INDEX('[6]شيت الاجازات'!$D:$D,'ورقة2 (2)'!L15),"")</f>
        <v/>
      </c>
      <c r="E15" s="151" t="str">
        <f ca="1">IFERROR(INDEX('[6]شيت الاجازات'!$E:$E,'ورقة2 (2)'!L15),"")</f>
        <v/>
      </c>
      <c r="F15" s="152"/>
      <c r="G15" s="152"/>
      <c r="H15" s="152"/>
      <c r="I15" s="153"/>
      <c r="J15" s="153"/>
      <c r="L15" s="131" t="e">
        <f ca="1">MATCH($B$6,INDIRECT("'شيت الاجازات'!B"&amp;'ورقة2 (2)'!L14+1&amp;":B999"),0)+L14</f>
        <v>#REF!</v>
      </c>
      <c r="N15" s="155"/>
      <c r="O15" s="155"/>
    </row>
    <row r="16" spans="1:15" x14ac:dyDescent="0.2">
      <c r="A16" s="148">
        <v>11</v>
      </c>
      <c r="B16" s="149"/>
      <c r="C16" s="150" t="str">
        <f ca="1">IFERROR(INDEX('[6]شيت الاجازات'!$C:$C,'ورقة2 (2)'!L16),"")</f>
        <v/>
      </c>
      <c r="D16" s="151" t="str">
        <f ca="1">IFERROR(INDEX('[6]شيت الاجازات'!$D:$D,'ورقة2 (2)'!L16),"")</f>
        <v/>
      </c>
      <c r="E16" s="151" t="str">
        <f ca="1">IFERROR(INDEX('[6]شيت الاجازات'!$E:$E,'ورقة2 (2)'!L16),"")</f>
        <v/>
      </c>
      <c r="F16" s="152"/>
      <c r="G16" s="152"/>
      <c r="H16" s="152"/>
      <c r="I16" s="153"/>
      <c r="J16" s="153"/>
      <c r="L16" s="131" t="e">
        <f ca="1">MATCH($B$6,INDIRECT("'شيت الاجازات'!B"&amp;'ورقة2 (2)'!L15+1&amp;":B999"),0)+L15</f>
        <v>#REF!</v>
      </c>
      <c r="N16" s="155"/>
      <c r="O16" s="155"/>
    </row>
    <row r="17" spans="1:15" x14ac:dyDescent="0.2">
      <c r="A17" s="148">
        <v>12</v>
      </c>
      <c r="B17" s="149"/>
      <c r="C17" s="150" t="str">
        <f ca="1">IFERROR(INDEX('[6]شيت الاجازات'!$C:$C,'ورقة2 (2)'!L17),"")</f>
        <v/>
      </c>
      <c r="D17" s="151" t="str">
        <f ca="1">IFERROR(INDEX('[6]شيت الاجازات'!$D:$D,'ورقة2 (2)'!L17),"")</f>
        <v/>
      </c>
      <c r="E17" s="151" t="str">
        <f ca="1">IFERROR(INDEX('[6]شيت الاجازات'!$E:$E,'ورقة2 (2)'!L17),"")</f>
        <v/>
      </c>
      <c r="F17" s="152"/>
      <c r="G17" s="152"/>
      <c r="H17" s="152"/>
      <c r="I17" s="153"/>
      <c r="J17" s="153"/>
      <c r="L17" s="131" t="e">
        <f ca="1">MATCH($B$6,INDIRECT("'شيت الاجازات'!B"&amp;'ورقة2 (2)'!L16+1&amp;":B999"),0)+L16</f>
        <v>#REF!</v>
      </c>
      <c r="N17" s="155"/>
      <c r="O17" s="155"/>
    </row>
    <row r="18" spans="1:15" x14ac:dyDescent="0.2">
      <c r="A18" s="148">
        <v>13</v>
      </c>
      <c r="B18" s="149"/>
      <c r="C18" s="150" t="str">
        <f ca="1">IFERROR(INDEX('[6]شيت الاجازات'!$C:$C,'ورقة2 (2)'!L18),"")</f>
        <v/>
      </c>
      <c r="D18" s="151" t="str">
        <f ca="1">IFERROR(INDEX('[6]شيت الاجازات'!$D:$D,'ورقة2 (2)'!L18),"")</f>
        <v/>
      </c>
      <c r="E18" s="151" t="str">
        <f ca="1">IFERROR(INDEX('[6]شيت الاجازات'!$E:$E,'ورقة2 (2)'!L18),"")</f>
        <v/>
      </c>
      <c r="F18" s="152"/>
      <c r="G18" s="152"/>
      <c r="H18" s="152"/>
      <c r="I18" s="153"/>
      <c r="J18" s="153"/>
      <c r="L18" s="131" t="e">
        <f ca="1">MATCH($B$6,INDIRECT("'شيت الاجازات'!B"&amp;'ورقة2 (2)'!L17+1&amp;":B999"),0)+L17</f>
        <v>#REF!</v>
      </c>
      <c r="N18" s="155"/>
      <c r="O18" s="155"/>
    </row>
    <row r="19" spans="1:15" x14ac:dyDescent="0.2">
      <c r="A19" s="148">
        <v>14</v>
      </c>
      <c r="B19" s="149"/>
      <c r="C19" s="150" t="str">
        <f ca="1">IFERROR(INDEX('[6]شيت الاجازات'!$C:$C,'ورقة2 (2)'!L19),"")</f>
        <v/>
      </c>
      <c r="D19" s="151" t="str">
        <f ca="1">IFERROR(INDEX('[6]شيت الاجازات'!$D:$D,'ورقة2 (2)'!L19),"")</f>
        <v/>
      </c>
      <c r="E19" s="151" t="str">
        <f ca="1">IFERROR(INDEX('[6]شيت الاجازات'!$E:$E,'ورقة2 (2)'!L19),"")</f>
        <v/>
      </c>
      <c r="F19" s="152"/>
      <c r="G19" s="152"/>
      <c r="H19" s="152"/>
      <c r="I19" s="153"/>
      <c r="J19" s="153"/>
      <c r="L19" s="131" t="e">
        <f ca="1">MATCH($B$6,INDIRECT("'شيت الاجازات'!B"&amp;'ورقة2 (2)'!L18+1&amp;":B999"),0)+L18</f>
        <v>#REF!</v>
      </c>
      <c r="N19" s="155"/>
      <c r="O19" s="155"/>
    </row>
    <row r="20" spans="1:15" x14ac:dyDescent="0.2">
      <c r="A20" s="148">
        <v>15</v>
      </c>
      <c r="B20" s="149"/>
      <c r="C20" s="150" t="str">
        <f ca="1">IFERROR(INDEX('[6]شيت الاجازات'!$C:$C,'ورقة2 (2)'!L20),"")</f>
        <v/>
      </c>
      <c r="D20" s="151" t="str">
        <f ca="1">IFERROR(INDEX('[6]شيت الاجازات'!$D:$D,'ورقة2 (2)'!L20),"")</f>
        <v/>
      </c>
      <c r="E20" s="151" t="str">
        <f ca="1">IFERROR(INDEX('[6]شيت الاجازات'!$E:$E,'ورقة2 (2)'!L20),"")</f>
        <v/>
      </c>
      <c r="F20" s="152"/>
      <c r="G20" s="152"/>
      <c r="H20" s="152"/>
      <c r="I20" s="153"/>
      <c r="J20" s="153"/>
      <c r="L20" s="131" t="e">
        <f ca="1">MATCH($B$6,INDIRECT("'شيت الاجازات'!B"&amp;'ورقة2 (2)'!L19+1&amp;":B999"),0)+L19</f>
        <v>#REF!</v>
      </c>
      <c r="N20" s="155"/>
      <c r="O20" s="155"/>
    </row>
    <row r="21" spans="1:15" x14ac:dyDescent="0.2">
      <c r="A21" s="148">
        <v>16</v>
      </c>
      <c r="B21" s="149"/>
      <c r="C21" s="150" t="str">
        <f ca="1">IFERROR(INDEX('[6]شيت الاجازات'!$C:$C,'ورقة2 (2)'!L21),"")</f>
        <v/>
      </c>
      <c r="D21" s="151" t="str">
        <f ca="1">IFERROR(INDEX('[6]شيت الاجازات'!$D:$D,'ورقة2 (2)'!L21),"")</f>
        <v/>
      </c>
      <c r="E21" s="151" t="str">
        <f ca="1">IFERROR(INDEX('[6]شيت الاجازات'!$E:$E,'ورقة2 (2)'!L21),"")</f>
        <v/>
      </c>
      <c r="F21" s="152"/>
      <c r="G21" s="152"/>
      <c r="H21" s="152"/>
      <c r="I21" s="153"/>
      <c r="J21" s="153"/>
      <c r="L21" s="131" t="e">
        <f ca="1">MATCH($B$6,INDIRECT("'شيت الاجازات'!B"&amp;'ورقة2 (2)'!L20+1&amp;":B999"),0)+L20</f>
        <v>#REF!</v>
      </c>
      <c r="N21" s="155"/>
      <c r="O21" s="155"/>
    </row>
    <row r="22" spans="1:15" x14ac:dyDescent="0.2">
      <c r="A22" s="148">
        <v>17</v>
      </c>
      <c r="B22" s="149"/>
      <c r="C22" s="150"/>
      <c r="D22" s="151"/>
      <c r="E22" s="151"/>
      <c r="F22" s="152"/>
      <c r="G22" s="152"/>
      <c r="H22" s="152"/>
      <c r="I22" s="153"/>
      <c r="J22" s="153"/>
      <c r="N22" s="155"/>
      <c r="O22" s="155"/>
    </row>
    <row r="23" spans="1:15" x14ac:dyDescent="0.2">
      <c r="A23" s="148">
        <v>18</v>
      </c>
      <c r="B23" s="149"/>
      <c r="C23" s="150"/>
      <c r="D23" s="151"/>
      <c r="E23" s="151"/>
      <c r="F23" s="152"/>
      <c r="G23" s="152"/>
      <c r="H23" s="152"/>
      <c r="I23" s="153"/>
      <c r="J23" s="153"/>
      <c r="N23" s="155"/>
      <c r="O23" s="155"/>
    </row>
    <row r="24" spans="1:15" x14ac:dyDescent="0.2">
      <c r="A24" s="148">
        <v>19</v>
      </c>
      <c r="B24" s="149"/>
      <c r="C24" s="150"/>
      <c r="D24" s="151"/>
      <c r="E24" s="151"/>
      <c r="F24" s="152"/>
      <c r="G24" s="152"/>
      <c r="H24" s="152"/>
      <c r="I24" s="153"/>
      <c r="J24" s="153"/>
      <c r="N24" s="155"/>
      <c r="O24" s="155"/>
    </row>
    <row r="25" spans="1:15" x14ac:dyDescent="0.2">
      <c r="A25" s="148">
        <v>20</v>
      </c>
      <c r="B25" s="149"/>
      <c r="C25" s="150"/>
      <c r="D25" s="151"/>
      <c r="E25" s="151"/>
      <c r="F25" s="152"/>
      <c r="G25" s="152"/>
      <c r="H25" s="152"/>
      <c r="I25" s="153"/>
      <c r="J25" s="153"/>
      <c r="N25" s="155"/>
      <c r="O25" s="155"/>
    </row>
    <row r="26" spans="1:15" x14ac:dyDescent="0.2">
      <c r="A26" s="148">
        <v>21</v>
      </c>
      <c r="B26" s="149"/>
      <c r="C26" s="150"/>
      <c r="D26" s="151"/>
      <c r="E26" s="151"/>
      <c r="F26" s="152"/>
      <c r="G26" s="152"/>
      <c r="H26" s="152"/>
      <c r="I26" s="153"/>
      <c r="J26" s="153"/>
      <c r="N26" s="155"/>
      <c r="O26" s="155"/>
    </row>
    <row r="27" spans="1:15" x14ac:dyDescent="0.2">
      <c r="A27" s="148">
        <v>22</v>
      </c>
      <c r="B27" s="149"/>
      <c r="C27" s="150"/>
      <c r="D27" s="151"/>
      <c r="E27" s="151"/>
      <c r="F27" s="152"/>
      <c r="G27" s="152"/>
      <c r="H27" s="152"/>
      <c r="I27" s="153"/>
      <c r="J27" s="153"/>
      <c r="N27" s="155"/>
      <c r="O27" s="155"/>
    </row>
    <row r="28" spans="1:15" x14ac:dyDescent="0.2">
      <c r="A28" s="153"/>
      <c r="B28" s="156"/>
      <c r="C28" s="152"/>
      <c r="D28" s="152"/>
      <c r="E28" s="152"/>
      <c r="F28" s="152">
        <f t="shared" si="0"/>
        <v>0</v>
      </c>
      <c r="G28" s="152">
        <f t="shared" si="1"/>
        <v>0</v>
      </c>
      <c r="H28" s="152">
        <f t="shared" si="2"/>
        <v>0</v>
      </c>
      <c r="I28" s="153"/>
      <c r="J28" s="153"/>
      <c r="L28"/>
      <c r="M28"/>
      <c r="N28"/>
      <c r="O28"/>
    </row>
    <row r="29" spans="1:15" x14ac:dyDescent="0.2">
      <c r="B29" s="157" t="s">
        <v>56</v>
      </c>
      <c r="L29"/>
      <c r="M29"/>
      <c r="N29"/>
      <c r="O29"/>
    </row>
    <row r="30" spans="1:15" x14ac:dyDescent="0.2">
      <c r="B30" s="158"/>
      <c r="C30" s="159" t="s">
        <v>57</v>
      </c>
      <c r="D30" s="158" t="s">
        <v>57</v>
      </c>
      <c r="E30" s="158"/>
      <c r="L30"/>
      <c r="M30"/>
      <c r="N30"/>
      <c r="O30"/>
    </row>
    <row r="31" spans="1:15" x14ac:dyDescent="0.2">
      <c r="B31" s="158"/>
      <c r="C31" s="158"/>
      <c r="D31" s="158"/>
      <c r="E31" s="158"/>
      <c r="L31"/>
      <c r="M31"/>
      <c r="N31"/>
      <c r="O31"/>
    </row>
    <row r="32" spans="1:15" x14ac:dyDescent="0.2">
      <c r="B32" s="158"/>
      <c r="C32" s="158"/>
      <c r="D32" s="158"/>
      <c r="E32" s="158"/>
      <c r="G32" s="158" t="s">
        <v>58</v>
      </c>
      <c r="H32" s="158"/>
      <c r="I32" s="158"/>
      <c r="J32" s="158"/>
      <c r="L32"/>
      <c r="M32"/>
      <c r="N32"/>
      <c r="O32"/>
    </row>
    <row r="33" spans="7:15" x14ac:dyDescent="0.2">
      <c r="G33" s="158"/>
      <c r="H33" s="158"/>
      <c r="I33" s="158"/>
      <c r="J33" s="158"/>
      <c r="L33"/>
      <c r="M33"/>
      <c r="N33"/>
      <c r="O33"/>
    </row>
    <row r="34" spans="7:15" x14ac:dyDescent="0.2">
      <c r="G34" s="158"/>
      <c r="H34" s="158"/>
      <c r="I34" s="158"/>
      <c r="J34" s="158"/>
    </row>
  </sheetData>
  <mergeCells count="9">
    <mergeCell ref="C1:I1"/>
    <mergeCell ref="A2:J3"/>
    <mergeCell ref="L3:L5"/>
    <mergeCell ref="M3:M5"/>
    <mergeCell ref="B4:D4"/>
    <mergeCell ref="B29:B32"/>
    <mergeCell ref="C30:C32"/>
    <mergeCell ref="D30:E32"/>
    <mergeCell ref="G32:J3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E744A4-91DC-4C8D-B0DE-475867B38751}">
          <x14:formula1>
            <xm:f>'K:\اكسل\[حافز الاعتماد فبراير 2020.xlsx]شيت الاجازات'!#REF!</xm:f>
          </x14:formula1>
          <xm:sqref>B4:D4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98244-F025-4DE1-BB20-E126CC8D07FE}">
  <sheetPr>
    <tabColor rgb="FF002060"/>
  </sheetPr>
  <dimension ref="A1:U33"/>
  <sheetViews>
    <sheetView rightToLeft="1" tabSelected="1" topLeftCell="A7" workbookViewId="0">
      <selection activeCell="D17" sqref="D17:J24"/>
    </sheetView>
  </sheetViews>
  <sheetFormatPr defaultColWidth="9.125" defaultRowHeight="15" customHeight="1" x14ac:dyDescent="0.2"/>
  <cols>
    <col min="1" max="1" width="5.125" style="20" customWidth="1"/>
    <col min="2" max="2" width="14.5" style="20" customWidth="1"/>
    <col min="3" max="3" width="12.875" style="20" customWidth="1"/>
    <col min="4" max="4" width="11" style="20" customWidth="1"/>
    <col min="5" max="5" width="12.625" style="20" customWidth="1"/>
    <col min="6" max="6" width="12.375" style="20" customWidth="1"/>
    <col min="7" max="7" width="10.125" style="20" customWidth="1"/>
    <col min="8" max="8" width="10.875" style="20" customWidth="1"/>
    <col min="9" max="9" width="7.25" style="20" customWidth="1"/>
    <col min="10" max="10" width="9.75" style="20" customWidth="1"/>
    <col min="11" max="11" width="11.375" style="20" customWidth="1"/>
    <col min="12" max="12" width="9.75" style="20" customWidth="1"/>
    <col min="13" max="13" width="13.375" style="103" customWidth="1"/>
    <col min="14" max="14" width="26.5" style="103" customWidth="1"/>
    <col min="15" max="17" width="12.125" style="103" customWidth="1"/>
    <col min="18" max="18" width="14.375" style="20" customWidth="1"/>
    <col min="19" max="19" width="14.375" style="129" customWidth="1"/>
    <col min="20" max="20" width="26.125" style="20" customWidth="1"/>
    <col min="21" max="21" width="26.375" style="19" customWidth="1"/>
    <col min="22" max="22" width="19.75" style="20" customWidth="1"/>
    <col min="23" max="16384" width="9.125" style="20"/>
  </cols>
  <sheetData>
    <row r="1" spans="1:21" ht="15" customHeight="1" thickBot="1" x14ac:dyDescent="0.25">
      <c r="A1" s="1" t="s">
        <v>0</v>
      </c>
      <c r="B1" s="2"/>
      <c r="C1" s="3" t="str">
        <f>VLOOKUP($L$1,'[1]بيانات الشغل العملي بالصور (2)'!A3:AP102,2,0)</f>
        <v>دينا حسين اسماعيل احمد</v>
      </c>
      <c r="D1" s="4"/>
      <c r="E1" s="5" t="s">
        <v>1</v>
      </c>
      <c r="F1" s="6">
        <f>VLOOKUP($L$1,'[2]بيانات الشغل العملي بالصور'!$A$3:$W$112,8,0)</f>
        <v>40791</v>
      </c>
      <c r="G1" s="7"/>
      <c r="H1" s="8" t="s">
        <v>2</v>
      </c>
      <c r="I1" s="9"/>
      <c r="J1" s="5">
        <f>VLOOKUP($L$1,'[2]بيانات الشغل العملي بالصور (2)'!$A$3:$AO$100,34,0)</f>
        <v>267</v>
      </c>
      <c r="K1" s="10">
        <f>dfffffffffffffffffffff</f>
        <v>0</v>
      </c>
      <c r="L1" s="11">
        <v>32</v>
      </c>
      <c r="M1" s="12" t="s">
        <v>3</v>
      </c>
      <c r="N1" s="13"/>
      <c r="O1" s="14"/>
      <c r="P1" s="15"/>
      <c r="Q1" s="15"/>
      <c r="R1" s="16" t="s">
        <v>4</v>
      </c>
      <c r="S1" s="17"/>
      <c r="T1" s="18" t="s">
        <v>5</v>
      </c>
    </row>
    <row r="2" spans="1:21" ht="15" customHeight="1" thickBot="1" x14ac:dyDescent="0.25">
      <c r="A2" s="21">
        <f>VLOOKUP($L$1,'[2]بيانات الشغل العملي بالصور (2)'!$A$3:$AO$100,4,0)</f>
        <v>43058</v>
      </c>
      <c r="B2" s="22"/>
      <c r="C2" s="23">
        <f>VLOOKUP($L$1,'[1]بيانات الشغل العملي بالصور (2)'!A3:AP102,5,0)</f>
        <v>0.65</v>
      </c>
      <c r="D2" s="24" t="s">
        <v>6</v>
      </c>
      <c r="E2" s="25"/>
      <c r="F2" s="26" t="s">
        <v>7</v>
      </c>
      <c r="G2" s="27"/>
      <c r="H2" s="27"/>
      <c r="I2" s="27"/>
      <c r="J2" s="28"/>
      <c r="K2" s="29"/>
      <c r="L2" s="30">
        <v>12</v>
      </c>
      <c r="M2" s="31"/>
      <c r="N2" s="32"/>
      <c r="O2" s="32" t="e">
        <f>#REF!</f>
        <v>#REF!</v>
      </c>
      <c r="P2" s="33" t="s">
        <v>8</v>
      </c>
      <c r="Q2" s="32"/>
      <c r="R2" s="34" t="s">
        <v>9</v>
      </c>
      <c r="S2" s="35"/>
      <c r="T2" s="36" t="s">
        <v>10</v>
      </c>
      <c r="U2" s="37" t="str">
        <f>VLOOKUP($L$1,'[2]بيانات الشغل العملي بالصور'!$A$3:$W$112,2,0)</f>
        <v>دينا حسين اسماعيل احمد</v>
      </c>
    </row>
    <row r="3" spans="1:21" ht="15" customHeight="1" thickBot="1" x14ac:dyDescent="0.25">
      <c r="A3" s="38">
        <v>1</v>
      </c>
      <c r="B3" s="39">
        <f>DATE(YEAR($A$2)-(ROW()-2),MONTH($A$2),DAY($A$2))</f>
        <v>42693</v>
      </c>
      <c r="C3" s="39">
        <f>DATE(YEAR($A$2)-(ROW()+2),MONTH($A$2),DAY($A$2))</f>
        <v>41232</v>
      </c>
      <c r="D3" s="40">
        <f>B7</f>
        <v>41232</v>
      </c>
      <c r="E3" s="41" t="s">
        <v>11</v>
      </c>
      <c r="F3" s="42"/>
      <c r="G3" s="43" t="s">
        <v>12</v>
      </c>
      <c r="H3" s="44" t="s">
        <v>13</v>
      </c>
      <c r="I3" s="45" t="s">
        <v>14</v>
      </c>
      <c r="J3" s="46" t="s">
        <v>15</v>
      </c>
      <c r="K3" s="29"/>
      <c r="L3" s="30"/>
      <c r="M3" s="47"/>
      <c r="N3" s="48"/>
      <c r="O3" s="32" t="e">
        <f>#REF!</f>
        <v>#REF!</v>
      </c>
      <c r="P3" s="33"/>
      <c r="Q3" s="32"/>
      <c r="R3" s="34"/>
      <c r="S3" s="35"/>
      <c r="T3" s="36"/>
      <c r="U3" s="37"/>
    </row>
    <row r="4" spans="1:21" ht="15" customHeight="1" thickBot="1" x14ac:dyDescent="0.25">
      <c r="A4" s="49">
        <v>2</v>
      </c>
      <c r="B4" s="39">
        <f t="shared" ref="B4:B7" si="0">DATE(YEAR($A$2)-(ROW()-2),MONTH($A$2),DAY($A$2))</f>
        <v>42327</v>
      </c>
      <c r="C4" s="39">
        <f>DATE(YEAR($A$2)-(ROW()*1),MONTH($A$2),DAY($A$2))</f>
        <v>41597</v>
      </c>
      <c r="D4" s="50" t="s">
        <v>16</v>
      </c>
      <c r="E4" s="51" t="s">
        <v>17</v>
      </c>
      <c r="F4" s="52" t="s">
        <v>18</v>
      </c>
      <c r="G4" s="53">
        <v>0.25</v>
      </c>
      <c r="H4" s="53" t="s">
        <v>19</v>
      </c>
      <c r="I4" s="54"/>
      <c r="J4" s="55"/>
      <c r="K4" s="56"/>
      <c r="L4" s="57">
        <f>C2</f>
        <v>0.65</v>
      </c>
      <c r="M4" s="47"/>
      <c r="N4" s="48"/>
      <c r="O4" s="32" t="e">
        <f>#REF!</f>
        <v>#REF!</v>
      </c>
      <c r="P4" s="33"/>
      <c r="Q4" s="32"/>
      <c r="R4" s="34" t="s">
        <v>20</v>
      </c>
      <c r="S4" s="35"/>
      <c r="T4" s="58" t="s">
        <v>21</v>
      </c>
      <c r="U4" s="37">
        <f>VLOOKUP($L$1,'[2]بيانات الشغل العملي بالصور'!$A$3:$W$112,3,0)</f>
        <v>37</v>
      </c>
    </row>
    <row r="5" spans="1:21" ht="15" customHeight="1" thickBot="1" x14ac:dyDescent="0.25">
      <c r="A5" s="38">
        <v>3</v>
      </c>
      <c r="B5" s="39">
        <f t="shared" si="0"/>
        <v>41962</v>
      </c>
      <c r="C5" s="39">
        <f>DATE(YEAR($A$2)-(ROW()-2),MONTH($A$2),DAY($A$2))</f>
        <v>41962</v>
      </c>
      <c r="D5" s="59">
        <f t="shared" ref="D5:D10" si="1">L5</f>
        <v>235.8</v>
      </c>
      <c r="E5" s="60">
        <f>D3</f>
        <v>41232</v>
      </c>
      <c r="F5" s="61">
        <v>41394</v>
      </c>
      <c r="G5" s="62">
        <f>D5*0.25</f>
        <v>58.95</v>
      </c>
      <c r="H5" s="63">
        <f>IF(D3&gt;F5,0,DATEDIF(E5,F5,"d"))</f>
        <v>162</v>
      </c>
      <c r="I5" s="64">
        <f>ROUND(H5/365*12,1)</f>
        <v>5.3</v>
      </c>
      <c r="J5" s="65">
        <f>G5*I5</f>
        <v>312.435</v>
      </c>
      <c r="K5" s="66">
        <f>G5*2*65/100</f>
        <v>76.635000000000005</v>
      </c>
      <c r="L5" s="67">
        <f>VLOOKUP($L$1,'[1]بيانات الشغل العملي بالصور (2)'!A3:$AP$100,30,0)</f>
        <v>235.8</v>
      </c>
      <c r="M5" s="68">
        <v>65</v>
      </c>
      <c r="N5" s="48" t="s">
        <v>22</v>
      </c>
      <c r="O5" s="32" t="e">
        <f>#REF!</f>
        <v>#REF!</v>
      </c>
      <c r="P5" s="69">
        <f>MATCH($C$1,'[3]شيت الاجازات'!$B:$B,0)</f>
        <v>50</v>
      </c>
      <c r="Q5" s="32"/>
      <c r="R5" s="70">
        <v>9</v>
      </c>
      <c r="S5" s="71">
        <v>41091</v>
      </c>
      <c r="T5" s="58" t="s">
        <v>9</v>
      </c>
      <c r="U5" s="37">
        <f>VLOOKUP($L$1,'[2]بيانات الشغل العملي بالصور'!$A$3:$W$112,4,0)</f>
        <v>40725</v>
      </c>
    </row>
    <row r="6" spans="1:21" ht="15" customHeight="1" thickBot="1" x14ac:dyDescent="0.25">
      <c r="A6" s="49">
        <v>4</v>
      </c>
      <c r="B6" s="39">
        <f t="shared" si="0"/>
        <v>41597</v>
      </c>
      <c r="C6" s="39">
        <f>DATE(YEAR($A$2)-(ROW()-4),MONTH($A$2),DAY($A$2))</f>
        <v>42327</v>
      </c>
      <c r="D6" s="59">
        <f t="shared" si="1"/>
        <v>254.2</v>
      </c>
      <c r="E6" s="72">
        <v>41395</v>
      </c>
      <c r="F6" s="73">
        <v>41455</v>
      </c>
      <c r="G6" s="74">
        <f t="shared" ref="G6" si="2">D6*0.25</f>
        <v>63.55</v>
      </c>
      <c r="H6" s="63">
        <f>IF(D3&gt;F6,0,DATEDIF(E6,F6,"d"))</f>
        <v>60</v>
      </c>
      <c r="I6" s="64">
        <f t="shared" ref="I6:I12" si="3">ROUND(H6/365*12,1)</f>
        <v>2</v>
      </c>
      <c r="J6" s="75">
        <f t="shared" ref="J6:J12" si="4">G6*I6</f>
        <v>127.1</v>
      </c>
      <c r="K6" s="76">
        <f>G6*2*65/100</f>
        <v>82.614999999999995</v>
      </c>
      <c r="L6" s="67">
        <f>VLOOKUP($L$1,'[1]بيانات الشغل العملي بالصور (2)'!A4:$AP$100,31,0)</f>
        <v>254.2</v>
      </c>
      <c r="M6" s="68">
        <v>65</v>
      </c>
      <c r="N6" s="48" t="s">
        <v>22</v>
      </c>
      <c r="O6" s="32" t="e">
        <f>#REF!</f>
        <v>#REF!</v>
      </c>
      <c r="P6" s="69">
        <f>MATCH($C$1,'[3]شيت الاجازات'!$B:$B,0)</f>
        <v>50</v>
      </c>
      <c r="Q6" s="32"/>
      <c r="R6" s="77">
        <v>10</v>
      </c>
      <c r="S6" s="71">
        <v>41395</v>
      </c>
      <c r="T6" s="78" t="s">
        <v>23</v>
      </c>
      <c r="U6" s="79">
        <f>VLOOKUP($L$1,'[2]بيانات الشغل العملي بالصور'!$A$3:$W$112,5,0)</f>
        <v>28209102500301</v>
      </c>
    </row>
    <row r="7" spans="1:21" ht="15" customHeight="1" thickBot="1" x14ac:dyDescent="0.25">
      <c r="A7" s="38">
        <v>5</v>
      </c>
      <c r="B7" s="39">
        <f t="shared" si="0"/>
        <v>41232</v>
      </c>
      <c r="C7" s="39">
        <f>DATE(YEAR($A$2)-(ROW()-6),MONTH($A$2),DAY($A$2))</f>
        <v>42693</v>
      </c>
      <c r="D7" s="59">
        <f t="shared" si="1"/>
        <v>258.2</v>
      </c>
      <c r="E7" s="72">
        <v>41456</v>
      </c>
      <c r="F7" s="73">
        <v>41759</v>
      </c>
      <c r="G7" s="80">
        <f t="shared" ref="G7:G12" si="5">D7*25/100</f>
        <v>64.55</v>
      </c>
      <c r="H7" s="63">
        <f>IF(D3&gt;F7,0,DATEDIF(E7,F7,"d"))</f>
        <v>303</v>
      </c>
      <c r="I7" s="64">
        <f t="shared" si="3"/>
        <v>10</v>
      </c>
      <c r="J7" s="75">
        <f t="shared" si="4"/>
        <v>645.5</v>
      </c>
      <c r="K7" s="81">
        <f>D7*4*25/100</f>
        <v>258.2</v>
      </c>
      <c r="L7" s="67">
        <f>VLOOKUP($L$1,'[1]بيانات الشغل العملي بالصور (2)'!A5:$AP$100,32,0)</f>
        <v>258.2</v>
      </c>
      <c r="M7" s="68" t="s">
        <v>24</v>
      </c>
      <c r="N7" s="48" t="s">
        <v>25</v>
      </c>
      <c r="O7" s="32" t="e">
        <f>#REF!</f>
        <v>#REF!</v>
      </c>
      <c r="P7" s="69">
        <f>MATCH($C$1,'[3]شيت الاجازات'!$B:$B,0)</f>
        <v>50</v>
      </c>
      <c r="Q7" s="32"/>
      <c r="R7" s="70">
        <v>11</v>
      </c>
      <c r="S7" s="82">
        <v>41456</v>
      </c>
      <c r="T7" s="36" t="s">
        <v>26</v>
      </c>
      <c r="U7" s="37">
        <f>VLOOKUP($L$1,'[2]بيانات الشغل العملي بالصور'!$A$3:$W$112,6,0)</f>
        <v>61750434</v>
      </c>
    </row>
    <row r="8" spans="1:21" ht="15" customHeight="1" thickBot="1" x14ac:dyDescent="0.25">
      <c r="A8" s="49"/>
      <c r="B8" s="39"/>
      <c r="C8" s="39">
        <f>DATE(YEAR($A$2)-(ROW()-8),MONTH($A$2),DAY($A$2))</f>
        <v>43058</v>
      </c>
      <c r="D8" s="59">
        <f t="shared" si="1"/>
        <v>258.2</v>
      </c>
      <c r="E8" s="72">
        <v>41760</v>
      </c>
      <c r="F8" s="73">
        <v>41820</v>
      </c>
      <c r="G8" s="80">
        <f t="shared" si="5"/>
        <v>64.55</v>
      </c>
      <c r="H8" s="63">
        <f>IF(D3&gt;F8,0,DATEDIF(E8,F8,"d"))</f>
        <v>60</v>
      </c>
      <c r="I8" s="64">
        <f t="shared" si="3"/>
        <v>2</v>
      </c>
      <c r="J8" s="75">
        <f t="shared" si="4"/>
        <v>129.1</v>
      </c>
      <c r="K8" s="83">
        <f>J8*50/100</f>
        <v>64.55</v>
      </c>
      <c r="L8" s="67">
        <f>VLOOKUP($L$1,'[1]بيانات الشغل العملي بالصور (2)'!A6:$AP$100,33,0)</f>
        <v>258.2</v>
      </c>
      <c r="M8" s="68">
        <v>50</v>
      </c>
      <c r="N8" s="48"/>
      <c r="O8" s="32" t="e">
        <f>#REF!</f>
        <v>#REF!</v>
      </c>
      <c r="P8" s="69">
        <f>MATCH($C$1,'[3]شيت الاجازات'!$B:$B,0)</f>
        <v>50</v>
      </c>
      <c r="Q8" s="32"/>
      <c r="R8" s="77">
        <v>12</v>
      </c>
      <c r="S8" s="82">
        <v>41820</v>
      </c>
      <c r="T8" s="58" t="s">
        <v>27</v>
      </c>
      <c r="U8" s="37">
        <f>VLOOKUP($L$1,'[2]بيانات الشغل العملي بالصور'!$A$3:$W$112,7,0)</f>
        <v>39411</v>
      </c>
    </row>
    <row r="9" spans="1:21" ht="15" customHeight="1" thickBot="1" x14ac:dyDescent="0.25">
      <c r="A9" s="84">
        <f>D10*25/100</f>
        <v>66.75</v>
      </c>
      <c r="B9" s="85"/>
      <c r="C9" s="86"/>
      <c r="D9" s="59">
        <f t="shared" si="1"/>
        <v>267</v>
      </c>
      <c r="E9" s="72">
        <v>41821</v>
      </c>
      <c r="F9" s="73">
        <v>41912</v>
      </c>
      <c r="G9" s="80">
        <f t="shared" si="5"/>
        <v>66.75</v>
      </c>
      <c r="H9" s="63">
        <f>IF(D3&gt;F9,0,DATEDIF(E9,F9,"d"))</f>
        <v>91</v>
      </c>
      <c r="I9" s="64">
        <f t="shared" si="3"/>
        <v>3</v>
      </c>
      <c r="J9" s="75">
        <f t="shared" si="4"/>
        <v>200.25</v>
      </c>
      <c r="K9" s="83">
        <f>J9*50/100</f>
        <v>100.125</v>
      </c>
      <c r="L9" s="67">
        <f>VLOOKUP($L$1,'[1]بيانات الشغل العملي بالصور (2)'!$A$3:$AP$100,34,0)</f>
        <v>267</v>
      </c>
      <c r="M9" s="68">
        <v>50</v>
      </c>
      <c r="N9" s="48"/>
      <c r="O9" s="32" t="e">
        <f>#REF!</f>
        <v>#REF!</v>
      </c>
      <c r="P9" s="69">
        <f>MATCH($C$1,'[3]شيت الاجازات'!$B:$B,0)</f>
        <v>50</v>
      </c>
      <c r="Q9" s="32"/>
      <c r="R9" s="70">
        <v>13</v>
      </c>
      <c r="S9" s="71">
        <v>41821</v>
      </c>
      <c r="T9" s="58" t="s">
        <v>28</v>
      </c>
      <c r="U9" s="37">
        <f>VLOOKUP($L$1,'[2]بيانات الشغل العملي بالصور'!$A$3:$W$112,8,0)</f>
        <v>40791</v>
      </c>
    </row>
    <row r="10" spans="1:21" ht="15" customHeight="1" thickBot="1" x14ac:dyDescent="0.25">
      <c r="A10" s="84"/>
      <c r="B10" s="85"/>
      <c r="C10" s="86"/>
      <c r="D10" s="59">
        <f t="shared" si="1"/>
        <v>267</v>
      </c>
      <c r="E10" s="72">
        <v>41913</v>
      </c>
      <c r="F10" s="73">
        <v>42185</v>
      </c>
      <c r="G10" s="80">
        <f t="shared" si="5"/>
        <v>66.75</v>
      </c>
      <c r="H10" s="63">
        <f>IF(D3&gt;F10,0,DATEDIF(E10,F10,"d"))</f>
        <v>272</v>
      </c>
      <c r="I10" s="64">
        <f t="shared" si="3"/>
        <v>8.9</v>
      </c>
      <c r="J10" s="75">
        <f t="shared" si="4"/>
        <v>594.07500000000005</v>
      </c>
      <c r="K10" s="83">
        <f>J10*50/100</f>
        <v>297.03750000000002</v>
      </c>
      <c r="L10" s="67">
        <f>VLOOKUP($L$1,'[1]بيانات الشغل العملي بالصور (2)'!$A$3:$AP$100,35,0)</f>
        <v>267</v>
      </c>
      <c r="M10" s="68">
        <v>50</v>
      </c>
      <c r="N10" s="48"/>
      <c r="O10" s="32" t="e">
        <f>#REF!</f>
        <v>#REF!</v>
      </c>
      <c r="P10" s="69">
        <f>MATCH($C$1,'[3]شيت الاجازات'!$B:$B,0)</f>
        <v>50</v>
      </c>
      <c r="Q10" s="32"/>
      <c r="R10" s="77">
        <v>14</v>
      </c>
      <c r="S10" s="71">
        <v>42185</v>
      </c>
      <c r="T10" s="36" t="s">
        <v>29</v>
      </c>
      <c r="U10" s="37" t="str">
        <f>VLOOKUP($L$1,'[2]بيانات الشغل العملي بالصور'!$A$3:$W$112,9,0)</f>
        <v>أخصائى مشتريات ومخازن ثان (ب)</v>
      </c>
    </row>
    <row r="11" spans="1:21" ht="15" customHeight="1" thickBot="1" x14ac:dyDescent="0.25">
      <c r="A11" s="84"/>
      <c r="B11" s="85"/>
      <c r="C11" s="86"/>
      <c r="D11" s="59">
        <f>L10</f>
        <v>267</v>
      </c>
      <c r="E11" s="72">
        <v>42186</v>
      </c>
      <c r="F11" s="73">
        <v>42521</v>
      </c>
      <c r="G11" s="80">
        <f t="shared" si="5"/>
        <v>66.75</v>
      </c>
      <c r="H11" s="63">
        <f>IF(D3&gt;F11,0,DATEDIF(E11,F11,"d"))</f>
        <v>335</v>
      </c>
      <c r="I11" s="64">
        <f t="shared" si="3"/>
        <v>11</v>
      </c>
      <c r="J11" s="75">
        <f t="shared" si="4"/>
        <v>734.25</v>
      </c>
      <c r="K11" s="83">
        <f>G11*2*50/100+G11*3*65/100+G11*6*60/100</f>
        <v>437.21249999999998</v>
      </c>
      <c r="L11" s="67">
        <f>VLOOKUP($L$1,'[1]بيانات الشغل العملي بالصور (2)'!$A$3:$AP$100,36,0)</f>
        <v>291.02999999999997</v>
      </c>
      <c r="M11" s="87">
        <v>50.65</v>
      </c>
      <c r="N11" s="48" t="s">
        <v>30</v>
      </c>
      <c r="O11" s="32" t="e">
        <f>#REF!</f>
        <v>#REF!</v>
      </c>
      <c r="P11" s="69">
        <f>MATCH($C$1,'[3]شيت الاجازات'!$B:$B,0)</f>
        <v>50</v>
      </c>
      <c r="Q11" s="32"/>
      <c r="R11" s="70">
        <v>15</v>
      </c>
      <c r="S11" s="88">
        <v>42186</v>
      </c>
      <c r="T11" s="36" t="s">
        <v>31</v>
      </c>
      <c r="U11" s="37" t="str">
        <f>VLOOKUP($L$1,'[2]بيانات الشغل العملي بالصور'!$A$3:$W$112,10,0)</f>
        <v>الثانية (ب)</v>
      </c>
    </row>
    <row r="12" spans="1:21" ht="15" customHeight="1" thickBot="1" x14ac:dyDescent="0.25">
      <c r="A12" s="84"/>
      <c r="B12" s="85"/>
      <c r="C12" s="86"/>
      <c r="D12" s="89">
        <f>L10</f>
        <v>267</v>
      </c>
      <c r="E12" s="90">
        <v>42522</v>
      </c>
      <c r="F12" s="91">
        <v>42927</v>
      </c>
      <c r="G12" s="92">
        <f t="shared" si="5"/>
        <v>66.75</v>
      </c>
      <c r="H12" s="93">
        <f>IF(D3&gt;F12,0,DATEDIF(E12,F12,"d"))</f>
        <v>405</v>
      </c>
      <c r="I12" s="94">
        <f t="shared" si="3"/>
        <v>13.3</v>
      </c>
      <c r="J12" s="95">
        <f t="shared" si="4"/>
        <v>887.77500000000009</v>
      </c>
      <c r="K12" s="96">
        <f>G12*2*60/100+G12*5*75/100+G12*2*60/100+G12*4*65/100+14.45</f>
        <v>598.51250000000005</v>
      </c>
      <c r="L12" s="67">
        <f>VLOOKUP($L$1,'[1]بيانات الشغل العملي بالصور (2)'!$A$3:$AP$100,37,0)</f>
        <v>271</v>
      </c>
      <c r="M12" s="68">
        <v>60</v>
      </c>
      <c r="N12" s="48"/>
      <c r="O12" s="32" t="e">
        <f>#REF!</f>
        <v>#REF!</v>
      </c>
      <c r="P12" s="69">
        <f>MATCH($C$1,'[3]شيت الاجازات'!$B:$B,0)</f>
        <v>50</v>
      </c>
      <c r="Q12" s="32"/>
      <c r="R12" s="77">
        <v>16</v>
      </c>
      <c r="S12" s="88">
        <v>42551</v>
      </c>
      <c r="T12" s="36" t="s">
        <v>32</v>
      </c>
      <c r="U12" s="37" t="str">
        <f>VLOOKUP($L$1,'[2]بيانات الشغل العملي بالصور'!$A$3:$W$112,11,0)</f>
        <v>الثانية</v>
      </c>
    </row>
    <row r="13" spans="1:21" ht="15" customHeight="1" thickBot="1" x14ac:dyDescent="0.25">
      <c r="A13" s="97" t="s">
        <v>33</v>
      </c>
      <c r="B13" s="98"/>
      <c r="C13" s="98"/>
      <c r="D13" s="98"/>
      <c r="E13" s="98"/>
      <c r="F13" s="98"/>
      <c r="G13" s="98"/>
      <c r="H13" s="99"/>
      <c r="I13" s="100">
        <f>SUM(J5:J12)</f>
        <v>3630.4850000000001</v>
      </c>
      <c r="J13" s="101"/>
      <c r="K13" s="83"/>
      <c r="L13" s="102">
        <f>VLOOKUP($L$1,'[1]بيانات الشغل العملي بالصور (2)'!$A$3:$AP$100,38,0)</f>
        <v>317.22000000000003</v>
      </c>
      <c r="O13" s="32" t="e">
        <f>#REF!</f>
        <v>#REF!</v>
      </c>
      <c r="P13" s="69">
        <f>MATCH($C$1,'[3]شيت الاجازات'!$B:$B,0)</f>
        <v>50</v>
      </c>
      <c r="Q13" s="32"/>
      <c r="R13" s="70">
        <v>17</v>
      </c>
      <c r="S13" s="104">
        <v>42552</v>
      </c>
      <c r="T13" s="36" t="s">
        <v>34</v>
      </c>
      <c r="U13" s="37" t="str">
        <f>VLOOKUP($L$1,'[2]بيانات الشغل العملي بالصور'!$A$3:$W$112,12,0)</f>
        <v>متزوج</v>
      </c>
    </row>
    <row r="14" spans="1:21" ht="15" customHeight="1" thickBot="1" x14ac:dyDescent="0.25">
      <c r="A14" s="105"/>
      <c r="B14" s="105"/>
      <c r="C14" s="105"/>
      <c r="D14" s="106"/>
      <c r="E14" s="107" t="s">
        <v>35</v>
      </c>
      <c r="F14" s="107"/>
      <c r="G14" s="107"/>
      <c r="H14" s="107"/>
      <c r="I14" s="108"/>
      <c r="J14" s="109"/>
      <c r="K14" s="110"/>
      <c r="L14" s="67">
        <f>VLOOKUP($L$1,'[1]بيانات الشغل العملي بالصور (2)'!$A$3:$AP$100,39,0)</f>
        <v>271</v>
      </c>
      <c r="M14" s="68">
        <v>65</v>
      </c>
      <c r="N14" s="48" t="s">
        <v>36</v>
      </c>
      <c r="O14" s="32" t="e">
        <f>#REF!</f>
        <v>#REF!</v>
      </c>
      <c r="P14" s="69">
        <f>MATCH($C$1,'[3]شيت الاجازات'!$B:$B,0)</f>
        <v>50</v>
      </c>
      <c r="Q14" s="32"/>
      <c r="R14" s="77">
        <v>18</v>
      </c>
      <c r="S14" s="104">
        <v>42917</v>
      </c>
      <c r="T14" s="111" t="s">
        <v>20</v>
      </c>
      <c r="U14" s="37">
        <f>VLOOKUP($L$1,'[2]بيانات الشغل العملي بالصور'!$A$3:$W$112,13,0)</f>
        <v>40792</v>
      </c>
    </row>
    <row r="15" spans="1:21" ht="15" customHeight="1" thickBot="1" x14ac:dyDescent="0.25">
      <c r="A15" s="112" t="s">
        <v>37</v>
      </c>
      <c r="B15" s="113"/>
      <c r="C15" s="113"/>
      <c r="D15" s="114"/>
      <c r="E15" s="115">
        <f>D12</f>
        <v>267</v>
      </c>
      <c r="F15" s="116" t="s">
        <v>38</v>
      </c>
      <c r="G15" s="116">
        <v>2</v>
      </c>
      <c r="H15" s="117">
        <f>E15*G15*25/100</f>
        <v>133.5</v>
      </c>
      <c r="I15" s="117"/>
      <c r="J15" s="118">
        <f>H15</f>
        <v>133.5</v>
      </c>
      <c r="K15" s="96">
        <f>J15*1*65/100</f>
        <v>86.775000000000006</v>
      </c>
      <c r="L15" s="67">
        <f>VLOOKUP($L$1,'[1]بيانات الشغل العملي بالصور (2)'!$A$3:$AP$100,40,0)</f>
        <v>271</v>
      </c>
      <c r="M15" s="68"/>
      <c r="N15" s="48"/>
      <c r="O15" s="32" t="e">
        <f>#REF!</f>
        <v>#REF!</v>
      </c>
      <c r="P15" s="69">
        <f>MATCH($C$1,'[3]شيت الاجازات'!$B:$B,0)</f>
        <v>50</v>
      </c>
      <c r="Q15" s="32"/>
      <c r="R15" s="70">
        <v>19</v>
      </c>
      <c r="S15" s="119">
        <v>43282</v>
      </c>
      <c r="T15" s="36" t="s">
        <v>39</v>
      </c>
      <c r="U15" s="120">
        <f>VLOOKUP($L$1,'[2]بيانات الشغل العملي بالصور'!$A$3:$W$112,14,0)</f>
        <v>267</v>
      </c>
    </row>
    <row r="16" spans="1:21" ht="15" customHeight="1" thickBot="1" x14ac:dyDescent="0.25">
      <c r="A16" s="121" t="s">
        <v>40</v>
      </c>
      <c r="B16" s="122"/>
      <c r="C16" s="122"/>
      <c r="D16" s="122"/>
      <c r="E16" s="123">
        <f>D12</f>
        <v>267</v>
      </c>
      <c r="F16" s="124" t="s">
        <v>38</v>
      </c>
      <c r="G16" s="124">
        <v>13</v>
      </c>
      <c r="H16" s="125">
        <f>E16*G16*25/100</f>
        <v>867.75</v>
      </c>
      <c r="I16" s="125"/>
      <c r="J16" s="126">
        <f>H16</f>
        <v>867.75</v>
      </c>
      <c r="K16" s="127">
        <f>J16*10/12*65/100</f>
        <v>470.03125</v>
      </c>
      <c r="L16" s="67">
        <f>VLOOKUP($L$1,'[1]بيانات الشغل العملي بالصور (2)'!$A$3:$AP$100,41,0)</f>
        <v>271</v>
      </c>
      <c r="M16" s="68">
        <v>65</v>
      </c>
      <c r="N16" s="48" t="s">
        <v>41</v>
      </c>
      <c r="O16" s="32" t="e">
        <f>#REF!</f>
        <v>#REF!</v>
      </c>
      <c r="P16" s="69">
        <f>MATCH($C$1,'[3]شيت الاجازات'!$B:$B,0)</f>
        <v>50</v>
      </c>
      <c r="Q16" s="32"/>
      <c r="R16" s="77">
        <v>20</v>
      </c>
      <c r="S16" s="119">
        <v>43647</v>
      </c>
      <c r="T16" s="36" t="s">
        <v>42</v>
      </c>
      <c r="U16" s="37">
        <f>VLOOKUP($L$1,'[2]بيانات الشغل العملي بالصور'!$A$3:$W$112,15,0)</f>
        <v>0</v>
      </c>
    </row>
    <row r="17" spans="2:10" ht="37.5" customHeight="1" x14ac:dyDescent="0.2">
      <c r="B17" s="162" t="s">
        <v>60</v>
      </c>
      <c r="C17" s="161"/>
      <c r="D17" s="160" t="s">
        <v>59</v>
      </c>
      <c r="E17" s="128"/>
      <c r="F17" s="128"/>
      <c r="G17" s="128"/>
      <c r="H17" s="128"/>
      <c r="I17" s="128"/>
      <c r="J17" s="128"/>
    </row>
    <row r="18" spans="2:10" ht="15" customHeight="1" x14ac:dyDescent="0.2">
      <c r="B18" s="128" t="str">
        <f>[1]ورقة2!C6</f>
        <v>أجازة جزء من الوقت ٥٠% من المرتب</v>
      </c>
      <c r="C18" s="128"/>
      <c r="D18" s="128"/>
      <c r="E18" s="128"/>
      <c r="F18" s="128"/>
      <c r="G18" s="128"/>
      <c r="H18" s="128"/>
      <c r="I18" s="128"/>
      <c r="J18" s="128"/>
    </row>
    <row r="19" spans="2:10" ht="15" customHeight="1" x14ac:dyDescent="0.2">
      <c r="B19" s="128" t="str">
        <f>[1]ورقة2!C7</f>
        <v>أجازة جزء من الوقت ٥٠% من المرتب</v>
      </c>
      <c r="C19" s="128"/>
      <c r="D19" s="128"/>
      <c r="E19" s="128"/>
      <c r="F19" s="128"/>
      <c r="G19" s="128"/>
      <c r="H19" s="128"/>
      <c r="I19" s="128"/>
      <c r="J19" s="128"/>
    </row>
    <row r="20" spans="2:10" ht="15" customHeight="1" x14ac:dyDescent="0.2">
      <c r="B20" s="128" t="str">
        <f>[1]ورقة2!C8</f>
        <v>أجازة جزء من الوقت ٥٠% من المرتب</v>
      </c>
      <c r="C20" s="128"/>
      <c r="D20" s="128"/>
      <c r="E20" s="128"/>
      <c r="F20" s="128"/>
      <c r="G20" s="128"/>
      <c r="H20" s="128"/>
      <c r="I20" s="128"/>
      <c r="J20" s="128"/>
    </row>
    <row r="21" spans="2:10" ht="15" customHeight="1" x14ac:dyDescent="0.2">
      <c r="B21" s="128" t="str">
        <f>[1]ورقة2!C9</f>
        <v>أجازة جزء من الوقت ٦٠% من المرتب</v>
      </c>
      <c r="C21" s="128"/>
      <c r="D21" s="128"/>
      <c r="E21" s="128"/>
      <c r="F21" s="128"/>
      <c r="G21" s="128"/>
      <c r="H21" s="128"/>
      <c r="I21" s="128"/>
      <c r="J21" s="128"/>
    </row>
    <row r="22" spans="2:10" ht="15" customHeight="1" x14ac:dyDescent="0.2">
      <c r="B22" s="128" t="str">
        <f>[1]ورقة2!C10</f>
        <v>أجازة جزء من الوقت ٦٠% من المرتب</v>
      </c>
      <c r="C22" s="128"/>
      <c r="D22" s="128"/>
      <c r="E22" s="128"/>
      <c r="F22" s="128"/>
      <c r="G22" s="128"/>
      <c r="H22" s="128"/>
      <c r="I22" s="128"/>
      <c r="J22" s="128"/>
    </row>
    <row r="23" spans="2:10" ht="15" customHeight="1" x14ac:dyDescent="0.2">
      <c r="B23" s="128" t="str">
        <f>[1]ورقة2!C11</f>
        <v>أجازة جزء من الوقت ٦٠% من المرتب</v>
      </c>
      <c r="C23" s="128"/>
      <c r="D23" s="128"/>
      <c r="E23" s="128"/>
      <c r="F23" s="128"/>
      <c r="G23" s="128"/>
      <c r="H23" s="128"/>
      <c r="I23" s="128"/>
      <c r="J23" s="128"/>
    </row>
    <row r="24" spans="2:10" ht="15" customHeight="1" x14ac:dyDescent="0.2">
      <c r="B24" s="128" t="str">
        <f>[1]ورقة2!C12</f>
        <v>أجازة جزء من الوقت ٦٠% من المرتب</v>
      </c>
      <c r="C24" s="128"/>
      <c r="D24" s="128"/>
      <c r="E24" s="128"/>
      <c r="F24" s="128"/>
      <c r="G24" s="128"/>
      <c r="H24" s="128"/>
      <c r="I24" s="128"/>
      <c r="J24" s="128"/>
    </row>
    <row r="25" spans="2:10" ht="15" customHeight="1" x14ac:dyDescent="0.2">
      <c r="B25" s="128" t="str">
        <f>[1]ورقة2!C13</f>
        <v>أجازة جزء من الوقت ٦٥% من المرتب</v>
      </c>
      <c r="C25" s="128"/>
    </row>
    <row r="26" spans="2:10" ht="15" customHeight="1" x14ac:dyDescent="0.2">
      <c r="B26" s="128" t="str">
        <f>[1]ورقة2!C14</f>
        <v>أجازة جزء من الوقت ٦٥% من المرتب</v>
      </c>
      <c r="C26" s="128"/>
    </row>
    <row r="27" spans="2:10" ht="15" customHeight="1" x14ac:dyDescent="0.2">
      <c r="B27" s="128" t="str">
        <f>[1]ورقة2!C15</f>
        <v>أجازة جزء من الوقت ٦٥% من المرتب</v>
      </c>
      <c r="C27" s="128"/>
    </row>
    <row r="28" spans="2:10" ht="15" customHeight="1" x14ac:dyDescent="0.2">
      <c r="B28" s="128" t="str">
        <f>[1]ورقة2!C16</f>
        <v>أجازة جزء من الوقت ٦٥% من المرتب</v>
      </c>
      <c r="C28" s="128"/>
    </row>
    <row r="29" spans="2:10" ht="15" customHeight="1" x14ac:dyDescent="0.2">
      <c r="B29" s="128" t="str">
        <f>[1]ورقة2!C17</f>
        <v>أجازة جزء من الوقت ٧٥% من المرتب</v>
      </c>
      <c r="C29" s="128"/>
    </row>
    <row r="30" spans="2:10" ht="15" customHeight="1" x14ac:dyDescent="0.2">
      <c r="B30" s="128" t="str">
        <f>[1]ورقة2!C18</f>
        <v>رعاية طفل</v>
      </c>
      <c r="C30" s="128"/>
    </row>
    <row r="31" spans="2:10" ht="15" customHeight="1" x14ac:dyDescent="0.2">
      <c r="B31" s="128" t="str">
        <f>[1]ورقة2!C19</f>
        <v>رعاية طفل</v>
      </c>
      <c r="C31" s="128"/>
    </row>
    <row r="32" spans="2:10" ht="15" customHeight="1" x14ac:dyDescent="0.2">
      <c r="B32" s="128" t="str">
        <f>[1]ورقة2!C20</f>
        <v>رعاية طفل</v>
      </c>
      <c r="C32" s="128"/>
    </row>
    <row r="33" spans="2:3" ht="15" customHeight="1" x14ac:dyDescent="0.2">
      <c r="B33" s="128" t="str">
        <f>[1]ورقة2!C21</f>
        <v>رعاية طفل</v>
      </c>
      <c r="C33" s="128"/>
    </row>
  </sheetData>
  <mergeCells count="40">
    <mergeCell ref="B29:C29"/>
    <mergeCell ref="B30:C30"/>
    <mergeCell ref="B31:C31"/>
    <mergeCell ref="B32:C32"/>
    <mergeCell ref="B33:C33"/>
    <mergeCell ref="D17:J2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14:D14"/>
    <mergeCell ref="E14:J14"/>
    <mergeCell ref="A15:D15"/>
    <mergeCell ref="H15:I15"/>
    <mergeCell ref="A16:D16"/>
    <mergeCell ref="H16:I16"/>
    <mergeCell ref="P2:P4"/>
    <mergeCell ref="E3:F3"/>
    <mergeCell ref="I3:I4"/>
    <mergeCell ref="J3:J4"/>
    <mergeCell ref="A9:C12"/>
    <mergeCell ref="A13:H13"/>
    <mergeCell ref="I13:J13"/>
    <mergeCell ref="A1:B1"/>
    <mergeCell ref="C1:D1"/>
    <mergeCell ref="F1:G1"/>
    <mergeCell ref="H1:I1"/>
    <mergeCell ref="K1:K4"/>
    <mergeCell ref="N1:O1"/>
    <mergeCell ref="A2:B2"/>
    <mergeCell ref="D2:E2"/>
    <mergeCell ref="F2:J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&amp;Lمسئول التخصصة 2 / محمود محمود&amp;Cحافز اعتماد الجودة الخاص بكلية الطب البشري&amp;Rجامعة اسيوط------------ كلية الطب            ادارة شئون الافراد</oddHead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CE07D6B-1E0A-48D1-B680-11C4B8E94633}">
          <x14:formula1>
            <xm:f>'E:\Programs\ش\Removable Disk\[نموذج مجمع تخصصية 2019 الحديث.xlsm]ورقة3'!#REF!</xm:f>
          </x14:formula1>
          <xm:sqref>V1</xm:sqref>
        </x14:dataValidation>
        <x14:dataValidation type="list" allowBlank="1" showInputMessage="1" showErrorMessage="1" xr:uid="{AED58A75-6B41-4434-9946-0A9E5B4848ED}">
          <x14:formula1>
            <xm:f>'K:\اكسل\[حافز الاعتماد فبراير 2020.xlsx]شيت الاجازات (2)'!#REF!</xm:f>
          </x14:formula1>
          <xm:sqref>N1:O1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 (2)</vt:lpstr>
      <vt:lpstr>القالب الشغال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2020-02-22T09:10:05Z</dcterms:created>
  <dcterms:modified xsi:type="dcterms:W3CDTF">2020-02-22T09:18:21Z</dcterms:modified>
</cp:coreProperties>
</file>