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eng\Desktop\"/>
    </mc:Choice>
  </mc:AlternateContent>
  <xr:revisionPtr revIDLastSave="0" documentId="13_ncr:1_{FA286DE4-70EA-4FAB-8F08-EB71E823A078}" xr6:coauthVersionLast="45" xr6:coauthVersionMax="45" xr10:uidLastSave="{00000000-0000-0000-0000-000000000000}"/>
  <bookViews>
    <workbookView xWindow="-120" yWindow="-120" windowWidth="25440" windowHeight="15390" tabRatio="893" activeTab="1" xr2:uid="{00000000-000D-0000-FFFF-FFFF00000000}"/>
  </bookViews>
  <sheets>
    <sheet name="عاصم سعد" sheetId="22" r:id="rId1"/>
    <sheet name="28-22" sheetId="6" r:id="rId2"/>
    <sheet name="28-22 (2)" sheetId="25" r:id="rId3"/>
    <sheet name="28-22 (3)" sheetId="26" r:id="rId4"/>
  </sheets>
  <externalReferences>
    <externalReference r:id="rId5"/>
    <externalReference r:id="rId6"/>
  </externalReferences>
  <definedNames>
    <definedName name="_xlnm._FilterDatabase" localSheetId="1" hidden="1">'28-22'!$A$1:$B$358</definedName>
    <definedName name="_xlnm._FilterDatabase" localSheetId="2" hidden="1">'28-22 (2)'!$A$1:$B$358</definedName>
    <definedName name="_xlnm._FilterDatabase" localSheetId="0" hidden="1">'عاصم سعد'!$A$2:$CJ$137</definedName>
    <definedName name="_xlnm.Criteria" localSheetId="0">'عاصم سعد'!$D$2:$BT$2</definedName>
    <definedName name="_xlnm.Print_Area" localSheetId="1">'28-22'!$C$1:$R$33,'28-22'!$C$42:$Q$77,'28-22'!$C$83:$R$115,'28-22'!$C$120:$R$158,'28-22'!$C$170:$R$200,'28-22'!$C$211:$R$241,'28-22'!$C$249:$R$279,'28-22'!$C$288:$R$319,'28-22'!$C$327:$R$360</definedName>
    <definedName name="_xlnm.Print_Area" localSheetId="2">'28-22 (2)'!$C$1:$R$33,'28-22 (2)'!$C$42:$Q$77,'28-22 (2)'!$C$83:$R$115,'28-22 (2)'!$C$120:$R$158,'28-22 (2)'!$C$170:$R$200,'28-22 (2)'!$C$211:$R$241,'28-22 (2)'!$C$249:$R$279,'28-22 (2)'!$C$288:$R$319,'28-22 (2)'!$C$327:$R$360</definedName>
    <definedName name="_xlnm.Print_Area" localSheetId="3">'28-22 (3)'!$C$1:$R$33,'28-22 (3)'!$C$42:$Q$77,'28-22 (3)'!$C$83:$R$115,'28-22 (3)'!$C$120:$R$158,'28-22 (3)'!$C$170:$R$200,'28-22 (3)'!$C$211:$R$241,'28-22 (3)'!$C$249:$R$279,'28-22 (3)'!$C$288:$R$319,'28-22 (3)'!$C$327:$R$360</definedName>
    <definedName name="_xlnm.Print_Area" localSheetId="0">'عاصم سعد'!$A$1:$CJ$142</definedName>
    <definedName name="_xlnm.Print_Titles" localSheetId="0">'عاصم سعد'!$B:$B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51" i="26" l="1"/>
  <c r="L351" i="26"/>
  <c r="K351" i="26"/>
  <c r="O350" i="26"/>
  <c r="L350" i="26"/>
  <c r="K350" i="26"/>
  <c r="O349" i="26"/>
  <c r="L349" i="26"/>
  <c r="K349" i="26"/>
  <c r="O348" i="26"/>
  <c r="L348" i="26"/>
  <c r="K348" i="26"/>
  <c r="O347" i="26"/>
  <c r="L347" i="26"/>
  <c r="K347" i="26"/>
  <c r="O346" i="26"/>
  <c r="L346" i="26"/>
  <c r="K346" i="26"/>
  <c r="O345" i="26"/>
  <c r="L345" i="26"/>
  <c r="K345" i="26"/>
  <c r="O344" i="26"/>
  <c r="L344" i="26"/>
  <c r="K344" i="26"/>
  <c r="O343" i="26"/>
  <c r="L343" i="26"/>
  <c r="K343" i="26"/>
  <c r="O342" i="26"/>
  <c r="O352" i="26" s="1"/>
  <c r="M342" i="26"/>
  <c r="L342" i="26"/>
  <c r="K342" i="26"/>
  <c r="I342" i="26"/>
  <c r="O353" i="26" s="1"/>
  <c r="M305" i="26"/>
  <c r="O305" i="26" s="1"/>
  <c r="L305" i="26"/>
  <c r="K305" i="26"/>
  <c r="I305" i="26"/>
  <c r="O304" i="26"/>
  <c r="L304" i="26"/>
  <c r="K304" i="26"/>
  <c r="O303" i="26"/>
  <c r="O311" i="26" s="1"/>
  <c r="O313" i="26" s="1"/>
  <c r="L303" i="26"/>
  <c r="K303" i="26"/>
  <c r="O271" i="26"/>
  <c r="O273" i="26" s="1"/>
  <c r="O265" i="26"/>
  <c r="L265" i="26"/>
  <c r="K265" i="26"/>
  <c r="O264" i="26"/>
  <c r="L264" i="26"/>
  <c r="K264" i="26"/>
  <c r="O235" i="26"/>
  <c r="O226" i="26"/>
  <c r="O233" i="26" s="1"/>
  <c r="L226" i="26"/>
  <c r="K226" i="26"/>
  <c r="O185" i="26"/>
  <c r="L185" i="26"/>
  <c r="K185" i="26"/>
  <c r="O184" i="26"/>
  <c r="O192" i="26" s="1"/>
  <c r="O194" i="26" s="1"/>
  <c r="L184" i="26"/>
  <c r="K184" i="26"/>
  <c r="O137" i="26"/>
  <c r="L137" i="26"/>
  <c r="K137" i="26"/>
  <c r="M136" i="26"/>
  <c r="L136" i="26"/>
  <c r="I136" i="26"/>
  <c r="O135" i="26"/>
  <c r="M135" i="26"/>
  <c r="L135" i="26"/>
  <c r="K135" i="26"/>
  <c r="I135" i="26"/>
  <c r="M134" i="26"/>
  <c r="L134" i="26"/>
  <c r="I134" i="26"/>
  <c r="O103" i="26"/>
  <c r="L103" i="26"/>
  <c r="K103" i="26"/>
  <c r="O102" i="26"/>
  <c r="L102" i="26"/>
  <c r="K102" i="26"/>
  <c r="O101" i="26"/>
  <c r="M101" i="26"/>
  <c r="L101" i="26"/>
  <c r="K101" i="26"/>
  <c r="I101" i="26"/>
  <c r="O100" i="26"/>
  <c r="L100" i="26"/>
  <c r="K100" i="26"/>
  <c r="O99" i="26"/>
  <c r="L99" i="26"/>
  <c r="K99" i="26"/>
  <c r="M98" i="26"/>
  <c r="L98" i="26"/>
  <c r="I98" i="26"/>
  <c r="O97" i="26"/>
  <c r="M97" i="26"/>
  <c r="L97" i="26"/>
  <c r="K97" i="26"/>
  <c r="I97" i="26"/>
  <c r="O60" i="26"/>
  <c r="L60" i="26"/>
  <c r="K60" i="26"/>
  <c r="O59" i="26"/>
  <c r="M59" i="26"/>
  <c r="L59" i="26"/>
  <c r="I59" i="26"/>
  <c r="O58" i="26"/>
  <c r="L58" i="26"/>
  <c r="K58" i="26"/>
  <c r="M57" i="26"/>
  <c r="O57" i="26" s="1"/>
  <c r="L57" i="26"/>
  <c r="K57" i="26"/>
  <c r="I57" i="26"/>
  <c r="O56" i="26"/>
  <c r="O69" i="26" s="1"/>
  <c r="O71" i="26" s="1"/>
  <c r="L56" i="26"/>
  <c r="K56" i="26"/>
  <c r="S26" i="26"/>
  <c r="O22" i="26"/>
  <c r="L22" i="26"/>
  <c r="K22" i="26"/>
  <c r="O21" i="26"/>
  <c r="L21" i="26"/>
  <c r="K21" i="26"/>
  <c r="O20" i="26"/>
  <c r="L20" i="26"/>
  <c r="K20" i="26"/>
  <c r="O19" i="26"/>
  <c r="L19" i="26"/>
  <c r="K19" i="26"/>
  <c r="M18" i="26"/>
  <c r="K18" i="26" s="1"/>
  <c r="L18" i="26"/>
  <c r="I18" i="26"/>
  <c r="O17" i="26"/>
  <c r="L17" i="26"/>
  <c r="K17" i="26"/>
  <c r="O16" i="26"/>
  <c r="M16" i="26"/>
  <c r="L16" i="26"/>
  <c r="I16" i="26"/>
  <c r="K16" i="26" s="1"/>
  <c r="O15" i="26"/>
  <c r="L15" i="26"/>
  <c r="K15" i="26"/>
  <c r="O351" i="25"/>
  <c r="L351" i="25"/>
  <c r="K351" i="25"/>
  <c r="O350" i="25"/>
  <c r="L350" i="25"/>
  <c r="K350" i="25"/>
  <c r="O349" i="25"/>
  <c r="L349" i="25"/>
  <c r="K349" i="25"/>
  <c r="O348" i="25"/>
  <c r="L348" i="25"/>
  <c r="K348" i="25"/>
  <c r="O347" i="25"/>
  <c r="L347" i="25"/>
  <c r="K347" i="25"/>
  <c r="O346" i="25"/>
  <c r="L346" i="25"/>
  <c r="K346" i="25"/>
  <c r="O345" i="25"/>
  <c r="L345" i="25"/>
  <c r="K345" i="25"/>
  <c r="O344" i="25"/>
  <c r="L344" i="25"/>
  <c r="K344" i="25"/>
  <c r="O343" i="25"/>
  <c r="L343" i="25"/>
  <c r="K343" i="25"/>
  <c r="O342" i="25"/>
  <c r="O352" i="25" s="1"/>
  <c r="O354" i="25" s="1"/>
  <c r="M342" i="25"/>
  <c r="L342" i="25"/>
  <c r="I342" i="25"/>
  <c r="O353" i="25" s="1"/>
  <c r="M305" i="25"/>
  <c r="O305" i="25" s="1"/>
  <c r="L305" i="25"/>
  <c r="I305" i="25"/>
  <c r="O304" i="25"/>
  <c r="L304" i="25"/>
  <c r="K304" i="25"/>
  <c r="O303" i="25"/>
  <c r="O311" i="25" s="1"/>
  <c r="O313" i="25" s="1"/>
  <c r="L303" i="25"/>
  <c r="K303" i="25"/>
  <c r="O265" i="25"/>
  <c r="L265" i="25"/>
  <c r="K265" i="25"/>
  <c r="O264" i="25"/>
  <c r="O271" i="25" s="1"/>
  <c r="O273" i="25" s="1"/>
  <c r="L264" i="25"/>
  <c r="K264" i="25"/>
  <c r="O233" i="25"/>
  <c r="O235" i="25" s="1"/>
  <c r="O226" i="25"/>
  <c r="L226" i="25"/>
  <c r="K226" i="25"/>
  <c r="O194" i="25"/>
  <c r="O185" i="25"/>
  <c r="L185" i="25"/>
  <c r="K185" i="25"/>
  <c r="O184" i="25"/>
  <c r="O192" i="25" s="1"/>
  <c r="L184" i="25"/>
  <c r="K184" i="25"/>
  <c r="A173" i="25"/>
  <c r="O137" i="25"/>
  <c r="L137" i="25"/>
  <c r="K137" i="25"/>
  <c r="M136" i="25"/>
  <c r="K136" i="25" s="1"/>
  <c r="L136" i="25"/>
  <c r="I136" i="25"/>
  <c r="O135" i="25"/>
  <c r="M135" i="25"/>
  <c r="L135" i="25"/>
  <c r="I135" i="25"/>
  <c r="K135" i="25" s="1"/>
  <c r="M134" i="25"/>
  <c r="L134" i="25"/>
  <c r="I134" i="25"/>
  <c r="O103" i="25"/>
  <c r="L103" i="25"/>
  <c r="K103" i="25"/>
  <c r="O102" i="25"/>
  <c r="L102" i="25"/>
  <c r="K102" i="25"/>
  <c r="O101" i="25"/>
  <c r="M101" i="25"/>
  <c r="L101" i="25"/>
  <c r="I101" i="25"/>
  <c r="K101" i="25" s="1"/>
  <c r="O100" i="25"/>
  <c r="L100" i="25"/>
  <c r="K100" i="25"/>
  <c r="O99" i="25"/>
  <c r="L99" i="25"/>
  <c r="K99" i="25"/>
  <c r="M98" i="25"/>
  <c r="K98" i="25" s="1"/>
  <c r="L98" i="25"/>
  <c r="I98" i="25"/>
  <c r="O97" i="25"/>
  <c r="M97" i="25"/>
  <c r="L97" i="25"/>
  <c r="I97" i="25"/>
  <c r="K97" i="25" s="1"/>
  <c r="O60" i="25"/>
  <c r="L60" i="25"/>
  <c r="K60" i="25"/>
  <c r="O59" i="25"/>
  <c r="M59" i="25"/>
  <c r="L59" i="25"/>
  <c r="K59" i="25"/>
  <c r="I59" i="25"/>
  <c r="O58" i="25"/>
  <c r="L58" i="25"/>
  <c r="K58" i="25"/>
  <c r="M57" i="25"/>
  <c r="O57" i="25" s="1"/>
  <c r="L57" i="25"/>
  <c r="I57" i="25"/>
  <c r="O56" i="25"/>
  <c r="O69" i="25" s="1"/>
  <c r="O71" i="25" s="1"/>
  <c r="L56" i="25"/>
  <c r="K56" i="25"/>
  <c r="S26" i="25"/>
  <c r="O22" i="25"/>
  <c r="L22" i="25"/>
  <c r="K22" i="25"/>
  <c r="O21" i="25"/>
  <c r="L21" i="25"/>
  <c r="K21" i="25"/>
  <c r="O20" i="25"/>
  <c r="L20" i="25"/>
  <c r="K20" i="25"/>
  <c r="O19" i="25"/>
  <c r="L19" i="25"/>
  <c r="K19" i="25"/>
  <c r="M18" i="25"/>
  <c r="K18" i="25" s="1"/>
  <c r="L18" i="25"/>
  <c r="I18" i="25"/>
  <c r="O17" i="25"/>
  <c r="L17" i="25"/>
  <c r="K17" i="25"/>
  <c r="O16" i="25"/>
  <c r="M16" i="25"/>
  <c r="L16" i="25"/>
  <c r="K16" i="25"/>
  <c r="I16" i="25"/>
  <c r="O15" i="25"/>
  <c r="L15" i="25"/>
  <c r="K15" i="25"/>
  <c r="O354" i="26" l="1"/>
  <c r="K134" i="26"/>
  <c r="O134" i="26"/>
  <c r="O18" i="26"/>
  <c r="O25" i="26" s="1"/>
  <c r="K59" i="26"/>
  <c r="K136" i="26"/>
  <c r="O136" i="26"/>
  <c r="K98" i="26"/>
  <c r="O98" i="26"/>
  <c r="O107" i="26" s="1"/>
  <c r="O109" i="26" s="1"/>
  <c r="A360" i="25"/>
  <c r="A356" i="25"/>
  <c r="A359" i="25"/>
  <c r="A355" i="25"/>
  <c r="A353" i="25"/>
  <c r="A342" i="25"/>
  <c r="A338" i="25"/>
  <c r="A334" i="25"/>
  <c r="A330" i="25"/>
  <c r="A358" i="25"/>
  <c r="A340" i="25"/>
  <c r="A335" i="25"/>
  <c r="A329" i="25"/>
  <c r="A357" i="25"/>
  <c r="A352" i="25"/>
  <c r="A351" i="25"/>
  <c r="A350" i="25"/>
  <c r="A349" i="25"/>
  <c r="A348" i="25"/>
  <c r="A347" i="25"/>
  <c r="A346" i="25"/>
  <c r="A345" i="25"/>
  <c r="A344" i="25"/>
  <c r="A343" i="25"/>
  <c r="A339" i="25"/>
  <c r="A333" i="25"/>
  <c r="A328" i="25"/>
  <c r="A354" i="25"/>
  <c r="A337" i="25"/>
  <c r="A332" i="25"/>
  <c r="A327" i="25"/>
  <c r="A341" i="25"/>
  <c r="A336" i="25"/>
  <c r="A331" i="25"/>
  <c r="A276" i="25"/>
  <c r="A273" i="25"/>
  <c r="A270" i="25"/>
  <c r="A266" i="25"/>
  <c r="A265" i="25"/>
  <c r="A264" i="25"/>
  <c r="A260" i="25"/>
  <c r="A256" i="25"/>
  <c r="A252" i="25"/>
  <c r="A278" i="25"/>
  <c r="A269" i="25"/>
  <c r="A259" i="25"/>
  <c r="A254" i="25"/>
  <c r="A249" i="25"/>
  <c r="A277" i="25"/>
  <c r="A272" i="25"/>
  <c r="A268" i="25"/>
  <c r="A263" i="25"/>
  <c r="A258" i="25"/>
  <c r="A253" i="25"/>
  <c r="A279" i="25"/>
  <c r="A271" i="25"/>
  <c r="A261" i="25"/>
  <c r="A255" i="25"/>
  <c r="A275" i="25"/>
  <c r="A267" i="25"/>
  <c r="A262" i="25"/>
  <c r="A257" i="25"/>
  <c r="A251" i="25"/>
  <c r="A274" i="25"/>
  <c r="A250" i="25"/>
  <c r="A241" i="25"/>
  <c r="A237" i="25"/>
  <c r="A234" i="25"/>
  <c r="A231" i="25"/>
  <c r="A227" i="25"/>
  <c r="A226" i="25"/>
  <c r="A222" i="25"/>
  <c r="A218" i="25"/>
  <c r="A214" i="25"/>
  <c r="A236" i="25"/>
  <c r="A233" i="25"/>
  <c r="A228" i="25"/>
  <c r="A225" i="25"/>
  <c r="A220" i="25"/>
  <c r="A215" i="25"/>
  <c r="A229" i="25"/>
  <c r="A221" i="25"/>
  <c r="A211" i="25"/>
  <c r="A240" i="25"/>
  <c r="A232" i="25"/>
  <c r="A224" i="25"/>
  <c r="A219" i="25"/>
  <c r="A213" i="25"/>
  <c r="A238" i="25"/>
  <c r="A216" i="25"/>
  <c r="A239" i="25"/>
  <c r="A235" i="25"/>
  <c r="A230" i="25"/>
  <c r="A223" i="25"/>
  <c r="A217" i="25"/>
  <c r="A212" i="25"/>
  <c r="A76" i="25"/>
  <c r="A72" i="25"/>
  <c r="A66" i="25"/>
  <c r="A62" i="25"/>
  <c r="A53" i="25"/>
  <c r="A49" i="25"/>
  <c r="A45" i="25"/>
  <c r="A74" i="25"/>
  <c r="A70" i="25"/>
  <c r="A65" i="25"/>
  <c r="A54" i="25"/>
  <c r="A48" i="25"/>
  <c r="A43" i="25"/>
  <c r="A75" i="25"/>
  <c r="A61" i="25"/>
  <c r="A73" i="25"/>
  <c r="A69" i="25"/>
  <c r="A64" i="25"/>
  <c r="A59" i="25"/>
  <c r="A58" i="25"/>
  <c r="A52" i="25"/>
  <c r="A47" i="25"/>
  <c r="A42" i="25"/>
  <c r="A57" i="25"/>
  <c r="A56" i="25"/>
  <c r="A46" i="25"/>
  <c r="A67" i="25"/>
  <c r="A55" i="25"/>
  <c r="A44" i="25"/>
  <c r="A77" i="25"/>
  <c r="A68" i="25"/>
  <c r="A63" i="25"/>
  <c r="A51" i="25"/>
  <c r="A71" i="25"/>
  <c r="A60" i="25"/>
  <c r="A50" i="25"/>
  <c r="A319" i="25"/>
  <c r="A315" i="25"/>
  <c r="A312" i="25"/>
  <c r="A309" i="25"/>
  <c r="A300" i="25"/>
  <c r="A296" i="25"/>
  <c r="A292" i="25"/>
  <c r="A288" i="25"/>
  <c r="A317" i="25"/>
  <c r="A313" i="25"/>
  <c r="A308" i="25"/>
  <c r="A302" i="25"/>
  <c r="A297" i="25"/>
  <c r="A291" i="25"/>
  <c r="A316" i="25"/>
  <c r="A307" i="25"/>
  <c r="A301" i="25"/>
  <c r="A295" i="25"/>
  <c r="A290" i="25"/>
  <c r="A304" i="25"/>
  <c r="A314" i="25"/>
  <c r="A311" i="25"/>
  <c r="A306" i="25"/>
  <c r="A299" i="25"/>
  <c r="A294" i="25"/>
  <c r="A289" i="25"/>
  <c r="A318" i="25"/>
  <c r="A310" i="25"/>
  <c r="A305" i="25"/>
  <c r="A303" i="25"/>
  <c r="A298" i="25"/>
  <c r="A293" i="25"/>
  <c r="A199" i="25"/>
  <c r="A195" i="25"/>
  <c r="A189" i="25"/>
  <c r="A183" i="25"/>
  <c r="A179" i="25"/>
  <c r="A175" i="25"/>
  <c r="A171" i="25"/>
  <c r="O18" i="25"/>
  <c r="O25" i="25" s="1"/>
  <c r="O136" i="25"/>
  <c r="A174" i="25"/>
  <c r="A180" i="25"/>
  <c r="A187" i="25"/>
  <c r="A192" i="25"/>
  <c r="A196" i="25"/>
  <c r="A184" i="25"/>
  <c r="A186" i="25"/>
  <c r="O98" i="25"/>
  <c r="O107" i="25" s="1"/>
  <c r="O109" i="25" s="1"/>
  <c r="K134" i="25"/>
  <c r="A170" i="25"/>
  <c r="A176" i="25"/>
  <c r="A181" i="25"/>
  <c r="A188" i="25"/>
  <c r="A193" i="25"/>
  <c r="A197" i="25"/>
  <c r="K305" i="25"/>
  <c r="K342" i="25"/>
  <c r="A178" i="25"/>
  <c r="A185" i="25"/>
  <c r="A191" i="25"/>
  <c r="K57" i="25"/>
  <c r="O134" i="25"/>
  <c r="O150" i="25" s="1"/>
  <c r="O152" i="25" s="1"/>
  <c r="A172" i="25"/>
  <c r="A177" i="25"/>
  <c r="A182" i="25"/>
  <c r="A190" i="25"/>
  <c r="A194" i="25"/>
  <c r="A198" i="25"/>
  <c r="CI3" i="22"/>
  <c r="CI4" i="22"/>
  <c r="CI5" i="22"/>
  <c r="CI6" i="22"/>
  <c r="CI7" i="22"/>
  <c r="CI8" i="22"/>
  <c r="CI9" i="22"/>
  <c r="CI10" i="22"/>
  <c r="CI12" i="22"/>
  <c r="CI13" i="22"/>
  <c r="CI14" i="22"/>
  <c r="CI15" i="22"/>
  <c r="CI16" i="22"/>
  <c r="CI17" i="22"/>
  <c r="CI18" i="22"/>
  <c r="CI19" i="22"/>
  <c r="CI20" i="22"/>
  <c r="CI21" i="22"/>
  <c r="CI22" i="22"/>
  <c r="CI23" i="22"/>
  <c r="CI24" i="22"/>
  <c r="CI25" i="22"/>
  <c r="CI26" i="22"/>
  <c r="CI28" i="22"/>
  <c r="CI29" i="22"/>
  <c r="CI30" i="22"/>
  <c r="CI34" i="22"/>
  <c r="CI35" i="22"/>
  <c r="CI37" i="22"/>
  <c r="CI38" i="22"/>
  <c r="CI39" i="22"/>
  <c r="CI40" i="22"/>
  <c r="CI41" i="22"/>
  <c r="CI43" i="22"/>
  <c r="CI44" i="22"/>
  <c r="CI45" i="22"/>
  <c r="CI46" i="22"/>
  <c r="CI47" i="22"/>
  <c r="CI48" i="22"/>
  <c r="CI49" i="22"/>
  <c r="CI50" i="22"/>
  <c r="CI51" i="22"/>
  <c r="CI52" i="22"/>
  <c r="CI53" i="22"/>
  <c r="CI55" i="22"/>
  <c r="CI56" i="22"/>
  <c r="CI57" i="22"/>
  <c r="CI58" i="22"/>
  <c r="CI60" i="22"/>
  <c r="CI61" i="22"/>
  <c r="CI62" i="22"/>
  <c r="CI64" i="22"/>
  <c r="CI65" i="22"/>
  <c r="CI66" i="22"/>
  <c r="CI67" i="22"/>
  <c r="CI68" i="22"/>
  <c r="CI69" i="22"/>
  <c r="CI70" i="22"/>
  <c r="CI71" i="22"/>
  <c r="CI72" i="22"/>
  <c r="CI73" i="22"/>
  <c r="CI74" i="22"/>
  <c r="CI76" i="22"/>
  <c r="CI77" i="22"/>
  <c r="CI79" i="22"/>
  <c r="CI80" i="22"/>
  <c r="CI81" i="22"/>
  <c r="CI82" i="22"/>
  <c r="CI83" i="22"/>
  <c r="CI84" i="22"/>
  <c r="CI85" i="22"/>
  <c r="CI86" i="22"/>
  <c r="CI87" i="22"/>
  <c r="CI88" i="22"/>
  <c r="CI89" i="22"/>
  <c r="CI90" i="22"/>
  <c r="CI92" i="22"/>
  <c r="CI93" i="22"/>
  <c r="CI95" i="22"/>
  <c r="CI96" i="22"/>
  <c r="CI97" i="22"/>
  <c r="CI98" i="22"/>
  <c r="CI99" i="22"/>
  <c r="CI103" i="22"/>
  <c r="CI105" i="22"/>
  <c r="CI106" i="22"/>
  <c r="CI107" i="22"/>
  <c r="CI108" i="22"/>
  <c r="CI109" i="22"/>
  <c r="CI110" i="22"/>
  <c r="CI112" i="22"/>
  <c r="CI113" i="22"/>
  <c r="CI114" i="22"/>
  <c r="CI115" i="22"/>
  <c r="CI116" i="22"/>
  <c r="CI117" i="22"/>
  <c r="CI118" i="22"/>
  <c r="CI119" i="22"/>
  <c r="CI120" i="22"/>
  <c r="CI121" i="22"/>
  <c r="CI122" i="22"/>
  <c r="CI123" i="22"/>
  <c r="CI124" i="22"/>
  <c r="CI125" i="22"/>
  <c r="CI126" i="22"/>
  <c r="CI127" i="22"/>
  <c r="CI128" i="22"/>
  <c r="CI129" i="22"/>
  <c r="CI130" i="22"/>
  <c r="CI131" i="22"/>
  <c r="CI132" i="22"/>
  <c r="CI133" i="22"/>
  <c r="CI134" i="22"/>
  <c r="CI135" i="22"/>
  <c r="CI136" i="22"/>
  <c r="O150" i="26" l="1"/>
  <c r="O152" i="26" s="1"/>
  <c r="O27" i="26"/>
  <c r="S28" i="26"/>
  <c r="P40" i="26" s="1"/>
  <c r="A112" i="25"/>
  <c r="A109" i="25"/>
  <c r="A106" i="25"/>
  <c r="A101" i="25"/>
  <c r="A100" i="25"/>
  <c r="A99" i="25"/>
  <c r="A97" i="25"/>
  <c r="A93" i="25"/>
  <c r="A89" i="25"/>
  <c r="A85" i="25"/>
  <c r="A114" i="25"/>
  <c r="A105" i="25"/>
  <c r="A95" i="25"/>
  <c r="A90" i="25"/>
  <c r="A84" i="25"/>
  <c r="A110" i="25"/>
  <c r="A96" i="25"/>
  <c r="A113" i="25"/>
  <c r="A108" i="25"/>
  <c r="A104" i="25"/>
  <c r="A103" i="25"/>
  <c r="A102" i="25"/>
  <c r="A98" i="25"/>
  <c r="A94" i="25"/>
  <c r="A88" i="25"/>
  <c r="A83" i="25"/>
  <c r="A107" i="25"/>
  <c r="A91" i="25"/>
  <c r="A111" i="25"/>
  <c r="A92" i="25"/>
  <c r="A87" i="25"/>
  <c r="A115" i="25"/>
  <c r="A86" i="25"/>
  <c r="A156" i="25"/>
  <c r="A150" i="25"/>
  <c r="A146" i="25"/>
  <c r="A142" i="25"/>
  <c r="A138" i="25"/>
  <c r="A137" i="25"/>
  <c r="A135" i="25"/>
  <c r="A132" i="25"/>
  <c r="A128" i="25"/>
  <c r="A124" i="25"/>
  <c r="A120" i="25"/>
  <c r="A155" i="25"/>
  <c r="A151" i="25"/>
  <c r="A147" i="25"/>
  <c r="A141" i="25"/>
  <c r="A134" i="25"/>
  <c r="A129" i="25"/>
  <c r="A123" i="25"/>
  <c r="A157" i="25"/>
  <c r="A148" i="25"/>
  <c r="A143" i="25"/>
  <c r="A154" i="25"/>
  <c r="A145" i="25"/>
  <c r="A140" i="25"/>
  <c r="A133" i="25"/>
  <c r="A127" i="25"/>
  <c r="A122" i="25"/>
  <c r="A125" i="25"/>
  <c r="A158" i="25"/>
  <c r="A153" i="25"/>
  <c r="A149" i="25"/>
  <c r="A144" i="25"/>
  <c r="A139" i="25"/>
  <c r="A136" i="25"/>
  <c r="A131" i="25"/>
  <c r="A126" i="25"/>
  <c r="A121" i="25"/>
  <c r="A152" i="25"/>
  <c r="A130" i="25"/>
  <c r="O27" i="25"/>
  <c r="S28" i="25"/>
  <c r="P40" i="25" s="1"/>
  <c r="AK42" i="22"/>
  <c r="S27" i="26" l="1"/>
  <c r="A30" i="25"/>
  <c r="S27" i="25"/>
  <c r="A26" i="25"/>
  <c r="A23" i="25"/>
  <c r="A22" i="25"/>
  <c r="A21" i="25"/>
  <c r="A20" i="25"/>
  <c r="A19" i="25"/>
  <c r="A31" i="25"/>
  <c r="A25" i="25"/>
  <c r="A12" i="25"/>
  <c r="A8" i="25"/>
  <c r="A4" i="25"/>
  <c r="A33" i="25"/>
  <c r="A10" i="25"/>
  <c r="A6" i="25"/>
  <c r="A18" i="25"/>
  <c r="A13" i="25"/>
  <c r="A9" i="25"/>
  <c r="A1" i="25"/>
  <c r="A29" i="25"/>
  <c r="A27" i="25"/>
  <c r="A24" i="25"/>
  <c r="A16" i="25"/>
  <c r="A15" i="25"/>
  <c r="A11" i="25"/>
  <c r="A7" i="25"/>
  <c r="A3" i="25"/>
  <c r="A14" i="25"/>
  <c r="A32" i="25"/>
  <c r="A5" i="25"/>
  <c r="A2" i="25"/>
  <c r="A28" i="25"/>
  <c r="A17" i="25"/>
  <c r="BP100" i="22"/>
  <c r="AU100" i="22"/>
  <c r="AN100" i="22" l="1"/>
  <c r="N59" i="22"/>
  <c r="AL59" i="22" l="1"/>
  <c r="BT27" i="22" l="1"/>
  <c r="D27" i="22" l="1"/>
  <c r="BU27" i="22" l="1"/>
  <c r="BX11" i="22" l="1"/>
  <c r="K11" i="22"/>
  <c r="AK11" i="22"/>
  <c r="BX42" i="22" l="1"/>
  <c r="BU11" i="22"/>
  <c r="BT75" i="22" l="1"/>
  <c r="AU101" i="22" l="1"/>
  <c r="AI63" i="22" l="1"/>
  <c r="L32" i="22" l="1"/>
  <c r="I59" i="6" l="1"/>
  <c r="I57" i="6"/>
  <c r="I342" i="6"/>
  <c r="BH32" i="22" l="1"/>
  <c r="O351" i="6" l="1"/>
  <c r="L351" i="6"/>
  <c r="K351" i="6"/>
  <c r="O350" i="6"/>
  <c r="L350" i="6"/>
  <c r="K350" i="6"/>
  <c r="O349" i="6"/>
  <c r="L349" i="6"/>
  <c r="K349" i="6"/>
  <c r="O348" i="6"/>
  <c r="L348" i="6"/>
  <c r="K348" i="6"/>
  <c r="O347" i="6"/>
  <c r="L347" i="6"/>
  <c r="K347" i="6"/>
  <c r="O346" i="6"/>
  <c r="L346" i="6"/>
  <c r="K346" i="6"/>
  <c r="O345" i="6"/>
  <c r="L345" i="6"/>
  <c r="K345" i="6"/>
  <c r="O344" i="6"/>
  <c r="L344" i="6"/>
  <c r="K344" i="6"/>
  <c r="O343" i="6"/>
  <c r="L343" i="6"/>
  <c r="K343" i="6"/>
  <c r="M342" i="6"/>
  <c r="O342" i="6" s="1"/>
  <c r="L342" i="6"/>
  <c r="O353" i="6"/>
  <c r="O352" i="6" l="1"/>
  <c r="AO91" i="22" s="1"/>
  <c r="K342" i="6"/>
  <c r="O354" i="6"/>
  <c r="A328" i="6" l="1"/>
  <c r="A336" i="6"/>
  <c r="A344" i="6"/>
  <c r="A352" i="6"/>
  <c r="A360" i="6"/>
  <c r="A329" i="6"/>
  <c r="A337" i="6"/>
  <c r="A345" i="6"/>
  <c r="A353" i="6"/>
  <c r="A327" i="6"/>
  <c r="A339" i="6"/>
  <c r="A347" i="6"/>
  <c r="A340" i="6"/>
  <c r="A356" i="6"/>
  <c r="A333" i="6"/>
  <c r="A349" i="6"/>
  <c r="A350" i="6"/>
  <c r="A330" i="6"/>
  <c r="A338" i="6"/>
  <c r="A346" i="6"/>
  <c r="A354" i="6"/>
  <c r="A331" i="6"/>
  <c r="A355" i="6"/>
  <c r="A348" i="6"/>
  <c r="A341" i="6"/>
  <c r="A357" i="6"/>
  <c r="A342" i="6"/>
  <c r="A343" i="6"/>
  <c r="A359" i="6"/>
  <c r="A332" i="6"/>
  <c r="A334" i="6"/>
  <c r="A358" i="6"/>
  <c r="A335" i="6"/>
  <c r="A351" i="6"/>
  <c r="AL104" i="22" l="1"/>
  <c r="AG104" i="22"/>
  <c r="N104" i="22"/>
  <c r="O104" i="22"/>
  <c r="AK104" i="22" l="1"/>
  <c r="CI104" i="22" s="1"/>
  <c r="BH75" i="22"/>
  <c r="M75" i="22"/>
  <c r="N75" i="22"/>
  <c r="AK75" i="22"/>
  <c r="BZ75" i="22"/>
  <c r="AG75" i="22" l="1"/>
  <c r="BU75" i="22"/>
  <c r="BM75" i="22"/>
  <c r="AL75" i="22" l="1"/>
  <c r="CI75" i="22" s="1"/>
  <c r="BT101" i="22"/>
  <c r="N101" i="22" l="1"/>
  <c r="K101" i="22"/>
  <c r="D101" i="22" l="1"/>
  <c r="AL101" i="22"/>
  <c r="AK101" i="22"/>
  <c r="BO101" i="22"/>
  <c r="CI101" i="22" l="1"/>
  <c r="BD100" i="22"/>
  <c r="M100" i="22"/>
  <c r="AR100" i="22" l="1"/>
  <c r="AK100" i="22" l="1"/>
  <c r="CI100" i="22" s="1"/>
  <c r="AR111" i="22" l="1"/>
  <c r="AK111" i="22" l="1"/>
  <c r="CI111" i="22" s="1"/>
  <c r="BT63" i="22"/>
  <c r="BO63" i="22" l="1"/>
  <c r="M63" i="22"/>
  <c r="CA63" i="22"/>
  <c r="S63" i="22"/>
  <c r="N63" i="22"/>
  <c r="AL63" i="22"/>
  <c r="CI63" i="22" l="1"/>
  <c r="AK59" i="22"/>
  <c r="AG59" i="22"/>
  <c r="O59" i="22" l="1"/>
  <c r="CI59" i="22" s="1"/>
  <c r="BO54" i="22"/>
  <c r="S54" i="22" l="1"/>
  <c r="AK54" i="22"/>
  <c r="N54" i="22" l="1"/>
  <c r="CI54" i="22" s="1"/>
  <c r="AR54" i="22"/>
  <c r="O94" i="22" l="1"/>
  <c r="AG94" i="22"/>
  <c r="AC94" i="22"/>
  <c r="N94" i="22"/>
  <c r="AX94" i="22" l="1"/>
  <c r="BD94" i="22"/>
  <c r="BO94" i="22"/>
  <c r="AL94" i="22" l="1"/>
  <c r="U94" i="22"/>
  <c r="CI94" i="22" s="1"/>
  <c r="BZ42" i="22" l="1"/>
  <c r="BT42" i="22"/>
  <c r="AL42" i="22"/>
  <c r="M42" i="22" l="1"/>
  <c r="BH42" i="22" l="1"/>
  <c r="AG42" i="22"/>
  <c r="N42" i="22"/>
  <c r="AR42" i="22" l="1"/>
  <c r="CI42" i="22" s="1"/>
  <c r="AC36" i="22" l="1"/>
  <c r="CI36" i="22" s="1"/>
  <c r="AC33" i="22" l="1"/>
  <c r="CI33" i="22" s="1"/>
  <c r="AL32" i="22" l="1"/>
  <c r="M32" i="22" l="1"/>
  <c r="Z32" i="22"/>
  <c r="S32" i="22"/>
  <c r="N32" i="22"/>
  <c r="AB32" i="22"/>
  <c r="CI32" i="22" l="1"/>
  <c r="V31" i="22" l="1"/>
  <c r="BO31" i="22"/>
  <c r="AM31" i="22"/>
  <c r="N31" i="22"/>
  <c r="AX31" i="22" l="1"/>
  <c r="CI31" i="22"/>
  <c r="AB27" i="22" l="1"/>
  <c r="BZ27" i="22"/>
  <c r="AG27" i="22"/>
  <c r="M27" i="22"/>
  <c r="AL27" i="22"/>
  <c r="BH27" i="22"/>
  <c r="AC27" i="22" l="1"/>
  <c r="AA27" i="22"/>
  <c r="BE27" i="22"/>
  <c r="BC27" i="22"/>
  <c r="N27" i="22"/>
  <c r="CI27" i="22" s="1"/>
  <c r="M305" i="6" l="1"/>
  <c r="O305" i="6" s="1"/>
  <c r="L305" i="6"/>
  <c r="I305" i="6"/>
  <c r="K305" i="6" s="1"/>
  <c r="O304" i="6"/>
  <c r="L304" i="6"/>
  <c r="K304" i="6"/>
  <c r="O303" i="6"/>
  <c r="L303" i="6"/>
  <c r="K303" i="6"/>
  <c r="O265" i="6"/>
  <c r="L265" i="6"/>
  <c r="K265" i="6"/>
  <c r="O264" i="6"/>
  <c r="L264" i="6"/>
  <c r="K264" i="6"/>
  <c r="O226" i="6"/>
  <c r="O233" i="6" s="1"/>
  <c r="L226" i="6"/>
  <c r="K226" i="6"/>
  <c r="O185" i="6"/>
  <c r="L185" i="6"/>
  <c r="K185" i="6"/>
  <c r="O184" i="6"/>
  <c r="L184" i="6"/>
  <c r="K184" i="6"/>
  <c r="O137" i="6"/>
  <c r="L137" i="6"/>
  <c r="K137" i="6"/>
  <c r="M136" i="6"/>
  <c r="L136" i="6"/>
  <c r="I136" i="6"/>
  <c r="M135" i="6"/>
  <c r="O135" i="6" s="1"/>
  <c r="L135" i="6"/>
  <c r="I135" i="6"/>
  <c r="M134" i="6"/>
  <c r="O134" i="6" s="1"/>
  <c r="L134" i="6"/>
  <c r="I134" i="6"/>
  <c r="O103" i="6"/>
  <c r="L103" i="6"/>
  <c r="K103" i="6"/>
  <c r="O102" i="6"/>
  <c r="L102" i="6"/>
  <c r="K102" i="6"/>
  <c r="M101" i="6"/>
  <c r="O101" i="6" s="1"/>
  <c r="L101" i="6"/>
  <c r="I101" i="6"/>
  <c r="O100" i="6"/>
  <c r="L100" i="6"/>
  <c r="K100" i="6"/>
  <c r="O99" i="6"/>
  <c r="L99" i="6"/>
  <c r="K99" i="6"/>
  <c r="M98" i="6"/>
  <c r="L98" i="6"/>
  <c r="I98" i="6"/>
  <c r="M97" i="6"/>
  <c r="O97" i="6" s="1"/>
  <c r="L97" i="6"/>
  <c r="I97" i="6"/>
  <c r="K97" i="6" s="1"/>
  <c r="O60" i="6"/>
  <c r="L60" i="6"/>
  <c r="K60" i="6"/>
  <c r="M59" i="6"/>
  <c r="L59" i="6"/>
  <c r="O58" i="6"/>
  <c r="L58" i="6"/>
  <c r="K58" i="6"/>
  <c r="M57" i="6"/>
  <c r="L57" i="6"/>
  <c r="O56" i="6"/>
  <c r="L56" i="6"/>
  <c r="K56" i="6"/>
  <c r="O22" i="6"/>
  <c r="L22" i="6"/>
  <c r="K22" i="6"/>
  <c r="O21" i="6"/>
  <c r="L21" i="6"/>
  <c r="K21" i="6"/>
  <c r="O20" i="6"/>
  <c r="L20" i="6"/>
  <c r="K20" i="6"/>
  <c r="O19" i="6"/>
  <c r="L19" i="6"/>
  <c r="K19" i="6"/>
  <c r="M18" i="6"/>
  <c r="O18" i="6" s="1"/>
  <c r="L18" i="6"/>
  <c r="I18" i="6"/>
  <c r="K18" i="6" s="1"/>
  <c r="O17" i="6"/>
  <c r="L17" i="6"/>
  <c r="K17" i="6"/>
  <c r="M16" i="6"/>
  <c r="O16" i="6" s="1"/>
  <c r="L16" i="6"/>
  <c r="I16" i="6"/>
  <c r="O15" i="6"/>
  <c r="L15" i="6"/>
  <c r="K15" i="6"/>
  <c r="K98" i="6" l="1"/>
  <c r="K101" i="6"/>
  <c r="O192" i="6"/>
  <c r="AG91" i="22" s="1"/>
  <c r="O98" i="6"/>
  <c r="O235" i="6"/>
  <c r="A213" i="6" s="1"/>
  <c r="AL91" i="22"/>
  <c r="K16" i="6"/>
  <c r="K136" i="6"/>
  <c r="O311" i="6"/>
  <c r="O271" i="6"/>
  <c r="S91" i="22" s="1"/>
  <c r="O194" i="6"/>
  <c r="A173" i="6" s="1"/>
  <c r="A220" i="6"/>
  <c r="A212" i="6"/>
  <c r="K59" i="6"/>
  <c r="O107" i="6"/>
  <c r="A230" i="6"/>
  <c r="A222" i="6"/>
  <c r="K57" i="6"/>
  <c r="O273" i="6"/>
  <c r="A229" i="6"/>
  <c r="K135" i="6"/>
  <c r="O136" i="6"/>
  <c r="O150" i="6" s="1"/>
  <c r="K134" i="6"/>
  <c r="O57" i="6"/>
  <c r="O59" i="6"/>
  <c r="S26" i="6"/>
  <c r="O25" i="6"/>
  <c r="BM91" i="22" s="1"/>
  <c r="A216" i="6" l="1"/>
  <c r="A218" i="6"/>
  <c r="A221" i="6"/>
  <c r="A214" i="6"/>
  <c r="A239" i="6"/>
  <c r="A233" i="6"/>
  <c r="A235" i="6"/>
  <c r="A226" i="6"/>
  <c r="A236" i="6"/>
  <c r="A237" i="6"/>
  <c r="A238" i="6"/>
  <c r="A217" i="6"/>
  <c r="A234" i="6"/>
  <c r="A190" i="6"/>
  <c r="A215" i="6"/>
  <c r="A228" i="6"/>
  <c r="O69" i="6"/>
  <c r="E91" i="22" s="1"/>
  <c r="A224" i="6"/>
  <c r="A225" i="6"/>
  <c r="A223" i="6"/>
  <c r="A232" i="6"/>
  <c r="A219" i="6"/>
  <c r="A241" i="6"/>
  <c r="A231" i="6"/>
  <c r="A240" i="6"/>
  <c r="A227" i="6"/>
  <c r="A211" i="6"/>
  <c r="O313" i="6"/>
  <c r="M91" i="22"/>
  <c r="O152" i="6"/>
  <c r="A149" i="6" s="1"/>
  <c r="BO91" i="22"/>
  <c r="O109" i="6"/>
  <c r="A113" i="6" s="1"/>
  <c r="N91" i="22"/>
  <c r="A188" i="6"/>
  <c r="A172" i="6"/>
  <c r="A192" i="6"/>
  <c r="A184" i="6"/>
  <c r="A182" i="6"/>
  <c r="A196" i="6"/>
  <c r="A194" i="6"/>
  <c r="A176" i="6"/>
  <c r="A174" i="6"/>
  <c r="A180" i="6"/>
  <c r="A186" i="6"/>
  <c r="A199" i="6"/>
  <c r="A185" i="6"/>
  <c r="A195" i="6"/>
  <c r="A178" i="6"/>
  <c r="A191" i="6"/>
  <c r="A197" i="6"/>
  <c r="A187" i="6"/>
  <c r="A183" i="6"/>
  <c r="A179" i="6"/>
  <c r="A177" i="6"/>
  <c r="A175" i="6"/>
  <c r="A181" i="6"/>
  <c r="A193" i="6"/>
  <c r="A189" i="6"/>
  <c r="A171" i="6"/>
  <c r="A170" i="6"/>
  <c r="A198" i="6"/>
  <c r="A105" i="6"/>
  <c r="A107" i="6"/>
  <c r="A115" i="6"/>
  <c r="A101" i="6"/>
  <c r="A86" i="6"/>
  <c r="A95" i="6"/>
  <c r="A103" i="6"/>
  <c r="A250" i="6"/>
  <c r="A258" i="6"/>
  <c r="A266" i="6"/>
  <c r="A274" i="6"/>
  <c r="A254" i="6"/>
  <c r="A278" i="6"/>
  <c r="A251" i="6"/>
  <c r="A259" i="6"/>
  <c r="A267" i="6"/>
  <c r="A275" i="6"/>
  <c r="A252" i="6"/>
  <c r="A260" i="6"/>
  <c r="A268" i="6"/>
  <c r="A276" i="6"/>
  <c r="A253" i="6"/>
  <c r="A261" i="6"/>
  <c r="A269" i="6"/>
  <c r="A277" i="6"/>
  <c r="A262" i="6"/>
  <c r="A270" i="6"/>
  <c r="A255" i="6"/>
  <c r="A263" i="6"/>
  <c r="A271" i="6"/>
  <c r="A279" i="6"/>
  <c r="A257" i="6"/>
  <c r="A273" i="6"/>
  <c r="A256" i="6"/>
  <c r="A264" i="6"/>
  <c r="A272" i="6"/>
  <c r="A249" i="6"/>
  <c r="A265" i="6"/>
  <c r="S28" i="6"/>
  <c r="P40" i="6" s="1"/>
  <c r="O27" i="6"/>
  <c r="A156" i="6" l="1"/>
  <c r="A151" i="6"/>
  <c r="A125" i="6"/>
  <c r="A131" i="6"/>
  <c r="A150" i="6"/>
  <c r="A129" i="6"/>
  <c r="A138" i="6"/>
  <c r="A145" i="6"/>
  <c r="A85" i="6"/>
  <c r="A148" i="6"/>
  <c r="A123" i="6"/>
  <c r="A130" i="6"/>
  <c r="A152" i="6"/>
  <c r="A143" i="6"/>
  <c r="A142" i="6"/>
  <c r="A121" i="6"/>
  <c r="A147" i="6"/>
  <c r="A140" i="6"/>
  <c r="A122" i="6"/>
  <c r="A128" i="6"/>
  <c r="A135" i="6"/>
  <c r="A134" i="6"/>
  <c r="A141" i="6"/>
  <c r="A139" i="6"/>
  <c r="A124" i="6"/>
  <c r="A153" i="6"/>
  <c r="A120" i="6"/>
  <c r="A127" i="6"/>
  <c r="A126" i="6"/>
  <c r="A133" i="6"/>
  <c r="CI91" i="22"/>
  <c r="A87" i="6"/>
  <c r="A93" i="6"/>
  <c r="A91" i="6"/>
  <c r="A97" i="6"/>
  <c r="A89" i="6"/>
  <c r="A112" i="6"/>
  <c r="A106" i="6"/>
  <c r="A83" i="6"/>
  <c r="A88" i="6"/>
  <c r="A108" i="6"/>
  <c r="A98" i="6"/>
  <c r="A104" i="6"/>
  <c r="A100" i="6"/>
  <c r="A96" i="6"/>
  <c r="A92" i="6"/>
  <c r="A90" i="6"/>
  <c r="A154" i="6"/>
  <c r="A144" i="6"/>
  <c r="A137" i="6"/>
  <c r="A157" i="6"/>
  <c r="O71" i="6"/>
  <c r="A48" i="6" s="1"/>
  <c r="A114" i="6"/>
  <c r="A110" i="6"/>
  <c r="A102" i="6"/>
  <c r="A132" i="6"/>
  <c r="A111" i="6"/>
  <c r="A94" i="6"/>
  <c r="A84" i="6"/>
  <c r="A109" i="6"/>
  <c r="A155" i="6"/>
  <c r="A146" i="6"/>
  <c r="A136" i="6"/>
  <c r="A158" i="6"/>
  <c r="A65" i="6"/>
  <c r="A99" i="6"/>
  <c r="A289" i="6"/>
  <c r="A288" i="6"/>
  <c r="A312" i="6"/>
  <c r="A319" i="6"/>
  <c r="A299" i="6"/>
  <c r="A306" i="6"/>
  <c r="A309" i="6"/>
  <c r="A311" i="6"/>
  <c r="A291" i="6"/>
  <c r="A298" i="6"/>
  <c r="A304" i="6"/>
  <c r="A303" i="6"/>
  <c r="A318" i="6"/>
  <c r="A290" i="6"/>
  <c r="A313" i="6"/>
  <c r="A294" i="6"/>
  <c r="A301" i="6"/>
  <c r="A295" i="6"/>
  <c r="A310" i="6"/>
  <c r="A316" i="6"/>
  <c r="A305" i="6"/>
  <c r="A315" i="6"/>
  <c r="A296" i="6"/>
  <c r="A302" i="6"/>
  <c r="A308" i="6"/>
  <c r="A297" i="6"/>
  <c r="A293" i="6"/>
  <c r="A317" i="6"/>
  <c r="A314" i="6"/>
  <c r="A300" i="6"/>
  <c r="A292" i="6"/>
  <c r="A307" i="6"/>
  <c r="A49" i="6"/>
  <c r="A62" i="6"/>
  <c r="A66" i="6"/>
  <c r="A55" i="6"/>
  <c r="A64" i="6"/>
  <c r="A47" i="6"/>
  <c r="A69" i="6"/>
  <c r="A67" i="6"/>
  <c r="A61" i="6"/>
  <c r="A52" i="6"/>
  <c r="A73" i="6"/>
  <c r="S27" i="6"/>
  <c r="A2" i="6"/>
  <c r="A10" i="6"/>
  <c r="A18" i="6"/>
  <c r="A26" i="6"/>
  <c r="A1" i="6"/>
  <c r="A30" i="6"/>
  <c r="A3" i="6"/>
  <c r="A11" i="6"/>
  <c r="A19" i="6"/>
  <c r="A27" i="6"/>
  <c r="A14" i="6"/>
  <c r="A4" i="6"/>
  <c r="A12" i="6"/>
  <c r="A20" i="6"/>
  <c r="A28" i="6"/>
  <c r="A5" i="6"/>
  <c r="A13" i="6"/>
  <c r="A21" i="6"/>
  <c r="A29" i="6"/>
  <c r="A6" i="6"/>
  <c r="A22" i="6"/>
  <c r="A7" i="6"/>
  <c r="A15" i="6"/>
  <c r="A23" i="6"/>
  <c r="A31" i="6"/>
  <c r="A9" i="6"/>
  <c r="A25" i="6"/>
  <c r="A8" i="6"/>
  <c r="A16" i="6"/>
  <c r="A24" i="6"/>
  <c r="A32" i="6"/>
  <c r="A17" i="6"/>
  <c r="A33" i="6"/>
  <c r="A50" i="6" l="1"/>
  <c r="A68" i="6"/>
  <c r="A59" i="6"/>
  <c r="A42" i="6"/>
  <c r="A57" i="6"/>
  <c r="A74" i="6"/>
  <c r="A60" i="6"/>
  <c r="A58" i="6"/>
  <c r="A72" i="6"/>
  <c r="A54" i="6"/>
  <c r="A76" i="6"/>
  <c r="A45" i="6"/>
  <c r="A44" i="6"/>
  <c r="A46" i="6"/>
  <c r="A71" i="6"/>
  <c r="A75" i="6"/>
  <c r="A53" i="6"/>
  <c r="A56" i="6"/>
  <c r="A77" i="6"/>
  <c r="A63" i="6"/>
  <c r="A43" i="6"/>
  <c r="A51" i="6"/>
  <c r="A70" i="6"/>
  <c r="BT11" i="22"/>
  <c r="AR11" i="22"/>
  <c r="BZ11" i="22"/>
  <c r="AL11" i="22" l="1"/>
  <c r="AG11" i="22"/>
  <c r="M11" i="22"/>
  <c r="BH11" i="22"/>
  <c r="N11" i="22"/>
  <c r="CI11" i="22" l="1"/>
  <c r="AK78" i="22" l="1"/>
  <c r="N78" i="22"/>
  <c r="BO78" i="22" l="1"/>
  <c r="CI78" i="22" s="1"/>
  <c r="BK102" i="22" l="1"/>
  <c r="CI102" i="22" s="1"/>
  <c r="CI137" i="22" s="1"/>
</calcChain>
</file>

<file path=xl/sharedStrings.xml><?xml version="1.0" encoding="utf-8"?>
<sst xmlns="http://schemas.openxmlformats.org/spreadsheetml/2006/main" count="2412" uniqueCount="332">
  <si>
    <t xml:space="preserve">رقم الإصدار / التعديل : 1 / 0
تاريخ الإصدار : 01/01/2009
تاريخ التعديل :
</t>
  </si>
  <si>
    <t>مستخلص مقـــاول بـاطن</t>
  </si>
  <si>
    <t>عن الفترة من :  بداية المشروع</t>
  </si>
  <si>
    <t xml:space="preserve">   رقم العقد : (1)</t>
  </si>
  <si>
    <t>رقم المستخلص :1</t>
  </si>
  <si>
    <t xml:space="preserve">  نوع الأعمال : أعمال مبانى</t>
  </si>
  <si>
    <t>نوع المسخلص  : جارى</t>
  </si>
  <si>
    <t>رقم البند فى المقايسة</t>
  </si>
  <si>
    <t xml:space="preserve">بيان الأعمال </t>
  </si>
  <si>
    <t>الوحدة</t>
  </si>
  <si>
    <t>فئة التعاقد</t>
  </si>
  <si>
    <t>الكمية طبقاً للحصر المعتمد</t>
  </si>
  <si>
    <t>الكمية المنفذة</t>
  </si>
  <si>
    <t>القيمة الإجمالية</t>
  </si>
  <si>
    <t>كمية البند المسلمة للإستشارى حتى الآن</t>
  </si>
  <si>
    <t>ملاحظات / مراكز التكلفة</t>
  </si>
  <si>
    <t>سابقة</t>
  </si>
  <si>
    <t>حالية</t>
  </si>
  <si>
    <t>إجمالية</t>
  </si>
  <si>
    <t>كمية</t>
  </si>
  <si>
    <t>نسبة</t>
  </si>
  <si>
    <t>أعمال طبقا للتعاقد الأصلى</t>
  </si>
  <si>
    <t>م2</t>
  </si>
  <si>
    <t>بالمتر المسطح  إزالة أعمال تكسير حوائط  أو أرضيات</t>
  </si>
  <si>
    <t>م3</t>
  </si>
  <si>
    <t>الإجمالــــــــــــــــــــــــــــــــــــــــــــــــــــــــــــى</t>
  </si>
  <si>
    <t>الإجمالــــــــــــــــــــــــــــــــــــــــــــــــــــــــــــى السابق</t>
  </si>
  <si>
    <t>المستحق صرفه</t>
  </si>
  <si>
    <t xml:space="preserve"> مدير التنفيذ</t>
  </si>
  <si>
    <t>مدير المشروع</t>
  </si>
  <si>
    <t>مدير المكتب الفني</t>
  </si>
  <si>
    <t xml:space="preserve">التوقيع :                                           </t>
  </si>
  <si>
    <t xml:space="preserve"> التوقيع :</t>
  </si>
  <si>
    <t>التوقيع :</t>
  </si>
  <si>
    <t>F.330.07</t>
  </si>
  <si>
    <t>مهندس مكتب فنى - المشروع</t>
  </si>
  <si>
    <t>عدد</t>
  </si>
  <si>
    <t>رقم المستخلص :4</t>
  </si>
  <si>
    <t xml:space="preserve">بالمتر المسطح أعمال تكسير حوائط  سمك 25سم شامل البياض الدور الاول </t>
  </si>
  <si>
    <t>رقم المستخلص :3</t>
  </si>
  <si>
    <t xml:space="preserve">إسم مقاول الباطن : اشرف حسب النبي </t>
  </si>
  <si>
    <t xml:space="preserve">نجارة و حدادة اعتاب دوارنية </t>
  </si>
  <si>
    <t>مقطع</t>
  </si>
  <si>
    <t>أعمال تخريم وتزريع أشاير قطر 10مم و 12 مم ( غير شامل الخامات )</t>
  </si>
  <si>
    <t>اشرف حسب النبى</t>
  </si>
  <si>
    <t>مباني الدور الارضي حوائط 12 سم</t>
  </si>
  <si>
    <t>مباني  الدور الارضي حوائط 25 سم</t>
  </si>
  <si>
    <t xml:space="preserve">  نوع الأعمال : أعمال بياض</t>
  </si>
  <si>
    <t>م.ط</t>
  </si>
  <si>
    <t xml:space="preserve"> </t>
  </si>
  <si>
    <t>بالمتر المسطح أعمال  توريد وتركيب بازلت</t>
  </si>
  <si>
    <t>بالمتر المسطح أعمال  توريد وتركيب قرميد</t>
  </si>
  <si>
    <t>عبد الرازق</t>
  </si>
  <si>
    <t>شركة النور</t>
  </si>
  <si>
    <t>فراج</t>
  </si>
  <si>
    <t>احمد على عبد العال</t>
  </si>
  <si>
    <t>مازن نصرت</t>
  </si>
  <si>
    <t xml:space="preserve">إلى : 11 /12/ 2019  </t>
  </si>
  <si>
    <t>الموقع : Villa 28-22 (Type M)</t>
  </si>
  <si>
    <t>إسم مقاول الباطن : وائل داوود</t>
  </si>
  <si>
    <t xml:space="preserve">  نوع الأعمال : أعمال تكسير وإزالة ومبانى</t>
  </si>
  <si>
    <t>مباني الدور الأول حوائط 12 سم</t>
  </si>
  <si>
    <t>مباني  الدور الأوا حوائط 25 سم</t>
  </si>
  <si>
    <t xml:space="preserve">خصم يوميات مباني بنا </t>
  </si>
  <si>
    <t xml:space="preserve">خصم يوميات مباني مساعد </t>
  </si>
  <si>
    <t xml:space="preserve"> بالخصم يوميات بياض</t>
  </si>
  <si>
    <t xml:space="preserve"> بالخصم يوميات بياض مساعد </t>
  </si>
  <si>
    <t xml:space="preserve">إلى : 17 /02/ 2020  </t>
  </si>
  <si>
    <t>رقم المستخلص :2</t>
  </si>
  <si>
    <t>الموقع : Villa 28/22 (Type M)</t>
  </si>
  <si>
    <t>إسم مقاول الباطن : أحمد خطاب</t>
  </si>
  <si>
    <t xml:space="preserve">  نوع الأعمال : أعمال مبانى وتكسير</t>
  </si>
  <si>
    <t xml:space="preserve">بالمتر المسطح أعمال تكسير حوائط  سمك 12سم شامل البيياض الدور الارضي </t>
  </si>
  <si>
    <t xml:space="preserve"> بالخصم يوميات  نحاتة  بالاول والارضي</t>
  </si>
  <si>
    <t xml:space="preserve">نجارة و حدادة اعتاب مستقيمة </t>
  </si>
  <si>
    <t>نجارة و حدادة اعتاب دوارنية الرووف(تم عمل النجاره والحدادة)</t>
  </si>
  <si>
    <t>نجارة و حدادة اعتاب مستقيمة الرووف(تم عمل النجاره والحدادة)</t>
  </si>
  <si>
    <t>أعمال تخريم وتزريع أشاير قطر 16مم ( غير شامل الخامات )</t>
  </si>
  <si>
    <t>يوميات مباني استكمال اكتاف</t>
  </si>
  <si>
    <t xml:space="preserve">إلى : 31 /12/ 2019  </t>
  </si>
  <si>
    <t>إسم مقاول الباطن :ياسين</t>
  </si>
  <si>
    <t>مباني دور السطح حوائط 12 سم</t>
  </si>
  <si>
    <t>مباني  دور السطح حوائط 25 سم</t>
  </si>
  <si>
    <t xml:space="preserve"> يوميات مباني بنا </t>
  </si>
  <si>
    <t xml:space="preserve"> يوميات مباني مساعد </t>
  </si>
  <si>
    <t xml:space="preserve">إلى : 14 /11/ 2019  </t>
  </si>
  <si>
    <t xml:space="preserve">إسم مقاول الباطن : شركه النور </t>
  </si>
  <si>
    <t xml:space="preserve">إسم مقاول الباطن : عبد الرازق  </t>
  </si>
  <si>
    <t>اعمال تقشير خارجي الاول والدروة وغرفة السطح فقط ( كمر واعمدة )</t>
  </si>
  <si>
    <t xml:space="preserve">إسم مقاول الباطن : حمدي محمد </t>
  </si>
  <si>
    <t xml:space="preserve"> يوميات بياض</t>
  </si>
  <si>
    <t xml:space="preserve"> يوميات بياض مساعد </t>
  </si>
  <si>
    <t xml:space="preserve">إلى : 09 /01/ 2020  </t>
  </si>
  <si>
    <t>إسم مقاول الباطن : احمد علي عبد العال</t>
  </si>
  <si>
    <t>بالمتر الطولي  أعمال  توريد وتركيب حليات هاشمة عرض 8 سم اعلي البازلت</t>
  </si>
  <si>
    <t xml:space="preserve"> اعمال بياض خارجي+ بياض بطنية كورنيشة(ارضي+الاول +سطح) </t>
  </si>
  <si>
    <t xml:space="preserve">اعمال بلسقالة ارش </t>
  </si>
  <si>
    <t xml:space="preserve">اعمال بلسقالة جلس </t>
  </si>
  <si>
    <t xml:space="preserve">اعمال بلسقالة مستقيمة جوانب  </t>
  </si>
  <si>
    <t>تركيب عراميس</t>
  </si>
  <si>
    <t xml:space="preserve">اعمال كورنيشة الاول والارضي </t>
  </si>
  <si>
    <t>وائل داوود</t>
  </si>
  <si>
    <t>احمد خطاب</t>
  </si>
  <si>
    <t xml:space="preserve">ياسين على </t>
  </si>
  <si>
    <t>حمدى محمد</t>
  </si>
  <si>
    <t>علام نافع</t>
  </si>
  <si>
    <t>رقم المستخلص :5</t>
  </si>
  <si>
    <t>سعد محمد سعد</t>
  </si>
  <si>
    <t>شركة المدينة</t>
  </si>
  <si>
    <t>خالد عبد العليم</t>
  </si>
  <si>
    <t>خالد صابر</t>
  </si>
  <si>
    <t>محمود طلعت</t>
  </si>
  <si>
    <t>عمر محمد نادى</t>
  </si>
  <si>
    <t>إسم مقاول الباطن : علام نافع (تشطيب) احمد محمود تمام</t>
  </si>
  <si>
    <t>شمبران كبير  حول شبابيك الواجهات</t>
  </si>
  <si>
    <t>شمبران صغيرحول شبابيك الواجهات</t>
  </si>
  <si>
    <t>فيلات العقود الثالثه</t>
  </si>
  <si>
    <t>COUNT</t>
  </si>
  <si>
    <t>المقاول</t>
  </si>
  <si>
    <t>نوع الفيلا</t>
  </si>
  <si>
    <t>أحمد الصاوى</t>
  </si>
  <si>
    <t xml:space="preserve">احمد خطاب </t>
  </si>
  <si>
    <t>أحمد طارق</t>
  </si>
  <si>
    <t>أحمد امام</t>
  </si>
  <si>
    <t>أشرف الضبع</t>
  </si>
  <si>
    <t>أحمد زيان</t>
  </si>
  <si>
    <t>احمد شلقامي(شركة DCC)</t>
  </si>
  <si>
    <t>أحمد عبد الفتاح</t>
  </si>
  <si>
    <t>الشركه العربيه المتحده</t>
  </si>
  <si>
    <t>أحمد علي عبدالعال</t>
  </si>
  <si>
    <t>اشرف حسب النبي</t>
  </si>
  <si>
    <t>احمد محمود علي</t>
  </si>
  <si>
    <t>اسلام نجدي محمد</t>
  </si>
  <si>
    <t>حسن ابو  عيطة</t>
  </si>
  <si>
    <t>حامد أحمد سلامة</t>
  </si>
  <si>
    <t>حمدي محمد</t>
  </si>
  <si>
    <t>خالد احمد سعد</t>
  </si>
  <si>
    <t>خالد محمد عبدالحفيظ</t>
  </si>
  <si>
    <t>رافت محمد عوض</t>
  </si>
  <si>
    <t>رمضان صابر</t>
  </si>
  <si>
    <t>رمضان عبد الحميد</t>
  </si>
  <si>
    <t xml:space="preserve">سيد عطية </t>
  </si>
  <si>
    <t>شركة طيبة</t>
  </si>
  <si>
    <t>شركة سكاي لاين</t>
  </si>
  <si>
    <t>شركة كوفان</t>
  </si>
  <si>
    <t>شركه النور</t>
  </si>
  <si>
    <t>ضياء محمد عبدالله</t>
  </si>
  <si>
    <t>عبد الرحمن الفيومى</t>
  </si>
  <si>
    <t>عبد الفتاح محمد عبد الفتاح</t>
  </si>
  <si>
    <t>على إبراهيم ( رشاد)</t>
  </si>
  <si>
    <t xml:space="preserve">عبد العزيز </t>
  </si>
  <si>
    <t>عبد الرؤوف</t>
  </si>
  <si>
    <t xml:space="preserve">عبد الهادي </t>
  </si>
  <si>
    <t>عادل ابراهيم</t>
  </si>
  <si>
    <t>فتحي</t>
  </si>
  <si>
    <t xml:space="preserve"> م-عصام + أحمد جمعه</t>
  </si>
  <si>
    <t xml:space="preserve">م صالح </t>
  </si>
  <si>
    <t>محمود عبد الحكيم</t>
  </si>
  <si>
    <t>ممدوح المنجي</t>
  </si>
  <si>
    <t>محمدنصر الدين</t>
  </si>
  <si>
    <t>محمد محمود</t>
  </si>
  <si>
    <t>محمد صلاح</t>
  </si>
  <si>
    <t>محمد عبدالله</t>
  </si>
  <si>
    <t>محمد سعد (عربى)</t>
  </si>
  <si>
    <t>مختار محمود</t>
  </si>
  <si>
    <t>محمود ذكي</t>
  </si>
  <si>
    <t>محمد النن</t>
  </si>
  <si>
    <t>محمد هريدي</t>
  </si>
  <si>
    <t>مفدي مكين ماهر</t>
  </si>
  <si>
    <t>محمود عبدالعال محمد</t>
  </si>
  <si>
    <t>نصر مصطفى عيسي</t>
  </si>
  <si>
    <t>نيوهوريزون</t>
  </si>
  <si>
    <t>وليد جلال محمد</t>
  </si>
  <si>
    <t>ياسر المغربي</t>
  </si>
  <si>
    <t>يوسف</t>
  </si>
  <si>
    <t>CPG</t>
  </si>
  <si>
    <t>تراث</t>
  </si>
  <si>
    <t>عمر عبد الرحمن</t>
  </si>
  <si>
    <t>بهيج عبد الهادى بهيج</t>
  </si>
  <si>
    <t>زكريا احمد حسن</t>
  </si>
  <si>
    <t>عماد سليمان على عفيفى</t>
  </si>
  <si>
    <t>ايمن احمد الدسوقى</t>
  </si>
  <si>
    <t xml:space="preserve">ياسر محمد عبدالله  </t>
  </si>
  <si>
    <t>اجمالي الفيلا</t>
  </si>
  <si>
    <t>1 / 11</t>
  </si>
  <si>
    <t>العقود الثلاثة</t>
  </si>
  <si>
    <t>10 / 5</t>
  </si>
  <si>
    <t>21 / 10</t>
  </si>
  <si>
    <t>22 / 17</t>
  </si>
  <si>
    <t>24/ 05</t>
  </si>
  <si>
    <t>24/10</t>
  </si>
  <si>
    <t>28 / 2</t>
  </si>
  <si>
    <t>108/10</t>
  </si>
  <si>
    <t>28 / 12</t>
  </si>
  <si>
    <t>28 / 16</t>
  </si>
  <si>
    <t>29 / 12</t>
  </si>
  <si>
    <t>29 / 16</t>
  </si>
  <si>
    <t>31 / 13</t>
  </si>
  <si>
    <t>34B / 10</t>
  </si>
  <si>
    <t>36 / 10</t>
  </si>
  <si>
    <t>36 / 15</t>
  </si>
  <si>
    <t>37 / 4</t>
  </si>
  <si>
    <t>37 / 5</t>
  </si>
  <si>
    <t>37ِA / 17</t>
  </si>
  <si>
    <t>107/10</t>
  </si>
  <si>
    <t>37ِB / 17</t>
  </si>
  <si>
    <t>38 / 17</t>
  </si>
  <si>
    <t>39 / 16</t>
  </si>
  <si>
    <t>39 / 17</t>
  </si>
  <si>
    <t>41 / 12</t>
  </si>
  <si>
    <t>42A / 17</t>
  </si>
  <si>
    <t>42B / 17</t>
  </si>
  <si>
    <t>44 / 10</t>
  </si>
  <si>
    <t>51 / 15</t>
  </si>
  <si>
    <t>52 / 15</t>
  </si>
  <si>
    <t>56 / 12</t>
  </si>
  <si>
    <t>56A / 17</t>
  </si>
  <si>
    <t>56B / 17</t>
  </si>
  <si>
    <t>57 / 12</t>
  </si>
  <si>
    <t>58-1 / 18</t>
  </si>
  <si>
    <t>58-2 / 18</t>
  </si>
  <si>
    <t>150&amp;151/13</t>
  </si>
  <si>
    <t>58-3 / 18</t>
  </si>
  <si>
    <t>58-4 / 18</t>
  </si>
  <si>
    <t>61 / 12</t>
  </si>
  <si>
    <t>68 / 10</t>
  </si>
  <si>
    <t>73 / 17</t>
  </si>
  <si>
    <t>74 / 10</t>
  </si>
  <si>
    <t>76 / 3</t>
  </si>
  <si>
    <t>77 / 10</t>
  </si>
  <si>
    <t>79/13</t>
  </si>
  <si>
    <t>113/13</t>
  </si>
  <si>
    <t>86 A / 17</t>
  </si>
  <si>
    <t>86 B / 17</t>
  </si>
  <si>
    <t>89 / 12</t>
  </si>
  <si>
    <t>96 / 11</t>
  </si>
  <si>
    <t>102 / 15</t>
  </si>
  <si>
    <t>106 / 13</t>
  </si>
  <si>
    <t>110 / 10</t>
  </si>
  <si>
    <t>110 / 15</t>
  </si>
  <si>
    <t>111 / 15</t>
  </si>
  <si>
    <t>115 / 12</t>
  </si>
  <si>
    <t>116 / 11</t>
  </si>
  <si>
    <t>118 / 11</t>
  </si>
  <si>
    <t>155 / 11</t>
  </si>
  <si>
    <t>160 / 13</t>
  </si>
  <si>
    <t>187 / 10</t>
  </si>
  <si>
    <t>188 / 10</t>
  </si>
  <si>
    <t>117A / 12</t>
  </si>
  <si>
    <t>117B / 12</t>
  </si>
  <si>
    <t>122 / 10</t>
  </si>
  <si>
    <t>132/14</t>
  </si>
  <si>
    <t>150 / 11</t>
  </si>
  <si>
    <t>158/10</t>
  </si>
  <si>
    <t>4/12</t>
  </si>
  <si>
    <t>206/11</t>
  </si>
  <si>
    <t>207/11</t>
  </si>
  <si>
    <t>244 / 12</t>
  </si>
  <si>
    <t>286 / 10</t>
  </si>
  <si>
    <t>289B / 10</t>
  </si>
  <si>
    <t>368 / 12</t>
  </si>
  <si>
    <t>102/12</t>
  </si>
  <si>
    <t>113/12</t>
  </si>
  <si>
    <t>276/12</t>
  </si>
  <si>
    <t>114/12</t>
  </si>
  <si>
    <t>68/13</t>
  </si>
  <si>
    <t>64/10</t>
  </si>
  <si>
    <t>307/12</t>
  </si>
  <si>
    <t>65 / 18</t>
  </si>
  <si>
    <t>العقد الرابع</t>
  </si>
  <si>
    <t>157/07</t>
  </si>
  <si>
    <t>107/03</t>
  </si>
  <si>
    <t>13/11</t>
  </si>
  <si>
    <t>20 / 10</t>
  </si>
  <si>
    <t>28 / 22</t>
  </si>
  <si>
    <t>29/05</t>
  </si>
  <si>
    <t>50B / 10</t>
  </si>
  <si>
    <t>79 / 13</t>
  </si>
  <si>
    <t>92 / 09</t>
  </si>
  <si>
    <t>110 / 03</t>
  </si>
  <si>
    <t>111/03</t>
  </si>
  <si>
    <t>147/14</t>
  </si>
  <si>
    <t>184/10</t>
  </si>
  <si>
    <t>203/12</t>
  </si>
  <si>
    <t>216/12</t>
  </si>
  <si>
    <t>248/10</t>
  </si>
  <si>
    <t>256/10</t>
  </si>
  <si>
    <t>328/12</t>
  </si>
  <si>
    <t>381/12</t>
  </si>
  <si>
    <t>7/17</t>
  </si>
  <si>
    <t>198/11</t>
  </si>
  <si>
    <t>197/11</t>
  </si>
  <si>
    <t>196/11</t>
  </si>
  <si>
    <t>153/7</t>
  </si>
  <si>
    <t>202-12</t>
  </si>
  <si>
    <t>12/10</t>
  </si>
  <si>
    <t>فيلات مجهولة</t>
  </si>
  <si>
    <t>26/10</t>
  </si>
  <si>
    <t>44A/17</t>
  </si>
  <si>
    <t>44B/17</t>
  </si>
  <si>
    <t>56/10</t>
  </si>
  <si>
    <t>57/10</t>
  </si>
  <si>
    <t>61/10</t>
  </si>
  <si>
    <t>70/10</t>
  </si>
  <si>
    <t>76/8</t>
  </si>
  <si>
    <t>77.2 / 18</t>
  </si>
  <si>
    <t>113/10</t>
  </si>
  <si>
    <t>114/10</t>
  </si>
  <si>
    <t>238/12</t>
  </si>
  <si>
    <t>239/12</t>
  </si>
  <si>
    <t>177/10</t>
  </si>
  <si>
    <t>7/3</t>
  </si>
  <si>
    <t>فيلات خاصة</t>
  </si>
  <si>
    <t>60 / 13</t>
  </si>
  <si>
    <t>86/6</t>
  </si>
  <si>
    <t>118 / 7</t>
  </si>
  <si>
    <t>146 / 7</t>
  </si>
  <si>
    <t>326 / 10</t>
  </si>
  <si>
    <t>79 / 12</t>
  </si>
  <si>
    <t>سعيد احمد على</t>
  </si>
  <si>
    <t>أحمد عبدالله</t>
  </si>
  <si>
    <t xml:space="preserve">علي حمدالله علي </t>
  </si>
  <si>
    <t>129/12</t>
  </si>
  <si>
    <t>128/12</t>
  </si>
  <si>
    <t>43/12</t>
  </si>
  <si>
    <t>شركة المستقبل</t>
  </si>
  <si>
    <t>دريم هاوس</t>
  </si>
  <si>
    <t>احمد عز</t>
  </si>
  <si>
    <t>مصطفى كمال</t>
  </si>
  <si>
    <t>عبدالله السيد</t>
  </si>
  <si>
    <t xml:space="preserve">                   </t>
  </si>
  <si>
    <t xml:space="preserve">ش 
Square Engineering Firm S.A.E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</si>
</sst>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</font>
    <font>
      <sz val="11"/>
      <color indexed="8"/>
      <name val="Cambria"/>
      <family val="1"/>
    </font>
    <font>
      <b/>
      <sz val="18"/>
      <color indexed="8"/>
      <name val="Cambria"/>
      <family val="1"/>
    </font>
    <font>
      <b/>
      <u/>
      <sz val="18"/>
      <color indexed="8"/>
      <name val="Cambria"/>
      <family val="1"/>
    </font>
    <font>
      <b/>
      <sz val="11"/>
      <color indexed="8"/>
      <name val="Cambria"/>
      <family val="1"/>
    </font>
    <font>
      <b/>
      <sz val="12"/>
      <color indexed="8"/>
      <name val="Cambria"/>
      <family val="1"/>
    </font>
    <font>
      <b/>
      <sz val="16"/>
      <color indexed="8"/>
      <name val="Cambria"/>
      <family val="1"/>
    </font>
    <font>
      <sz val="5"/>
      <color indexed="8"/>
      <name val="Cambria"/>
      <family val="1"/>
    </font>
    <font>
      <sz val="18"/>
      <color indexed="8"/>
      <name val="Cambria"/>
      <family val="1"/>
    </font>
    <font>
      <b/>
      <sz val="22"/>
      <color indexed="8"/>
      <name val="Cambria"/>
      <family val="1"/>
    </font>
    <font>
      <sz val="10"/>
      <name val="Arial"/>
      <family val="2"/>
    </font>
    <font>
      <sz val="18"/>
      <name val="Bookman"/>
      <family val="1"/>
    </font>
    <font>
      <sz val="14"/>
      <color theme="1"/>
      <name val="Calibri"/>
      <family val="2"/>
      <scheme val="minor"/>
    </font>
    <font>
      <sz val="22"/>
      <color indexed="8"/>
      <name val="Cambria"/>
      <family val="1"/>
    </font>
    <font>
      <b/>
      <sz val="24"/>
      <color indexed="8"/>
      <name val="Cambria"/>
      <family val="1"/>
    </font>
    <font>
      <b/>
      <sz val="20"/>
      <color indexed="8"/>
      <name val="Cambria"/>
      <family val="1"/>
    </font>
    <font>
      <sz val="6"/>
      <color indexed="8"/>
      <name val="Cambria"/>
      <family val="1"/>
    </font>
    <font>
      <sz val="8"/>
      <color indexed="8"/>
      <name val="Cambria"/>
      <family val="1"/>
    </font>
    <font>
      <sz val="10"/>
      <color indexed="8"/>
      <name val="Cambria"/>
      <family val="1"/>
    </font>
    <font>
      <sz val="20"/>
      <color indexed="8"/>
      <name val="Cambria"/>
      <family val="1"/>
    </font>
    <font>
      <sz val="24"/>
      <color indexed="8"/>
      <name val="Cambria"/>
      <family val="1"/>
    </font>
    <font>
      <sz val="2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0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</font>
    <font>
      <b/>
      <sz val="14"/>
      <color theme="1"/>
      <name val="Calibri"/>
      <family val="2"/>
    </font>
    <font>
      <b/>
      <sz val="24"/>
      <name val="Calibri"/>
      <family val="2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b/>
      <sz val="2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FF0000"/>
      </bottom>
      <diagonal/>
    </border>
  </borders>
  <cellStyleXfs count="4">
    <xf numFmtId="0" fontId="0" fillId="0" borderId="0"/>
    <xf numFmtId="0" fontId="2" fillId="0" borderId="0"/>
    <xf numFmtId="0" fontId="12" fillId="0" borderId="0"/>
    <xf numFmtId="0" fontId="1" fillId="0" borderId="0"/>
  </cellStyleXfs>
  <cellXfs count="178">
    <xf numFmtId="0" fontId="0" fillId="0" borderId="0" xfId="0"/>
    <xf numFmtId="0" fontId="3" fillId="0" borderId="1" xfId="1" applyFont="1" applyBorder="1"/>
    <xf numFmtId="0" fontId="3" fillId="0" borderId="2" xfId="1" applyFont="1" applyBorder="1"/>
    <xf numFmtId="0" fontId="3" fillId="0" borderId="3" xfId="1" applyFont="1" applyBorder="1"/>
    <xf numFmtId="0" fontId="3" fillId="0" borderId="0" xfId="1" applyFont="1"/>
    <xf numFmtId="0" fontId="3" fillId="0" borderId="4" xfId="1" applyFont="1" applyBorder="1"/>
    <xf numFmtId="0" fontId="3" fillId="0" borderId="5" xfId="1" applyFont="1" applyBorder="1"/>
    <xf numFmtId="0" fontId="4" fillId="0" borderId="6" xfId="1" applyFont="1" applyBorder="1" applyAlignment="1">
      <alignment vertical="center" wrapText="1"/>
    </xf>
    <xf numFmtId="0" fontId="3" fillId="0" borderId="9" xfId="1" applyFont="1" applyBorder="1"/>
    <xf numFmtId="0" fontId="3" fillId="0" borderId="0" xfId="1" applyFont="1" applyAlignment="1">
      <alignment horizontal="right" readingOrder="2"/>
    </xf>
    <xf numFmtId="0" fontId="6" fillId="0" borderId="0" xfId="1" applyFont="1" applyAlignment="1">
      <alignment horizontal="center" readingOrder="2"/>
    </xf>
    <xf numFmtId="0" fontId="7" fillId="0" borderId="0" xfId="1" applyFont="1" applyAlignment="1">
      <alignment vertical="center" wrapText="1" readingOrder="2"/>
    </xf>
    <xf numFmtId="0" fontId="7" fillId="0" borderId="0" xfId="1" applyFont="1" applyAlignment="1">
      <alignment vertical="center" wrapText="1"/>
    </xf>
    <xf numFmtId="0" fontId="8" fillId="0" borderId="0" xfId="1" applyFont="1" applyAlignment="1">
      <alignment horizontal="justify" vertical="center" wrapText="1" readingOrder="2"/>
    </xf>
    <xf numFmtId="0" fontId="8" fillId="0" borderId="0" xfId="1" applyFont="1" applyAlignment="1">
      <alignment horizontal="right" vertical="center" wrapText="1" readingOrder="2"/>
    </xf>
    <xf numFmtId="0" fontId="8" fillId="0" borderId="0" xfId="1" applyFont="1"/>
    <xf numFmtId="0" fontId="9" fillId="0" borderId="0" xfId="1" applyFont="1" applyAlignment="1">
      <alignment horizontal="center" readingOrder="2"/>
    </xf>
    <xf numFmtId="0" fontId="4" fillId="0" borderId="19" xfId="1" applyFont="1" applyBorder="1" applyAlignment="1">
      <alignment horizontal="center" vertical="center" wrapText="1" readingOrder="2"/>
    </xf>
    <xf numFmtId="0" fontId="10" fillId="0" borderId="21" xfId="1" applyFont="1" applyBorder="1" applyAlignment="1">
      <alignment horizontal="center" vertical="center" wrapText="1" readingOrder="2"/>
    </xf>
    <xf numFmtId="0" fontId="11" fillId="0" borderId="22" xfId="1" applyFont="1" applyBorder="1" applyAlignment="1">
      <alignment horizontal="center" vertical="center" wrapText="1" readingOrder="2"/>
    </xf>
    <xf numFmtId="0" fontId="10" fillId="0" borderId="12" xfId="1" applyFont="1" applyBorder="1" applyAlignment="1">
      <alignment horizontal="center" vertical="center" wrapText="1" readingOrder="2"/>
    </xf>
    <xf numFmtId="2" fontId="13" fillId="0" borderId="12" xfId="2" applyNumberFormat="1" applyFont="1" applyBorder="1" applyAlignment="1">
      <alignment horizontal="center" vertical="center" readingOrder="2"/>
    </xf>
    <xf numFmtId="3" fontId="10" fillId="0" borderId="22" xfId="1" applyNumberFormat="1" applyFont="1" applyBorder="1" applyAlignment="1">
      <alignment horizontal="center" vertical="center" wrapText="1" readingOrder="2"/>
    </xf>
    <xf numFmtId="9" fontId="10" fillId="0" borderId="6" xfId="1" applyNumberFormat="1" applyFont="1" applyBorder="1" applyAlignment="1">
      <alignment horizontal="center" vertical="center" wrapText="1" readingOrder="2"/>
    </xf>
    <xf numFmtId="9" fontId="10" fillId="0" borderId="22" xfId="1" applyNumberFormat="1" applyFont="1" applyBorder="1" applyAlignment="1">
      <alignment horizontal="center" vertical="center" wrapText="1" readingOrder="2"/>
    </xf>
    <xf numFmtId="3" fontId="10" fillId="0" borderId="12" xfId="1" applyNumberFormat="1" applyFont="1" applyBorder="1" applyAlignment="1">
      <alignment horizontal="center" vertical="center" wrapText="1" readingOrder="2"/>
    </xf>
    <xf numFmtId="4" fontId="10" fillId="0" borderId="22" xfId="1" applyNumberFormat="1" applyFont="1" applyBorder="1" applyAlignment="1">
      <alignment horizontal="center" vertical="center" wrapText="1" readingOrder="2"/>
    </xf>
    <xf numFmtId="0" fontId="10" fillId="0" borderId="22" xfId="1" applyFont="1" applyBorder="1" applyAlignment="1">
      <alignment horizontal="center" vertical="center" wrapText="1" readingOrder="2"/>
    </xf>
    <xf numFmtId="0" fontId="10" fillId="0" borderId="23" xfId="1" applyFont="1" applyBorder="1" applyAlignment="1">
      <alignment horizontal="center" vertical="center" wrapText="1" readingOrder="2"/>
    </xf>
    <xf numFmtId="3" fontId="14" fillId="2" borderId="14" xfId="0" applyNumberFormat="1" applyFont="1" applyFill="1" applyBorder="1" applyAlignment="1">
      <alignment horizontal="center" vertical="center"/>
    </xf>
    <xf numFmtId="0" fontId="15" fillId="0" borderId="14" xfId="1" applyFont="1" applyBorder="1" applyAlignment="1">
      <alignment horizontal="right" vertical="center" wrapText="1" readingOrder="2"/>
    </xf>
    <xf numFmtId="2" fontId="10" fillId="0" borderId="22" xfId="1" applyNumberFormat="1" applyFont="1" applyBorder="1" applyAlignment="1">
      <alignment horizontal="center" vertical="center" wrapText="1" readingOrder="2"/>
    </xf>
    <xf numFmtId="4" fontId="10" fillId="2" borderId="22" xfId="1" applyNumberFormat="1" applyFont="1" applyFill="1" applyBorder="1" applyAlignment="1">
      <alignment horizontal="center" vertical="center" wrapText="1" readingOrder="2"/>
    </xf>
    <xf numFmtId="4" fontId="10" fillId="2" borderId="22" xfId="0" applyNumberFormat="1" applyFont="1" applyFill="1" applyBorder="1" applyAlignment="1">
      <alignment horizontal="center" vertical="center" wrapText="1" readingOrder="2"/>
    </xf>
    <xf numFmtId="9" fontId="10" fillId="2" borderId="22" xfId="1" applyNumberFormat="1" applyFont="1" applyFill="1" applyBorder="1" applyAlignment="1">
      <alignment horizontal="center" vertical="center" wrapText="1" readingOrder="2"/>
    </xf>
    <xf numFmtId="0" fontId="10" fillId="0" borderId="14" xfId="1" applyFont="1" applyBorder="1" applyAlignment="1">
      <alignment horizontal="center" vertical="center" wrapText="1" readingOrder="2"/>
    </xf>
    <xf numFmtId="0" fontId="10" fillId="0" borderId="6" xfId="1" applyFont="1" applyBorder="1" applyAlignment="1">
      <alignment horizontal="center" vertical="center" wrapText="1" readingOrder="2"/>
    </xf>
    <xf numFmtId="4" fontId="16" fillId="0" borderId="24" xfId="1" applyNumberFormat="1" applyFont="1" applyBorder="1" applyAlignment="1">
      <alignment vertical="center" wrapText="1" readingOrder="2"/>
    </xf>
    <xf numFmtId="4" fontId="16" fillId="0" borderId="25" xfId="1" applyNumberFormat="1" applyFont="1" applyBorder="1" applyAlignment="1">
      <alignment vertical="center" wrapText="1" readingOrder="2"/>
    </xf>
    <xf numFmtId="4" fontId="16" fillId="0" borderId="26" xfId="1" applyNumberFormat="1" applyFont="1" applyBorder="1" applyAlignment="1">
      <alignment vertical="center" wrapText="1" readingOrder="2"/>
    </xf>
    <xf numFmtId="4" fontId="3" fillId="0" borderId="0" xfId="1" applyNumberFormat="1" applyFont="1"/>
    <xf numFmtId="0" fontId="18" fillId="0" borderId="0" xfId="1" applyFont="1" applyAlignment="1">
      <alignment horizontal="right" vertical="top" wrapText="1" readingOrder="2"/>
    </xf>
    <xf numFmtId="0" fontId="19" fillId="0" borderId="0" xfId="1" applyFont="1" applyAlignment="1">
      <alignment horizontal="right" vertical="top" wrapText="1" readingOrder="2"/>
    </xf>
    <xf numFmtId="0" fontId="19" fillId="0" borderId="0" xfId="1" applyFont="1" applyAlignment="1">
      <alignment vertical="top" wrapText="1" readingOrder="2"/>
    </xf>
    <xf numFmtId="0" fontId="20" fillId="0" borderId="5" xfId="1" applyFont="1" applyBorder="1" applyAlignment="1">
      <alignment wrapText="1" readingOrder="2"/>
    </xf>
    <xf numFmtId="0" fontId="20" fillId="0" borderId="0" xfId="1" applyFont="1" applyAlignment="1">
      <alignment wrapText="1" readingOrder="2"/>
    </xf>
    <xf numFmtId="0" fontId="3" fillId="0" borderId="4" xfId="1" applyFont="1" applyBorder="1" applyAlignment="1">
      <alignment vertical="center"/>
    </xf>
    <xf numFmtId="0" fontId="4" fillId="0" borderId="0" xfId="1" applyFont="1" applyAlignment="1">
      <alignment horizontal="right" vertical="center" wrapText="1" readingOrder="2"/>
    </xf>
    <xf numFmtId="0" fontId="3" fillId="0" borderId="5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1" applyFont="1" applyAlignment="1">
      <alignment horizontal="right" vertical="center" wrapText="1" readingOrder="2"/>
    </xf>
    <xf numFmtId="0" fontId="3" fillId="0" borderId="27" xfId="1" applyFont="1" applyBorder="1"/>
    <xf numFmtId="0" fontId="10" fillId="0" borderId="28" xfId="1" applyFont="1" applyBorder="1"/>
    <xf numFmtId="0" fontId="4" fillId="0" borderId="28" xfId="1" applyFont="1" applyBorder="1" applyAlignment="1">
      <alignment horizontal="center"/>
    </xf>
    <xf numFmtId="0" fontId="3" fillId="0" borderId="29" xfId="1" applyFont="1" applyBorder="1"/>
    <xf numFmtId="0" fontId="4" fillId="0" borderId="0" xfId="1" applyFont="1"/>
    <xf numFmtId="4" fontId="21" fillId="0" borderId="0" xfId="1" applyNumberFormat="1" applyFont="1"/>
    <xf numFmtId="4" fontId="17" fillId="0" borderId="0" xfId="1" applyNumberFormat="1" applyFont="1"/>
    <xf numFmtId="0" fontId="10" fillId="0" borderId="14" xfId="1" applyFont="1" applyBorder="1" applyAlignment="1">
      <alignment horizontal="right" vertical="center" wrapText="1" readingOrder="2"/>
    </xf>
    <xf numFmtId="3" fontId="10" fillId="0" borderId="6" xfId="1" applyNumberFormat="1" applyFont="1" applyBorder="1" applyAlignment="1">
      <alignment horizontal="center" vertical="center" wrapText="1" readingOrder="2"/>
    </xf>
    <xf numFmtId="4" fontId="10" fillId="0" borderId="6" xfId="1" applyNumberFormat="1" applyFont="1" applyBorder="1" applyAlignment="1">
      <alignment horizontal="center" vertical="center" wrapText="1" readingOrder="2"/>
    </xf>
    <xf numFmtId="3" fontId="10" fillId="0" borderId="22" xfId="0" applyNumberFormat="1" applyFont="1" applyBorder="1" applyAlignment="1">
      <alignment horizontal="center" vertical="center" wrapText="1" readingOrder="2"/>
    </xf>
    <xf numFmtId="4" fontId="10" fillId="0" borderId="22" xfId="0" applyNumberFormat="1" applyFont="1" applyBorder="1" applyAlignment="1">
      <alignment horizontal="center" vertical="center" wrapText="1" readingOrder="2"/>
    </xf>
    <xf numFmtId="9" fontId="10" fillId="0" borderId="22" xfId="0" applyNumberFormat="1" applyFont="1" applyBorder="1" applyAlignment="1">
      <alignment horizontal="center" vertical="center" wrapText="1" readingOrder="2"/>
    </xf>
    <xf numFmtId="0" fontId="10" fillId="0" borderId="16" xfId="1" applyFont="1" applyBorder="1" applyAlignment="1">
      <alignment horizontal="center" vertical="center" wrapText="1" readingOrder="2"/>
    </xf>
    <xf numFmtId="0" fontId="10" fillId="0" borderId="22" xfId="1" applyFont="1" applyBorder="1" applyAlignment="1">
      <alignment horizontal="right" vertical="center" wrapText="1" readingOrder="2"/>
    </xf>
    <xf numFmtId="0" fontId="4" fillId="0" borderId="16" xfId="1" applyFont="1" applyBorder="1" applyAlignment="1">
      <alignment horizontal="center" vertical="center" wrapText="1" readingOrder="2"/>
    </xf>
    <xf numFmtId="0" fontId="10" fillId="0" borderId="31" xfId="1" applyFont="1" applyBorder="1" applyAlignment="1">
      <alignment horizontal="center" vertical="center" wrapText="1" readingOrder="2"/>
    </xf>
    <xf numFmtId="4" fontId="10" fillId="3" borderId="22" xfId="1" applyNumberFormat="1" applyFont="1" applyFill="1" applyBorder="1" applyAlignment="1">
      <alignment horizontal="center" vertical="center" wrapText="1" readingOrder="2"/>
    </xf>
    <xf numFmtId="0" fontId="10" fillId="0" borderId="31" xfId="1" applyFont="1" applyBorder="1" applyAlignment="1">
      <alignment horizontal="right" vertical="center" wrapText="1" readingOrder="2"/>
    </xf>
    <xf numFmtId="3" fontId="10" fillId="0" borderId="31" xfId="1" applyNumberFormat="1" applyFont="1" applyBorder="1" applyAlignment="1">
      <alignment horizontal="center" vertical="center" wrapText="1" readingOrder="2"/>
    </xf>
    <xf numFmtId="4" fontId="10" fillId="0" borderId="31" xfId="1" applyNumberFormat="1" applyFont="1" applyBorder="1" applyAlignment="1">
      <alignment horizontal="center" vertical="center" wrapText="1" readingOrder="2"/>
    </xf>
    <xf numFmtId="9" fontId="10" fillId="0" borderId="31" xfId="1" applyNumberFormat="1" applyFont="1" applyBorder="1" applyAlignment="1">
      <alignment horizontal="center" vertical="center" wrapText="1" readingOrder="2"/>
    </xf>
    <xf numFmtId="0" fontId="10" fillId="0" borderId="30" xfId="1" applyFont="1" applyBorder="1" applyAlignment="1">
      <alignment horizontal="center" vertical="center" wrapText="1" readingOrder="2"/>
    </xf>
    <xf numFmtId="0" fontId="10" fillId="2" borderId="14" xfId="1" applyFont="1" applyFill="1" applyBorder="1" applyAlignment="1">
      <alignment horizontal="center" vertical="center" wrapText="1" readingOrder="2"/>
    </xf>
    <xf numFmtId="3" fontId="15" fillId="0" borderId="22" xfId="1" applyNumberFormat="1" applyFont="1" applyBorder="1" applyAlignment="1">
      <alignment horizontal="center" vertical="center" wrapText="1" readingOrder="2"/>
    </xf>
    <xf numFmtId="4" fontId="15" fillId="0" borderId="22" xfId="1" applyNumberFormat="1" applyFont="1" applyBorder="1" applyAlignment="1">
      <alignment horizontal="center" vertical="center" wrapText="1" readingOrder="2"/>
    </xf>
    <xf numFmtId="9" fontId="15" fillId="0" borderId="22" xfId="1" applyNumberFormat="1" applyFont="1" applyBorder="1" applyAlignment="1">
      <alignment horizontal="center" vertical="center" wrapText="1" readingOrder="2"/>
    </xf>
    <xf numFmtId="2" fontId="13" fillId="0" borderId="6" xfId="2" applyNumberFormat="1" applyFont="1" applyBorder="1" applyAlignment="1">
      <alignment horizontal="center" vertical="center" readingOrder="2"/>
    </xf>
    <xf numFmtId="4" fontId="8" fillId="0" borderId="0" xfId="1" applyNumberFormat="1" applyFont="1"/>
    <xf numFmtId="0" fontId="17" fillId="0" borderId="0" xfId="1" applyFont="1"/>
    <xf numFmtId="0" fontId="11" fillId="0" borderId="0" xfId="1" applyFont="1"/>
    <xf numFmtId="0" fontId="22" fillId="2" borderId="14" xfId="0" applyFont="1" applyFill="1" applyBorder="1" applyAlignment="1">
      <alignment horizontal="right" vertical="center" wrapText="1" readingOrder="2"/>
    </xf>
    <xf numFmtId="4" fontId="20" fillId="0" borderId="0" xfId="1" applyNumberFormat="1" applyFont="1" applyAlignment="1">
      <alignment wrapText="1" readingOrder="2"/>
    </xf>
    <xf numFmtId="0" fontId="21" fillId="0" borderId="14" xfId="0" applyFont="1" applyBorder="1" applyAlignment="1">
      <alignment horizontal="right" vertical="center" wrapText="1" readingOrder="2"/>
    </xf>
    <xf numFmtId="0" fontId="3" fillId="0" borderId="6" xfId="1" applyFont="1" applyBorder="1"/>
    <xf numFmtId="0" fontId="22" fillId="2" borderId="21" xfId="0" applyFont="1" applyFill="1" applyBorder="1" applyAlignment="1">
      <alignment horizontal="right" vertical="center" wrapText="1" readingOrder="2"/>
    </xf>
    <xf numFmtId="4" fontId="4" fillId="0" borderId="0" xfId="1" applyNumberFormat="1" applyFont="1"/>
    <xf numFmtId="4" fontId="11" fillId="0" borderId="0" xfId="1" applyNumberFormat="1" applyFont="1"/>
    <xf numFmtId="0" fontId="4" fillId="0" borderId="0" xfId="1" applyFont="1" applyAlignment="1">
      <alignment horizontal="right" vertical="center" wrapText="1" readingOrder="2"/>
    </xf>
    <xf numFmtId="0" fontId="19" fillId="0" borderId="0" xfId="1" applyFont="1" applyAlignment="1">
      <alignment horizontal="right" vertical="top" wrapText="1" readingOrder="2"/>
    </xf>
    <xf numFmtId="0" fontId="18" fillId="0" borderId="0" xfId="1" applyFont="1" applyAlignment="1">
      <alignment horizontal="right" vertical="top" wrapText="1" readingOrder="2"/>
    </xf>
    <xf numFmtId="0" fontId="4" fillId="0" borderId="19" xfId="1" applyFont="1" applyBorder="1" applyAlignment="1">
      <alignment horizontal="center" vertical="center" wrapText="1" readingOrder="2"/>
    </xf>
    <xf numFmtId="0" fontId="8" fillId="0" borderId="0" xfId="1" applyFont="1" applyAlignment="1">
      <alignment horizontal="right" vertical="center" wrapText="1" readingOrder="2"/>
    </xf>
    <xf numFmtId="0" fontId="3" fillId="0" borderId="0" xfId="1" applyFont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/>
    <xf numFmtId="0" fontId="23" fillId="2" borderId="0" xfId="0" applyFont="1" applyFill="1"/>
    <xf numFmtId="0" fontId="24" fillId="2" borderId="0" xfId="0" applyFont="1" applyFill="1" applyAlignment="1">
      <alignment horizontal="center" vertical="center" wrapText="1"/>
    </xf>
    <xf numFmtId="0" fontId="23" fillId="2" borderId="32" xfId="0" applyFont="1" applyFill="1" applyBorder="1"/>
    <xf numFmtId="0" fontId="23" fillId="2" borderId="0" xfId="0" applyFont="1" applyFill="1" applyBorder="1"/>
    <xf numFmtId="0" fontId="25" fillId="4" borderId="0" xfId="0" applyFont="1" applyFill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23" fillId="0" borderId="0" xfId="0" applyFont="1" applyFill="1"/>
    <xf numFmtId="0" fontId="23" fillId="4" borderId="0" xfId="0" applyFont="1" applyFill="1"/>
    <xf numFmtId="0" fontId="23" fillId="2" borderId="6" xfId="0" applyFont="1" applyFill="1" applyBorder="1" applyAlignment="1">
      <alignment horizontal="center" vertical="center"/>
    </xf>
    <xf numFmtId="49" fontId="28" fillId="0" borderId="6" xfId="0" applyNumberFormat="1" applyFont="1" applyFill="1" applyBorder="1" applyAlignment="1">
      <alignment horizontal="center" vertical="center"/>
    </xf>
    <xf numFmtId="49" fontId="29" fillId="6" borderId="6" xfId="0" applyNumberFormat="1" applyFont="1" applyFill="1" applyBorder="1" applyAlignment="1">
      <alignment horizontal="center" vertical="center" wrapText="1"/>
    </xf>
    <xf numFmtId="4" fontId="28" fillId="0" borderId="6" xfId="0" applyNumberFormat="1" applyFont="1" applyFill="1" applyBorder="1" applyAlignment="1">
      <alignment horizontal="center" vertical="center"/>
    </xf>
    <xf numFmtId="4" fontId="24" fillId="0" borderId="6" xfId="0" applyNumberFormat="1" applyFont="1" applyFill="1" applyBorder="1"/>
    <xf numFmtId="0" fontId="23" fillId="3" borderId="0" xfId="0" applyFont="1" applyFill="1"/>
    <xf numFmtId="49" fontId="30" fillId="0" borderId="6" xfId="0" applyNumberFormat="1" applyFont="1" applyFill="1" applyBorder="1" applyAlignment="1">
      <alignment horizontal="center" vertical="center"/>
    </xf>
    <xf numFmtId="4" fontId="30" fillId="0" borderId="6" xfId="0" applyNumberFormat="1" applyFont="1" applyFill="1" applyBorder="1" applyAlignment="1">
      <alignment horizontal="center" vertical="center"/>
    </xf>
    <xf numFmtId="4" fontId="31" fillId="0" borderId="6" xfId="0" applyNumberFormat="1" applyFont="1" applyFill="1" applyBorder="1"/>
    <xf numFmtId="0" fontId="32" fillId="0" borderId="0" xfId="0" applyFont="1" applyFill="1"/>
    <xf numFmtId="0" fontId="32" fillId="3" borderId="0" xfId="0" applyFont="1" applyFill="1"/>
    <xf numFmtId="4" fontId="33" fillId="0" borderId="6" xfId="0" applyNumberFormat="1" applyFont="1" applyFill="1" applyBorder="1" applyAlignment="1">
      <alignment horizontal="center" vertical="center"/>
    </xf>
    <xf numFmtId="4" fontId="23" fillId="0" borderId="0" xfId="0" applyNumberFormat="1" applyFont="1" applyFill="1" applyBorder="1"/>
    <xf numFmtId="49" fontId="28" fillId="0" borderId="31" xfId="0" applyNumberFormat="1" applyFont="1" applyFill="1" applyBorder="1" applyAlignment="1">
      <alignment horizontal="center" vertical="center"/>
    </xf>
    <xf numFmtId="49" fontId="29" fillId="6" borderId="31" xfId="0" applyNumberFormat="1" applyFont="1" applyFill="1" applyBorder="1" applyAlignment="1">
      <alignment horizontal="center" vertical="center" wrapText="1"/>
    </xf>
    <xf numFmtId="4" fontId="28" fillId="0" borderId="31" xfId="0" applyNumberFormat="1" applyFont="1" applyFill="1" applyBorder="1" applyAlignment="1">
      <alignment horizontal="center" vertical="center"/>
    </xf>
    <xf numFmtId="49" fontId="28" fillId="0" borderId="33" xfId="0" applyNumberFormat="1" applyFont="1" applyFill="1" applyBorder="1" applyAlignment="1">
      <alignment horizontal="center" vertical="center"/>
    </xf>
    <xf numFmtId="49" fontId="29" fillId="5" borderId="33" xfId="0" applyNumberFormat="1" applyFont="1" applyFill="1" applyBorder="1" applyAlignment="1">
      <alignment horizontal="center" vertical="center" wrapText="1"/>
    </xf>
    <xf numFmtId="4" fontId="28" fillId="0" borderId="33" xfId="0" applyNumberFormat="1" applyFont="1" applyFill="1" applyBorder="1" applyAlignment="1">
      <alignment horizontal="center" vertical="center"/>
    </xf>
    <xf numFmtId="49" fontId="29" fillId="5" borderId="6" xfId="0" applyNumberFormat="1" applyFont="1" applyFill="1" applyBorder="1" applyAlignment="1">
      <alignment horizontal="center" vertical="center" wrapText="1"/>
    </xf>
    <xf numFmtId="49" fontId="28" fillId="0" borderId="34" xfId="0" applyNumberFormat="1" applyFont="1" applyFill="1" applyBorder="1" applyAlignment="1">
      <alignment horizontal="center" vertical="center"/>
    </xf>
    <xf numFmtId="49" fontId="29" fillId="5" borderId="34" xfId="0" applyNumberFormat="1" applyFont="1" applyFill="1" applyBorder="1" applyAlignment="1">
      <alignment horizontal="center" vertical="center" wrapText="1"/>
    </xf>
    <xf numFmtId="4" fontId="28" fillId="0" borderId="34" xfId="0" applyNumberFormat="1" applyFont="1" applyFill="1" applyBorder="1" applyAlignment="1">
      <alignment horizontal="center" vertical="center"/>
    </xf>
    <xf numFmtId="49" fontId="29" fillId="3" borderId="33" xfId="0" applyNumberFormat="1" applyFont="1" applyFill="1" applyBorder="1" applyAlignment="1">
      <alignment horizontal="center" vertical="center" wrapText="1"/>
    </xf>
    <xf numFmtId="49" fontId="29" fillId="3" borderId="6" xfId="0" applyNumberFormat="1" applyFont="1" applyFill="1" applyBorder="1" applyAlignment="1">
      <alignment horizontal="center" vertical="center" wrapText="1"/>
    </xf>
    <xf numFmtId="49" fontId="29" fillId="3" borderId="34" xfId="0" applyNumberFormat="1" applyFont="1" applyFill="1" applyBorder="1" applyAlignment="1">
      <alignment horizontal="center" vertical="center" wrapText="1"/>
    </xf>
    <xf numFmtId="49" fontId="29" fillId="7" borderId="33" xfId="0" applyNumberFormat="1" applyFont="1" applyFill="1" applyBorder="1" applyAlignment="1">
      <alignment horizontal="center" vertical="center" wrapText="1"/>
    </xf>
    <xf numFmtId="49" fontId="29" fillId="7" borderId="6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4" fontId="28" fillId="0" borderId="22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4" fontId="23" fillId="2" borderId="0" xfId="0" applyNumberFormat="1" applyFont="1" applyFill="1"/>
    <xf numFmtId="4" fontId="23" fillId="2" borderId="0" xfId="0" applyNumberFormat="1" applyFont="1" applyFill="1" applyBorder="1" applyAlignment="1">
      <alignment horizontal="center" vertical="center"/>
    </xf>
    <xf numFmtId="0" fontId="4" fillId="0" borderId="0" xfId="1" applyFont="1" applyAlignment="1">
      <alignment horizontal="right" vertical="center" wrapText="1" readingOrder="2"/>
    </xf>
    <xf numFmtId="0" fontId="19" fillId="0" borderId="0" xfId="1" applyFont="1" applyAlignment="1">
      <alignment horizontal="right" vertical="top" wrapText="1" readingOrder="2"/>
    </xf>
    <xf numFmtId="0" fontId="18" fillId="0" borderId="0" xfId="1" applyFont="1" applyAlignment="1">
      <alignment horizontal="right" vertical="top" wrapText="1" readingOrder="2"/>
    </xf>
    <xf numFmtId="0" fontId="4" fillId="0" borderId="19" xfId="1" applyFont="1" applyBorder="1" applyAlignment="1">
      <alignment horizontal="center" vertical="center" wrapText="1" readingOrder="2"/>
    </xf>
    <xf numFmtId="0" fontId="4" fillId="0" borderId="16" xfId="1" applyFont="1" applyBorder="1" applyAlignment="1">
      <alignment horizontal="center" vertical="center" wrapText="1" readingOrder="2"/>
    </xf>
    <xf numFmtId="0" fontId="8" fillId="0" borderId="0" xfId="1" applyFont="1" applyAlignment="1">
      <alignment horizontal="right" vertical="center" wrapText="1" readingOrder="2"/>
    </xf>
    <xf numFmtId="0" fontId="4" fillId="0" borderId="0" xfId="1" applyFont="1" applyAlignment="1">
      <alignment horizontal="right" vertical="center" wrapText="1" readingOrder="2"/>
    </xf>
    <xf numFmtId="0" fontId="4" fillId="0" borderId="0" xfId="1" applyFont="1" applyAlignment="1">
      <alignment horizontal="center" vertical="center" wrapText="1" readingOrder="2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4" fillId="0" borderId="8" xfId="1" applyFont="1" applyBorder="1" applyAlignment="1">
      <alignment horizontal="left" vertical="center" wrapText="1"/>
    </xf>
    <xf numFmtId="0" fontId="8" fillId="0" borderId="0" xfId="1" applyFont="1" applyAlignment="1">
      <alignment horizontal="right" vertical="center" wrapText="1" readingOrder="2"/>
    </xf>
    <xf numFmtId="0" fontId="8" fillId="0" borderId="0" xfId="1" applyFont="1" applyAlignment="1">
      <alignment horizontal="right"/>
    </xf>
    <xf numFmtId="0" fontId="4" fillId="0" borderId="10" xfId="1" applyFont="1" applyBorder="1" applyAlignment="1">
      <alignment horizontal="center" vertical="center" wrapText="1" readingOrder="2"/>
    </xf>
    <xf numFmtId="0" fontId="4" fillId="0" borderId="14" xfId="1" applyFont="1" applyBorder="1" applyAlignment="1">
      <alignment horizontal="center" vertical="center" wrapText="1" readingOrder="2"/>
    </xf>
    <xf numFmtId="0" fontId="4" fillId="0" borderId="17" xfId="1" applyFont="1" applyBorder="1" applyAlignment="1">
      <alignment horizontal="center" vertical="center" wrapText="1" readingOrder="2"/>
    </xf>
    <xf numFmtId="0" fontId="4" fillId="0" borderId="12" xfId="1" applyFont="1" applyBorder="1" applyAlignment="1">
      <alignment horizontal="center" vertical="center" wrapText="1" readingOrder="2"/>
    </xf>
    <xf numFmtId="0" fontId="4" fillId="0" borderId="6" xfId="1" applyFont="1" applyBorder="1" applyAlignment="1">
      <alignment horizontal="center" vertical="center" wrapText="1" readingOrder="2"/>
    </xf>
    <xf numFmtId="0" fontId="4" fillId="0" borderId="19" xfId="1" applyFont="1" applyBorder="1" applyAlignment="1">
      <alignment horizontal="center" vertical="center" wrapText="1" readingOrder="2"/>
    </xf>
    <xf numFmtId="0" fontId="4" fillId="0" borderId="11" xfId="1" applyFont="1" applyBorder="1" applyAlignment="1">
      <alignment horizontal="center" vertical="center" wrapText="1" readingOrder="2"/>
    </xf>
    <xf numFmtId="0" fontId="4" fillId="0" borderId="15" xfId="1" applyFont="1" applyBorder="1" applyAlignment="1">
      <alignment horizontal="center" vertical="center" wrapText="1" readingOrder="2"/>
    </xf>
    <xf numFmtId="0" fontId="4" fillId="0" borderId="18" xfId="1" applyFont="1" applyBorder="1" applyAlignment="1">
      <alignment horizontal="center" vertical="center" wrapText="1" readingOrder="2"/>
    </xf>
    <xf numFmtId="0" fontId="16" fillId="0" borderId="24" xfId="1" applyFont="1" applyBorder="1" applyAlignment="1">
      <alignment horizontal="center" vertical="center" wrapText="1" readingOrder="2"/>
    </xf>
    <xf numFmtId="0" fontId="16" fillId="0" borderId="25" xfId="1" applyFont="1" applyBorder="1" applyAlignment="1">
      <alignment horizontal="center" vertical="center" wrapText="1" readingOrder="2"/>
    </xf>
    <xf numFmtId="0" fontId="17" fillId="0" borderId="2" xfId="1" applyFont="1" applyBorder="1" applyAlignment="1">
      <alignment horizontal="right" readingOrder="2"/>
    </xf>
    <xf numFmtId="0" fontId="19" fillId="0" borderId="0" xfId="1" applyFont="1" applyAlignment="1">
      <alignment horizontal="right" vertical="top" wrapText="1" readingOrder="2"/>
    </xf>
    <xf numFmtId="0" fontId="18" fillId="0" borderId="0" xfId="1" applyFont="1" applyAlignment="1">
      <alignment horizontal="right" vertical="top" wrapText="1" readingOrder="2"/>
    </xf>
    <xf numFmtId="0" fontId="4" fillId="0" borderId="13" xfId="1" applyFont="1" applyBorder="1" applyAlignment="1">
      <alignment horizontal="center" vertical="center" wrapText="1" readingOrder="2"/>
    </xf>
    <xf numFmtId="0" fontId="4" fillId="0" borderId="16" xfId="1" applyFont="1" applyBorder="1" applyAlignment="1">
      <alignment horizontal="center" vertical="center" wrapText="1" readingOrder="2"/>
    </xf>
    <xf numFmtId="0" fontId="4" fillId="0" borderId="20" xfId="1" applyFont="1" applyBorder="1" applyAlignment="1">
      <alignment horizontal="center" vertical="center" wrapText="1" readingOrder="2"/>
    </xf>
    <xf numFmtId="0" fontId="4" fillId="0" borderId="7" xfId="1" applyFont="1" applyBorder="1" applyAlignment="1">
      <alignment horizontal="center" vertical="center" wrapText="1" readingOrder="2"/>
    </xf>
    <xf numFmtId="0" fontId="4" fillId="0" borderId="9" xfId="1" applyFont="1" applyBorder="1" applyAlignment="1">
      <alignment horizontal="center" vertical="center" wrapText="1" readingOrder="2"/>
    </xf>
    <xf numFmtId="0" fontId="4" fillId="0" borderId="0" xfId="1" applyFont="1" applyAlignment="1">
      <alignment horizontal="right" vertical="center"/>
    </xf>
    <xf numFmtId="4" fontId="16" fillId="0" borderId="24" xfId="1" applyNumberFormat="1" applyFont="1" applyBorder="1" applyAlignment="1">
      <alignment horizontal="center" vertical="center" wrapText="1" readingOrder="2"/>
    </xf>
    <xf numFmtId="4" fontId="16" fillId="0" borderId="25" xfId="1" applyNumberFormat="1" applyFont="1" applyBorder="1" applyAlignment="1">
      <alignment horizontal="center" vertical="center" wrapText="1" readingOrder="2"/>
    </xf>
    <xf numFmtId="4" fontId="16" fillId="0" borderId="26" xfId="1" applyNumberFormat="1" applyFont="1" applyBorder="1" applyAlignment="1">
      <alignment horizontal="center" vertical="center" wrapText="1" readingOrder="2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_مبانى" xfId="2" xr:uid="{00000000-0005-0000-0000-000003000000}"/>
  </cellStyles>
  <dxfs count="8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/share%20folder/&#1605;&#1583;&#1610;&#1606;&#1578;&#1609;/&#1605;&#1587;&#1578;&#1582;&#1604;&#1575;&#1589;&#1575;&#1578;%20&#1575;&#1604;&#1605;&#1602;&#1575;&#1608;&#1604;/&#1575;&#1604;&#1575;&#1580;&#1605;&#1575;&#1604;&#1609;/02-03-2020/&#1575;&#1604;&#1575;&#1580;&#1605;&#1575;&#1604;&#1609;%2002-03-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605;&#1587;&#1578;&#1582;&#1604;&#1589;&#1575;&#1578;%20&#1605;&#1602;&#1575;&#1608;&#1604;&#1609;%20&#1575;&#1604;&#1576;&#1575;&#1591;&#1606;%20&#1604;&#1605;&#1588;&#1585;&#1608;&#1593;%20&#1601;&#1610;&#1604;&#1575;&#1578;%20&#1605;&#1583;&#1610;&#1606;&#1578;&#1609;%20&#1604;&#1575;&#1593;&#1605;&#1575;&#1604;%20&#1575;&#1604;&#1578;&#1585;&#1605;&#1610;&#1605;%20&#1608;%20&#1575;&#1604;&#1578;&#1588;&#1591;&#1610;&#1576;&#1575;&#1578;%20%20&#1581;&#1578;&#1609;%2024-3-2019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اجمالى الحالى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يومي الادارة المركزية "/>
      <sheetName val="جرين ويفز (2)"/>
      <sheetName val="بطرس يعقوب 197-12"/>
      <sheetName val="اعمال تكسير "/>
      <sheetName val="الفيومي 326-10 "/>
      <sheetName val="TOTAL"/>
      <sheetName val="جرين ويفز"/>
      <sheetName val="عبدالعزيز 115-12 "/>
      <sheetName val="علي V17-37B  "/>
      <sheetName val="محمود عبد الحكيم 68-10"/>
      <sheetName val="محمود عبد الحكيم 41-12"/>
      <sheetName val="محمود عبد الحكيم 160-13 "/>
      <sheetName val="محمود عبد الحكيم 118-11"/>
      <sheetName val="محمود عبد الحكيم 28-12 "/>
      <sheetName val="محمود عبد الحكيم 77-10"/>
      <sheetName val="محمود عبد الحكيم 37A-17   "/>
      <sheetName val="محمود عبد الحكيم 38-17 "/>
      <sheetName val="محمود عبد الحكيم 37B-17  "/>
      <sheetName val="م صالح 52-15"/>
      <sheetName val=" م صالح  38-17  "/>
      <sheetName val=" م صالح  39-17   "/>
      <sheetName val=" م صالح  22-17   "/>
      <sheetName val=" م صالح  37A-17    "/>
      <sheetName val=" م صالح  37B-17   "/>
      <sheetName val="م صالح 37-5"/>
      <sheetName val="م صالح 96-11 "/>
      <sheetName val="عصام 12- 244"/>
      <sheetName val="عصام 17- 39 "/>
      <sheetName val="عصام 15- 102"/>
      <sheetName val="عصام 10- 187 "/>
      <sheetName val="عصام 10- 188"/>
      <sheetName val="تراث - 77-2-18"/>
      <sheetName val="حسن ابو عيطة  102-15 "/>
      <sheetName val="حسن ابو عيطه 37-5 "/>
      <sheetName val="حسن ابو عيطه 96-11"/>
      <sheetName val="حسن ابو عيطه 44-10"/>
      <sheetName val="أشرف الضبع 17-56A"/>
      <sheetName val="أشرف الضبع 17-56B"/>
      <sheetName val="أشرف الضبع 17-22  "/>
      <sheetName val="حامد أحمد سلامة 11-1 "/>
      <sheetName val="حامد أحمد سلامة 11-96 "/>
      <sheetName val="حامد أحمد سلامة 12-244"/>
      <sheetName val="نصر V2-28 "/>
      <sheetName val="الصاوي  74-10"/>
      <sheetName val="الصاوي 39-17"/>
      <sheetName val="الصاوي 244-12"/>
      <sheetName val="الصاوي  36-10"/>
      <sheetName val="الصاوي 22-17"/>
      <sheetName val="الصاوي  34-10"/>
      <sheetName val="الصاوي  38-17 "/>
      <sheetName val="حالد صابر 368-12"/>
      <sheetName val="حالد صابر 21-10"/>
      <sheetName val="حالد صابر 1-11 "/>
      <sheetName val="عربى  38-17 "/>
      <sheetName val="عربى  39-17"/>
      <sheetName val="عربى  34-10"/>
      <sheetName val="عربى  22-17  "/>
      <sheetName val="عربى  37A-17 "/>
      <sheetName val="عربى  37B-17 "/>
      <sheetName val="عربى  68-10"/>
      <sheetName val="أحمد عبد الفتاح  28-2 "/>
      <sheetName val="أحمد عبد الفتاح  74-10 "/>
      <sheetName val="أحمد عبد الفتاح  96-11"/>
      <sheetName val="أحمد عبد الفتاح  44-10"/>
      <sheetName val="أحمد عبد الفتاح  36-10"/>
      <sheetName val="أحمد عبد الفتاح  34-10"/>
      <sheetName val="أحمد عبد الفتاح  68-10"/>
      <sheetName val="الفيومي 34B-10 "/>
      <sheetName val="الفيومى 102-15  "/>
      <sheetName val="الفيومي 44-10  "/>
      <sheetName val="الفيومى 12-41 "/>
      <sheetName val="الفيومي 68-10 "/>
      <sheetName val="الفيومي 37-5 "/>
      <sheetName val="الفيومي 188-10"/>
      <sheetName val="الفيومي 187-10"/>
      <sheetName val="الفيومى 17-22  "/>
      <sheetName val="الفيومى 17-39  "/>
      <sheetName val="الفيومى 17-38 "/>
      <sheetName val="الفيومى 17-37B"/>
      <sheetName val="الفيومى 17-37A"/>
      <sheetName val="عبد الفتاح11-155"/>
      <sheetName val="عبد الفتاح1-11 "/>
      <sheetName val="عبد الفتاح 96-11"/>
      <sheetName val="عبد الفتاح 17-22 "/>
      <sheetName val="عبد الفتاح13-160"/>
      <sheetName val="عبد الفتاح 17-38"/>
      <sheetName val="عبد الفتاح 17-39"/>
      <sheetName val="عبد الفتاح 17-37A"/>
      <sheetName val="عبد الفتاح 17-37B"/>
      <sheetName val="عبد الفتاح 12-41"/>
      <sheetName val="وليد 79-12  "/>
      <sheetName val="وليد 44-10"/>
      <sheetName val="وليد 36-15 "/>
      <sheetName val="وليد 74-10"/>
      <sheetName val="وليد V2-28"/>
      <sheetName val="وليد 42B-17"/>
      <sheetName val="رشاد 42B-17  "/>
      <sheetName val="رشاد 39-17  "/>
      <sheetName val="رشاد 42A-17"/>
      <sheetName val="رشاد 56-12"/>
      <sheetName val="رشاد 57-12"/>
      <sheetName val="رشاد 39-16 "/>
      <sheetName val="رشاد 51-15  "/>
      <sheetName val="رشاد 52-15 "/>
      <sheetName val="رشاد 244-12"/>
      <sheetName val="رشاد 36-10"/>
      <sheetName val="رشاد 28-16"/>
      <sheetName val="رشاد 155-11"/>
      <sheetName val="رشاد 150-11"/>
      <sheetName val="رشاد 68-10"/>
      <sheetName val="رشاد 38-17"/>
      <sheetName val="رشاد 187-10"/>
      <sheetName val="رشاد 188-10"/>
      <sheetName val="رشاد 37A-17"/>
      <sheetName val="رشاد 37B-17"/>
      <sheetName val="رشاد 37-5"/>
      <sheetName val="رشاد 29-12 "/>
      <sheetName val="سعد  - شبكات"/>
      <sheetName val="سعد محمد سعد12-28  "/>
      <sheetName val="سعد محمد سعد15-52 "/>
      <sheetName val="سعد 5-37 "/>
      <sheetName val="سعد محمد سعد 10-44"/>
      <sheetName val="سعد 17-42B  "/>
      <sheetName val="سعد محمد سعد15-51 "/>
      <sheetName val="سعد 16-29 "/>
      <sheetName val="سعد محمد سعد15-36 "/>
      <sheetName val="سعد محمد سعد 16-28"/>
      <sheetName val="سعد61-12 "/>
      <sheetName val="سعد محمد سعد 12-56 "/>
      <sheetName val="سعد محمد سعد 12-57 "/>
      <sheetName val="سعد محمد سعد 11-150"/>
      <sheetName val="سعد 17-42A "/>
      <sheetName val="سعد محمد سعد 17-38"/>
      <sheetName val="سعد محمد سعد 11-118"/>
      <sheetName val="سعد  79-12 "/>
      <sheetName val="سعد  115-12  "/>
      <sheetName val="سعد محمد سعد 11-155 "/>
      <sheetName val="سعد محمد سعد 11-1 "/>
      <sheetName val="سعد 74-10 "/>
      <sheetName val="سعد 68-10 "/>
      <sheetName val="سعد 10-36 "/>
      <sheetName val="سعد244-12"/>
      <sheetName val="سعد 17-37B  "/>
      <sheetName val="سعد 17-37A "/>
      <sheetName val="سعد 188-10"/>
      <sheetName val="سعد 187-10 "/>
      <sheetName val="سعد  111-15  "/>
      <sheetName val="سعد  102-15 "/>
      <sheetName val="سعد 56A-17 "/>
      <sheetName val="سعد 56B-17  "/>
      <sheetName val="سعد 15-110"/>
      <sheetName val="سعد  96-11"/>
      <sheetName val="سعد 41-12"/>
      <sheetName val="سعد 34B-10"/>
      <sheetName val="سعد 39-17"/>
      <sheetName val="سعد 160-13"/>
      <sheetName val="سعد 22-17"/>
      <sheetName val="عبد الرازق 42A-17 "/>
      <sheetName val="عبد الرازق36-10"/>
      <sheetName val="عبد الرازق 115-12 "/>
      <sheetName val="عبد الرازق 34b-10  "/>
      <sheetName val="عبد الرازق 37A-17"/>
      <sheetName val=" عبد الرازق  37B-17 "/>
      <sheetName val="عبد الرازق 41-12 "/>
      <sheetName val="عبد الرازق 1-11"/>
      <sheetName val="عبد الرازق 44-10"/>
      <sheetName val="عبد الرازق 68-10"/>
      <sheetName val="عبد الرازق نجدى 28-16"/>
      <sheetName val="عبد الرازق 38-17"/>
      <sheetName val="عبد الرازق 37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>
        <row r="26">
          <cell r="Q26">
            <v>0</v>
          </cell>
        </row>
      </sheetData>
      <sheetData sheetId="147" refreshError="1">
        <row r="29">
          <cell r="Q29">
            <v>5292.6399999999994</v>
          </cell>
        </row>
      </sheetData>
      <sheetData sheetId="148" refreshError="1">
        <row r="25">
          <cell r="Q25">
            <v>0</v>
          </cell>
        </row>
      </sheetData>
      <sheetData sheetId="149" refreshError="1">
        <row r="26">
          <cell r="Q26">
            <v>0</v>
          </cell>
        </row>
      </sheetData>
      <sheetData sheetId="150" refreshError="1">
        <row r="27">
          <cell r="Q27">
            <v>4066.5</v>
          </cell>
        </row>
      </sheetData>
      <sheetData sheetId="151" refreshError="1">
        <row r="26">
          <cell r="Q26">
            <v>-1995</v>
          </cell>
        </row>
      </sheetData>
      <sheetData sheetId="152" refreshError="1">
        <row r="27">
          <cell r="Q27">
            <v>0</v>
          </cell>
        </row>
      </sheetData>
      <sheetData sheetId="153" refreshError="1">
        <row r="26">
          <cell r="Q26">
            <v>997.5</v>
          </cell>
        </row>
      </sheetData>
      <sheetData sheetId="154" refreshError="1">
        <row r="29">
          <cell r="Q29">
            <v>3705.5</v>
          </cell>
        </row>
      </sheetData>
      <sheetData sheetId="155" refreshError="1">
        <row r="27">
          <cell r="Q27">
            <v>1231.2000000000044</v>
          </cell>
        </row>
      </sheetData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171"/>
  <sheetViews>
    <sheetView rightToLeft="1" view="pageBreakPreview" topLeftCell="B2" zoomScale="55" zoomScaleNormal="55" zoomScaleSheetLayoutView="55" workbookViewId="0">
      <pane xSplit="2" ySplit="1" topLeftCell="D3" activePane="bottomRight" state="frozen"/>
      <selection activeCell="C32" sqref="C32:C34"/>
      <selection pane="topRight" activeCell="C32" sqref="C32:C34"/>
      <selection pane="bottomLeft" activeCell="C32" sqref="C32:C34"/>
      <selection pane="bottomRight" activeCell="H7" sqref="H7"/>
    </sheetView>
  </sheetViews>
  <sheetFormatPr defaultColWidth="9.140625" defaultRowHeight="31.5"/>
  <cols>
    <col min="1" max="1" width="10.28515625" style="97" bestFit="1" customWidth="1"/>
    <col min="2" max="2" width="28.28515625" style="97" customWidth="1"/>
    <col min="3" max="3" width="12.140625" style="97" customWidth="1"/>
    <col min="4" max="4" width="11.140625" style="97" customWidth="1"/>
    <col min="5" max="5" width="8.85546875" style="97" customWidth="1"/>
    <col min="6" max="6" width="9.140625" style="97" customWidth="1"/>
    <col min="7" max="7" width="7.7109375" style="97" customWidth="1"/>
    <col min="8" max="8" width="9.85546875" style="97" customWidth="1"/>
    <col min="9" max="9" width="8.5703125" style="97" customWidth="1"/>
    <col min="10" max="10" width="14.42578125" style="97" customWidth="1"/>
    <col min="11" max="11" width="19.140625" style="97" customWidth="1"/>
    <col min="12" max="12" width="25.5703125" style="97" customWidth="1"/>
    <col min="13" max="13" width="21.42578125" style="97" customWidth="1"/>
    <col min="14" max="14" width="24.42578125" style="97" customWidth="1"/>
    <col min="15" max="15" width="21.42578125" style="97" customWidth="1"/>
    <col min="16" max="16" width="9.5703125" style="97" customWidth="1"/>
    <col min="17" max="17" width="10" style="97" customWidth="1"/>
    <col min="18" max="18" width="11.85546875" style="97" customWidth="1"/>
    <col min="19" max="19" width="21.42578125" style="97" customWidth="1"/>
    <col min="20" max="20" width="10.5703125" style="97" customWidth="1"/>
    <col min="21" max="21" width="9.28515625" style="97" customWidth="1"/>
    <col min="22" max="22" width="7.7109375" style="97" customWidth="1"/>
    <col min="23" max="23" width="13.42578125" style="97" customWidth="1"/>
    <col min="24" max="24" width="10.85546875" style="97" customWidth="1"/>
    <col min="25" max="25" width="11.85546875" style="97" customWidth="1"/>
    <col min="26" max="26" width="22" style="97" customWidth="1"/>
    <col min="27" max="27" width="8" style="97" customWidth="1"/>
    <col min="28" max="28" width="21.42578125" style="97" bestFit="1" customWidth="1"/>
    <col min="29" max="29" width="24" style="97" bestFit="1" customWidth="1"/>
    <col min="30" max="30" width="8.85546875" style="97" customWidth="1"/>
    <col min="31" max="31" width="9.28515625" style="97" customWidth="1"/>
    <col min="32" max="32" width="10.28515625" style="97" customWidth="1"/>
    <col min="33" max="33" width="9.7109375" style="97" customWidth="1"/>
    <col min="34" max="35" width="11.7109375" style="97" customWidth="1"/>
    <col min="36" max="36" width="15.140625" style="97" customWidth="1"/>
    <col min="37" max="37" width="21.42578125" style="97" bestFit="1" customWidth="1"/>
    <col min="38" max="38" width="10.28515625" style="97" customWidth="1"/>
    <col min="39" max="39" width="19.140625" style="97" bestFit="1" customWidth="1"/>
    <col min="40" max="40" width="12" style="97" customWidth="1"/>
    <col min="41" max="41" width="7.85546875" style="97" customWidth="1"/>
    <col min="42" max="42" width="10.85546875" style="97" customWidth="1"/>
    <col min="43" max="43" width="11.28515625" style="97" customWidth="1"/>
    <col min="44" max="44" width="8" style="97" customWidth="1"/>
    <col min="45" max="45" width="8.42578125" style="97" customWidth="1"/>
    <col min="46" max="46" width="13" style="97" customWidth="1"/>
    <col min="47" max="47" width="19.140625" style="97" bestFit="1" customWidth="1"/>
    <col min="48" max="48" width="10.7109375" style="97" customWidth="1"/>
    <col min="49" max="49" width="11.140625" style="97" customWidth="1"/>
    <col min="50" max="50" width="9.7109375" style="97" customWidth="1"/>
    <col min="51" max="51" width="10.7109375" style="97" customWidth="1"/>
    <col min="52" max="52" width="10" style="97" customWidth="1"/>
    <col min="53" max="53" width="10.140625" style="97" customWidth="1"/>
    <col min="54" max="54" width="11.42578125" style="97" customWidth="1"/>
    <col min="55" max="55" width="10" style="97" customWidth="1"/>
    <col min="56" max="56" width="19.140625" style="97" bestFit="1" customWidth="1"/>
    <col min="57" max="57" width="10.5703125" style="97" customWidth="1"/>
    <col min="58" max="58" width="8.42578125" style="97" customWidth="1"/>
    <col min="59" max="59" width="10" style="97" customWidth="1"/>
    <col min="60" max="60" width="9.140625" style="97" customWidth="1"/>
    <col min="61" max="61" width="11.7109375" style="97" customWidth="1"/>
    <col min="62" max="62" width="12.85546875" style="97" customWidth="1"/>
    <col min="63" max="63" width="11" style="97" customWidth="1"/>
    <col min="64" max="64" width="9.7109375" style="97" customWidth="1"/>
    <col min="65" max="65" width="8.5703125" style="97" customWidth="1"/>
    <col min="66" max="66" width="11.42578125" style="97" customWidth="1"/>
    <col min="67" max="67" width="9.28515625" style="97" customWidth="1"/>
    <col min="68" max="68" width="19.140625" style="97" bestFit="1" customWidth="1"/>
    <col min="69" max="69" width="8.28515625" style="97" customWidth="1"/>
    <col min="70" max="70" width="7.7109375" style="97" customWidth="1"/>
    <col min="71" max="71" width="11.140625" style="97" customWidth="1"/>
    <col min="72" max="73" width="21.42578125" style="97" bestFit="1" customWidth="1"/>
    <col min="74" max="75" width="10.28515625" style="97" customWidth="1"/>
    <col min="76" max="76" width="22.7109375" style="97" bestFit="1" customWidth="1"/>
    <col min="77" max="77" width="10.28515625" style="97" customWidth="1"/>
    <col min="78" max="78" width="21.42578125" style="97" bestFit="1" customWidth="1"/>
    <col min="79" max="79" width="19.140625" style="97" bestFit="1" customWidth="1"/>
    <col min="80" max="80" width="10.28515625" style="97" customWidth="1"/>
    <col min="81" max="81" width="18" style="97" bestFit="1" customWidth="1"/>
    <col min="82" max="86" width="10.28515625" style="97" customWidth="1"/>
    <col min="87" max="87" width="32" style="97" bestFit="1" customWidth="1"/>
    <col min="88" max="16384" width="9.140625" style="97"/>
  </cols>
  <sheetData>
    <row r="1" spans="1:88" ht="51.75" customHeight="1">
      <c r="B1" s="98" t="s">
        <v>116</v>
      </c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100"/>
      <c r="AX1" s="100"/>
      <c r="AY1" s="100"/>
      <c r="AZ1" s="100"/>
      <c r="BA1" s="100"/>
    </row>
    <row r="2" spans="1:88" s="106" customFormat="1" ht="114" customHeight="1">
      <c r="A2" s="101" t="s">
        <v>117</v>
      </c>
      <c r="B2" s="102" t="s">
        <v>118</v>
      </c>
      <c r="C2" s="103" t="s">
        <v>119</v>
      </c>
      <c r="D2" s="104" t="s">
        <v>120</v>
      </c>
      <c r="E2" s="104" t="s">
        <v>121</v>
      </c>
      <c r="F2" s="104" t="s">
        <v>122</v>
      </c>
      <c r="G2" s="104" t="s">
        <v>123</v>
      </c>
      <c r="H2" s="104" t="s">
        <v>124</v>
      </c>
      <c r="I2" s="104" t="s">
        <v>125</v>
      </c>
      <c r="J2" s="104" t="s">
        <v>126</v>
      </c>
      <c r="K2" s="104" t="s">
        <v>127</v>
      </c>
      <c r="L2" s="104" t="s">
        <v>128</v>
      </c>
      <c r="M2" s="104" t="s">
        <v>129</v>
      </c>
      <c r="N2" s="104" t="s">
        <v>130</v>
      </c>
      <c r="O2" s="104" t="s">
        <v>131</v>
      </c>
      <c r="P2" s="104" t="s">
        <v>132</v>
      </c>
      <c r="Q2" s="104" t="s">
        <v>133</v>
      </c>
      <c r="R2" s="104" t="s">
        <v>134</v>
      </c>
      <c r="S2" s="104" t="s">
        <v>135</v>
      </c>
      <c r="T2" s="104" t="s">
        <v>136</v>
      </c>
      <c r="U2" s="104" t="s">
        <v>110</v>
      </c>
      <c r="V2" s="104" t="s">
        <v>109</v>
      </c>
      <c r="W2" s="104" t="s">
        <v>137</v>
      </c>
      <c r="X2" s="104" t="s">
        <v>138</v>
      </c>
      <c r="Y2" s="104" t="s">
        <v>139</v>
      </c>
      <c r="Z2" s="104" t="s">
        <v>140</v>
      </c>
      <c r="AA2" s="104" t="s">
        <v>107</v>
      </c>
      <c r="AB2" s="104" t="s">
        <v>141</v>
      </c>
      <c r="AC2" s="104" t="s">
        <v>108</v>
      </c>
      <c r="AD2" s="104" t="s">
        <v>142</v>
      </c>
      <c r="AE2" s="104" t="s">
        <v>143</v>
      </c>
      <c r="AF2" s="104" t="s">
        <v>144</v>
      </c>
      <c r="AG2" s="104" t="s">
        <v>145</v>
      </c>
      <c r="AH2" s="104" t="s">
        <v>146</v>
      </c>
      <c r="AI2" s="104" t="s">
        <v>147</v>
      </c>
      <c r="AJ2" s="104" t="s">
        <v>148</v>
      </c>
      <c r="AK2" s="104" t="s">
        <v>149</v>
      </c>
      <c r="AL2" s="104" t="s">
        <v>52</v>
      </c>
      <c r="AM2" s="104" t="s">
        <v>150</v>
      </c>
      <c r="AN2" s="104" t="s">
        <v>151</v>
      </c>
      <c r="AO2" s="104" t="s">
        <v>105</v>
      </c>
      <c r="AP2" s="104" t="s">
        <v>152</v>
      </c>
      <c r="AQ2" s="104" t="s">
        <v>153</v>
      </c>
      <c r="AR2" s="104" t="s">
        <v>54</v>
      </c>
      <c r="AS2" s="104" t="s">
        <v>154</v>
      </c>
      <c r="AT2" s="104" t="s">
        <v>155</v>
      </c>
      <c r="AU2" s="104" t="s">
        <v>156</v>
      </c>
      <c r="AV2" s="104" t="s">
        <v>157</v>
      </c>
      <c r="AW2" s="104" t="s">
        <v>158</v>
      </c>
      <c r="AX2" s="104" t="s">
        <v>159</v>
      </c>
      <c r="AY2" s="104" t="s">
        <v>160</v>
      </c>
      <c r="AZ2" s="104" t="s">
        <v>161</v>
      </c>
      <c r="BA2" s="104" t="s">
        <v>162</v>
      </c>
      <c r="BB2" s="104" t="s">
        <v>163</v>
      </c>
      <c r="BC2" s="104" t="s">
        <v>164</v>
      </c>
      <c r="BD2" s="104" t="s">
        <v>111</v>
      </c>
      <c r="BE2" s="104" t="s">
        <v>165</v>
      </c>
      <c r="BF2" s="104" t="s">
        <v>166</v>
      </c>
      <c r="BG2" s="104" t="s">
        <v>167</v>
      </c>
      <c r="BH2" s="104" t="s">
        <v>168</v>
      </c>
      <c r="BI2" s="104" t="s">
        <v>169</v>
      </c>
      <c r="BJ2" s="104" t="s">
        <v>170</v>
      </c>
      <c r="BK2" s="104" t="s">
        <v>171</v>
      </c>
      <c r="BL2" s="104" t="s">
        <v>172</v>
      </c>
      <c r="BM2" s="104" t="s">
        <v>101</v>
      </c>
      <c r="BN2" s="104" t="s">
        <v>173</v>
      </c>
      <c r="BO2" s="104" t="s">
        <v>103</v>
      </c>
      <c r="BP2" s="104" t="s">
        <v>174</v>
      </c>
      <c r="BQ2" s="104" t="s">
        <v>175</v>
      </c>
      <c r="BR2" s="104" t="s">
        <v>176</v>
      </c>
      <c r="BS2" s="104" t="s">
        <v>177</v>
      </c>
      <c r="BT2" s="104" t="s">
        <v>178</v>
      </c>
      <c r="BU2" s="104" t="s">
        <v>179</v>
      </c>
      <c r="BV2" s="104" t="s">
        <v>180</v>
      </c>
      <c r="BW2" s="104" t="s">
        <v>181</v>
      </c>
      <c r="BX2" s="104" t="s">
        <v>321</v>
      </c>
      <c r="BY2" s="104" t="s">
        <v>182</v>
      </c>
      <c r="BZ2" s="104" t="s">
        <v>56</v>
      </c>
      <c r="CA2" s="104" t="s">
        <v>112</v>
      </c>
      <c r="CB2" s="104" t="s">
        <v>319</v>
      </c>
      <c r="CC2" s="104" t="s">
        <v>320</v>
      </c>
      <c r="CD2" s="104" t="s">
        <v>325</v>
      </c>
      <c r="CE2" s="104" t="s">
        <v>326</v>
      </c>
      <c r="CF2" s="104" t="s">
        <v>327</v>
      </c>
      <c r="CG2" s="104" t="s">
        <v>328</v>
      </c>
      <c r="CH2" s="104" t="s">
        <v>329</v>
      </c>
      <c r="CI2" s="104" t="s">
        <v>183</v>
      </c>
      <c r="CJ2" s="105"/>
    </row>
    <row r="3" spans="1:88" ht="37.5">
      <c r="A3" s="107">
        <v>1</v>
      </c>
      <c r="B3" s="108" t="s">
        <v>184</v>
      </c>
      <c r="C3" s="109" t="s">
        <v>185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0">
        <f t="shared" ref="CI3:CI66" si="0">SUM(D3:CH3)</f>
        <v>0</v>
      </c>
      <c r="CJ3" s="105"/>
    </row>
    <row r="4" spans="1:88" s="112" customFormat="1" ht="37.5">
      <c r="A4" s="107">
        <v>2</v>
      </c>
      <c r="B4" s="108" t="s">
        <v>186</v>
      </c>
      <c r="C4" s="109" t="s">
        <v>185</v>
      </c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  <c r="CD4" s="111"/>
      <c r="CE4" s="111"/>
      <c r="CF4" s="111"/>
      <c r="CG4" s="111"/>
      <c r="CH4" s="111"/>
      <c r="CI4" s="110">
        <f t="shared" si="0"/>
        <v>0</v>
      </c>
      <c r="CJ4" s="105"/>
    </row>
    <row r="5" spans="1:88" ht="37.5">
      <c r="A5" s="107">
        <v>3</v>
      </c>
      <c r="B5" s="108" t="s">
        <v>187</v>
      </c>
      <c r="C5" s="109" t="s">
        <v>185</v>
      </c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1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11"/>
      <c r="BQ5" s="111"/>
      <c r="BR5" s="111"/>
      <c r="BS5" s="111"/>
      <c r="BT5" s="111"/>
      <c r="BU5" s="111"/>
      <c r="BV5" s="111"/>
      <c r="BW5" s="111"/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0">
        <f t="shared" si="0"/>
        <v>0</v>
      </c>
      <c r="CJ5" s="105"/>
    </row>
    <row r="6" spans="1:88" s="112" customFormat="1" ht="37.5">
      <c r="A6" s="107">
        <v>4</v>
      </c>
      <c r="B6" s="108" t="s">
        <v>188</v>
      </c>
      <c r="C6" s="109" t="s">
        <v>185</v>
      </c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0">
        <f t="shared" si="0"/>
        <v>0</v>
      </c>
      <c r="CJ6" s="105"/>
    </row>
    <row r="7" spans="1:88" s="105" customFormat="1" ht="37.5">
      <c r="A7" s="107">
        <v>5</v>
      </c>
      <c r="B7" s="108" t="s">
        <v>189</v>
      </c>
      <c r="C7" s="109" t="s">
        <v>185</v>
      </c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0">
        <f t="shared" si="0"/>
        <v>0</v>
      </c>
    </row>
    <row r="8" spans="1:88" s="105" customFormat="1" ht="37.5">
      <c r="A8" s="107">
        <v>6</v>
      </c>
      <c r="B8" s="108" t="s">
        <v>190</v>
      </c>
      <c r="C8" s="109" t="s">
        <v>185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0">
        <f t="shared" si="0"/>
        <v>0</v>
      </c>
    </row>
    <row r="9" spans="1:88" s="112" customFormat="1" ht="37.5">
      <c r="A9" s="107">
        <v>7</v>
      </c>
      <c r="B9" s="108" t="s">
        <v>191</v>
      </c>
      <c r="C9" s="109" t="s">
        <v>185</v>
      </c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0">
        <f t="shared" si="0"/>
        <v>0</v>
      </c>
      <c r="CJ9" s="105"/>
    </row>
    <row r="10" spans="1:88" s="117" customFormat="1" ht="37.5">
      <c r="A10" s="107">
        <v>8</v>
      </c>
      <c r="B10" s="113" t="s">
        <v>192</v>
      </c>
      <c r="C10" s="109" t="s">
        <v>185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4"/>
      <c r="AG10" s="114"/>
      <c r="AH10" s="114"/>
      <c r="AI10" s="114"/>
      <c r="AJ10" s="114"/>
      <c r="AK10" s="114"/>
      <c r="AL10" s="114"/>
      <c r="AM10" s="114"/>
      <c r="AN10" s="114"/>
      <c r="AO10" s="114"/>
      <c r="AP10" s="114"/>
      <c r="AQ10" s="114"/>
      <c r="AR10" s="114"/>
      <c r="AS10" s="114"/>
      <c r="AT10" s="114"/>
      <c r="AU10" s="114"/>
      <c r="AV10" s="114"/>
      <c r="AW10" s="114"/>
      <c r="AX10" s="114"/>
      <c r="AY10" s="114"/>
      <c r="AZ10" s="114"/>
      <c r="BA10" s="114"/>
      <c r="BB10" s="115"/>
      <c r="BC10" s="115"/>
      <c r="BD10" s="115"/>
      <c r="BE10" s="115"/>
      <c r="BF10" s="115"/>
      <c r="BG10" s="115"/>
      <c r="BH10" s="115"/>
      <c r="BI10" s="115"/>
      <c r="BJ10" s="115"/>
      <c r="BK10" s="115"/>
      <c r="BL10" s="115"/>
      <c r="BM10" s="115"/>
      <c r="BN10" s="115"/>
      <c r="BO10" s="115"/>
      <c r="BP10" s="115"/>
      <c r="BQ10" s="115"/>
      <c r="BR10" s="115"/>
      <c r="BS10" s="115"/>
      <c r="BT10" s="115"/>
      <c r="BU10" s="115"/>
      <c r="BV10" s="115"/>
      <c r="BW10" s="115"/>
      <c r="BX10" s="115"/>
      <c r="BY10" s="115"/>
      <c r="BZ10" s="115"/>
      <c r="CA10" s="115"/>
      <c r="CB10" s="115"/>
      <c r="CC10" s="115"/>
      <c r="CD10" s="111"/>
      <c r="CE10" s="111"/>
      <c r="CF10" s="111"/>
      <c r="CG10" s="111"/>
      <c r="CH10" s="111"/>
      <c r="CI10" s="110">
        <f t="shared" si="0"/>
        <v>0</v>
      </c>
      <c r="CJ10" s="116"/>
    </row>
    <row r="11" spans="1:88" s="117" customFormat="1" ht="37.5">
      <c r="A11" s="107">
        <v>8</v>
      </c>
      <c r="B11" s="113" t="s">
        <v>193</v>
      </c>
      <c r="C11" s="109" t="s">
        <v>185</v>
      </c>
      <c r="D11" s="114"/>
      <c r="E11" s="114"/>
      <c r="F11" s="114"/>
      <c r="G11" s="114"/>
      <c r="H11" s="114"/>
      <c r="I11" s="114"/>
      <c r="J11" s="114"/>
      <c r="K11" s="114" t="e">
        <f>#REF!</f>
        <v>#REF!</v>
      </c>
      <c r="L11" s="114"/>
      <c r="M11" s="114" t="e">
        <f>#REF!</f>
        <v>#REF!</v>
      </c>
      <c r="N11" s="114" t="e">
        <f>#REF!</f>
        <v>#REF!</v>
      </c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14"/>
      <c r="AG11" s="114" t="e">
        <f>#REF!</f>
        <v>#REF!</v>
      </c>
      <c r="AH11" s="114"/>
      <c r="AI11" s="114"/>
      <c r="AJ11" s="114"/>
      <c r="AK11" s="114" t="e">
        <f>#REF!</f>
        <v>#REF!</v>
      </c>
      <c r="AL11" s="114" t="e">
        <f>#REF!</f>
        <v>#REF!</v>
      </c>
      <c r="AM11" s="114"/>
      <c r="AN11" s="114"/>
      <c r="AO11" s="114"/>
      <c r="AP11" s="114"/>
      <c r="AQ11" s="114"/>
      <c r="AR11" s="114" t="e">
        <f>#REF!</f>
        <v>#REF!</v>
      </c>
      <c r="AS11" s="114"/>
      <c r="AT11" s="114"/>
      <c r="AU11" s="114"/>
      <c r="AV11" s="114"/>
      <c r="AW11" s="114"/>
      <c r="AX11" s="114"/>
      <c r="AY11" s="114"/>
      <c r="AZ11" s="114"/>
      <c r="BA11" s="114"/>
      <c r="BB11" s="115"/>
      <c r="BC11" s="115"/>
      <c r="BD11" s="115"/>
      <c r="BE11" s="115"/>
      <c r="BF11" s="115"/>
      <c r="BG11" s="115"/>
      <c r="BH11" s="115" t="e">
        <f>#REF!</f>
        <v>#REF!</v>
      </c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 t="e">
        <f>#REF!</f>
        <v>#REF!</v>
      </c>
      <c r="BU11" s="115" t="e">
        <f>#REF!</f>
        <v>#REF!</v>
      </c>
      <c r="BV11" s="115"/>
      <c r="BW11" s="115"/>
      <c r="BX11" s="115" t="e">
        <f>#REF!</f>
        <v>#REF!</v>
      </c>
      <c r="BY11" s="115"/>
      <c r="BZ11" s="115" t="e">
        <f>#REF!</f>
        <v>#REF!</v>
      </c>
      <c r="CA11" s="115"/>
      <c r="CB11" s="115"/>
      <c r="CC11" s="115"/>
      <c r="CD11" s="111"/>
      <c r="CE11" s="111"/>
      <c r="CF11" s="111"/>
      <c r="CG11" s="111"/>
      <c r="CH11" s="111"/>
      <c r="CI11" s="110" t="e">
        <f t="shared" si="0"/>
        <v>#REF!</v>
      </c>
      <c r="CJ11" s="116"/>
    </row>
    <row r="12" spans="1:88" s="105" customFormat="1" ht="37.5">
      <c r="A12" s="107">
        <v>9</v>
      </c>
      <c r="B12" s="108" t="s">
        <v>194</v>
      </c>
      <c r="C12" s="109" t="s">
        <v>185</v>
      </c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0">
        <f t="shared" si="0"/>
        <v>0</v>
      </c>
    </row>
    <row r="13" spans="1:88" s="105" customFormat="1" ht="37.5">
      <c r="A13" s="107">
        <v>10</v>
      </c>
      <c r="B13" s="108" t="s">
        <v>195</v>
      </c>
      <c r="C13" s="109" t="s">
        <v>185</v>
      </c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0">
        <f t="shared" si="0"/>
        <v>0</v>
      </c>
    </row>
    <row r="14" spans="1:88" s="105" customFormat="1" ht="37.5">
      <c r="A14" s="107">
        <v>11</v>
      </c>
      <c r="B14" s="108" t="s">
        <v>196</v>
      </c>
      <c r="C14" s="109" t="s">
        <v>185</v>
      </c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0">
        <f t="shared" si="0"/>
        <v>0</v>
      </c>
    </row>
    <row r="15" spans="1:88" s="105" customFormat="1" ht="37.5">
      <c r="A15" s="107">
        <v>12</v>
      </c>
      <c r="B15" s="108" t="s">
        <v>197</v>
      </c>
      <c r="C15" s="109" t="s">
        <v>185</v>
      </c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0">
        <f t="shared" si="0"/>
        <v>0</v>
      </c>
    </row>
    <row r="16" spans="1:88" ht="37.5">
      <c r="A16" s="107">
        <v>13</v>
      </c>
      <c r="B16" s="108" t="s">
        <v>198</v>
      </c>
      <c r="C16" s="109" t="s">
        <v>185</v>
      </c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0">
        <f t="shared" si="0"/>
        <v>0</v>
      </c>
      <c r="CJ16" s="105"/>
    </row>
    <row r="17" spans="1:88" ht="37.5">
      <c r="A17" s="107">
        <v>14</v>
      </c>
      <c r="B17" s="108" t="s">
        <v>199</v>
      </c>
      <c r="C17" s="109" t="s">
        <v>185</v>
      </c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0">
        <f t="shared" si="0"/>
        <v>0</v>
      </c>
      <c r="CJ17" s="105"/>
    </row>
    <row r="18" spans="1:88" ht="37.5">
      <c r="A18" s="107">
        <v>15</v>
      </c>
      <c r="B18" s="108" t="s">
        <v>200</v>
      </c>
      <c r="C18" s="109" t="s">
        <v>185</v>
      </c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0">
        <f t="shared" si="0"/>
        <v>0</v>
      </c>
      <c r="CJ18" s="105"/>
    </row>
    <row r="19" spans="1:88" ht="37.5">
      <c r="A19" s="107">
        <v>16</v>
      </c>
      <c r="B19" s="108" t="s">
        <v>201</v>
      </c>
      <c r="C19" s="109" t="s">
        <v>185</v>
      </c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0">
        <f t="shared" si="0"/>
        <v>0</v>
      </c>
      <c r="CJ19" s="105"/>
    </row>
    <row r="20" spans="1:88" s="112" customFormat="1" ht="37.5">
      <c r="A20" s="107">
        <v>17</v>
      </c>
      <c r="B20" s="108" t="s">
        <v>202</v>
      </c>
      <c r="C20" s="109" t="s">
        <v>185</v>
      </c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0"/>
      <c r="AU20" s="110"/>
      <c r="AV20" s="110"/>
      <c r="AW20" s="110"/>
      <c r="AX20" s="110"/>
      <c r="AY20" s="110"/>
      <c r="AZ20" s="110"/>
      <c r="BA20" s="110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0">
        <f t="shared" si="0"/>
        <v>0</v>
      </c>
      <c r="CJ20" s="105"/>
    </row>
    <row r="21" spans="1:88" s="112" customFormat="1" ht="37.5">
      <c r="A21" s="107">
        <v>18</v>
      </c>
      <c r="B21" s="108" t="s">
        <v>203</v>
      </c>
      <c r="C21" s="109" t="s">
        <v>185</v>
      </c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0">
        <f t="shared" si="0"/>
        <v>0</v>
      </c>
      <c r="CJ21" s="105"/>
    </row>
    <row r="22" spans="1:88" s="112" customFormat="1" ht="37.5">
      <c r="A22" s="107">
        <v>19</v>
      </c>
      <c r="B22" s="108" t="s">
        <v>204</v>
      </c>
      <c r="C22" s="109" t="s">
        <v>185</v>
      </c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0">
        <f t="shared" si="0"/>
        <v>0</v>
      </c>
      <c r="CJ22" s="105"/>
    </row>
    <row r="23" spans="1:88" s="112" customFormat="1" ht="37.5">
      <c r="A23" s="107">
        <v>19</v>
      </c>
      <c r="B23" s="108" t="s">
        <v>205</v>
      </c>
      <c r="C23" s="109" t="s">
        <v>185</v>
      </c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0">
        <f t="shared" si="0"/>
        <v>0</v>
      </c>
      <c r="CJ23" s="105"/>
    </row>
    <row r="24" spans="1:88" s="112" customFormat="1" ht="37.5">
      <c r="A24" s="107">
        <v>20</v>
      </c>
      <c r="B24" s="108" t="s">
        <v>206</v>
      </c>
      <c r="C24" s="109" t="s">
        <v>185</v>
      </c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0"/>
      <c r="AU24" s="110"/>
      <c r="AV24" s="110"/>
      <c r="AW24" s="110"/>
      <c r="AX24" s="110"/>
      <c r="AY24" s="110"/>
      <c r="AZ24" s="110"/>
      <c r="BA24" s="110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0">
        <f t="shared" si="0"/>
        <v>0</v>
      </c>
      <c r="CJ24" s="105"/>
    </row>
    <row r="25" spans="1:88" s="112" customFormat="1" ht="37.5">
      <c r="A25" s="107">
        <v>21</v>
      </c>
      <c r="B25" s="108" t="s">
        <v>207</v>
      </c>
      <c r="C25" s="109" t="s">
        <v>185</v>
      </c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0">
        <f t="shared" si="0"/>
        <v>0</v>
      </c>
      <c r="CJ25" s="105"/>
    </row>
    <row r="26" spans="1:88" s="112" customFormat="1" ht="37.5">
      <c r="A26" s="107">
        <v>22</v>
      </c>
      <c r="B26" s="108" t="s">
        <v>208</v>
      </c>
      <c r="C26" s="109" t="s">
        <v>185</v>
      </c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  <c r="AV26" s="110"/>
      <c r="AW26" s="110"/>
      <c r="AX26" s="110"/>
      <c r="AY26" s="110"/>
      <c r="AZ26" s="110"/>
      <c r="BA26" s="110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0">
        <f t="shared" si="0"/>
        <v>0</v>
      </c>
      <c r="CJ26" s="105"/>
    </row>
    <row r="27" spans="1:88" s="112" customFormat="1" ht="37.5">
      <c r="A27" s="107">
        <v>23</v>
      </c>
      <c r="B27" s="108" t="s">
        <v>209</v>
      </c>
      <c r="C27" s="109" t="s">
        <v>185</v>
      </c>
      <c r="D27" s="110" t="e">
        <f>#REF!</f>
        <v>#REF!</v>
      </c>
      <c r="E27" s="110"/>
      <c r="F27" s="110"/>
      <c r="G27" s="110"/>
      <c r="H27" s="110"/>
      <c r="I27" s="110"/>
      <c r="J27" s="110"/>
      <c r="K27" s="110"/>
      <c r="L27" s="110"/>
      <c r="M27" s="110" t="e">
        <f>#REF!</f>
        <v>#REF!</v>
      </c>
      <c r="N27" s="110" t="e">
        <f>#REF!</f>
        <v>#REF!</v>
      </c>
      <c r="O27" s="110"/>
      <c r="P27" s="110"/>
      <c r="Q27" s="110"/>
      <c r="R27" s="110"/>
      <c r="S27" s="110"/>
      <c r="T27" s="110"/>
      <c r="U27" s="110"/>
      <c r="V27" s="118"/>
      <c r="W27" s="118"/>
      <c r="X27" s="118"/>
      <c r="Y27" s="110"/>
      <c r="Z27" s="110"/>
      <c r="AA27" s="110" t="e">
        <f>#REF!</f>
        <v>#REF!</v>
      </c>
      <c r="AB27" s="110" t="e">
        <f>#REF!</f>
        <v>#REF!</v>
      </c>
      <c r="AC27" s="110" t="e">
        <f>#REF!</f>
        <v>#REF!</v>
      </c>
      <c r="AD27" s="110"/>
      <c r="AE27" s="110"/>
      <c r="AF27" s="110"/>
      <c r="AG27" s="110" t="e">
        <f>#REF!</f>
        <v>#REF!</v>
      </c>
      <c r="AH27" s="110"/>
      <c r="AI27" s="110"/>
      <c r="AJ27" s="110"/>
      <c r="AK27" s="110"/>
      <c r="AL27" s="110" t="e">
        <f>#REF!</f>
        <v>#REF!</v>
      </c>
      <c r="AM27" s="110"/>
      <c r="AN27" s="110"/>
      <c r="AO27" s="110"/>
      <c r="AP27" s="110"/>
      <c r="AQ27" s="110"/>
      <c r="AR27" s="110"/>
      <c r="AS27" s="110"/>
      <c r="AT27" s="110"/>
      <c r="AU27" s="110"/>
      <c r="AV27" s="110"/>
      <c r="AW27" s="110"/>
      <c r="AX27" s="110"/>
      <c r="AY27" s="110"/>
      <c r="AZ27" s="110"/>
      <c r="BA27" s="110"/>
      <c r="BB27" s="111"/>
      <c r="BC27" s="111" t="e">
        <f>#REF!</f>
        <v>#REF!</v>
      </c>
      <c r="BD27" s="111"/>
      <c r="BE27" s="111" t="e">
        <f>#REF!</f>
        <v>#REF!</v>
      </c>
      <c r="BF27" s="111"/>
      <c r="BG27" s="111"/>
      <c r="BH27" s="111" t="e">
        <f>#REF!</f>
        <v>#REF!</v>
      </c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 t="e">
        <f>#REF!</f>
        <v>#REF!</v>
      </c>
      <c r="BU27" s="111" t="e">
        <f>#REF!</f>
        <v>#REF!</v>
      </c>
      <c r="BV27" s="111"/>
      <c r="BW27" s="111"/>
      <c r="BX27" s="111"/>
      <c r="BY27" s="111"/>
      <c r="BZ27" s="111" t="e">
        <f>#REF!</f>
        <v>#REF!</v>
      </c>
      <c r="CA27" s="111"/>
      <c r="CB27" s="111"/>
      <c r="CC27" s="111"/>
      <c r="CD27" s="111"/>
      <c r="CE27" s="111"/>
      <c r="CF27" s="111"/>
      <c r="CG27" s="111"/>
      <c r="CH27" s="111"/>
      <c r="CI27" s="110" t="e">
        <f t="shared" si="0"/>
        <v>#REF!</v>
      </c>
      <c r="CJ27" s="105"/>
    </row>
    <row r="28" spans="1:88" s="112" customFormat="1" ht="37.5">
      <c r="A28" s="107">
        <v>24</v>
      </c>
      <c r="B28" s="108" t="s">
        <v>210</v>
      </c>
      <c r="C28" s="109" t="s">
        <v>185</v>
      </c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8"/>
      <c r="W28" s="118"/>
      <c r="X28" s="118"/>
      <c r="Y28" s="110"/>
      <c r="Z28" s="110"/>
      <c r="AA28" s="110"/>
      <c r="AB28" s="110"/>
      <c r="AC28" s="110"/>
      <c r="AD28" s="110"/>
      <c r="AE28" s="110"/>
      <c r="AF28" s="110"/>
      <c r="AG28" s="110"/>
      <c r="AH28" s="111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0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0">
        <f t="shared" si="0"/>
        <v>0</v>
      </c>
      <c r="CJ28" s="105"/>
    </row>
    <row r="29" spans="1:88" s="112" customFormat="1" ht="37.5">
      <c r="A29" s="107">
        <v>25</v>
      </c>
      <c r="B29" s="108" t="s">
        <v>211</v>
      </c>
      <c r="C29" s="109" t="s">
        <v>185</v>
      </c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8"/>
      <c r="W29" s="118"/>
      <c r="X29" s="118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0"/>
      <c r="BA29" s="110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9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0">
        <f t="shared" si="0"/>
        <v>0</v>
      </c>
      <c r="CJ29" s="105"/>
    </row>
    <row r="30" spans="1:88" ht="37.5">
      <c r="A30" s="107">
        <v>26</v>
      </c>
      <c r="B30" s="108" t="s">
        <v>212</v>
      </c>
      <c r="C30" s="109" t="s">
        <v>185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8"/>
      <c r="W30" s="118"/>
      <c r="X30" s="118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0">
        <f t="shared" si="0"/>
        <v>0</v>
      </c>
      <c r="CJ30" s="105"/>
    </row>
    <row r="31" spans="1:88" s="112" customFormat="1" ht="37.5">
      <c r="A31" s="107">
        <v>27</v>
      </c>
      <c r="B31" s="108" t="s">
        <v>213</v>
      </c>
      <c r="C31" s="109" t="s">
        <v>185</v>
      </c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 t="e">
        <f>#REF!</f>
        <v>#REF!</v>
      </c>
      <c r="O31" s="110"/>
      <c r="P31" s="110"/>
      <c r="Q31" s="110"/>
      <c r="R31" s="110"/>
      <c r="S31" s="110"/>
      <c r="T31" s="110"/>
      <c r="U31" s="110"/>
      <c r="V31" s="110" t="e">
        <f>#REF!</f>
        <v>#REF!</v>
      </c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 t="e">
        <f>#REF!</f>
        <v>#REF!</v>
      </c>
      <c r="AN31" s="110"/>
      <c r="AO31" s="110"/>
      <c r="AP31" s="110"/>
      <c r="AQ31" s="110"/>
      <c r="AR31" s="110"/>
      <c r="AS31" s="110"/>
      <c r="AT31" s="110"/>
      <c r="AU31" s="110"/>
      <c r="AV31" s="110"/>
      <c r="AW31" s="110"/>
      <c r="AX31" s="110" t="e">
        <f>#REF!</f>
        <v>#REF!</v>
      </c>
      <c r="AY31" s="110"/>
      <c r="AZ31" s="110"/>
      <c r="BA31" s="110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 t="e">
        <f>#REF!</f>
        <v>#REF!</v>
      </c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0" t="e">
        <f t="shared" si="0"/>
        <v>#REF!</v>
      </c>
      <c r="CJ31" s="105"/>
    </row>
    <row r="32" spans="1:88" s="112" customFormat="1" ht="37.5">
      <c r="A32" s="107">
        <v>28</v>
      </c>
      <c r="B32" s="108" t="s">
        <v>214</v>
      </c>
      <c r="C32" s="109" t="s">
        <v>185</v>
      </c>
      <c r="D32" s="110"/>
      <c r="E32" s="110"/>
      <c r="F32" s="110"/>
      <c r="G32" s="110"/>
      <c r="H32" s="110"/>
      <c r="I32" s="110"/>
      <c r="J32" s="110"/>
      <c r="K32" s="110"/>
      <c r="L32" s="110" t="e">
        <f>#REF!</f>
        <v>#REF!</v>
      </c>
      <c r="M32" s="110" t="e">
        <f>#REF!</f>
        <v>#REF!</v>
      </c>
      <c r="N32" s="110" t="e">
        <f>#REF!</f>
        <v>#REF!</v>
      </c>
      <c r="O32" s="110"/>
      <c r="P32" s="110"/>
      <c r="Q32" s="110"/>
      <c r="R32" s="110"/>
      <c r="S32" s="110" t="e">
        <f>#REF!</f>
        <v>#REF!</v>
      </c>
      <c r="T32" s="110"/>
      <c r="U32" s="110"/>
      <c r="V32" s="110"/>
      <c r="W32" s="110"/>
      <c r="X32" s="110"/>
      <c r="Y32" s="110"/>
      <c r="Z32" s="110" t="e">
        <f>#REF!</f>
        <v>#REF!</v>
      </c>
      <c r="AA32" s="110"/>
      <c r="AB32" s="110" t="e">
        <f>#REF!</f>
        <v>#REF!</v>
      </c>
      <c r="AC32" s="110"/>
      <c r="AD32" s="110"/>
      <c r="AE32" s="110"/>
      <c r="AF32" s="110"/>
      <c r="AG32" s="110"/>
      <c r="AH32" s="110"/>
      <c r="AI32" s="110"/>
      <c r="AJ32" s="110"/>
      <c r="AK32" s="110"/>
      <c r="AL32" s="110" t="e">
        <f>#REF!</f>
        <v>#REF!</v>
      </c>
      <c r="AM32" s="110"/>
      <c r="AN32" s="110"/>
      <c r="AO32" s="110"/>
      <c r="AP32" s="110"/>
      <c r="AQ32" s="110"/>
      <c r="AR32" s="110"/>
      <c r="AS32" s="110"/>
      <c r="AT32" s="110"/>
      <c r="AU32" s="110"/>
      <c r="AV32" s="110"/>
      <c r="AW32" s="110"/>
      <c r="AX32" s="110"/>
      <c r="AY32" s="110"/>
      <c r="AZ32" s="110"/>
      <c r="BA32" s="110"/>
      <c r="BB32" s="111"/>
      <c r="BC32" s="111"/>
      <c r="BD32" s="111"/>
      <c r="BE32" s="111"/>
      <c r="BF32" s="111"/>
      <c r="BG32" s="111"/>
      <c r="BH32" s="111" t="e">
        <f>#REF!</f>
        <v>#REF!</v>
      </c>
      <c r="BI32" s="111"/>
      <c r="BJ32" s="111"/>
      <c r="BK32" s="111"/>
      <c r="BL32" s="111"/>
      <c r="BM32" s="111"/>
      <c r="BN32" s="111"/>
      <c r="BO32" s="111"/>
      <c r="BP32" s="111"/>
      <c r="BQ32" s="111"/>
      <c r="BR32" s="111"/>
      <c r="BS32" s="111"/>
      <c r="BT32" s="111"/>
      <c r="BU32" s="111"/>
      <c r="BV32" s="111"/>
      <c r="BW32" s="111"/>
      <c r="BX32" s="111"/>
      <c r="BY32" s="111"/>
      <c r="BZ32" s="111"/>
      <c r="CA32" s="111"/>
      <c r="CB32" s="111"/>
      <c r="CC32" s="111"/>
      <c r="CD32" s="111"/>
      <c r="CE32" s="111"/>
      <c r="CF32" s="111"/>
      <c r="CG32" s="111"/>
      <c r="CH32" s="111"/>
      <c r="CI32" s="110" t="e">
        <f t="shared" si="0"/>
        <v>#REF!</v>
      </c>
      <c r="CJ32" s="105"/>
    </row>
    <row r="33" spans="1:88" ht="37.5">
      <c r="A33" s="107">
        <v>29</v>
      </c>
      <c r="B33" s="108" t="s">
        <v>215</v>
      </c>
      <c r="C33" s="109" t="s">
        <v>185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 t="e">
        <f>#REF!</f>
        <v>#REF!</v>
      </c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0"/>
      <c r="BA33" s="110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0" t="e">
        <f t="shared" si="0"/>
        <v>#REF!</v>
      </c>
      <c r="CJ33" s="105"/>
    </row>
    <row r="34" spans="1:88" s="112" customFormat="1" ht="37.5">
      <c r="A34" s="107">
        <v>30</v>
      </c>
      <c r="B34" s="108" t="s">
        <v>216</v>
      </c>
      <c r="C34" s="109" t="s">
        <v>185</v>
      </c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0">
        <f t="shared" si="0"/>
        <v>0</v>
      </c>
      <c r="CJ34" s="105"/>
    </row>
    <row r="35" spans="1:88" s="112" customFormat="1" ht="37.5">
      <c r="A35" s="107">
        <v>31</v>
      </c>
      <c r="B35" s="108" t="s">
        <v>217</v>
      </c>
      <c r="C35" s="109" t="s">
        <v>185</v>
      </c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1"/>
      <c r="CE35" s="111"/>
      <c r="CF35" s="111"/>
      <c r="CG35" s="111"/>
      <c r="CH35" s="111"/>
      <c r="CI35" s="110">
        <f t="shared" si="0"/>
        <v>0</v>
      </c>
      <c r="CJ35" s="105"/>
    </row>
    <row r="36" spans="1:88" s="112" customFormat="1" ht="37.5">
      <c r="A36" s="107">
        <v>32</v>
      </c>
      <c r="B36" s="108" t="s">
        <v>218</v>
      </c>
      <c r="C36" s="109" t="s">
        <v>185</v>
      </c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 t="e">
        <f>#REF!</f>
        <v>#REF!</v>
      </c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1"/>
      <c r="BC36" s="111"/>
      <c r="BD36" s="111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11"/>
      <c r="BP36" s="111"/>
      <c r="BQ36" s="111"/>
      <c r="BR36" s="111"/>
      <c r="BS36" s="111"/>
      <c r="BT36" s="111"/>
      <c r="BU36" s="111"/>
      <c r="BV36" s="111"/>
      <c r="BW36" s="111"/>
      <c r="BX36" s="111"/>
      <c r="BY36" s="111"/>
      <c r="BZ36" s="111"/>
      <c r="CA36" s="111"/>
      <c r="CB36" s="111"/>
      <c r="CC36" s="111"/>
      <c r="CD36" s="111"/>
      <c r="CE36" s="111"/>
      <c r="CF36" s="111"/>
      <c r="CG36" s="111"/>
      <c r="CH36" s="111"/>
      <c r="CI36" s="110" t="e">
        <f t="shared" si="0"/>
        <v>#REF!</v>
      </c>
      <c r="CJ36" s="105"/>
    </row>
    <row r="37" spans="1:88" ht="37.5">
      <c r="A37" s="107">
        <v>33</v>
      </c>
      <c r="B37" s="108" t="s">
        <v>219</v>
      </c>
      <c r="C37" s="109" t="s">
        <v>185</v>
      </c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1"/>
      <c r="BC37" s="111"/>
      <c r="BD37" s="111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11"/>
      <c r="BP37" s="111"/>
      <c r="BQ37" s="111"/>
      <c r="BR37" s="111"/>
      <c r="BS37" s="111"/>
      <c r="BT37" s="111"/>
      <c r="BU37" s="111"/>
      <c r="BV37" s="111"/>
      <c r="BW37" s="111"/>
      <c r="BX37" s="111"/>
      <c r="BY37" s="111"/>
      <c r="BZ37" s="111"/>
      <c r="CA37" s="111"/>
      <c r="CB37" s="111"/>
      <c r="CC37" s="111"/>
      <c r="CD37" s="111"/>
      <c r="CE37" s="111"/>
      <c r="CF37" s="111"/>
      <c r="CG37" s="111"/>
      <c r="CH37" s="111"/>
      <c r="CI37" s="110">
        <f t="shared" si="0"/>
        <v>0</v>
      </c>
      <c r="CJ37" s="105"/>
    </row>
    <row r="38" spans="1:88" ht="37.5">
      <c r="A38" s="107">
        <v>34</v>
      </c>
      <c r="B38" s="108" t="s">
        <v>220</v>
      </c>
      <c r="C38" s="109" t="s">
        <v>185</v>
      </c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0">
        <f t="shared" si="0"/>
        <v>0</v>
      </c>
      <c r="CJ38" s="105"/>
    </row>
    <row r="39" spans="1:88" ht="37.5">
      <c r="A39" s="107">
        <v>35</v>
      </c>
      <c r="B39" s="108" t="s">
        <v>221</v>
      </c>
      <c r="C39" s="109" t="s">
        <v>185</v>
      </c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11"/>
      <c r="CI39" s="110">
        <f t="shared" si="0"/>
        <v>0</v>
      </c>
      <c r="CJ39" s="105"/>
    </row>
    <row r="40" spans="1:88" ht="37.5">
      <c r="A40" s="107">
        <v>35</v>
      </c>
      <c r="B40" s="108" t="s">
        <v>222</v>
      </c>
      <c r="C40" s="109" t="s">
        <v>185</v>
      </c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0">
        <f t="shared" si="0"/>
        <v>0</v>
      </c>
      <c r="CJ40" s="105"/>
    </row>
    <row r="41" spans="1:88" ht="37.5">
      <c r="A41" s="107">
        <v>36</v>
      </c>
      <c r="B41" s="108" t="s">
        <v>223</v>
      </c>
      <c r="C41" s="109" t="s">
        <v>185</v>
      </c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1"/>
      <c r="BV41" s="111"/>
      <c r="BW41" s="111"/>
      <c r="BX41" s="111"/>
      <c r="BY41" s="111"/>
      <c r="BZ41" s="111"/>
      <c r="CA41" s="111"/>
      <c r="CB41" s="111"/>
      <c r="CC41" s="111"/>
      <c r="CD41" s="111"/>
      <c r="CE41" s="111"/>
      <c r="CF41" s="111"/>
      <c r="CG41" s="111"/>
      <c r="CH41" s="111"/>
      <c r="CI41" s="110">
        <f t="shared" si="0"/>
        <v>0</v>
      </c>
      <c r="CJ41" s="105"/>
    </row>
    <row r="42" spans="1:88" s="112" customFormat="1" ht="37.5">
      <c r="A42" s="107">
        <v>37</v>
      </c>
      <c r="B42" s="108" t="s">
        <v>224</v>
      </c>
      <c r="C42" s="109" t="s">
        <v>185</v>
      </c>
      <c r="D42" s="110"/>
      <c r="E42" s="110"/>
      <c r="F42" s="110"/>
      <c r="G42" s="110"/>
      <c r="H42" s="110"/>
      <c r="I42" s="110"/>
      <c r="J42" s="110"/>
      <c r="K42" s="110"/>
      <c r="L42" s="110"/>
      <c r="M42" s="110" t="e">
        <f>#REF!</f>
        <v>#REF!</v>
      </c>
      <c r="N42" s="110" t="e">
        <f>#REF!</f>
        <v>#REF!</v>
      </c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 t="e">
        <f>#REF!</f>
        <v>#REF!</v>
      </c>
      <c r="AH42" s="110"/>
      <c r="AI42" s="110"/>
      <c r="AJ42" s="110"/>
      <c r="AK42" s="110" t="e">
        <f>#REF!</f>
        <v>#REF!</v>
      </c>
      <c r="AL42" s="110" t="e">
        <f>#REF!</f>
        <v>#REF!</v>
      </c>
      <c r="AM42" s="110"/>
      <c r="AN42" s="110"/>
      <c r="AO42" s="110"/>
      <c r="AP42" s="110"/>
      <c r="AQ42" s="110"/>
      <c r="AR42" s="110" t="e">
        <f>#REF!</f>
        <v>#REF!</v>
      </c>
      <c r="AS42" s="110"/>
      <c r="AT42" s="110"/>
      <c r="AU42" s="110"/>
      <c r="AV42" s="110"/>
      <c r="AW42" s="110"/>
      <c r="AX42" s="110"/>
      <c r="AY42" s="110"/>
      <c r="AZ42" s="110"/>
      <c r="BA42" s="110"/>
      <c r="BB42" s="111"/>
      <c r="BC42" s="111"/>
      <c r="BD42" s="111"/>
      <c r="BE42" s="111"/>
      <c r="BF42" s="111"/>
      <c r="BG42" s="111"/>
      <c r="BH42" s="111" t="e">
        <f>#REF!</f>
        <v>#REF!</v>
      </c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 t="e">
        <f>#REF!</f>
        <v>#REF!</v>
      </c>
      <c r="BU42" s="111"/>
      <c r="BV42" s="111"/>
      <c r="BW42" s="111"/>
      <c r="BX42" s="111" t="e">
        <f>#REF!</f>
        <v>#REF!</v>
      </c>
      <c r="BY42" s="111"/>
      <c r="BZ42" s="111" t="e">
        <f>#REF!</f>
        <v>#REF!</v>
      </c>
      <c r="CA42" s="111"/>
      <c r="CB42" s="111"/>
      <c r="CC42" s="111"/>
      <c r="CD42" s="111"/>
      <c r="CE42" s="111"/>
      <c r="CF42" s="111"/>
      <c r="CG42" s="111"/>
      <c r="CH42" s="111"/>
      <c r="CI42" s="110" t="e">
        <f t="shared" si="0"/>
        <v>#REF!</v>
      </c>
      <c r="CJ42" s="105"/>
    </row>
    <row r="43" spans="1:88" ht="37.5">
      <c r="A43" s="107">
        <v>38</v>
      </c>
      <c r="B43" s="108" t="s">
        <v>225</v>
      </c>
      <c r="C43" s="109" t="s">
        <v>185</v>
      </c>
      <c r="D43" s="110"/>
      <c r="E43" s="110"/>
      <c r="F43" s="110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1"/>
      <c r="BC43" s="111"/>
      <c r="BD43" s="111"/>
      <c r="BE43" s="111"/>
      <c r="BF43" s="111"/>
      <c r="BG43" s="111"/>
      <c r="BH43" s="111"/>
      <c r="BI43" s="111"/>
      <c r="BJ43" s="111"/>
      <c r="BK43" s="111"/>
      <c r="BL43" s="111"/>
      <c r="BM43" s="111"/>
      <c r="BN43" s="111"/>
      <c r="BO43" s="111"/>
      <c r="BP43" s="111"/>
      <c r="BQ43" s="111"/>
      <c r="BR43" s="111"/>
      <c r="BS43" s="111"/>
      <c r="BT43" s="111"/>
      <c r="BU43" s="111"/>
      <c r="BV43" s="111"/>
      <c r="BW43" s="111"/>
      <c r="BX43" s="111"/>
      <c r="BY43" s="111"/>
      <c r="BZ43" s="111"/>
      <c r="CA43" s="111"/>
      <c r="CB43" s="111"/>
      <c r="CC43" s="111"/>
      <c r="CD43" s="111"/>
      <c r="CE43" s="111"/>
      <c r="CF43" s="111"/>
      <c r="CG43" s="111"/>
      <c r="CH43" s="111"/>
      <c r="CI43" s="110">
        <f t="shared" si="0"/>
        <v>0</v>
      </c>
      <c r="CJ43" s="105"/>
    </row>
    <row r="44" spans="1:88" ht="37.5">
      <c r="A44" s="107">
        <v>39</v>
      </c>
      <c r="B44" s="108" t="s">
        <v>226</v>
      </c>
      <c r="C44" s="109" t="s">
        <v>185</v>
      </c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  <c r="AJ44" s="110"/>
      <c r="AK44" s="110"/>
      <c r="AL44" s="110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1"/>
      <c r="BC44" s="111"/>
      <c r="BD44" s="111"/>
      <c r="BE44" s="111"/>
      <c r="BF44" s="111"/>
      <c r="BG44" s="111"/>
      <c r="BH44" s="111"/>
      <c r="BI44" s="111"/>
      <c r="BJ44" s="111"/>
      <c r="BK44" s="111"/>
      <c r="BL44" s="111"/>
      <c r="BM44" s="111"/>
      <c r="BN44" s="111"/>
      <c r="BO44" s="111"/>
      <c r="BP44" s="111"/>
      <c r="BQ44" s="111"/>
      <c r="BR44" s="111"/>
      <c r="BS44" s="111"/>
      <c r="BT44" s="111"/>
      <c r="BU44" s="111"/>
      <c r="BV44" s="111"/>
      <c r="BW44" s="111"/>
      <c r="BX44" s="111"/>
      <c r="BY44" s="111"/>
      <c r="BZ44" s="111"/>
      <c r="CA44" s="111"/>
      <c r="CB44" s="111"/>
      <c r="CC44" s="111"/>
      <c r="CD44" s="111"/>
      <c r="CE44" s="111"/>
      <c r="CF44" s="111"/>
      <c r="CG44" s="111"/>
      <c r="CH44" s="111"/>
      <c r="CI44" s="110">
        <f t="shared" si="0"/>
        <v>0</v>
      </c>
      <c r="CJ44" s="105"/>
    </row>
    <row r="45" spans="1:88" ht="37.5">
      <c r="A45" s="107">
        <v>40</v>
      </c>
      <c r="B45" s="108" t="s">
        <v>227</v>
      </c>
      <c r="C45" s="109" t="s">
        <v>185</v>
      </c>
      <c r="D45" s="110"/>
      <c r="E45" s="110"/>
      <c r="F45" s="110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1"/>
      <c r="BC45" s="111"/>
      <c r="BD45" s="111"/>
      <c r="BE45" s="111"/>
      <c r="BF45" s="111"/>
      <c r="BG45" s="111"/>
      <c r="BH45" s="111"/>
      <c r="BI45" s="111"/>
      <c r="BJ45" s="111"/>
      <c r="BK45" s="111"/>
      <c r="BL45" s="111"/>
      <c r="BM45" s="111"/>
      <c r="BN45" s="111"/>
      <c r="BO45" s="111"/>
      <c r="BP45" s="111"/>
      <c r="BQ45" s="111"/>
      <c r="BR45" s="111"/>
      <c r="BS45" s="111"/>
      <c r="BT45" s="111"/>
      <c r="BU45" s="111"/>
      <c r="BV45" s="111"/>
      <c r="BW45" s="111"/>
      <c r="BX45" s="111"/>
      <c r="BY45" s="111"/>
      <c r="BZ45" s="111"/>
      <c r="CA45" s="111"/>
      <c r="CB45" s="111"/>
      <c r="CC45" s="111"/>
      <c r="CD45" s="111"/>
      <c r="CE45" s="111"/>
      <c r="CF45" s="111"/>
      <c r="CG45" s="111"/>
      <c r="CH45" s="111"/>
      <c r="CI45" s="110">
        <f t="shared" si="0"/>
        <v>0</v>
      </c>
      <c r="CJ45" s="105"/>
    </row>
    <row r="46" spans="1:88" ht="37.5">
      <c r="A46" s="107">
        <v>41</v>
      </c>
      <c r="B46" s="108" t="s">
        <v>228</v>
      </c>
      <c r="C46" s="109" t="s">
        <v>185</v>
      </c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1"/>
      <c r="BC46" s="111"/>
      <c r="BD46" s="111"/>
      <c r="BE46" s="111"/>
      <c r="BF46" s="111"/>
      <c r="BG46" s="111"/>
      <c r="BH46" s="111"/>
      <c r="BI46" s="111"/>
      <c r="BJ46" s="111"/>
      <c r="BK46" s="111"/>
      <c r="BL46" s="111"/>
      <c r="BM46" s="111"/>
      <c r="BN46" s="111"/>
      <c r="BO46" s="111"/>
      <c r="BP46" s="111"/>
      <c r="BQ46" s="111"/>
      <c r="BR46" s="111"/>
      <c r="BS46" s="111"/>
      <c r="BT46" s="111"/>
      <c r="BU46" s="111"/>
      <c r="BV46" s="111"/>
      <c r="BW46" s="111"/>
      <c r="BX46" s="111"/>
      <c r="BY46" s="111"/>
      <c r="BZ46" s="111"/>
      <c r="CA46" s="111"/>
      <c r="CB46" s="111"/>
      <c r="CC46" s="111"/>
      <c r="CD46" s="111"/>
      <c r="CE46" s="111"/>
      <c r="CF46" s="111"/>
      <c r="CG46" s="111"/>
      <c r="CH46" s="111"/>
      <c r="CI46" s="110">
        <f t="shared" si="0"/>
        <v>0</v>
      </c>
      <c r="CJ46" s="105"/>
    </row>
    <row r="47" spans="1:88" ht="37.5">
      <c r="A47" s="107">
        <v>42</v>
      </c>
      <c r="B47" s="108" t="s">
        <v>229</v>
      </c>
      <c r="C47" s="109" t="s">
        <v>185</v>
      </c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1"/>
      <c r="BC47" s="111"/>
      <c r="BD47" s="111"/>
      <c r="BE47" s="111"/>
      <c r="BF47" s="111"/>
      <c r="BG47" s="111"/>
      <c r="BH47" s="111"/>
      <c r="BI47" s="111"/>
      <c r="BJ47" s="111"/>
      <c r="BK47" s="111"/>
      <c r="BL47" s="111"/>
      <c r="BM47" s="111"/>
      <c r="BN47" s="111"/>
      <c r="BO47" s="111"/>
      <c r="BP47" s="111"/>
      <c r="BQ47" s="111"/>
      <c r="BR47" s="111"/>
      <c r="BS47" s="111"/>
      <c r="BT47" s="111"/>
      <c r="BU47" s="111"/>
      <c r="BV47" s="111"/>
      <c r="BW47" s="111"/>
      <c r="BX47" s="111"/>
      <c r="BY47" s="111"/>
      <c r="BZ47" s="111"/>
      <c r="CA47" s="111"/>
      <c r="CB47" s="111"/>
      <c r="CC47" s="111"/>
      <c r="CD47" s="111"/>
      <c r="CE47" s="111"/>
      <c r="CF47" s="111"/>
      <c r="CG47" s="111"/>
      <c r="CH47" s="111"/>
      <c r="CI47" s="110">
        <f t="shared" si="0"/>
        <v>0</v>
      </c>
      <c r="CJ47" s="105"/>
    </row>
    <row r="48" spans="1:88" ht="37.5">
      <c r="A48" s="107">
        <v>43</v>
      </c>
      <c r="B48" s="108" t="s">
        <v>230</v>
      </c>
      <c r="C48" s="109" t="s">
        <v>185</v>
      </c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1"/>
      <c r="BC48" s="111"/>
      <c r="BD48" s="111"/>
      <c r="BE48" s="111"/>
      <c r="BF48" s="111"/>
      <c r="BG48" s="111"/>
      <c r="BH48" s="111"/>
      <c r="BI48" s="111"/>
      <c r="BJ48" s="111"/>
      <c r="BK48" s="111"/>
      <c r="BL48" s="111"/>
      <c r="BM48" s="111"/>
      <c r="BN48" s="111"/>
      <c r="BO48" s="111"/>
      <c r="BP48" s="111"/>
      <c r="BQ48" s="111"/>
      <c r="BR48" s="111"/>
      <c r="BS48" s="111"/>
      <c r="BT48" s="111"/>
      <c r="BU48" s="111"/>
      <c r="BV48" s="111"/>
      <c r="BW48" s="111"/>
      <c r="BX48" s="111"/>
      <c r="BY48" s="111"/>
      <c r="BZ48" s="111"/>
      <c r="CA48" s="111"/>
      <c r="CB48" s="111"/>
      <c r="CC48" s="111"/>
      <c r="CD48" s="111"/>
      <c r="CE48" s="111"/>
      <c r="CF48" s="111"/>
      <c r="CG48" s="111"/>
      <c r="CH48" s="111"/>
      <c r="CI48" s="110">
        <f t="shared" si="0"/>
        <v>0</v>
      </c>
      <c r="CJ48" s="105"/>
    </row>
    <row r="49" spans="1:88" ht="37.5">
      <c r="A49" s="107">
        <v>44</v>
      </c>
      <c r="B49" s="108" t="s">
        <v>231</v>
      </c>
      <c r="C49" s="109" t="s">
        <v>185</v>
      </c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0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0">
        <f t="shared" si="0"/>
        <v>0</v>
      </c>
      <c r="CJ49" s="105"/>
    </row>
    <row r="50" spans="1:88" ht="37.5">
      <c r="A50" s="107">
        <v>44</v>
      </c>
      <c r="B50" s="108" t="s">
        <v>232</v>
      </c>
      <c r="C50" s="109" t="s">
        <v>185</v>
      </c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10"/>
      <c r="AY50" s="110"/>
      <c r="AZ50" s="110"/>
      <c r="BA50" s="110"/>
      <c r="BB50" s="111"/>
      <c r="BC50" s="111"/>
      <c r="BD50" s="111"/>
      <c r="BE50" s="111"/>
      <c r="BF50" s="111"/>
      <c r="BG50" s="111"/>
      <c r="BH50" s="111"/>
      <c r="BI50" s="111"/>
      <c r="BJ50" s="111"/>
      <c r="BK50" s="111"/>
      <c r="BL50" s="111"/>
      <c r="BM50" s="111"/>
      <c r="BN50" s="111"/>
      <c r="BO50" s="111"/>
      <c r="BP50" s="111"/>
      <c r="BQ50" s="111"/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0">
        <f t="shared" si="0"/>
        <v>0</v>
      </c>
      <c r="CJ50" s="105"/>
    </row>
    <row r="51" spans="1:88" ht="37.5">
      <c r="A51" s="107">
        <v>45</v>
      </c>
      <c r="B51" s="108" t="s">
        <v>233</v>
      </c>
      <c r="C51" s="109" t="s">
        <v>185</v>
      </c>
      <c r="D51" s="110"/>
      <c r="E51" s="110"/>
      <c r="F51" s="110"/>
      <c r="G51" s="110"/>
      <c r="H51" s="110"/>
      <c r="I51" s="110"/>
      <c r="J51" s="110"/>
      <c r="K51" s="110"/>
      <c r="L51" s="110"/>
      <c r="M51" s="110"/>
      <c r="N51" s="110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0"/>
      <c r="AU51" s="110"/>
      <c r="AV51" s="110"/>
      <c r="AW51" s="110"/>
      <c r="AX51" s="110"/>
      <c r="AY51" s="110"/>
      <c r="AZ51" s="110"/>
      <c r="BA51" s="110"/>
      <c r="BB51" s="111"/>
      <c r="BC51" s="111"/>
      <c r="BD51" s="111"/>
      <c r="BE51" s="111"/>
      <c r="BF51" s="111"/>
      <c r="BG51" s="111"/>
      <c r="BH51" s="111"/>
      <c r="BI51" s="111"/>
      <c r="BJ51" s="111"/>
      <c r="BK51" s="111"/>
      <c r="BL51" s="111"/>
      <c r="BM51" s="111"/>
      <c r="BN51" s="111"/>
      <c r="BO51" s="111"/>
      <c r="BP51" s="111"/>
      <c r="BQ51" s="111"/>
      <c r="BR51" s="111"/>
      <c r="BS51" s="111"/>
      <c r="BT51" s="111"/>
      <c r="BU51" s="111"/>
      <c r="BV51" s="111"/>
      <c r="BW51" s="111"/>
      <c r="BX51" s="111"/>
      <c r="BY51" s="111"/>
      <c r="BZ51" s="111"/>
      <c r="CA51" s="111"/>
      <c r="CB51" s="111"/>
      <c r="CC51" s="111"/>
      <c r="CD51" s="111"/>
      <c r="CE51" s="111"/>
      <c r="CF51" s="111"/>
      <c r="CG51" s="111"/>
      <c r="CH51" s="111"/>
      <c r="CI51" s="110">
        <f t="shared" si="0"/>
        <v>0</v>
      </c>
      <c r="CJ51" s="105"/>
    </row>
    <row r="52" spans="1:88" ht="37.5">
      <c r="A52" s="107">
        <v>46</v>
      </c>
      <c r="B52" s="108" t="s">
        <v>234</v>
      </c>
      <c r="C52" s="109" t="s">
        <v>185</v>
      </c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  <c r="AH52" s="110"/>
      <c r="AI52" s="110"/>
      <c r="AJ52" s="110"/>
      <c r="AK52" s="110"/>
      <c r="AL52" s="110"/>
      <c r="AM52" s="110"/>
      <c r="AN52" s="110"/>
      <c r="AO52" s="110"/>
      <c r="AP52" s="110"/>
      <c r="AQ52" s="110"/>
      <c r="AR52" s="110"/>
      <c r="AS52" s="110"/>
      <c r="AT52" s="110"/>
      <c r="AU52" s="110"/>
      <c r="AV52" s="110"/>
      <c r="AW52" s="110"/>
      <c r="AX52" s="110"/>
      <c r="AY52" s="110"/>
      <c r="AZ52" s="110"/>
      <c r="BA52" s="110"/>
      <c r="BB52" s="111"/>
      <c r="BC52" s="111"/>
      <c r="BD52" s="111"/>
      <c r="BE52" s="111"/>
      <c r="BF52" s="111"/>
      <c r="BG52" s="111"/>
      <c r="BH52" s="111"/>
      <c r="BI52" s="111"/>
      <c r="BJ52" s="111"/>
      <c r="BK52" s="111"/>
      <c r="BL52" s="111"/>
      <c r="BM52" s="111"/>
      <c r="BN52" s="111"/>
      <c r="BO52" s="111"/>
      <c r="BP52" s="111"/>
      <c r="BQ52" s="111"/>
      <c r="BR52" s="111"/>
      <c r="BS52" s="111"/>
      <c r="BT52" s="111"/>
      <c r="BU52" s="111"/>
      <c r="BV52" s="111"/>
      <c r="BW52" s="111"/>
      <c r="BX52" s="111"/>
      <c r="BY52" s="111"/>
      <c r="BZ52" s="111"/>
      <c r="CA52" s="111"/>
      <c r="CB52" s="111"/>
      <c r="CC52" s="111"/>
      <c r="CD52" s="111"/>
      <c r="CE52" s="111"/>
      <c r="CF52" s="111"/>
      <c r="CG52" s="111"/>
      <c r="CH52" s="111"/>
      <c r="CI52" s="110">
        <f t="shared" si="0"/>
        <v>0</v>
      </c>
      <c r="CJ52" s="105"/>
    </row>
    <row r="53" spans="1:88" ht="37.5">
      <c r="A53" s="107">
        <v>47</v>
      </c>
      <c r="B53" s="108" t="s">
        <v>235</v>
      </c>
      <c r="C53" s="109" t="s">
        <v>185</v>
      </c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  <c r="AH53" s="110"/>
      <c r="AI53" s="110"/>
      <c r="AJ53" s="110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1"/>
      <c r="BC53" s="111"/>
      <c r="BD53" s="111"/>
      <c r="BE53" s="111"/>
      <c r="BF53" s="111"/>
      <c r="BG53" s="111"/>
      <c r="BH53" s="111"/>
      <c r="BI53" s="111"/>
      <c r="BJ53" s="111"/>
      <c r="BK53" s="111"/>
      <c r="BL53" s="111"/>
      <c r="BM53" s="111"/>
      <c r="BN53" s="111"/>
      <c r="BO53" s="111"/>
      <c r="BP53" s="111"/>
      <c r="BQ53" s="111"/>
      <c r="BR53" s="111"/>
      <c r="BS53" s="111"/>
      <c r="BT53" s="111"/>
      <c r="BU53" s="111"/>
      <c r="BV53" s="111"/>
      <c r="BW53" s="111"/>
      <c r="BX53" s="111"/>
      <c r="BY53" s="111"/>
      <c r="BZ53" s="111"/>
      <c r="CA53" s="111"/>
      <c r="CB53" s="111"/>
      <c r="CC53" s="111"/>
      <c r="CD53" s="111"/>
      <c r="CE53" s="111"/>
      <c r="CF53" s="111"/>
      <c r="CG53" s="111"/>
      <c r="CH53" s="111"/>
      <c r="CI53" s="110">
        <f t="shared" si="0"/>
        <v>0</v>
      </c>
      <c r="CJ53" s="105"/>
    </row>
    <row r="54" spans="1:88" s="112" customFormat="1" ht="37.5">
      <c r="A54" s="107">
        <v>48</v>
      </c>
      <c r="B54" s="108" t="s">
        <v>236</v>
      </c>
      <c r="C54" s="109" t="s">
        <v>185</v>
      </c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 t="e">
        <f>#REF!</f>
        <v>#REF!</v>
      </c>
      <c r="O54" s="110"/>
      <c r="P54" s="110"/>
      <c r="Q54" s="110"/>
      <c r="R54" s="110"/>
      <c r="S54" s="110" t="e">
        <f>#REF!</f>
        <v>#REF!</v>
      </c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  <c r="AH54" s="110"/>
      <c r="AI54" s="110"/>
      <c r="AJ54" s="110"/>
      <c r="AK54" s="110" t="e">
        <f>#REF!</f>
        <v>#REF!</v>
      </c>
      <c r="AL54" s="110"/>
      <c r="AM54" s="110"/>
      <c r="AN54" s="110"/>
      <c r="AO54" s="110"/>
      <c r="AP54" s="110"/>
      <c r="AQ54" s="110"/>
      <c r="AR54" s="110" t="e">
        <f>#REF!</f>
        <v>#REF!</v>
      </c>
      <c r="AS54" s="110"/>
      <c r="AT54" s="110"/>
      <c r="AU54" s="110"/>
      <c r="AV54" s="110"/>
      <c r="AW54" s="110"/>
      <c r="AX54" s="110"/>
      <c r="AY54" s="110"/>
      <c r="AZ54" s="110"/>
      <c r="BA54" s="110"/>
      <c r="BB54" s="111"/>
      <c r="BC54" s="111"/>
      <c r="BD54" s="111"/>
      <c r="BE54" s="111"/>
      <c r="BF54" s="111"/>
      <c r="BG54" s="111"/>
      <c r="BH54" s="111"/>
      <c r="BI54" s="111"/>
      <c r="BJ54" s="111"/>
      <c r="BK54" s="111"/>
      <c r="BL54" s="111"/>
      <c r="BM54" s="111"/>
      <c r="BN54" s="111"/>
      <c r="BO54" s="111" t="e">
        <f>#REF!</f>
        <v>#REF!</v>
      </c>
      <c r="BP54" s="111"/>
      <c r="BQ54" s="111"/>
      <c r="BR54" s="111"/>
      <c r="BS54" s="111"/>
      <c r="BT54" s="111"/>
      <c r="BU54" s="111"/>
      <c r="BV54" s="111"/>
      <c r="BW54" s="111"/>
      <c r="BX54" s="111"/>
      <c r="BY54" s="111"/>
      <c r="BZ54" s="111"/>
      <c r="CA54" s="111"/>
      <c r="CB54" s="111"/>
      <c r="CC54" s="111"/>
      <c r="CD54" s="111"/>
      <c r="CE54" s="111"/>
      <c r="CF54" s="111"/>
      <c r="CG54" s="111"/>
      <c r="CH54" s="111"/>
      <c r="CI54" s="110" t="e">
        <f t="shared" si="0"/>
        <v>#REF!</v>
      </c>
      <c r="CJ54" s="105"/>
    </row>
    <row r="55" spans="1:88" ht="37.5">
      <c r="A55" s="107">
        <v>49</v>
      </c>
      <c r="B55" s="108" t="s">
        <v>237</v>
      </c>
      <c r="C55" s="109" t="s">
        <v>185</v>
      </c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1"/>
      <c r="BP55" s="111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0">
        <f t="shared" si="0"/>
        <v>0</v>
      </c>
      <c r="CJ55" s="105"/>
    </row>
    <row r="56" spans="1:88" ht="37.5">
      <c r="A56" s="107">
        <v>50</v>
      </c>
      <c r="B56" s="108" t="s">
        <v>238</v>
      </c>
      <c r="C56" s="109" t="s">
        <v>185</v>
      </c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  <c r="AJ56" s="110"/>
      <c r="AK56" s="110"/>
      <c r="AL56" s="110"/>
      <c r="AM56" s="110"/>
      <c r="AN56" s="110"/>
      <c r="AO56" s="110"/>
      <c r="AP56" s="110"/>
      <c r="AQ56" s="110"/>
      <c r="AR56" s="110"/>
      <c r="AS56" s="110"/>
      <c r="AT56" s="110"/>
      <c r="AU56" s="110"/>
      <c r="AV56" s="110"/>
      <c r="AW56" s="110"/>
      <c r="AX56" s="110"/>
      <c r="AY56" s="110"/>
      <c r="AZ56" s="110"/>
      <c r="BA56" s="110"/>
      <c r="BB56" s="111"/>
      <c r="BC56" s="111"/>
      <c r="BD56" s="111"/>
      <c r="BE56" s="111"/>
      <c r="BF56" s="111"/>
      <c r="BG56" s="111"/>
      <c r="BH56" s="111"/>
      <c r="BI56" s="111"/>
      <c r="BJ56" s="111"/>
      <c r="BK56" s="111"/>
      <c r="BL56" s="111"/>
      <c r="BM56" s="111"/>
      <c r="BN56" s="111"/>
      <c r="BO56" s="111"/>
      <c r="BP56" s="111"/>
      <c r="BQ56" s="111"/>
      <c r="BR56" s="111"/>
      <c r="BS56" s="111"/>
      <c r="BT56" s="111"/>
      <c r="BU56" s="111"/>
      <c r="BV56" s="111"/>
      <c r="BW56" s="111"/>
      <c r="BX56" s="111"/>
      <c r="BY56" s="111"/>
      <c r="BZ56" s="111"/>
      <c r="CA56" s="111"/>
      <c r="CB56" s="111"/>
      <c r="CC56" s="111"/>
      <c r="CD56" s="111"/>
      <c r="CE56" s="111"/>
      <c r="CF56" s="111"/>
      <c r="CG56" s="111"/>
      <c r="CH56" s="111"/>
      <c r="CI56" s="110">
        <f t="shared" si="0"/>
        <v>0</v>
      </c>
      <c r="CJ56" s="105"/>
    </row>
    <row r="57" spans="1:88" ht="37.5">
      <c r="A57" s="107">
        <v>51</v>
      </c>
      <c r="B57" s="108" t="s">
        <v>239</v>
      </c>
      <c r="C57" s="109" t="s">
        <v>185</v>
      </c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0"/>
      <c r="AK57" s="110"/>
      <c r="AL57" s="110"/>
      <c r="AM57" s="110"/>
      <c r="AN57" s="110"/>
      <c r="AO57" s="110"/>
      <c r="AP57" s="110"/>
      <c r="AQ57" s="110"/>
      <c r="AR57" s="110"/>
      <c r="AS57" s="110"/>
      <c r="AT57" s="110"/>
      <c r="AU57" s="110"/>
      <c r="AV57" s="110"/>
      <c r="AW57" s="110"/>
      <c r="AX57" s="110"/>
      <c r="AY57" s="110"/>
      <c r="AZ57" s="110"/>
      <c r="BA57" s="110"/>
      <c r="BB57" s="111"/>
      <c r="BC57" s="111"/>
      <c r="BD57" s="111"/>
      <c r="BE57" s="111"/>
      <c r="BF57" s="111"/>
      <c r="BG57" s="111"/>
      <c r="BH57" s="111"/>
      <c r="BI57" s="111"/>
      <c r="BJ57" s="111"/>
      <c r="BK57" s="111"/>
      <c r="BL57" s="111"/>
      <c r="BM57" s="111"/>
      <c r="BN57" s="111"/>
      <c r="BO57" s="111"/>
      <c r="BP57" s="111"/>
      <c r="BQ57" s="111"/>
      <c r="BR57" s="111"/>
      <c r="BS57" s="111"/>
      <c r="BT57" s="111"/>
      <c r="BU57" s="111"/>
      <c r="BV57" s="111"/>
      <c r="BW57" s="111"/>
      <c r="BX57" s="111"/>
      <c r="BY57" s="111"/>
      <c r="BZ57" s="111"/>
      <c r="CA57" s="111"/>
      <c r="CB57" s="111"/>
      <c r="CC57" s="111"/>
      <c r="CD57" s="111"/>
      <c r="CE57" s="111"/>
      <c r="CF57" s="111"/>
      <c r="CG57" s="111"/>
      <c r="CH57" s="111"/>
      <c r="CI57" s="110">
        <f t="shared" si="0"/>
        <v>0</v>
      </c>
      <c r="CJ57" s="105"/>
    </row>
    <row r="58" spans="1:88" ht="37.5">
      <c r="A58" s="107">
        <v>52</v>
      </c>
      <c r="B58" s="108" t="s">
        <v>240</v>
      </c>
      <c r="C58" s="109" t="s">
        <v>185</v>
      </c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10"/>
      <c r="AT58" s="110"/>
      <c r="AU58" s="110"/>
      <c r="AV58" s="110"/>
      <c r="AW58" s="110"/>
      <c r="AX58" s="110"/>
      <c r="AY58" s="110"/>
      <c r="AZ58" s="110"/>
      <c r="BA58" s="110"/>
      <c r="BB58" s="111"/>
      <c r="BC58" s="111"/>
      <c r="BD58" s="111"/>
      <c r="BE58" s="111"/>
      <c r="BF58" s="111"/>
      <c r="BG58" s="111"/>
      <c r="BH58" s="111"/>
      <c r="BI58" s="111"/>
      <c r="BJ58" s="111"/>
      <c r="BK58" s="111"/>
      <c r="BL58" s="111"/>
      <c r="BM58" s="111"/>
      <c r="BN58" s="111"/>
      <c r="BO58" s="111"/>
      <c r="BP58" s="111"/>
      <c r="BQ58" s="111"/>
      <c r="BR58" s="111"/>
      <c r="BS58" s="111"/>
      <c r="BT58" s="111"/>
      <c r="BU58" s="111"/>
      <c r="BV58" s="111"/>
      <c r="BW58" s="111"/>
      <c r="BX58" s="111"/>
      <c r="BY58" s="111"/>
      <c r="BZ58" s="111"/>
      <c r="CA58" s="111"/>
      <c r="CB58" s="111"/>
      <c r="CC58" s="111"/>
      <c r="CD58" s="111"/>
      <c r="CE58" s="111"/>
      <c r="CF58" s="111"/>
      <c r="CG58" s="111"/>
      <c r="CH58" s="111"/>
      <c r="CI58" s="110">
        <f t="shared" si="0"/>
        <v>0</v>
      </c>
      <c r="CJ58" s="105"/>
    </row>
    <row r="59" spans="1:88" s="112" customFormat="1" ht="37.5">
      <c r="A59" s="107">
        <v>53</v>
      </c>
      <c r="B59" s="108" t="s">
        <v>241</v>
      </c>
      <c r="C59" s="109" t="s">
        <v>185</v>
      </c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 t="e">
        <f>#REF!</f>
        <v>#REF!</v>
      </c>
      <c r="O59" s="110" t="e">
        <f>#REF!</f>
        <v>#REF!</v>
      </c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 t="e">
        <f>#REF!</f>
        <v>#REF!</v>
      </c>
      <c r="AH59" s="110"/>
      <c r="AI59" s="110"/>
      <c r="AJ59" s="110"/>
      <c r="AK59" s="110" t="e">
        <f>#REF!</f>
        <v>#REF!</v>
      </c>
      <c r="AL59" s="110" t="e">
        <f>#REF!</f>
        <v>#REF!</v>
      </c>
      <c r="AM59" s="110"/>
      <c r="AN59" s="110"/>
      <c r="AO59" s="110"/>
      <c r="AP59" s="110"/>
      <c r="AQ59" s="110"/>
      <c r="AR59" s="110"/>
      <c r="AS59" s="110"/>
      <c r="AT59" s="110"/>
      <c r="AU59" s="110"/>
      <c r="AV59" s="110"/>
      <c r="AW59" s="110"/>
      <c r="AX59" s="110"/>
      <c r="AY59" s="110"/>
      <c r="AZ59" s="110"/>
      <c r="BA59" s="110"/>
      <c r="BB59" s="111"/>
      <c r="BC59" s="111"/>
      <c r="BD59" s="111"/>
      <c r="BE59" s="111"/>
      <c r="BF59" s="111"/>
      <c r="BG59" s="111"/>
      <c r="BH59" s="111"/>
      <c r="BI59" s="111"/>
      <c r="BJ59" s="111"/>
      <c r="BK59" s="111"/>
      <c r="BL59" s="111"/>
      <c r="BM59" s="111"/>
      <c r="BN59" s="111"/>
      <c r="BO59" s="111"/>
      <c r="BP59" s="111"/>
      <c r="BQ59" s="111"/>
      <c r="BR59" s="111"/>
      <c r="BS59" s="111"/>
      <c r="BT59" s="111"/>
      <c r="BU59" s="111"/>
      <c r="BV59" s="111"/>
      <c r="BW59" s="111"/>
      <c r="BX59" s="111"/>
      <c r="BY59" s="111"/>
      <c r="BZ59" s="111"/>
      <c r="CA59" s="111"/>
      <c r="CB59" s="111"/>
      <c r="CC59" s="111"/>
      <c r="CD59" s="111"/>
      <c r="CE59" s="111"/>
      <c r="CF59" s="111"/>
      <c r="CG59" s="111"/>
      <c r="CH59" s="111"/>
      <c r="CI59" s="110" t="e">
        <f t="shared" si="0"/>
        <v>#REF!</v>
      </c>
      <c r="CJ59" s="105"/>
    </row>
    <row r="60" spans="1:88" s="112" customFormat="1" ht="37.5">
      <c r="A60" s="107">
        <v>54</v>
      </c>
      <c r="B60" s="108" t="s">
        <v>242</v>
      </c>
      <c r="C60" s="109" t="s">
        <v>185</v>
      </c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0"/>
      <c r="AQ60" s="110"/>
      <c r="AR60" s="110"/>
      <c r="AS60" s="110"/>
      <c r="AT60" s="110"/>
      <c r="AU60" s="110"/>
      <c r="AV60" s="110"/>
      <c r="AW60" s="110"/>
      <c r="AX60" s="110"/>
      <c r="AY60" s="110"/>
      <c r="AZ60" s="110"/>
      <c r="BA60" s="110"/>
      <c r="BB60" s="111"/>
      <c r="BC60" s="111"/>
      <c r="BD60" s="111"/>
      <c r="BE60" s="111"/>
      <c r="BF60" s="111"/>
      <c r="BG60" s="111"/>
      <c r="BH60" s="111"/>
      <c r="BI60" s="111"/>
      <c r="BJ60" s="111"/>
      <c r="BK60" s="111"/>
      <c r="BL60" s="111"/>
      <c r="BM60" s="111"/>
      <c r="BN60" s="111"/>
      <c r="BO60" s="111"/>
      <c r="BP60" s="111"/>
      <c r="BQ60" s="111"/>
      <c r="BR60" s="111"/>
      <c r="BS60" s="111"/>
      <c r="BT60" s="111"/>
      <c r="BU60" s="111"/>
      <c r="BV60" s="111"/>
      <c r="BW60" s="111"/>
      <c r="BX60" s="111"/>
      <c r="BY60" s="111"/>
      <c r="BZ60" s="111"/>
      <c r="CA60" s="111"/>
      <c r="CB60" s="111"/>
      <c r="CC60" s="111"/>
      <c r="CD60" s="111"/>
      <c r="CE60" s="111"/>
      <c r="CF60" s="111"/>
      <c r="CG60" s="111"/>
      <c r="CH60" s="111"/>
      <c r="CI60" s="110">
        <f t="shared" si="0"/>
        <v>0</v>
      </c>
      <c r="CJ60" s="105"/>
    </row>
    <row r="61" spans="1:88" ht="37.5">
      <c r="A61" s="107">
        <v>55</v>
      </c>
      <c r="B61" s="108" t="s">
        <v>243</v>
      </c>
      <c r="C61" s="109" t="s">
        <v>185</v>
      </c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  <c r="AH61" s="110"/>
      <c r="AI61" s="110"/>
      <c r="AJ61" s="110"/>
      <c r="AK61" s="110"/>
      <c r="AL61" s="110"/>
      <c r="AM61" s="110"/>
      <c r="AN61" s="110"/>
      <c r="AO61" s="110"/>
      <c r="AP61" s="110"/>
      <c r="AQ61" s="110"/>
      <c r="AR61" s="110"/>
      <c r="AS61" s="110"/>
      <c r="AT61" s="110"/>
      <c r="AU61" s="110"/>
      <c r="AV61" s="110"/>
      <c r="AW61" s="110"/>
      <c r="AX61" s="110"/>
      <c r="AY61" s="110"/>
      <c r="AZ61" s="110"/>
      <c r="BA61" s="110"/>
      <c r="BB61" s="111"/>
      <c r="BC61" s="111"/>
      <c r="BD61" s="111"/>
      <c r="BE61" s="111"/>
      <c r="BF61" s="111"/>
      <c r="BG61" s="111"/>
      <c r="BH61" s="111"/>
      <c r="BI61" s="111"/>
      <c r="BJ61" s="111"/>
      <c r="BK61" s="111"/>
      <c r="BL61" s="111"/>
      <c r="BM61" s="111"/>
      <c r="BN61" s="111"/>
      <c r="BO61" s="111"/>
      <c r="BP61" s="111"/>
      <c r="BQ61" s="111"/>
      <c r="BR61" s="111"/>
      <c r="BS61" s="111"/>
      <c r="BT61" s="111"/>
      <c r="BU61" s="111"/>
      <c r="BV61" s="111"/>
      <c r="BW61" s="111"/>
      <c r="BX61" s="111"/>
      <c r="BY61" s="111"/>
      <c r="BZ61" s="111"/>
      <c r="CA61" s="111"/>
      <c r="CB61" s="111"/>
      <c r="CC61" s="111"/>
      <c r="CD61" s="111"/>
      <c r="CE61" s="111"/>
      <c r="CF61" s="111"/>
      <c r="CG61" s="111"/>
      <c r="CH61" s="111"/>
      <c r="CI61" s="110">
        <f t="shared" si="0"/>
        <v>0</v>
      </c>
      <c r="CJ61" s="105"/>
    </row>
    <row r="62" spans="1:88" ht="37.5">
      <c r="A62" s="107">
        <v>56</v>
      </c>
      <c r="B62" s="108" t="s">
        <v>244</v>
      </c>
      <c r="C62" s="109" t="s">
        <v>185</v>
      </c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  <c r="AH62" s="110"/>
      <c r="AI62" s="110"/>
      <c r="AJ62" s="110"/>
      <c r="AK62" s="110"/>
      <c r="AL62" s="110"/>
      <c r="AM62" s="110"/>
      <c r="AN62" s="110"/>
      <c r="AO62" s="110"/>
      <c r="AP62" s="110"/>
      <c r="AQ62" s="110"/>
      <c r="AR62" s="110"/>
      <c r="AS62" s="110"/>
      <c r="AT62" s="110"/>
      <c r="AU62" s="110"/>
      <c r="AV62" s="110"/>
      <c r="AW62" s="110"/>
      <c r="AX62" s="110"/>
      <c r="AY62" s="110"/>
      <c r="AZ62" s="110"/>
      <c r="BA62" s="110"/>
      <c r="BB62" s="111"/>
      <c r="BC62" s="111"/>
      <c r="BD62" s="111"/>
      <c r="BE62" s="111"/>
      <c r="BF62" s="111"/>
      <c r="BG62" s="111"/>
      <c r="BH62" s="111"/>
      <c r="BI62" s="111"/>
      <c r="BJ62" s="111"/>
      <c r="BK62" s="111"/>
      <c r="BL62" s="111"/>
      <c r="BM62" s="111"/>
      <c r="BN62" s="111"/>
      <c r="BO62" s="111"/>
      <c r="BP62" s="111"/>
      <c r="BQ62" s="111"/>
      <c r="BR62" s="111"/>
      <c r="BS62" s="111"/>
      <c r="BT62" s="111"/>
      <c r="BU62" s="111"/>
      <c r="BV62" s="111"/>
      <c r="BW62" s="111"/>
      <c r="BX62" s="111"/>
      <c r="BY62" s="111"/>
      <c r="BZ62" s="111"/>
      <c r="CA62" s="111"/>
      <c r="CB62" s="111"/>
      <c r="CC62" s="111"/>
      <c r="CD62" s="111"/>
      <c r="CE62" s="111"/>
      <c r="CF62" s="111"/>
      <c r="CG62" s="111"/>
      <c r="CH62" s="111"/>
      <c r="CI62" s="110">
        <f t="shared" si="0"/>
        <v>0</v>
      </c>
      <c r="CJ62" s="105"/>
    </row>
    <row r="63" spans="1:88" s="112" customFormat="1" ht="37.5">
      <c r="A63" s="107">
        <v>57</v>
      </c>
      <c r="B63" s="108" t="s">
        <v>245</v>
      </c>
      <c r="C63" s="109" t="s">
        <v>185</v>
      </c>
      <c r="D63" s="110"/>
      <c r="E63" s="110"/>
      <c r="F63" s="110"/>
      <c r="G63" s="110"/>
      <c r="H63" s="110"/>
      <c r="I63" s="110"/>
      <c r="J63" s="110"/>
      <c r="K63" s="110"/>
      <c r="L63" s="110"/>
      <c r="M63" s="110" t="e">
        <f>#REF!</f>
        <v>#REF!</v>
      </c>
      <c r="N63" s="110" t="e">
        <f>#REF!</f>
        <v>#REF!</v>
      </c>
      <c r="O63" s="110"/>
      <c r="P63" s="110"/>
      <c r="Q63" s="110"/>
      <c r="R63" s="110"/>
      <c r="S63" s="110" t="e">
        <f>#REF!</f>
        <v>#REF!</v>
      </c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 t="e">
        <f>#REF!</f>
        <v>#REF!</v>
      </c>
      <c r="AJ63" s="110"/>
      <c r="AK63" s="110"/>
      <c r="AL63" s="110" t="e">
        <f>#REF!</f>
        <v>#REF!</v>
      </c>
      <c r="AM63" s="110"/>
      <c r="AN63" s="110"/>
      <c r="AO63" s="110"/>
      <c r="AP63" s="110"/>
      <c r="AQ63" s="110"/>
      <c r="AR63" s="110"/>
      <c r="AS63" s="110"/>
      <c r="AT63" s="110"/>
      <c r="AU63" s="110"/>
      <c r="AV63" s="110"/>
      <c r="AW63" s="110"/>
      <c r="AX63" s="110"/>
      <c r="AY63" s="110"/>
      <c r="AZ63" s="110"/>
      <c r="BA63" s="110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1" t="e">
        <f>#REF!</f>
        <v>#REF!</v>
      </c>
      <c r="BP63" s="111"/>
      <c r="BQ63" s="111"/>
      <c r="BR63" s="111"/>
      <c r="BS63" s="111"/>
      <c r="BT63" s="111" t="e">
        <f>#REF!</f>
        <v>#REF!</v>
      </c>
      <c r="BU63" s="111"/>
      <c r="BV63" s="111"/>
      <c r="BW63" s="111"/>
      <c r="BX63" s="111"/>
      <c r="BY63" s="111"/>
      <c r="BZ63" s="111"/>
      <c r="CA63" s="111" t="e">
        <f>#REF!</f>
        <v>#REF!</v>
      </c>
      <c r="CB63" s="111"/>
      <c r="CC63" s="111"/>
      <c r="CD63" s="111"/>
      <c r="CE63" s="111"/>
      <c r="CF63" s="111"/>
      <c r="CG63" s="111"/>
      <c r="CH63" s="111"/>
      <c r="CI63" s="110" t="e">
        <f t="shared" si="0"/>
        <v>#REF!</v>
      </c>
      <c r="CJ63" s="105"/>
    </row>
    <row r="64" spans="1:88" ht="37.5">
      <c r="A64" s="107">
        <v>58</v>
      </c>
      <c r="B64" s="108" t="s">
        <v>246</v>
      </c>
      <c r="C64" s="109" t="s">
        <v>185</v>
      </c>
      <c r="D64" s="11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  <c r="AH64" s="110"/>
      <c r="AI64" s="110"/>
      <c r="AJ64" s="110"/>
      <c r="AK64" s="110"/>
      <c r="AL64" s="110"/>
      <c r="AM64" s="110"/>
      <c r="AN64" s="110"/>
      <c r="AO64" s="110"/>
      <c r="AP64" s="110"/>
      <c r="AQ64" s="110"/>
      <c r="AR64" s="110"/>
      <c r="AS64" s="110"/>
      <c r="AT64" s="110"/>
      <c r="AU64" s="110"/>
      <c r="AV64" s="110"/>
      <c r="AW64" s="110"/>
      <c r="AX64" s="110"/>
      <c r="AY64" s="110"/>
      <c r="AZ64" s="110"/>
      <c r="BA64" s="110"/>
      <c r="BB64" s="111"/>
      <c r="BC64" s="111"/>
      <c r="BD64" s="111"/>
      <c r="BE64" s="111"/>
      <c r="BF64" s="111"/>
      <c r="BG64" s="111"/>
      <c r="BH64" s="111"/>
      <c r="BI64" s="111"/>
      <c r="BJ64" s="111"/>
      <c r="BK64" s="111"/>
      <c r="BL64" s="111"/>
      <c r="BM64" s="111"/>
      <c r="BN64" s="111"/>
      <c r="BO64" s="111"/>
      <c r="BP64" s="111"/>
      <c r="BQ64" s="111"/>
      <c r="BR64" s="111"/>
      <c r="BS64" s="111"/>
      <c r="BT64" s="111"/>
      <c r="BU64" s="111"/>
      <c r="BV64" s="111"/>
      <c r="BW64" s="111"/>
      <c r="BX64" s="111"/>
      <c r="BY64" s="111"/>
      <c r="BZ64" s="111"/>
      <c r="CA64" s="111"/>
      <c r="CB64" s="111"/>
      <c r="CC64" s="111"/>
      <c r="CD64" s="111"/>
      <c r="CE64" s="111"/>
      <c r="CF64" s="111"/>
      <c r="CG64" s="111"/>
      <c r="CH64" s="111"/>
      <c r="CI64" s="110">
        <f t="shared" si="0"/>
        <v>0</v>
      </c>
      <c r="CJ64" s="105"/>
    </row>
    <row r="65" spans="1:88" ht="37.5">
      <c r="A65" s="107">
        <v>59</v>
      </c>
      <c r="B65" s="108" t="s">
        <v>247</v>
      </c>
      <c r="C65" s="109" t="s">
        <v>185</v>
      </c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  <c r="AH65" s="110"/>
      <c r="AI65" s="110"/>
      <c r="AJ65" s="110"/>
      <c r="AK65" s="110"/>
      <c r="AL65" s="110"/>
      <c r="AM65" s="110"/>
      <c r="AN65" s="110"/>
      <c r="AO65" s="110"/>
      <c r="AP65" s="110"/>
      <c r="AQ65" s="110"/>
      <c r="AR65" s="110"/>
      <c r="AS65" s="110"/>
      <c r="AT65" s="110"/>
      <c r="AU65" s="110"/>
      <c r="AV65" s="110"/>
      <c r="AW65" s="110"/>
      <c r="AX65" s="110"/>
      <c r="AY65" s="110"/>
      <c r="AZ65" s="110"/>
      <c r="BA65" s="110"/>
      <c r="BB65" s="111"/>
      <c r="BC65" s="111"/>
      <c r="BD65" s="111"/>
      <c r="BE65" s="111"/>
      <c r="BF65" s="111"/>
      <c r="BG65" s="111"/>
      <c r="BH65" s="111"/>
      <c r="BI65" s="111"/>
      <c r="BJ65" s="111"/>
      <c r="BK65" s="111"/>
      <c r="BL65" s="111"/>
      <c r="BM65" s="111"/>
      <c r="BN65" s="111"/>
      <c r="BO65" s="111"/>
      <c r="BP65" s="111"/>
      <c r="BQ65" s="111"/>
      <c r="BR65" s="111"/>
      <c r="BS65" s="111"/>
      <c r="BT65" s="111"/>
      <c r="BU65" s="111"/>
      <c r="BV65" s="111"/>
      <c r="BW65" s="111"/>
      <c r="BX65" s="111"/>
      <c r="BY65" s="111"/>
      <c r="BZ65" s="111"/>
      <c r="CA65" s="111"/>
      <c r="CB65" s="111"/>
      <c r="CC65" s="111"/>
      <c r="CD65" s="111"/>
      <c r="CE65" s="111"/>
      <c r="CF65" s="111"/>
      <c r="CG65" s="111"/>
      <c r="CH65" s="111"/>
      <c r="CI65" s="110">
        <f t="shared" si="0"/>
        <v>0</v>
      </c>
      <c r="CJ65" s="105"/>
    </row>
    <row r="66" spans="1:88" ht="37.5">
      <c r="A66" s="107">
        <v>60</v>
      </c>
      <c r="B66" s="108" t="s">
        <v>248</v>
      </c>
      <c r="C66" s="109" t="s">
        <v>185</v>
      </c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1"/>
      <c r="BC66" s="111"/>
      <c r="BD66" s="111"/>
      <c r="BE66" s="111"/>
      <c r="BF66" s="111"/>
      <c r="BG66" s="111"/>
      <c r="BH66" s="111"/>
      <c r="BI66" s="111"/>
      <c r="BJ66" s="111"/>
      <c r="BK66" s="111"/>
      <c r="BL66" s="111"/>
      <c r="BM66" s="111"/>
      <c r="BN66" s="111"/>
      <c r="BO66" s="111"/>
      <c r="BP66" s="111"/>
      <c r="BQ66" s="111"/>
      <c r="BR66" s="111"/>
      <c r="BS66" s="111"/>
      <c r="BT66" s="111"/>
      <c r="BU66" s="111"/>
      <c r="BV66" s="111"/>
      <c r="BW66" s="111"/>
      <c r="BX66" s="111"/>
      <c r="BY66" s="111"/>
      <c r="BZ66" s="111"/>
      <c r="CA66" s="111"/>
      <c r="CB66" s="111"/>
      <c r="CC66" s="111"/>
      <c r="CD66" s="111"/>
      <c r="CE66" s="111"/>
      <c r="CF66" s="111"/>
      <c r="CG66" s="111"/>
      <c r="CH66" s="111"/>
      <c r="CI66" s="110">
        <f t="shared" si="0"/>
        <v>0</v>
      </c>
      <c r="CJ66" s="105"/>
    </row>
    <row r="67" spans="1:88" ht="37.5">
      <c r="A67" s="107">
        <v>61</v>
      </c>
      <c r="B67" s="108" t="s">
        <v>249</v>
      </c>
      <c r="C67" s="109" t="s">
        <v>185</v>
      </c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  <c r="AJ67" s="110"/>
      <c r="AK67" s="110"/>
      <c r="AL67" s="110"/>
      <c r="AM67" s="110"/>
      <c r="AN67" s="110"/>
      <c r="AO67" s="110"/>
      <c r="AP67" s="110"/>
      <c r="AQ67" s="110"/>
      <c r="AR67" s="110"/>
      <c r="AS67" s="110"/>
      <c r="AT67" s="110"/>
      <c r="AU67" s="110"/>
      <c r="AV67" s="110"/>
      <c r="AW67" s="110"/>
      <c r="AX67" s="110"/>
      <c r="AY67" s="110"/>
      <c r="AZ67" s="110"/>
      <c r="BA67" s="110"/>
      <c r="BB67" s="111"/>
      <c r="BC67" s="111"/>
      <c r="BD67" s="111"/>
      <c r="BE67" s="111"/>
      <c r="BF67" s="111"/>
      <c r="BG67" s="111"/>
      <c r="BH67" s="111"/>
      <c r="BI67" s="111"/>
      <c r="BJ67" s="111"/>
      <c r="BK67" s="111"/>
      <c r="BL67" s="111"/>
      <c r="BM67" s="111"/>
      <c r="BN67" s="111"/>
      <c r="BO67" s="111"/>
      <c r="BP67" s="111"/>
      <c r="BQ67" s="111"/>
      <c r="BR67" s="111"/>
      <c r="BS67" s="111"/>
      <c r="BT67" s="111"/>
      <c r="BU67" s="111"/>
      <c r="BV67" s="111"/>
      <c r="BW67" s="111"/>
      <c r="BX67" s="111"/>
      <c r="BY67" s="111"/>
      <c r="BZ67" s="111"/>
      <c r="CA67" s="111"/>
      <c r="CB67" s="111"/>
      <c r="CC67" s="111"/>
      <c r="CD67" s="111"/>
      <c r="CE67" s="111"/>
      <c r="CF67" s="111"/>
      <c r="CG67" s="111"/>
      <c r="CH67" s="111"/>
      <c r="CI67" s="110">
        <f t="shared" ref="CI67:CI130" si="1">SUM(D67:CH67)</f>
        <v>0</v>
      </c>
      <c r="CJ67" s="105"/>
    </row>
    <row r="68" spans="1:88" ht="37.5">
      <c r="A68" s="107">
        <v>62</v>
      </c>
      <c r="B68" s="108" t="s">
        <v>250</v>
      </c>
      <c r="C68" s="109" t="s">
        <v>185</v>
      </c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  <c r="AH68" s="110"/>
      <c r="AI68" s="110"/>
      <c r="AJ68" s="110"/>
      <c r="AK68" s="110"/>
      <c r="AL68" s="110"/>
      <c r="AM68" s="110"/>
      <c r="AN68" s="110"/>
      <c r="AO68" s="110"/>
      <c r="AP68" s="110"/>
      <c r="AQ68" s="110"/>
      <c r="AR68" s="110"/>
      <c r="AS68" s="110"/>
      <c r="AT68" s="110"/>
      <c r="AU68" s="110"/>
      <c r="AV68" s="110"/>
      <c r="AW68" s="110"/>
      <c r="AX68" s="110"/>
      <c r="AY68" s="110"/>
      <c r="AZ68" s="110"/>
      <c r="BA68" s="110"/>
      <c r="BB68" s="111"/>
      <c r="BC68" s="111"/>
      <c r="BD68" s="111"/>
      <c r="BE68" s="111"/>
      <c r="BF68" s="111"/>
      <c r="BG68" s="111"/>
      <c r="BH68" s="111"/>
      <c r="BI68" s="111"/>
      <c r="BJ68" s="111"/>
      <c r="BK68" s="111"/>
      <c r="BL68" s="111"/>
      <c r="BM68" s="111"/>
      <c r="BN68" s="111"/>
      <c r="BO68" s="111"/>
      <c r="BP68" s="111"/>
      <c r="BQ68" s="111"/>
      <c r="BR68" s="111"/>
      <c r="BS68" s="111"/>
      <c r="BT68" s="111"/>
      <c r="BU68" s="111"/>
      <c r="BV68" s="111"/>
      <c r="BW68" s="111"/>
      <c r="BX68" s="111"/>
      <c r="BY68" s="111"/>
      <c r="BZ68" s="111"/>
      <c r="CA68" s="111"/>
      <c r="CB68" s="111"/>
      <c r="CC68" s="111"/>
      <c r="CD68" s="111"/>
      <c r="CE68" s="111"/>
      <c r="CF68" s="111"/>
      <c r="CG68" s="111"/>
      <c r="CH68" s="111"/>
      <c r="CI68" s="110">
        <f t="shared" si="1"/>
        <v>0</v>
      </c>
      <c r="CJ68" s="105"/>
    </row>
    <row r="69" spans="1:88" ht="37.5">
      <c r="A69" s="107">
        <v>63</v>
      </c>
      <c r="B69" s="108" t="s">
        <v>251</v>
      </c>
      <c r="C69" s="109" t="s">
        <v>185</v>
      </c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1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1"/>
      <c r="BC69" s="111"/>
      <c r="BD69" s="111"/>
      <c r="BE69" s="111"/>
      <c r="BF69" s="111"/>
      <c r="BG69" s="111"/>
      <c r="BH69" s="111"/>
      <c r="BI69" s="111"/>
      <c r="BJ69" s="111"/>
      <c r="BK69" s="111"/>
      <c r="BL69" s="111"/>
      <c r="BM69" s="111"/>
      <c r="BN69" s="111"/>
      <c r="BO69" s="111"/>
      <c r="BP69" s="111"/>
      <c r="BQ69" s="111"/>
      <c r="BR69" s="111"/>
      <c r="BS69" s="111"/>
      <c r="BT69" s="111"/>
      <c r="BU69" s="111"/>
      <c r="BV69" s="111"/>
      <c r="BW69" s="111"/>
      <c r="BX69" s="111"/>
      <c r="BY69" s="111"/>
      <c r="BZ69" s="111"/>
      <c r="CA69" s="111"/>
      <c r="CB69" s="111"/>
      <c r="CC69" s="111"/>
      <c r="CD69" s="111"/>
      <c r="CE69" s="111"/>
      <c r="CF69" s="111"/>
      <c r="CG69" s="111"/>
      <c r="CH69" s="111"/>
      <c r="CI69" s="110">
        <f t="shared" si="1"/>
        <v>0</v>
      </c>
      <c r="CJ69" s="105"/>
    </row>
    <row r="70" spans="1:88" ht="37.5">
      <c r="A70" s="107">
        <v>64</v>
      </c>
      <c r="B70" s="108" t="s">
        <v>252</v>
      </c>
      <c r="C70" s="109" t="s">
        <v>185</v>
      </c>
      <c r="D70" s="110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  <c r="AH70" s="110"/>
      <c r="AI70" s="110"/>
      <c r="AJ70" s="110"/>
      <c r="AK70" s="110"/>
      <c r="AL70" s="110"/>
      <c r="AM70" s="110"/>
      <c r="AN70" s="110"/>
      <c r="AO70" s="110"/>
      <c r="AP70" s="110"/>
      <c r="AQ70" s="110"/>
      <c r="AR70" s="110"/>
      <c r="AS70" s="110"/>
      <c r="AT70" s="110"/>
      <c r="AU70" s="110"/>
      <c r="AV70" s="110"/>
      <c r="AW70" s="110"/>
      <c r="AX70" s="110"/>
      <c r="AY70" s="110"/>
      <c r="AZ70" s="110"/>
      <c r="BA70" s="110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0">
        <f t="shared" si="1"/>
        <v>0</v>
      </c>
      <c r="CJ70" s="105"/>
    </row>
    <row r="71" spans="1:88" ht="37.5">
      <c r="A71" s="107">
        <v>65</v>
      </c>
      <c r="B71" s="108" t="s">
        <v>253</v>
      </c>
      <c r="C71" s="109" t="s">
        <v>185</v>
      </c>
      <c r="D71" s="110"/>
      <c r="E71" s="110"/>
      <c r="F71" s="110"/>
      <c r="G71" s="110"/>
      <c r="H71" s="110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  <c r="AH71" s="110"/>
      <c r="AI71" s="110"/>
      <c r="AJ71" s="110"/>
      <c r="AK71" s="110"/>
      <c r="AL71" s="110"/>
      <c r="AM71" s="110"/>
      <c r="AN71" s="110"/>
      <c r="AO71" s="110"/>
      <c r="AP71" s="110"/>
      <c r="AQ71" s="110"/>
      <c r="AR71" s="110"/>
      <c r="AS71" s="110"/>
      <c r="AT71" s="110"/>
      <c r="AU71" s="110"/>
      <c r="AV71" s="110"/>
      <c r="AW71" s="110"/>
      <c r="AX71" s="110"/>
      <c r="AY71" s="110"/>
      <c r="AZ71" s="110"/>
      <c r="BA71" s="110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0">
        <f t="shared" si="1"/>
        <v>0</v>
      </c>
      <c r="CJ71" s="105"/>
    </row>
    <row r="72" spans="1:88" ht="37.5">
      <c r="A72" s="107">
        <v>66</v>
      </c>
      <c r="B72" s="108" t="s">
        <v>254</v>
      </c>
      <c r="C72" s="109" t="s">
        <v>185</v>
      </c>
      <c r="D72" s="110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  <c r="AH72" s="110"/>
      <c r="AI72" s="110"/>
      <c r="AJ72" s="110"/>
      <c r="AK72" s="110"/>
      <c r="AL72" s="110"/>
      <c r="AM72" s="110"/>
      <c r="AN72" s="110"/>
      <c r="AO72" s="110"/>
      <c r="AP72" s="110"/>
      <c r="AQ72" s="110"/>
      <c r="AR72" s="110"/>
      <c r="AS72" s="110"/>
      <c r="AT72" s="110"/>
      <c r="AU72" s="110"/>
      <c r="AV72" s="110"/>
      <c r="AW72" s="110"/>
      <c r="AX72" s="110"/>
      <c r="AY72" s="110"/>
      <c r="AZ72" s="110"/>
      <c r="BA72" s="110"/>
      <c r="BB72" s="111"/>
      <c r="BC72" s="111"/>
      <c r="BD72" s="111"/>
      <c r="BE72" s="111"/>
      <c r="BF72" s="111"/>
      <c r="BG72" s="111"/>
      <c r="BH72" s="111"/>
      <c r="BI72" s="111"/>
      <c r="BJ72" s="111"/>
      <c r="BK72" s="111"/>
      <c r="BL72" s="111"/>
      <c r="BM72" s="111"/>
      <c r="BN72" s="111"/>
      <c r="BO72" s="111"/>
      <c r="BP72" s="111"/>
      <c r="BQ72" s="111"/>
      <c r="BR72" s="111"/>
      <c r="BS72" s="111"/>
      <c r="BT72" s="111"/>
      <c r="BU72" s="111"/>
      <c r="BV72" s="111"/>
      <c r="BW72" s="111"/>
      <c r="BX72" s="111"/>
      <c r="BY72" s="111"/>
      <c r="BZ72" s="111"/>
      <c r="CA72" s="111"/>
      <c r="CB72" s="111"/>
      <c r="CC72" s="111"/>
      <c r="CD72" s="111"/>
      <c r="CE72" s="111"/>
      <c r="CF72" s="111"/>
      <c r="CG72" s="111"/>
      <c r="CH72" s="111"/>
      <c r="CI72" s="110">
        <f t="shared" si="1"/>
        <v>0</v>
      </c>
      <c r="CJ72" s="105"/>
    </row>
    <row r="73" spans="1:88" ht="37.5">
      <c r="A73" s="107">
        <v>67</v>
      </c>
      <c r="B73" s="108" t="s">
        <v>255</v>
      </c>
      <c r="C73" s="109" t="s">
        <v>185</v>
      </c>
      <c r="D73" s="110"/>
      <c r="E73" s="110"/>
      <c r="F73" s="110"/>
      <c r="G73" s="110"/>
      <c r="H73" s="110"/>
      <c r="I73" s="110"/>
      <c r="J73" s="110"/>
      <c r="K73" s="110"/>
      <c r="L73" s="110"/>
      <c r="M73" s="110"/>
      <c r="N73" s="110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10"/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10"/>
      <c r="AY73" s="110"/>
      <c r="AZ73" s="110"/>
      <c r="BA73" s="110"/>
      <c r="BB73" s="111"/>
      <c r="BC73" s="111"/>
      <c r="BD73" s="111"/>
      <c r="BE73" s="111"/>
      <c r="BF73" s="111"/>
      <c r="BG73" s="111"/>
      <c r="BH73" s="111"/>
      <c r="BI73" s="111"/>
      <c r="BJ73" s="111"/>
      <c r="BK73" s="111"/>
      <c r="BL73" s="111"/>
      <c r="BM73" s="111"/>
      <c r="BN73" s="111"/>
      <c r="BO73" s="111"/>
      <c r="BP73" s="111"/>
      <c r="BQ73" s="111"/>
      <c r="BR73" s="111"/>
      <c r="BS73" s="111"/>
      <c r="BT73" s="111"/>
      <c r="BU73" s="111"/>
      <c r="BV73" s="111"/>
      <c r="BW73" s="111"/>
      <c r="BX73" s="111"/>
      <c r="BY73" s="111"/>
      <c r="BZ73" s="111"/>
      <c r="CA73" s="111"/>
      <c r="CB73" s="111"/>
      <c r="CC73" s="111"/>
      <c r="CD73" s="111"/>
      <c r="CE73" s="111"/>
      <c r="CF73" s="111"/>
      <c r="CG73" s="111"/>
      <c r="CH73" s="111"/>
      <c r="CI73" s="110">
        <f t="shared" si="1"/>
        <v>0</v>
      </c>
      <c r="CJ73" s="105"/>
    </row>
    <row r="74" spans="1:88" ht="37.5">
      <c r="A74" s="107">
        <v>68</v>
      </c>
      <c r="B74" s="108" t="s">
        <v>256</v>
      </c>
      <c r="C74" s="109" t="s">
        <v>185</v>
      </c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  <c r="AJ74" s="110"/>
      <c r="AK74" s="110"/>
      <c r="AL74" s="110"/>
      <c r="AM74" s="110"/>
      <c r="AN74" s="110"/>
      <c r="AO74" s="110"/>
      <c r="AP74" s="110"/>
      <c r="AQ74" s="110"/>
      <c r="AR74" s="110"/>
      <c r="AS74" s="110"/>
      <c r="AT74" s="110"/>
      <c r="AU74" s="110"/>
      <c r="AV74" s="110"/>
      <c r="AW74" s="110"/>
      <c r="AX74" s="110"/>
      <c r="AY74" s="110"/>
      <c r="AZ74" s="110"/>
      <c r="BA74" s="110"/>
      <c r="BB74" s="111"/>
      <c r="BC74" s="111"/>
      <c r="BD74" s="111"/>
      <c r="BE74" s="111"/>
      <c r="BF74" s="111"/>
      <c r="BG74" s="111"/>
      <c r="BH74" s="111"/>
      <c r="BI74" s="111"/>
      <c r="BJ74" s="111"/>
      <c r="BK74" s="111"/>
      <c r="BL74" s="111"/>
      <c r="BM74" s="111"/>
      <c r="BN74" s="111"/>
      <c r="BO74" s="111"/>
      <c r="BP74" s="111"/>
      <c r="BQ74" s="111"/>
      <c r="BR74" s="111"/>
      <c r="BS74" s="111"/>
      <c r="BT74" s="111"/>
      <c r="BU74" s="111"/>
      <c r="BV74" s="111"/>
      <c r="BW74" s="111"/>
      <c r="BX74" s="111"/>
      <c r="BY74" s="111"/>
      <c r="BZ74" s="111"/>
      <c r="CA74" s="111"/>
      <c r="CB74" s="111"/>
      <c r="CC74" s="111"/>
      <c r="CD74" s="111"/>
      <c r="CE74" s="111"/>
      <c r="CF74" s="111"/>
      <c r="CG74" s="111"/>
      <c r="CH74" s="111"/>
      <c r="CI74" s="110">
        <f t="shared" si="1"/>
        <v>0</v>
      </c>
      <c r="CJ74" s="105"/>
    </row>
    <row r="75" spans="1:88" s="112" customFormat="1" ht="37.5">
      <c r="A75" s="107">
        <v>69</v>
      </c>
      <c r="B75" s="108" t="s">
        <v>257</v>
      </c>
      <c r="C75" s="109" t="s">
        <v>185</v>
      </c>
      <c r="D75" s="110"/>
      <c r="E75" s="110"/>
      <c r="F75" s="110"/>
      <c r="G75" s="110"/>
      <c r="H75" s="110"/>
      <c r="I75" s="110"/>
      <c r="J75" s="110"/>
      <c r="K75" s="110"/>
      <c r="L75" s="110"/>
      <c r="M75" s="110" t="e">
        <f>#REF!</f>
        <v>#REF!</v>
      </c>
      <c r="N75" s="110" t="e">
        <f>#REF!</f>
        <v>#REF!</v>
      </c>
      <c r="O75" s="110"/>
      <c r="P75" s="110"/>
      <c r="Q75" s="110"/>
      <c r="R75" s="110"/>
      <c r="S75" s="110"/>
      <c r="T75" s="110"/>
      <c r="U75" s="110"/>
      <c r="V75" s="110"/>
      <c r="W75" s="110"/>
      <c r="X75" s="110"/>
      <c r="Y75" s="110"/>
      <c r="Z75" s="110"/>
      <c r="AA75" s="110"/>
      <c r="AB75" s="110"/>
      <c r="AC75" s="110"/>
      <c r="AD75" s="110"/>
      <c r="AE75" s="110"/>
      <c r="AF75" s="110"/>
      <c r="AG75" s="110" t="e">
        <f>#REF!</f>
        <v>#REF!</v>
      </c>
      <c r="AH75" s="110"/>
      <c r="AI75" s="110"/>
      <c r="AJ75" s="110"/>
      <c r="AK75" s="110" t="e">
        <f>#REF!</f>
        <v>#REF!</v>
      </c>
      <c r="AL75" s="110" t="e">
        <f>#REF!</f>
        <v>#REF!</v>
      </c>
      <c r="AM75" s="114"/>
      <c r="AN75" s="110"/>
      <c r="AO75" s="110"/>
      <c r="AP75" s="110"/>
      <c r="AQ75" s="110"/>
      <c r="AR75" s="110"/>
      <c r="AS75" s="110"/>
      <c r="AT75" s="110"/>
      <c r="AU75" s="110"/>
      <c r="AV75" s="110"/>
      <c r="AW75" s="110"/>
      <c r="AX75" s="110"/>
      <c r="AY75" s="110"/>
      <c r="AZ75" s="110"/>
      <c r="BA75" s="110"/>
      <c r="BB75" s="111"/>
      <c r="BC75" s="111"/>
      <c r="BD75" s="111"/>
      <c r="BE75" s="111"/>
      <c r="BF75" s="111"/>
      <c r="BG75" s="111"/>
      <c r="BH75" s="111" t="e">
        <f>#REF!</f>
        <v>#REF!</v>
      </c>
      <c r="BI75" s="111"/>
      <c r="BJ75" s="111"/>
      <c r="BK75" s="111"/>
      <c r="BL75" s="111"/>
      <c r="BM75" s="111" t="e">
        <f>#REF!</f>
        <v>#REF!</v>
      </c>
      <c r="BN75" s="111"/>
      <c r="BO75" s="111"/>
      <c r="BP75" s="111"/>
      <c r="BQ75" s="111"/>
      <c r="BR75" s="111"/>
      <c r="BS75" s="111"/>
      <c r="BT75" s="111" t="e">
        <f>#REF!</f>
        <v>#REF!</v>
      </c>
      <c r="BU75" s="111" t="e">
        <f>#REF!</f>
        <v>#REF!</v>
      </c>
      <c r="BV75" s="111"/>
      <c r="BW75" s="111"/>
      <c r="BX75" s="111"/>
      <c r="BY75" s="111"/>
      <c r="BZ75" s="111" t="e">
        <f>#REF!</f>
        <v>#REF!</v>
      </c>
      <c r="CA75" s="111"/>
      <c r="CB75" s="111"/>
      <c r="CC75" s="111"/>
      <c r="CD75" s="111"/>
      <c r="CE75" s="111"/>
      <c r="CF75" s="111"/>
      <c r="CG75" s="111"/>
      <c r="CH75" s="111"/>
      <c r="CI75" s="110" t="e">
        <f t="shared" si="1"/>
        <v>#REF!</v>
      </c>
      <c r="CJ75" s="105"/>
    </row>
    <row r="76" spans="1:88" ht="37.5">
      <c r="A76" s="107">
        <v>70</v>
      </c>
      <c r="B76" s="108" t="s">
        <v>258</v>
      </c>
      <c r="C76" s="109" t="s">
        <v>185</v>
      </c>
      <c r="D76" s="110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10"/>
      <c r="T76" s="110"/>
      <c r="U76" s="110"/>
      <c r="V76" s="110"/>
      <c r="W76" s="110"/>
      <c r="X76" s="110"/>
      <c r="Y76" s="110"/>
      <c r="Z76" s="110"/>
      <c r="AA76" s="110"/>
      <c r="AB76" s="110"/>
      <c r="AC76" s="110"/>
      <c r="AD76" s="110"/>
      <c r="AE76" s="110"/>
      <c r="AF76" s="110"/>
      <c r="AG76" s="110"/>
      <c r="AH76" s="110"/>
      <c r="AI76" s="110"/>
      <c r="AJ76" s="110"/>
      <c r="AK76" s="110"/>
      <c r="AL76" s="110"/>
      <c r="AM76" s="110"/>
      <c r="AN76" s="110"/>
      <c r="AO76" s="110"/>
      <c r="AP76" s="110"/>
      <c r="AQ76" s="110"/>
      <c r="AR76" s="110"/>
      <c r="AS76" s="110"/>
      <c r="AT76" s="110"/>
      <c r="AU76" s="110"/>
      <c r="AV76" s="110"/>
      <c r="AW76" s="110"/>
      <c r="AX76" s="110"/>
      <c r="AY76" s="110"/>
      <c r="AZ76" s="110"/>
      <c r="BA76" s="110"/>
      <c r="BB76" s="111"/>
      <c r="BC76" s="111"/>
      <c r="BD76" s="111"/>
      <c r="BE76" s="111"/>
      <c r="BF76" s="111"/>
      <c r="BG76" s="111"/>
      <c r="BH76" s="111"/>
      <c r="BI76" s="111"/>
      <c r="BJ76" s="111"/>
      <c r="BK76" s="111"/>
      <c r="BL76" s="111"/>
      <c r="BM76" s="111"/>
      <c r="BN76" s="111"/>
      <c r="BO76" s="111"/>
      <c r="BP76" s="111"/>
      <c r="BQ76" s="111"/>
      <c r="BR76" s="111"/>
      <c r="BS76" s="111"/>
      <c r="BT76" s="111"/>
      <c r="BU76" s="111"/>
      <c r="BV76" s="111"/>
      <c r="BW76" s="111"/>
      <c r="BX76" s="111"/>
      <c r="BY76" s="111"/>
      <c r="BZ76" s="111"/>
      <c r="CA76" s="111"/>
      <c r="CB76" s="111"/>
      <c r="CC76" s="111"/>
      <c r="CD76" s="111"/>
      <c r="CE76" s="111"/>
      <c r="CF76" s="111"/>
      <c r="CG76" s="111"/>
      <c r="CH76" s="111"/>
      <c r="CI76" s="110">
        <f t="shared" si="1"/>
        <v>0</v>
      </c>
      <c r="CJ76" s="105"/>
    </row>
    <row r="77" spans="1:88" ht="37.5">
      <c r="A77" s="107">
        <v>71</v>
      </c>
      <c r="B77" s="108" t="s">
        <v>259</v>
      </c>
      <c r="C77" s="109" t="s">
        <v>185</v>
      </c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10"/>
      <c r="Y77" s="110"/>
      <c r="Z77" s="110"/>
      <c r="AA77" s="110"/>
      <c r="AB77" s="110"/>
      <c r="AC77" s="110"/>
      <c r="AD77" s="110"/>
      <c r="AE77" s="110"/>
      <c r="AF77" s="110"/>
      <c r="AG77" s="110"/>
      <c r="AH77" s="110"/>
      <c r="AI77" s="110"/>
      <c r="AJ77" s="110"/>
      <c r="AK77" s="110"/>
      <c r="AL77" s="110"/>
      <c r="AM77" s="110"/>
      <c r="AN77" s="110"/>
      <c r="AO77" s="110"/>
      <c r="AP77" s="110"/>
      <c r="AQ77" s="110"/>
      <c r="AR77" s="110"/>
      <c r="AS77" s="110"/>
      <c r="AT77" s="110"/>
      <c r="AU77" s="110"/>
      <c r="AV77" s="110"/>
      <c r="AW77" s="110"/>
      <c r="AX77" s="110"/>
      <c r="AY77" s="110"/>
      <c r="AZ77" s="110"/>
      <c r="BA77" s="110"/>
      <c r="BB77" s="111"/>
      <c r="BC77" s="111"/>
      <c r="BD77" s="111"/>
      <c r="BE77" s="111"/>
      <c r="BF77" s="111"/>
      <c r="BG77" s="111"/>
      <c r="BH77" s="111"/>
      <c r="BI77" s="111"/>
      <c r="BJ77" s="111"/>
      <c r="BK77" s="111"/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1"/>
      <c r="BZ77" s="111"/>
      <c r="CA77" s="111"/>
      <c r="CB77" s="111"/>
      <c r="CC77" s="111"/>
      <c r="CD77" s="111"/>
      <c r="CE77" s="111"/>
      <c r="CF77" s="111"/>
      <c r="CG77" s="111"/>
      <c r="CH77" s="111"/>
      <c r="CI77" s="110">
        <f t="shared" si="1"/>
        <v>0</v>
      </c>
      <c r="CJ77" s="105"/>
    </row>
    <row r="78" spans="1:88" s="112" customFormat="1" ht="37.5">
      <c r="A78" s="107">
        <v>72</v>
      </c>
      <c r="B78" s="108" t="s">
        <v>260</v>
      </c>
      <c r="C78" s="109" t="s">
        <v>185</v>
      </c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 t="e">
        <f>#REF!</f>
        <v>#REF!</v>
      </c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  <c r="AH78" s="110"/>
      <c r="AI78" s="110"/>
      <c r="AJ78" s="110"/>
      <c r="AK78" s="110" t="e">
        <f>#REF!</f>
        <v>#REF!</v>
      </c>
      <c r="AL78" s="110"/>
      <c r="AM78" s="110"/>
      <c r="AN78" s="110"/>
      <c r="AO78" s="110"/>
      <c r="AP78" s="110"/>
      <c r="AQ78" s="110"/>
      <c r="AR78" s="110"/>
      <c r="AS78" s="110"/>
      <c r="AT78" s="110"/>
      <c r="AU78" s="110"/>
      <c r="AV78" s="110"/>
      <c r="AW78" s="110"/>
      <c r="AX78" s="110"/>
      <c r="AY78" s="110"/>
      <c r="AZ78" s="110"/>
      <c r="BA78" s="110"/>
      <c r="BB78" s="111"/>
      <c r="BC78" s="111"/>
      <c r="BD78" s="111"/>
      <c r="BE78" s="111"/>
      <c r="BF78" s="111"/>
      <c r="BG78" s="111"/>
      <c r="BH78" s="111"/>
      <c r="BI78" s="111"/>
      <c r="BJ78" s="111"/>
      <c r="BK78" s="111"/>
      <c r="BL78" s="111"/>
      <c r="BM78" s="111"/>
      <c r="BN78" s="111"/>
      <c r="BO78" s="111" t="e">
        <f>#REF!</f>
        <v>#REF!</v>
      </c>
      <c r="BP78" s="111"/>
      <c r="BQ78" s="111"/>
      <c r="BR78" s="111"/>
      <c r="BS78" s="111"/>
      <c r="BT78" s="111"/>
      <c r="BU78" s="111"/>
      <c r="BV78" s="111"/>
      <c r="BW78" s="111"/>
      <c r="BX78" s="111"/>
      <c r="BY78" s="111"/>
      <c r="BZ78" s="111"/>
      <c r="CA78" s="111"/>
      <c r="CB78" s="111"/>
      <c r="CC78" s="111"/>
      <c r="CD78" s="111"/>
      <c r="CE78" s="111"/>
      <c r="CF78" s="111"/>
      <c r="CG78" s="111"/>
      <c r="CH78" s="111"/>
      <c r="CI78" s="110" t="e">
        <f t="shared" si="1"/>
        <v>#REF!</v>
      </c>
      <c r="CJ78" s="105"/>
    </row>
    <row r="79" spans="1:88" ht="37.5">
      <c r="A79" s="107">
        <v>73</v>
      </c>
      <c r="B79" s="108" t="s">
        <v>261</v>
      </c>
      <c r="C79" s="109" t="s">
        <v>185</v>
      </c>
      <c r="D79" s="110"/>
      <c r="E79" s="110"/>
      <c r="F79" s="110"/>
      <c r="G79" s="110"/>
      <c r="H79" s="110"/>
      <c r="I79" s="110"/>
      <c r="J79" s="110"/>
      <c r="K79" s="110"/>
      <c r="L79" s="110"/>
      <c r="M79" s="110"/>
      <c r="N79" s="110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  <c r="AH79" s="110"/>
      <c r="AI79" s="110"/>
      <c r="AJ79" s="110"/>
      <c r="AK79" s="110"/>
      <c r="AL79" s="110"/>
      <c r="AM79" s="110"/>
      <c r="AN79" s="110"/>
      <c r="AO79" s="110"/>
      <c r="AP79" s="110"/>
      <c r="AQ79" s="110"/>
      <c r="AR79" s="110"/>
      <c r="AS79" s="110"/>
      <c r="AT79" s="110"/>
      <c r="AU79" s="110"/>
      <c r="AV79" s="110"/>
      <c r="AW79" s="110"/>
      <c r="AX79" s="110"/>
      <c r="AY79" s="110"/>
      <c r="AZ79" s="110"/>
      <c r="BA79" s="110"/>
      <c r="BB79" s="111"/>
      <c r="BC79" s="111"/>
      <c r="BD79" s="111"/>
      <c r="BE79" s="111"/>
      <c r="BF79" s="111"/>
      <c r="BG79" s="111"/>
      <c r="BH79" s="111"/>
      <c r="BI79" s="111"/>
      <c r="BJ79" s="111"/>
      <c r="BK79" s="111"/>
      <c r="BL79" s="111"/>
      <c r="BM79" s="111"/>
      <c r="BN79" s="111"/>
      <c r="BO79" s="111"/>
      <c r="BP79" s="111"/>
      <c r="BQ79" s="111"/>
      <c r="BR79" s="111"/>
      <c r="BS79" s="111"/>
      <c r="BT79" s="111"/>
      <c r="BU79" s="111"/>
      <c r="BV79" s="111"/>
      <c r="BW79" s="111"/>
      <c r="BX79" s="111"/>
      <c r="BY79" s="111"/>
      <c r="BZ79" s="111"/>
      <c r="CA79" s="111"/>
      <c r="CB79" s="111"/>
      <c r="CC79" s="111"/>
      <c r="CD79" s="111"/>
      <c r="CE79" s="111"/>
      <c r="CF79" s="111"/>
      <c r="CG79" s="111"/>
      <c r="CH79" s="111"/>
      <c r="CI79" s="110">
        <f t="shared" si="1"/>
        <v>0</v>
      </c>
      <c r="CJ79" s="105"/>
    </row>
    <row r="80" spans="1:88" ht="37.5">
      <c r="A80" s="107">
        <v>74</v>
      </c>
      <c r="B80" s="108" t="s">
        <v>262</v>
      </c>
      <c r="C80" s="109" t="s">
        <v>185</v>
      </c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0"/>
      <c r="AQ80" s="110"/>
      <c r="AR80" s="110"/>
      <c r="AS80" s="110"/>
      <c r="AT80" s="110"/>
      <c r="AU80" s="110"/>
      <c r="AV80" s="110"/>
      <c r="AW80" s="110"/>
      <c r="AX80" s="110"/>
      <c r="AY80" s="110"/>
      <c r="AZ80" s="110"/>
      <c r="BA80" s="110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0">
        <f t="shared" si="1"/>
        <v>0</v>
      </c>
      <c r="CJ80" s="105"/>
    </row>
    <row r="81" spans="1:88" ht="37.5">
      <c r="A81" s="107">
        <v>75</v>
      </c>
      <c r="B81" s="108" t="s">
        <v>263</v>
      </c>
      <c r="C81" s="109" t="s">
        <v>185</v>
      </c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  <c r="AH81" s="110"/>
      <c r="AI81" s="110"/>
      <c r="AJ81" s="110"/>
      <c r="AK81" s="110"/>
      <c r="AL81" s="110"/>
      <c r="AM81" s="110"/>
      <c r="AN81" s="110"/>
      <c r="AO81" s="110"/>
      <c r="AP81" s="110"/>
      <c r="AQ81" s="110"/>
      <c r="AR81" s="110"/>
      <c r="AS81" s="110"/>
      <c r="AT81" s="110"/>
      <c r="AU81" s="110"/>
      <c r="AV81" s="110"/>
      <c r="AW81" s="110"/>
      <c r="AX81" s="110"/>
      <c r="AY81" s="110"/>
      <c r="AZ81" s="110"/>
      <c r="BA81" s="110"/>
      <c r="BB81" s="111"/>
      <c r="BC81" s="111"/>
      <c r="BD81" s="111"/>
      <c r="BE81" s="111"/>
      <c r="BF81" s="111"/>
      <c r="BG81" s="111"/>
      <c r="BH81" s="111"/>
      <c r="BI81" s="111"/>
      <c r="BJ81" s="111"/>
      <c r="BK81" s="111"/>
      <c r="BL81" s="111"/>
      <c r="BM81" s="111"/>
      <c r="BN81" s="111"/>
      <c r="BO81" s="111"/>
      <c r="BP81" s="111"/>
      <c r="BQ81" s="111"/>
      <c r="BR81" s="111"/>
      <c r="BS81" s="111"/>
      <c r="BT81" s="111"/>
      <c r="BU81" s="111"/>
      <c r="BV81" s="111"/>
      <c r="BW81" s="111"/>
      <c r="BX81" s="111"/>
      <c r="BY81" s="111"/>
      <c r="BZ81" s="111"/>
      <c r="CA81" s="111"/>
      <c r="CB81" s="111"/>
      <c r="CC81" s="111"/>
      <c r="CD81" s="111"/>
      <c r="CE81" s="111"/>
      <c r="CF81" s="111"/>
      <c r="CG81" s="111"/>
      <c r="CH81" s="111"/>
      <c r="CI81" s="110">
        <f t="shared" si="1"/>
        <v>0</v>
      </c>
      <c r="CJ81" s="105"/>
    </row>
    <row r="82" spans="1:88" ht="37.5">
      <c r="A82" s="107">
        <v>76</v>
      </c>
      <c r="B82" s="108" t="s">
        <v>264</v>
      </c>
      <c r="C82" s="109" t="s">
        <v>185</v>
      </c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1"/>
      <c r="BC82" s="111"/>
      <c r="BD82" s="111"/>
      <c r="BE82" s="111"/>
      <c r="BF82" s="111"/>
      <c r="BG82" s="111"/>
      <c r="BH82" s="111"/>
      <c r="BI82" s="111"/>
      <c r="BJ82" s="111"/>
      <c r="BK82" s="111"/>
      <c r="BL82" s="111"/>
      <c r="BM82" s="111"/>
      <c r="BN82" s="111"/>
      <c r="BO82" s="111"/>
      <c r="BP82" s="111"/>
      <c r="BQ82" s="111"/>
      <c r="BR82" s="111"/>
      <c r="BS82" s="111"/>
      <c r="BT82" s="111"/>
      <c r="BU82" s="111"/>
      <c r="BV82" s="111"/>
      <c r="BW82" s="111"/>
      <c r="BX82" s="111"/>
      <c r="BY82" s="111"/>
      <c r="BZ82" s="111"/>
      <c r="CA82" s="111"/>
      <c r="CB82" s="111"/>
      <c r="CC82" s="111"/>
      <c r="CD82" s="111"/>
      <c r="CE82" s="111"/>
      <c r="CF82" s="111"/>
      <c r="CG82" s="111"/>
      <c r="CH82" s="111"/>
      <c r="CI82" s="110">
        <f t="shared" si="1"/>
        <v>0</v>
      </c>
      <c r="CJ82" s="105"/>
    </row>
    <row r="83" spans="1:88" ht="37.5">
      <c r="A83" s="107">
        <v>77</v>
      </c>
      <c r="B83" s="108" t="s">
        <v>265</v>
      </c>
      <c r="C83" s="109" t="s">
        <v>185</v>
      </c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0"/>
      <c r="AK83" s="110"/>
      <c r="AL83" s="110"/>
      <c r="AM83" s="110"/>
      <c r="AN83" s="110"/>
      <c r="AO83" s="110"/>
      <c r="AP83" s="110"/>
      <c r="AQ83" s="110"/>
      <c r="AR83" s="110"/>
      <c r="AS83" s="110"/>
      <c r="AT83" s="110"/>
      <c r="AU83" s="110"/>
      <c r="AV83" s="110"/>
      <c r="AW83" s="110"/>
      <c r="AX83" s="110"/>
      <c r="AY83" s="110"/>
      <c r="AZ83" s="110"/>
      <c r="BA83" s="110"/>
      <c r="BB83" s="111"/>
      <c r="BC83" s="111"/>
      <c r="BD83" s="111"/>
      <c r="BE83" s="111"/>
      <c r="BF83" s="111"/>
      <c r="BG83" s="111"/>
      <c r="BH83" s="111"/>
      <c r="BI83" s="111"/>
      <c r="BJ83" s="111"/>
      <c r="BK83" s="111"/>
      <c r="BL83" s="111"/>
      <c r="BM83" s="111"/>
      <c r="BN83" s="111"/>
      <c r="BO83" s="111"/>
      <c r="BP83" s="111"/>
      <c r="BQ83" s="111"/>
      <c r="BR83" s="111"/>
      <c r="BS83" s="111"/>
      <c r="BT83" s="111"/>
      <c r="BU83" s="111"/>
      <c r="BV83" s="111"/>
      <c r="BW83" s="111"/>
      <c r="BX83" s="111"/>
      <c r="BY83" s="111"/>
      <c r="BZ83" s="111"/>
      <c r="CA83" s="111"/>
      <c r="CB83" s="111"/>
      <c r="CC83" s="111"/>
      <c r="CD83" s="111"/>
      <c r="CE83" s="111"/>
      <c r="CF83" s="111"/>
      <c r="CG83" s="111"/>
      <c r="CH83" s="111"/>
      <c r="CI83" s="110">
        <f t="shared" si="1"/>
        <v>0</v>
      </c>
      <c r="CJ83" s="105"/>
    </row>
    <row r="84" spans="1:88" ht="37.5">
      <c r="A84" s="107">
        <v>78</v>
      </c>
      <c r="B84" s="108" t="s">
        <v>266</v>
      </c>
      <c r="C84" s="109" t="s">
        <v>185</v>
      </c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0"/>
      <c r="AT84" s="110"/>
      <c r="AU84" s="110"/>
      <c r="AV84" s="110"/>
      <c r="AW84" s="110"/>
      <c r="AX84" s="110"/>
      <c r="AY84" s="110"/>
      <c r="AZ84" s="110"/>
      <c r="BA84" s="110"/>
      <c r="BB84" s="111"/>
      <c r="BC84" s="111"/>
      <c r="BD84" s="111"/>
      <c r="BE84" s="111"/>
      <c r="BF84" s="111"/>
      <c r="BG84" s="111"/>
      <c r="BH84" s="111"/>
      <c r="BI84" s="111"/>
      <c r="BJ84" s="111"/>
      <c r="BK84" s="111"/>
      <c r="BL84" s="111"/>
      <c r="BM84" s="111"/>
      <c r="BN84" s="111"/>
      <c r="BO84" s="111"/>
      <c r="BP84" s="111"/>
      <c r="BQ84" s="111"/>
      <c r="BR84" s="111"/>
      <c r="BS84" s="111"/>
      <c r="BT84" s="111"/>
      <c r="BU84" s="111"/>
      <c r="BV84" s="111"/>
      <c r="BW84" s="111"/>
      <c r="BX84" s="111"/>
      <c r="BY84" s="111"/>
      <c r="BZ84" s="111"/>
      <c r="CA84" s="111"/>
      <c r="CB84" s="111"/>
      <c r="CC84" s="111"/>
      <c r="CD84" s="111"/>
      <c r="CE84" s="111"/>
      <c r="CF84" s="111"/>
      <c r="CG84" s="111"/>
      <c r="CH84" s="111"/>
      <c r="CI84" s="110">
        <f t="shared" si="1"/>
        <v>0</v>
      </c>
      <c r="CJ84" s="105"/>
    </row>
    <row r="85" spans="1:88" ht="38.25" thickBot="1">
      <c r="A85" s="107">
        <v>79</v>
      </c>
      <c r="B85" s="120" t="s">
        <v>267</v>
      </c>
      <c r="C85" s="121" t="s">
        <v>185</v>
      </c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22"/>
      <c r="T85" s="122"/>
      <c r="U85" s="122"/>
      <c r="V85" s="122"/>
      <c r="W85" s="122"/>
      <c r="X85" s="122"/>
      <c r="Y85" s="122"/>
      <c r="Z85" s="122"/>
      <c r="AA85" s="122"/>
      <c r="AB85" s="122"/>
      <c r="AC85" s="122"/>
      <c r="AD85" s="122"/>
      <c r="AE85" s="122"/>
      <c r="AF85" s="122"/>
      <c r="AG85" s="122"/>
      <c r="AH85" s="122"/>
      <c r="AI85" s="122"/>
      <c r="AJ85" s="122"/>
      <c r="AK85" s="122"/>
      <c r="AL85" s="122"/>
      <c r="AM85" s="122"/>
      <c r="AN85" s="122"/>
      <c r="AO85" s="122"/>
      <c r="AP85" s="122"/>
      <c r="AQ85" s="122"/>
      <c r="AR85" s="122"/>
      <c r="AS85" s="122"/>
      <c r="AT85" s="122"/>
      <c r="AU85" s="122"/>
      <c r="AV85" s="122"/>
      <c r="AW85" s="122"/>
      <c r="AX85" s="122"/>
      <c r="AY85" s="122"/>
      <c r="AZ85" s="122"/>
      <c r="BA85" s="122"/>
      <c r="BB85" s="122"/>
      <c r="BC85" s="122"/>
      <c r="BD85" s="122"/>
      <c r="BE85" s="122"/>
      <c r="BF85" s="122"/>
      <c r="BG85" s="122"/>
      <c r="BH85" s="122"/>
      <c r="BI85" s="122"/>
      <c r="BJ85" s="122"/>
      <c r="BK85" s="122"/>
      <c r="BL85" s="122"/>
      <c r="BM85" s="122"/>
      <c r="BN85" s="122"/>
      <c r="BO85" s="122"/>
      <c r="BP85" s="122"/>
      <c r="BQ85" s="122"/>
      <c r="BR85" s="122"/>
      <c r="BS85" s="122"/>
      <c r="BT85" s="122"/>
      <c r="BU85" s="122"/>
      <c r="BV85" s="122"/>
      <c r="BW85" s="122"/>
      <c r="BX85" s="122"/>
      <c r="BY85" s="122"/>
      <c r="BZ85" s="122"/>
      <c r="CA85" s="122"/>
      <c r="CB85" s="122"/>
      <c r="CC85" s="122"/>
      <c r="CD85" s="111"/>
      <c r="CE85" s="111"/>
      <c r="CF85" s="111"/>
      <c r="CG85" s="111"/>
      <c r="CH85" s="111"/>
      <c r="CI85" s="110">
        <f t="shared" si="1"/>
        <v>0</v>
      </c>
      <c r="CJ85" s="105"/>
    </row>
    <row r="86" spans="1:88" ht="32.25" thickTop="1">
      <c r="A86" s="107">
        <v>80</v>
      </c>
      <c r="B86" s="123" t="s">
        <v>268</v>
      </c>
      <c r="C86" s="124" t="s">
        <v>269</v>
      </c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25"/>
      <c r="Z86" s="125"/>
      <c r="AA86" s="125"/>
      <c r="AB86" s="125"/>
      <c r="AC86" s="125"/>
      <c r="AD86" s="125"/>
      <c r="AE86" s="125"/>
      <c r="AF86" s="125"/>
      <c r="AG86" s="125"/>
      <c r="AH86" s="125"/>
      <c r="AI86" s="125"/>
      <c r="AJ86" s="125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37"/>
      <c r="CA86" s="137"/>
      <c r="CB86" s="137"/>
      <c r="CC86" s="137"/>
      <c r="CD86" s="111"/>
      <c r="CE86" s="111"/>
      <c r="CF86" s="111"/>
      <c r="CG86" s="111"/>
      <c r="CH86" s="111"/>
      <c r="CI86" s="110">
        <f t="shared" si="1"/>
        <v>0</v>
      </c>
    </row>
    <row r="87" spans="1:88">
      <c r="A87" s="107">
        <v>81</v>
      </c>
      <c r="B87" s="108" t="s">
        <v>270</v>
      </c>
      <c r="C87" s="126" t="s">
        <v>269</v>
      </c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  <c r="BL87" s="110"/>
      <c r="BM87" s="110"/>
      <c r="BN87" s="110"/>
      <c r="BO87" s="110"/>
      <c r="BP87" s="110"/>
      <c r="BQ87" s="110"/>
      <c r="BR87" s="110"/>
      <c r="BS87" s="110"/>
      <c r="BT87" s="110"/>
      <c r="BU87" s="110"/>
      <c r="BV87" s="110"/>
      <c r="BW87" s="110"/>
      <c r="BX87" s="110"/>
      <c r="BY87" s="110"/>
      <c r="BZ87" s="110"/>
      <c r="CA87" s="110"/>
      <c r="CB87" s="110"/>
      <c r="CC87" s="110"/>
      <c r="CD87" s="111"/>
      <c r="CE87" s="111"/>
      <c r="CF87" s="111"/>
      <c r="CG87" s="111"/>
      <c r="CH87" s="111"/>
      <c r="CI87" s="110">
        <f t="shared" si="1"/>
        <v>0</v>
      </c>
    </row>
    <row r="88" spans="1:88">
      <c r="A88" s="107">
        <v>82</v>
      </c>
      <c r="B88" s="108" t="s">
        <v>271</v>
      </c>
      <c r="C88" s="126" t="s">
        <v>269</v>
      </c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  <c r="AH88" s="110"/>
      <c r="AI88" s="110"/>
      <c r="AJ88" s="110"/>
      <c r="AK88" s="110"/>
      <c r="AL88" s="110"/>
      <c r="AM88" s="110"/>
      <c r="AN88" s="110"/>
      <c r="AO88" s="110"/>
      <c r="AP88" s="110"/>
      <c r="AQ88" s="110"/>
      <c r="AR88" s="110"/>
      <c r="AS88" s="110"/>
      <c r="AT88" s="110"/>
      <c r="AU88" s="110"/>
      <c r="AV88" s="110"/>
      <c r="AW88" s="110"/>
      <c r="AX88" s="110"/>
      <c r="AY88" s="110"/>
      <c r="AZ88" s="110"/>
      <c r="BA88" s="110"/>
      <c r="BB88" s="110"/>
      <c r="BC88" s="110"/>
      <c r="BD88" s="110"/>
      <c r="BE88" s="110"/>
      <c r="BF88" s="110"/>
      <c r="BG88" s="110"/>
      <c r="BH88" s="110"/>
      <c r="BI88" s="110"/>
      <c r="BJ88" s="110"/>
      <c r="BK88" s="110"/>
      <c r="BL88" s="110"/>
      <c r="BM88" s="110"/>
      <c r="BN88" s="110"/>
      <c r="BO88" s="110"/>
      <c r="BP88" s="110"/>
      <c r="BQ88" s="110"/>
      <c r="BR88" s="110"/>
      <c r="BS88" s="110"/>
      <c r="BT88" s="110"/>
      <c r="BU88" s="110"/>
      <c r="BV88" s="110"/>
      <c r="BW88" s="110"/>
      <c r="BX88" s="110"/>
      <c r="BY88" s="110"/>
      <c r="BZ88" s="110"/>
      <c r="CA88" s="110"/>
      <c r="CB88" s="110"/>
      <c r="CC88" s="110"/>
      <c r="CD88" s="111"/>
      <c r="CE88" s="111"/>
      <c r="CF88" s="111"/>
      <c r="CG88" s="111"/>
      <c r="CH88" s="111"/>
      <c r="CI88" s="110">
        <f t="shared" si="1"/>
        <v>0</v>
      </c>
    </row>
    <row r="89" spans="1:88">
      <c r="A89" s="107">
        <v>83</v>
      </c>
      <c r="B89" s="108" t="s">
        <v>272</v>
      </c>
      <c r="C89" s="126" t="s">
        <v>269</v>
      </c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  <c r="AH89" s="110"/>
      <c r="AI89" s="110"/>
      <c r="AJ89" s="110"/>
      <c r="AK89" s="110"/>
      <c r="AL89" s="110"/>
      <c r="AM89" s="110"/>
      <c r="AN89" s="110"/>
      <c r="AO89" s="110"/>
      <c r="AP89" s="110"/>
      <c r="AQ89" s="110"/>
      <c r="AR89" s="110"/>
      <c r="AS89" s="110"/>
      <c r="AT89" s="110"/>
      <c r="AU89" s="110"/>
      <c r="AV89" s="110"/>
      <c r="AW89" s="110"/>
      <c r="AX89" s="110"/>
      <c r="AY89" s="110"/>
      <c r="AZ89" s="110"/>
      <c r="BA89" s="110"/>
      <c r="BB89" s="110"/>
      <c r="BC89" s="110"/>
      <c r="BD89" s="110"/>
      <c r="BE89" s="110"/>
      <c r="BF89" s="110"/>
      <c r="BG89" s="110"/>
      <c r="BH89" s="110"/>
      <c r="BI89" s="110"/>
      <c r="BJ89" s="110"/>
      <c r="BK89" s="110"/>
      <c r="BL89" s="110"/>
      <c r="BM89" s="110"/>
      <c r="BN89" s="110"/>
      <c r="BO89" s="110"/>
      <c r="BP89" s="110"/>
      <c r="BQ89" s="110"/>
      <c r="BR89" s="110"/>
      <c r="BS89" s="110"/>
      <c r="BT89" s="110"/>
      <c r="BU89" s="110"/>
      <c r="BV89" s="110"/>
      <c r="BW89" s="110"/>
      <c r="BX89" s="110"/>
      <c r="BY89" s="110"/>
      <c r="BZ89" s="110"/>
      <c r="CA89" s="110"/>
      <c r="CB89" s="110"/>
      <c r="CC89" s="110"/>
      <c r="CD89" s="111"/>
      <c r="CE89" s="111"/>
      <c r="CF89" s="111"/>
      <c r="CG89" s="111"/>
      <c r="CH89" s="111"/>
      <c r="CI89" s="110">
        <f t="shared" si="1"/>
        <v>0</v>
      </c>
    </row>
    <row r="90" spans="1:88">
      <c r="A90" s="107">
        <v>84</v>
      </c>
      <c r="B90" s="108" t="s">
        <v>273</v>
      </c>
      <c r="C90" s="126" t="s">
        <v>269</v>
      </c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  <c r="AH90" s="110"/>
      <c r="AI90" s="110"/>
      <c r="AJ90" s="110"/>
      <c r="AK90" s="110"/>
      <c r="AL90" s="110"/>
      <c r="AM90" s="110"/>
      <c r="AN90" s="110"/>
      <c r="AO90" s="110"/>
      <c r="AP90" s="110"/>
      <c r="AQ90" s="110"/>
      <c r="AR90" s="110"/>
      <c r="AS90" s="110"/>
      <c r="AT90" s="110"/>
      <c r="AU90" s="110"/>
      <c r="AV90" s="110"/>
      <c r="AW90" s="110"/>
      <c r="AX90" s="110"/>
      <c r="AY90" s="110"/>
      <c r="AZ90" s="110"/>
      <c r="BA90" s="110"/>
      <c r="BB90" s="110"/>
      <c r="BC90" s="110"/>
      <c r="BD90" s="110"/>
      <c r="BE90" s="110"/>
      <c r="BF90" s="110"/>
      <c r="BG90" s="110"/>
      <c r="BH90" s="110"/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1"/>
      <c r="CE90" s="111"/>
      <c r="CF90" s="111"/>
      <c r="CG90" s="111"/>
      <c r="CH90" s="111"/>
      <c r="CI90" s="110">
        <f t="shared" si="1"/>
        <v>0</v>
      </c>
    </row>
    <row r="91" spans="1:88">
      <c r="A91" s="107">
        <v>85</v>
      </c>
      <c r="B91" s="108" t="s">
        <v>274</v>
      </c>
      <c r="C91" s="126" t="s">
        <v>269</v>
      </c>
      <c r="D91" s="110"/>
      <c r="E91" s="110">
        <f>'28-22'!O69</f>
        <v>10805</v>
      </c>
      <c r="F91" s="110"/>
      <c r="G91" s="110"/>
      <c r="H91" s="110"/>
      <c r="I91" s="110"/>
      <c r="J91" s="110"/>
      <c r="K91" s="110"/>
      <c r="L91" s="110"/>
      <c r="M91" s="110">
        <f>'28-22'!O311</f>
        <v>3749.6941176470591</v>
      </c>
      <c r="N91" s="110">
        <f>'28-22'!O107</f>
        <v>16620</v>
      </c>
      <c r="O91" s="110"/>
      <c r="P91" s="110"/>
      <c r="Q91" s="110"/>
      <c r="R91" s="110"/>
      <c r="S91" s="110">
        <f>'28-22'!O271</f>
        <v>1300</v>
      </c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>
        <f>'28-22'!O192</f>
        <v>650</v>
      </c>
      <c r="AH91" s="110"/>
      <c r="AI91" s="110"/>
      <c r="AJ91" s="110"/>
      <c r="AK91" s="110"/>
      <c r="AL91" s="110">
        <f>'28-22'!O233</f>
        <v>2712.2000000000003</v>
      </c>
      <c r="AM91" s="110"/>
      <c r="AN91" s="110"/>
      <c r="AO91" s="110">
        <f>'28-22'!O352</f>
        <v>39717</v>
      </c>
      <c r="AP91" s="110"/>
      <c r="AQ91" s="110"/>
      <c r="AR91" s="110"/>
      <c r="AS91" s="110"/>
      <c r="AT91" s="110"/>
      <c r="AU91" s="110"/>
      <c r="AV91" s="110"/>
      <c r="AW91" s="110"/>
      <c r="AX91" s="110"/>
      <c r="AY91" s="110"/>
      <c r="AZ91" s="110"/>
      <c r="BA91" s="110"/>
      <c r="BB91" s="110"/>
      <c r="BC91" s="110"/>
      <c r="BD91" s="110"/>
      <c r="BE91" s="110"/>
      <c r="BF91" s="110"/>
      <c r="BG91" s="110"/>
      <c r="BH91" s="110"/>
      <c r="BI91" s="110"/>
      <c r="BJ91" s="110"/>
      <c r="BK91" s="110"/>
      <c r="BL91" s="110"/>
      <c r="BM91" s="110">
        <f>'28-22'!O25</f>
        <v>33447</v>
      </c>
      <c r="BN91" s="110"/>
      <c r="BO91" s="110">
        <f>'28-22'!O150</f>
        <v>10571.76</v>
      </c>
      <c r="BP91" s="110"/>
      <c r="BQ91" s="110"/>
      <c r="BR91" s="110"/>
      <c r="BS91" s="110"/>
      <c r="BT91" s="110"/>
      <c r="BU91" s="110"/>
      <c r="BV91" s="110"/>
      <c r="BW91" s="110"/>
      <c r="BX91" s="110"/>
      <c r="BY91" s="110"/>
      <c r="BZ91" s="110"/>
      <c r="CA91" s="110"/>
      <c r="CB91" s="110"/>
      <c r="CC91" s="110"/>
      <c r="CD91" s="111"/>
      <c r="CE91" s="111"/>
      <c r="CF91" s="111"/>
      <c r="CG91" s="111"/>
      <c r="CH91" s="111"/>
      <c r="CI91" s="110">
        <f t="shared" si="1"/>
        <v>119572.65411764705</v>
      </c>
    </row>
    <row r="92" spans="1:88">
      <c r="A92" s="107">
        <v>86</v>
      </c>
      <c r="B92" s="108" t="s">
        <v>275</v>
      </c>
      <c r="C92" s="126" t="s">
        <v>269</v>
      </c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  <c r="AH92" s="110"/>
      <c r="AI92" s="110"/>
      <c r="AJ92" s="110"/>
      <c r="AK92" s="110"/>
      <c r="AL92" s="110"/>
      <c r="AM92" s="110"/>
      <c r="AN92" s="110"/>
      <c r="AO92" s="110"/>
      <c r="AP92" s="110"/>
      <c r="AQ92" s="110"/>
      <c r="AR92" s="110"/>
      <c r="AS92" s="110"/>
      <c r="AT92" s="110"/>
      <c r="AU92" s="110"/>
      <c r="AV92" s="110"/>
      <c r="AW92" s="110"/>
      <c r="AX92" s="110"/>
      <c r="AY92" s="110"/>
      <c r="AZ92" s="110"/>
      <c r="BA92" s="110"/>
      <c r="BB92" s="110"/>
      <c r="BC92" s="110"/>
      <c r="BD92" s="110"/>
      <c r="BE92" s="110"/>
      <c r="BF92" s="110"/>
      <c r="BG92" s="110"/>
      <c r="BH92" s="110"/>
      <c r="BI92" s="110"/>
      <c r="BJ92" s="110"/>
      <c r="BK92" s="110"/>
      <c r="BL92" s="110"/>
      <c r="BM92" s="110"/>
      <c r="BN92" s="110"/>
      <c r="BO92" s="110"/>
      <c r="BP92" s="110"/>
      <c r="BQ92" s="110"/>
      <c r="BR92" s="110"/>
      <c r="BS92" s="110"/>
      <c r="BT92" s="110"/>
      <c r="BU92" s="110"/>
      <c r="BV92" s="110"/>
      <c r="BW92" s="110"/>
      <c r="BX92" s="110"/>
      <c r="BY92" s="110"/>
      <c r="BZ92" s="110"/>
      <c r="CA92" s="110"/>
      <c r="CB92" s="110"/>
      <c r="CC92" s="110"/>
      <c r="CD92" s="111"/>
      <c r="CE92" s="111"/>
      <c r="CF92" s="111"/>
      <c r="CG92" s="111"/>
      <c r="CH92" s="111"/>
      <c r="CI92" s="110">
        <f t="shared" si="1"/>
        <v>0</v>
      </c>
    </row>
    <row r="93" spans="1:88">
      <c r="A93" s="107">
        <v>87</v>
      </c>
      <c r="B93" s="108" t="s">
        <v>276</v>
      </c>
      <c r="C93" s="126" t="s">
        <v>269</v>
      </c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  <c r="AH93" s="110"/>
      <c r="AI93" s="110"/>
      <c r="AJ93" s="110"/>
      <c r="AK93" s="110"/>
      <c r="AL93" s="110"/>
      <c r="AM93" s="110"/>
      <c r="AN93" s="110"/>
      <c r="AO93" s="110"/>
      <c r="AP93" s="110"/>
      <c r="AQ93" s="110"/>
      <c r="AR93" s="110"/>
      <c r="AS93" s="110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0"/>
      <c r="BE93" s="110"/>
      <c r="BF93" s="110"/>
      <c r="BG93" s="110"/>
      <c r="BH93" s="110"/>
      <c r="BI93" s="110"/>
      <c r="BJ93" s="110"/>
      <c r="BK93" s="110"/>
      <c r="BL93" s="110"/>
      <c r="BM93" s="110"/>
      <c r="BN93" s="110"/>
      <c r="BO93" s="110"/>
      <c r="BP93" s="110"/>
      <c r="BQ93" s="110"/>
      <c r="BR93" s="110"/>
      <c r="BS93" s="110"/>
      <c r="BT93" s="110"/>
      <c r="BU93" s="110"/>
      <c r="BV93" s="110"/>
      <c r="BW93" s="110"/>
      <c r="BX93" s="110"/>
      <c r="BY93" s="110"/>
      <c r="BZ93" s="110"/>
      <c r="CA93" s="110"/>
      <c r="CB93" s="110"/>
      <c r="CC93" s="110"/>
      <c r="CD93" s="111"/>
      <c r="CE93" s="111"/>
      <c r="CF93" s="111"/>
      <c r="CG93" s="111"/>
      <c r="CH93" s="111"/>
      <c r="CI93" s="110">
        <f t="shared" si="1"/>
        <v>0</v>
      </c>
    </row>
    <row r="94" spans="1:88">
      <c r="A94" s="107">
        <v>88</v>
      </c>
      <c r="B94" s="108" t="s">
        <v>277</v>
      </c>
      <c r="C94" s="126" t="s">
        <v>269</v>
      </c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 t="e">
        <f>#REF!</f>
        <v>#REF!</v>
      </c>
      <c r="O94" s="110" t="e">
        <f>#REF!</f>
        <v>#REF!</v>
      </c>
      <c r="P94" s="110"/>
      <c r="Q94" s="110"/>
      <c r="R94" s="110"/>
      <c r="S94" s="110"/>
      <c r="T94" s="110"/>
      <c r="U94" s="110" t="e">
        <f>#REF!</f>
        <v>#REF!</v>
      </c>
      <c r="V94" s="110"/>
      <c r="W94" s="110"/>
      <c r="X94" s="110"/>
      <c r="Y94" s="110"/>
      <c r="Z94" s="110"/>
      <c r="AA94" s="110"/>
      <c r="AB94" s="110"/>
      <c r="AC94" s="110" t="e">
        <f>#REF!</f>
        <v>#REF!</v>
      </c>
      <c r="AD94" s="110"/>
      <c r="AE94" s="110"/>
      <c r="AF94" s="110"/>
      <c r="AG94" s="110" t="e">
        <f>#REF!</f>
        <v>#REF!</v>
      </c>
      <c r="AH94" s="110"/>
      <c r="AI94" s="110"/>
      <c r="AJ94" s="110"/>
      <c r="AK94" s="110"/>
      <c r="AL94" s="110" t="e">
        <f>#REF!</f>
        <v>#REF!</v>
      </c>
      <c r="AM94" s="110"/>
      <c r="AN94" s="110"/>
      <c r="AO94" s="110"/>
      <c r="AP94" s="110"/>
      <c r="AQ94" s="110"/>
      <c r="AR94" s="110"/>
      <c r="AS94" s="110"/>
      <c r="AT94" s="110"/>
      <c r="AU94" s="110"/>
      <c r="AV94" s="110"/>
      <c r="AW94" s="110"/>
      <c r="AX94" s="110" t="e">
        <f>#REF!</f>
        <v>#REF!</v>
      </c>
      <c r="AY94" s="110"/>
      <c r="AZ94" s="110"/>
      <c r="BA94" s="110"/>
      <c r="BB94" s="110"/>
      <c r="BC94" s="110"/>
      <c r="BD94" s="110" t="e">
        <f>#REF!</f>
        <v>#REF!</v>
      </c>
      <c r="BE94" s="110"/>
      <c r="BF94" s="110"/>
      <c r="BG94" s="110"/>
      <c r="BH94" s="110"/>
      <c r="BI94" s="110"/>
      <c r="BJ94" s="110"/>
      <c r="BK94" s="110"/>
      <c r="BL94" s="110"/>
      <c r="BM94" s="110"/>
      <c r="BN94" s="110"/>
      <c r="BO94" s="110" t="e">
        <f>#REF!</f>
        <v>#REF!</v>
      </c>
      <c r="BP94" s="110"/>
      <c r="BQ94" s="110"/>
      <c r="BR94" s="110"/>
      <c r="BS94" s="110"/>
      <c r="BT94" s="110"/>
      <c r="BU94" s="110"/>
      <c r="BV94" s="110"/>
      <c r="BW94" s="110"/>
      <c r="BX94" s="110"/>
      <c r="BY94" s="110"/>
      <c r="BZ94" s="110"/>
      <c r="CA94" s="110"/>
      <c r="CB94" s="110"/>
      <c r="CC94" s="110"/>
      <c r="CD94" s="111"/>
      <c r="CE94" s="111"/>
      <c r="CF94" s="111"/>
      <c r="CG94" s="111"/>
      <c r="CH94" s="111"/>
      <c r="CI94" s="110" t="e">
        <f t="shared" si="1"/>
        <v>#REF!</v>
      </c>
    </row>
    <row r="95" spans="1:88">
      <c r="A95" s="107">
        <v>89</v>
      </c>
      <c r="B95" s="108" t="s">
        <v>278</v>
      </c>
      <c r="C95" s="126" t="s">
        <v>269</v>
      </c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  <c r="AH95" s="110"/>
      <c r="AI95" s="110"/>
      <c r="AJ95" s="110"/>
      <c r="AK95" s="110"/>
      <c r="AL95" s="110"/>
      <c r="AM95" s="110"/>
      <c r="AN95" s="110"/>
      <c r="AO95" s="110"/>
      <c r="AP95" s="110"/>
      <c r="AQ95" s="110"/>
      <c r="AR95" s="110"/>
      <c r="AS95" s="110"/>
      <c r="AT95" s="110"/>
      <c r="AU95" s="110"/>
      <c r="AV95" s="110"/>
      <c r="AW95" s="110"/>
      <c r="AX95" s="110"/>
      <c r="AY95" s="110"/>
      <c r="AZ95" s="110"/>
      <c r="BA95" s="110"/>
      <c r="BB95" s="110"/>
      <c r="BC95" s="110"/>
      <c r="BD95" s="110"/>
      <c r="BE95" s="110"/>
      <c r="BF95" s="110"/>
      <c r="BG95" s="110"/>
      <c r="BH95" s="110"/>
      <c r="BI95" s="110"/>
      <c r="BJ95" s="110"/>
      <c r="BK95" s="110"/>
      <c r="BL95" s="110"/>
      <c r="BM95" s="110"/>
      <c r="BN95" s="110"/>
      <c r="BO95" s="110"/>
      <c r="BP95" s="110"/>
      <c r="BQ95" s="110"/>
      <c r="BR95" s="110"/>
      <c r="BS95" s="110"/>
      <c r="BT95" s="110"/>
      <c r="BU95" s="110"/>
      <c r="BV95" s="110"/>
      <c r="BW95" s="110"/>
      <c r="BX95" s="110"/>
      <c r="BY95" s="110"/>
      <c r="BZ95" s="110"/>
      <c r="CA95" s="110"/>
      <c r="CB95" s="110"/>
      <c r="CC95" s="110"/>
      <c r="CD95" s="111"/>
      <c r="CE95" s="111"/>
      <c r="CF95" s="111"/>
      <c r="CG95" s="111"/>
      <c r="CH95" s="111"/>
      <c r="CI95" s="110">
        <f t="shared" si="1"/>
        <v>0</v>
      </c>
    </row>
    <row r="96" spans="1:88">
      <c r="A96" s="107">
        <v>90</v>
      </c>
      <c r="B96" s="108" t="s">
        <v>279</v>
      </c>
      <c r="C96" s="126" t="s">
        <v>269</v>
      </c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0"/>
      <c r="AI96" s="110"/>
      <c r="AJ96" s="110"/>
      <c r="AK96" s="110"/>
      <c r="AL96" s="110"/>
      <c r="AM96" s="110"/>
      <c r="AN96" s="110"/>
      <c r="AO96" s="110"/>
      <c r="AP96" s="110"/>
      <c r="AQ96" s="110"/>
      <c r="AR96" s="110"/>
      <c r="AS96" s="110"/>
      <c r="AT96" s="110"/>
      <c r="AU96" s="110"/>
      <c r="AV96" s="110"/>
      <c r="AW96" s="110"/>
      <c r="AX96" s="110"/>
      <c r="AY96" s="110"/>
      <c r="AZ96" s="110"/>
      <c r="BA96" s="110"/>
      <c r="BB96" s="110"/>
      <c r="BC96" s="110"/>
      <c r="BD96" s="110"/>
      <c r="BE96" s="110"/>
      <c r="BF96" s="110"/>
      <c r="BG96" s="110"/>
      <c r="BH96" s="110"/>
      <c r="BI96" s="110"/>
      <c r="BJ96" s="110"/>
      <c r="BK96" s="110"/>
      <c r="BL96" s="110"/>
      <c r="BM96" s="110"/>
      <c r="BN96" s="110"/>
      <c r="BO96" s="110"/>
      <c r="BP96" s="110"/>
      <c r="BQ96" s="110"/>
      <c r="BR96" s="110"/>
      <c r="BS96" s="110"/>
      <c r="BT96" s="110"/>
      <c r="BU96" s="110"/>
      <c r="BV96" s="110"/>
      <c r="BW96" s="110"/>
      <c r="BX96" s="110"/>
      <c r="BY96" s="110"/>
      <c r="BZ96" s="110"/>
      <c r="CA96" s="110"/>
      <c r="CB96" s="110"/>
      <c r="CC96" s="110"/>
      <c r="CD96" s="111"/>
      <c r="CE96" s="111"/>
      <c r="CF96" s="111"/>
      <c r="CG96" s="111"/>
      <c r="CH96" s="111"/>
      <c r="CI96" s="110">
        <f t="shared" si="1"/>
        <v>0</v>
      </c>
    </row>
    <row r="97" spans="1:87">
      <c r="A97" s="107">
        <v>91</v>
      </c>
      <c r="B97" s="108" t="s">
        <v>280</v>
      </c>
      <c r="C97" s="126" t="s">
        <v>269</v>
      </c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10"/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10"/>
      <c r="AZ97" s="110"/>
      <c r="BA97" s="110"/>
      <c r="BB97" s="110"/>
      <c r="BC97" s="110"/>
      <c r="BD97" s="110"/>
      <c r="BE97" s="110"/>
      <c r="BF97" s="110"/>
      <c r="BG97" s="110"/>
      <c r="BH97" s="110"/>
      <c r="BI97" s="110"/>
      <c r="BJ97" s="110"/>
      <c r="BK97" s="110"/>
      <c r="BL97" s="110"/>
      <c r="BM97" s="110"/>
      <c r="BN97" s="110"/>
      <c r="BO97" s="110"/>
      <c r="BP97" s="110"/>
      <c r="BQ97" s="110"/>
      <c r="BR97" s="110"/>
      <c r="BS97" s="110"/>
      <c r="BT97" s="110"/>
      <c r="BU97" s="110"/>
      <c r="BV97" s="110"/>
      <c r="BW97" s="110"/>
      <c r="BX97" s="110"/>
      <c r="BY97" s="110"/>
      <c r="BZ97" s="110"/>
      <c r="CA97" s="110"/>
      <c r="CB97" s="110"/>
      <c r="CC97" s="110"/>
      <c r="CD97" s="111"/>
      <c r="CE97" s="111"/>
      <c r="CF97" s="111"/>
      <c r="CG97" s="111"/>
      <c r="CH97" s="111"/>
      <c r="CI97" s="110">
        <f t="shared" si="1"/>
        <v>0</v>
      </c>
    </row>
    <row r="98" spans="1:87">
      <c r="A98" s="107">
        <v>92</v>
      </c>
      <c r="B98" s="108" t="s">
        <v>281</v>
      </c>
      <c r="C98" s="126" t="s">
        <v>269</v>
      </c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1"/>
      <c r="CE98" s="111"/>
      <c r="CF98" s="111"/>
      <c r="CG98" s="111"/>
      <c r="CH98" s="111"/>
      <c r="CI98" s="110">
        <f t="shared" si="1"/>
        <v>0</v>
      </c>
    </row>
    <row r="99" spans="1:87">
      <c r="A99" s="107">
        <v>93</v>
      </c>
      <c r="B99" s="108" t="s">
        <v>282</v>
      </c>
      <c r="C99" s="126" t="s">
        <v>269</v>
      </c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  <c r="AH99" s="110"/>
      <c r="AI99" s="110"/>
      <c r="AJ99" s="110"/>
      <c r="AK99" s="110"/>
      <c r="AL99" s="110"/>
      <c r="AM99" s="110"/>
      <c r="AN99" s="110"/>
      <c r="AO99" s="110"/>
      <c r="AP99" s="110"/>
      <c r="AQ99" s="110"/>
      <c r="AR99" s="110"/>
      <c r="AS99" s="110"/>
      <c r="AT99" s="110"/>
      <c r="AU99" s="110"/>
      <c r="AV99" s="110"/>
      <c r="AW99" s="110"/>
      <c r="AX99" s="110"/>
      <c r="AY99" s="110"/>
      <c r="AZ99" s="110"/>
      <c r="BA99" s="110"/>
      <c r="BB99" s="110"/>
      <c r="BC99" s="110"/>
      <c r="BD99" s="110"/>
      <c r="BE99" s="110"/>
      <c r="BF99" s="110"/>
      <c r="BG99" s="110"/>
      <c r="BH99" s="110"/>
      <c r="BI99" s="110"/>
      <c r="BJ99" s="110"/>
      <c r="BK99" s="110"/>
      <c r="BL99" s="110"/>
      <c r="BM99" s="110"/>
      <c r="BN99" s="110"/>
      <c r="BO99" s="110"/>
      <c r="BP99" s="110"/>
      <c r="BQ99" s="110"/>
      <c r="BR99" s="110"/>
      <c r="BS99" s="110"/>
      <c r="BT99" s="110"/>
      <c r="BU99" s="110"/>
      <c r="BV99" s="110"/>
      <c r="BW99" s="110"/>
      <c r="BX99" s="110"/>
      <c r="BY99" s="110"/>
      <c r="BZ99" s="110"/>
      <c r="CA99" s="110"/>
      <c r="CB99" s="110"/>
      <c r="CC99" s="110"/>
      <c r="CD99" s="111"/>
      <c r="CE99" s="111"/>
      <c r="CF99" s="111"/>
      <c r="CG99" s="111"/>
      <c r="CH99" s="111"/>
      <c r="CI99" s="110">
        <f t="shared" si="1"/>
        <v>0</v>
      </c>
    </row>
    <row r="100" spans="1:87">
      <c r="A100" s="107">
        <v>94</v>
      </c>
      <c r="B100" s="108" t="s">
        <v>283</v>
      </c>
      <c r="C100" s="126" t="s">
        <v>269</v>
      </c>
      <c r="D100" s="110"/>
      <c r="E100" s="110"/>
      <c r="F100" s="110"/>
      <c r="G100" s="110"/>
      <c r="H100" s="110"/>
      <c r="I100" s="110"/>
      <c r="J100" s="110"/>
      <c r="K100" s="110"/>
      <c r="L100" s="110"/>
      <c r="M100" s="110" t="e">
        <f>#REF!</f>
        <v>#REF!</v>
      </c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0"/>
      <c r="AI100" s="110"/>
      <c r="AJ100" s="110"/>
      <c r="AK100" s="110" t="e">
        <f>#REF!</f>
        <v>#REF!</v>
      </c>
      <c r="AL100" s="110"/>
      <c r="AM100" s="110"/>
      <c r="AN100" s="110" t="e">
        <f>#REF!</f>
        <v>#REF!</v>
      </c>
      <c r="AO100" s="110"/>
      <c r="AP100" s="110"/>
      <c r="AQ100" s="110"/>
      <c r="AR100" s="110" t="e">
        <f>#REF!</f>
        <v>#REF!</v>
      </c>
      <c r="AS100" s="110"/>
      <c r="AT100" s="110"/>
      <c r="AU100" s="110" t="e">
        <f>#REF!</f>
        <v>#REF!</v>
      </c>
      <c r="AV100" s="110"/>
      <c r="AW100" s="110"/>
      <c r="AX100" s="110"/>
      <c r="AY100" s="110"/>
      <c r="AZ100" s="110"/>
      <c r="BA100" s="110"/>
      <c r="BB100" s="110"/>
      <c r="BC100" s="110"/>
      <c r="BD100" s="110" t="e">
        <f>#REF!</f>
        <v>#REF!</v>
      </c>
      <c r="BE100" s="110"/>
      <c r="BF100" s="110"/>
      <c r="BG100" s="110"/>
      <c r="BH100" s="110"/>
      <c r="BI100" s="110"/>
      <c r="BJ100" s="110"/>
      <c r="BK100" s="110"/>
      <c r="BL100" s="110"/>
      <c r="BM100" s="110"/>
      <c r="BN100" s="110"/>
      <c r="BO100" s="110"/>
      <c r="BP100" s="110" t="e">
        <f>#REF!</f>
        <v>#REF!</v>
      </c>
      <c r="BQ100" s="110"/>
      <c r="BR100" s="110"/>
      <c r="BS100" s="110"/>
      <c r="BT100" s="110"/>
      <c r="BU100" s="110"/>
      <c r="BV100" s="110"/>
      <c r="BW100" s="110"/>
      <c r="BX100" s="110"/>
      <c r="BY100" s="110"/>
      <c r="BZ100" s="110"/>
      <c r="CA100" s="110"/>
      <c r="CB100" s="110"/>
      <c r="CC100" s="110"/>
      <c r="CD100" s="111"/>
      <c r="CE100" s="111"/>
      <c r="CF100" s="111"/>
      <c r="CG100" s="111"/>
      <c r="CH100" s="111"/>
      <c r="CI100" s="110" t="e">
        <f t="shared" si="1"/>
        <v>#REF!</v>
      </c>
    </row>
    <row r="101" spans="1:87">
      <c r="A101" s="107">
        <v>95</v>
      </c>
      <c r="B101" s="108" t="s">
        <v>284</v>
      </c>
      <c r="C101" s="126" t="s">
        <v>269</v>
      </c>
      <c r="D101" s="110" t="e">
        <f>#REF!</f>
        <v>#REF!</v>
      </c>
      <c r="E101" s="110"/>
      <c r="F101" s="110"/>
      <c r="G101" s="110"/>
      <c r="H101" s="110"/>
      <c r="I101" s="110"/>
      <c r="J101" s="110"/>
      <c r="K101" s="110" t="e">
        <f>#REF!</f>
        <v>#REF!</v>
      </c>
      <c r="L101" s="110"/>
      <c r="M101" s="110"/>
      <c r="N101" s="110" t="e">
        <f>#REF!</f>
        <v>#REF!</v>
      </c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 t="e">
        <f>#REF!</f>
        <v>#REF!</v>
      </c>
      <c r="AL101" s="110" t="e">
        <f>#REF!</f>
        <v>#REF!</v>
      </c>
      <c r="AM101" s="110"/>
      <c r="AN101" s="110"/>
      <c r="AO101" s="110"/>
      <c r="AP101" s="110"/>
      <c r="AQ101" s="110"/>
      <c r="AR101" s="110"/>
      <c r="AS101" s="110"/>
      <c r="AT101" s="110"/>
      <c r="AU101" s="110" t="e">
        <f>#REF!</f>
        <v>#REF!</v>
      </c>
      <c r="AV101" s="110"/>
      <c r="AW101" s="110"/>
      <c r="AX101" s="110"/>
      <c r="AY101" s="110"/>
      <c r="AZ101" s="110"/>
      <c r="BA101" s="110"/>
      <c r="BB101" s="110"/>
      <c r="BC101" s="110"/>
      <c r="BD101" s="110"/>
      <c r="BE101" s="110"/>
      <c r="BF101" s="110"/>
      <c r="BG101" s="110"/>
      <c r="BH101" s="110"/>
      <c r="BI101" s="110"/>
      <c r="BJ101" s="110"/>
      <c r="BK101" s="110"/>
      <c r="BL101" s="110"/>
      <c r="BM101" s="110"/>
      <c r="BN101" s="110"/>
      <c r="BO101" s="110" t="e">
        <f>#REF!</f>
        <v>#REF!</v>
      </c>
      <c r="BP101" s="110"/>
      <c r="BQ101" s="110"/>
      <c r="BR101" s="110"/>
      <c r="BS101" s="110"/>
      <c r="BT101" s="110" t="e">
        <f>#REF!</f>
        <v>#REF!</v>
      </c>
      <c r="BU101" s="110"/>
      <c r="BV101" s="110"/>
      <c r="BW101" s="110"/>
      <c r="BX101" s="110"/>
      <c r="BY101" s="110"/>
      <c r="BZ101" s="110"/>
      <c r="CA101" s="110"/>
      <c r="CB101" s="110"/>
      <c r="CC101" s="110"/>
      <c r="CD101" s="111"/>
      <c r="CE101" s="111"/>
      <c r="CF101" s="111"/>
      <c r="CG101" s="111"/>
      <c r="CH101" s="111"/>
      <c r="CI101" s="110" t="e">
        <f t="shared" si="1"/>
        <v>#REF!</v>
      </c>
    </row>
    <row r="102" spans="1:87">
      <c r="A102" s="107">
        <v>96</v>
      </c>
      <c r="B102" s="108" t="s">
        <v>285</v>
      </c>
      <c r="C102" s="126" t="s">
        <v>269</v>
      </c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  <c r="AH102" s="110"/>
      <c r="AI102" s="110"/>
      <c r="AJ102" s="110"/>
      <c r="AK102" s="110"/>
      <c r="AL102" s="110"/>
      <c r="AM102" s="110"/>
      <c r="AN102" s="110"/>
      <c r="AO102" s="110"/>
      <c r="AP102" s="110"/>
      <c r="AQ102" s="110"/>
      <c r="AR102" s="110"/>
      <c r="AS102" s="110"/>
      <c r="AT102" s="110"/>
      <c r="AU102" s="110"/>
      <c r="AV102" s="110"/>
      <c r="AW102" s="110"/>
      <c r="AX102" s="110"/>
      <c r="AY102" s="110"/>
      <c r="AZ102" s="110"/>
      <c r="BA102" s="110"/>
      <c r="BB102" s="110"/>
      <c r="BC102" s="110"/>
      <c r="BD102" s="110"/>
      <c r="BE102" s="110"/>
      <c r="BF102" s="110"/>
      <c r="BG102" s="110"/>
      <c r="BH102" s="110"/>
      <c r="BI102" s="110"/>
      <c r="BJ102" s="110"/>
      <c r="BK102" s="110" t="e">
        <f>#REF!</f>
        <v>#REF!</v>
      </c>
      <c r="BL102" s="110"/>
      <c r="BM102" s="110"/>
      <c r="BN102" s="110"/>
      <c r="BO102" s="110"/>
      <c r="BP102" s="110"/>
      <c r="BQ102" s="110"/>
      <c r="BR102" s="110"/>
      <c r="BS102" s="110"/>
      <c r="BT102" s="110"/>
      <c r="BU102" s="110"/>
      <c r="BV102" s="110"/>
      <c r="BW102" s="110"/>
      <c r="BX102" s="110"/>
      <c r="BY102" s="110"/>
      <c r="BZ102" s="110"/>
      <c r="CA102" s="110"/>
      <c r="CB102" s="110"/>
      <c r="CC102" s="110"/>
      <c r="CD102" s="111"/>
      <c r="CE102" s="111"/>
      <c r="CF102" s="111"/>
      <c r="CG102" s="111"/>
      <c r="CH102" s="111"/>
      <c r="CI102" s="110" t="e">
        <f t="shared" si="1"/>
        <v>#REF!</v>
      </c>
    </row>
    <row r="103" spans="1:87">
      <c r="A103" s="107">
        <v>97</v>
      </c>
      <c r="B103" s="108" t="s">
        <v>286</v>
      </c>
      <c r="C103" s="126" t="s">
        <v>269</v>
      </c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  <c r="AH103" s="110"/>
      <c r="AI103" s="110"/>
      <c r="AJ103" s="110"/>
      <c r="AK103" s="110"/>
      <c r="AL103" s="110"/>
      <c r="AM103" s="110"/>
      <c r="AN103" s="110"/>
      <c r="AO103" s="110"/>
      <c r="AP103" s="110"/>
      <c r="AQ103" s="110"/>
      <c r="AR103" s="110"/>
      <c r="AS103" s="110"/>
      <c r="AT103" s="110"/>
      <c r="AU103" s="110"/>
      <c r="AV103" s="110"/>
      <c r="AW103" s="110"/>
      <c r="AX103" s="110"/>
      <c r="AY103" s="110"/>
      <c r="AZ103" s="110"/>
      <c r="BA103" s="110"/>
      <c r="BB103" s="110"/>
      <c r="BC103" s="110"/>
      <c r="BD103" s="110"/>
      <c r="BE103" s="110"/>
      <c r="BF103" s="110"/>
      <c r="BG103" s="110"/>
      <c r="BH103" s="110"/>
      <c r="BI103" s="110"/>
      <c r="BJ103" s="110"/>
      <c r="BK103" s="110"/>
      <c r="BL103" s="110"/>
      <c r="BM103" s="110"/>
      <c r="BN103" s="110"/>
      <c r="BO103" s="110"/>
      <c r="BP103" s="110"/>
      <c r="BQ103" s="110"/>
      <c r="BR103" s="110"/>
      <c r="BS103" s="110"/>
      <c r="BT103" s="110"/>
      <c r="BU103" s="110"/>
      <c r="BV103" s="110"/>
      <c r="BW103" s="110"/>
      <c r="BX103" s="110"/>
      <c r="BY103" s="110"/>
      <c r="BZ103" s="110"/>
      <c r="CA103" s="110"/>
      <c r="CB103" s="110"/>
      <c r="CC103" s="110"/>
      <c r="CD103" s="111"/>
      <c r="CE103" s="111"/>
      <c r="CF103" s="111"/>
      <c r="CG103" s="111"/>
      <c r="CH103" s="111"/>
      <c r="CI103" s="110">
        <f t="shared" si="1"/>
        <v>0</v>
      </c>
    </row>
    <row r="104" spans="1:87">
      <c r="A104" s="107">
        <v>98</v>
      </c>
      <c r="B104" s="108" t="s">
        <v>287</v>
      </c>
      <c r="C104" s="126" t="s">
        <v>269</v>
      </c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 t="e">
        <f>#REF!</f>
        <v>#REF!</v>
      </c>
      <c r="O104" s="110" t="e">
        <f>#REF!</f>
        <v>#REF!</v>
      </c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 t="e">
        <f>#REF!</f>
        <v>#REF!</v>
      </c>
      <c r="AH104" s="110"/>
      <c r="AI104" s="110"/>
      <c r="AJ104" s="110"/>
      <c r="AK104" s="110" t="e">
        <f>#REF!</f>
        <v>#REF!</v>
      </c>
      <c r="AL104" s="110" t="e">
        <f>#REF!</f>
        <v>#REF!</v>
      </c>
      <c r="AM104" s="110"/>
      <c r="AN104" s="110"/>
      <c r="AO104" s="110"/>
      <c r="AP104" s="110"/>
      <c r="AQ104" s="110"/>
      <c r="AR104" s="110"/>
      <c r="AS104" s="110"/>
      <c r="AT104" s="110"/>
      <c r="AU104" s="110"/>
      <c r="AV104" s="110"/>
      <c r="AW104" s="110"/>
      <c r="AX104" s="110"/>
      <c r="AY104" s="110"/>
      <c r="AZ104" s="110"/>
      <c r="BA104" s="110"/>
      <c r="BB104" s="110"/>
      <c r="BC104" s="110"/>
      <c r="BD104" s="110"/>
      <c r="BE104" s="110"/>
      <c r="BF104" s="110"/>
      <c r="BG104" s="110"/>
      <c r="BH104" s="110"/>
      <c r="BI104" s="110"/>
      <c r="BJ104" s="110"/>
      <c r="BK104" s="110"/>
      <c r="BL104" s="110"/>
      <c r="BM104" s="110"/>
      <c r="BN104" s="110"/>
      <c r="BO104" s="110"/>
      <c r="BP104" s="110"/>
      <c r="BQ104" s="110"/>
      <c r="BR104" s="110"/>
      <c r="BS104" s="110"/>
      <c r="BT104" s="110"/>
      <c r="BU104" s="110"/>
      <c r="BV104" s="110"/>
      <c r="BW104" s="110"/>
      <c r="BX104" s="110"/>
      <c r="BY104" s="110"/>
      <c r="BZ104" s="110"/>
      <c r="CA104" s="110"/>
      <c r="CB104" s="110"/>
      <c r="CC104" s="110"/>
      <c r="CD104" s="111"/>
      <c r="CE104" s="111"/>
      <c r="CF104" s="111"/>
      <c r="CG104" s="111"/>
      <c r="CH104" s="111"/>
      <c r="CI104" s="110" t="e">
        <f t="shared" si="1"/>
        <v>#REF!</v>
      </c>
    </row>
    <row r="105" spans="1:87">
      <c r="A105" s="107">
        <v>99</v>
      </c>
      <c r="B105" s="108" t="s">
        <v>288</v>
      </c>
      <c r="C105" s="126" t="s">
        <v>269</v>
      </c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  <c r="AH105" s="110"/>
      <c r="AI105" s="110"/>
      <c r="AJ105" s="110"/>
      <c r="AK105" s="110"/>
      <c r="AL105" s="110"/>
      <c r="AM105" s="110"/>
      <c r="AN105" s="110"/>
      <c r="AO105" s="110"/>
      <c r="AP105" s="110"/>
      <c r="AQ105" s="110"/>
      <c r="AR105" s="110"/>
      <c r="AS105" s="110"/>
      <c r="AT105" s="110"/>
      <c r="AU105" s="110"/>
      <c r="AV105" s="110"/>
      <c r="AW105" s="110"/>
      <c r="AX105" s="110"/>
      <c r="AY105" s="110"/>
      <c r="AZ105" s="110"/>
      <c r="BA105" s="110"/>
      <c r="BB105" s="110"/>
      <c r="BC105" s="110"/>
      <c r="BD105" s="110"/>
      <c r="BE105" s="110"/>
      <c r="BF105" s="110"/>
      <c r="BG105" s="110"/>
      <c r="BH105" s="110"/>
      <c r="BI105" s="110"/>
      <c r="BJ105" s="110"/>
      <c r="BK105" s="110"/>
      <c r="BL105" s="110"/>
      <c r="BM105" s="110"/>
      <c r="BN105" s="110"/>
      <c r="BO105" s="110"/>
      <c r="BP105" s="110"/>
      <c r="BQ105" s="110"/>
      <c r="BR105" s="110"/>
      <c r="BS105" s="110"/>
      <c r="BT105" s="110"/>
      <c r="BU105" s="110"/>
      <c r="BV105" s="110"/>
      <c r="BW105" s="110"/>
      <c r="BX105" s="110"/>
      <c r="BY105" s="110"/>
      <c r="BZ105" s="110"/>
      <c r="CA105" s="110"/>
      <c r="CB105" s="110"/>
      <c r="CC105" s="110"/>
      <c r="CD105" s="111"/>
      <c r="CE105" s="111"/>
      <c r="CF105" s="111"/>
      <c r="CG105" s="111"/>
      <c r="CH105" s="111"/>
      <c r="CI105" s="110">
        <f t="shared" si="1"/>
        <v>0</v>
      </c>
    </row>
    <row r="106" spans="1:87">
      <c r="A106" s="107">
        <v>100</v>
      </c>
      <c r="B106" s="108" t="s">
        <v>289</v>
      </c>
      <c r="C106" s="126" t="s">
        <v>269</v>
      </c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0"/>
      <c r="AQ106" s="110"/>
      <c r="AR106" s="110"/>
      <c r="AS106" s="110"/>
      <c r="AT106" s="110"/>
      <c r="AU106" s="110"/>
      <c r="AV106" s="110"/>
      <c r="AW106" s="110"/>
      <c r="AX106" s="110"/>
      <c r="AY106" s="110"/>
      <c r="AZ106" s="110"/>
      <c r="BA106" s="110"/>
      <c r="BB106" s="110"/>
      <c r="BC106" s="110"/>
      <c r="BD106" s="110"/>
      <c r="BE106" s="110"/>
      <c r="BF106" s="110"/>
      <c r="BG106" s="110"/>
      <c r="BH106" s="110"/>
      <c r="BI106" s="110"/>
      <c r="BJ106" s="110"/>
      <c r="BK106" s="110"/>
      <c r="BL106" s="110"/>
      <c r="BM106" s="110"/>
      <c r="BN106" s="110"/>
      <c r="BO106" s="110"/>
      <c r="BP106" s="110"/>
      <c r="BQ106" s="110"/>
      <c r="BR106" s="110"/>
      <c r="BS106" s="110"/>
      <c r="BT106" s="110"/>
      <c r="BU106" s="110"/>
      <c r="BV106" s="110"/>
      <c r="BW106" s="110"/>
      <c r="BX106" s="110"/>
      <c r="BY106" s="110"/>
      <c r="BZ106" s="110"/>
      <c r="CA106" s="110"/>
      <c r="CB106" s="110"/>
      <c r="CC106" s="110"/>
      <c r="CD106" s="111"/>
      <c r="CE106" s="111"/>
      <c r="CF106" s="111"/>
      <c r="CG106" s="111"/>
      <c r="CH106" s="111"/>
      <c r="CI106" s="110">
        <f t="shared" si="1"/>
        <v>0</v>
      </c>
    </row>
    <row r="107" spans="1:87">
      <c r="A107" s="107">
        <v>101</v>
      </c>
      <c r="B107" s="108" t="s">
        <v>290</v>
      </c>
      <c r="C107" s="126" t="s">
        <v>269</v>
      </c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0"/>
      <c r="AU107" s="110"/>
      <c r="AV107" s="110"/>
      <c r="AW107" s="110"/>
      <c r="AX107" s="110"/>
      <c r="AY107" s="110"/>
      <c r="AZ107" s="110"/>
      <c r="BA107" s="110"/>
      <c r="BB107" s="110"/>
      <c r="BC107" s="110"/>
      <c r="BD107" s="110"/>
      <c r="BE107" s="110"/>
      <c r="BF107" s="110"/>
      <c r="BG107" s="110"/>
      <c r="BH107" s="110"/>
      <c r="BI107" s="110"/>
      <c r="BJ107" s="110"/>
      <c r="BK107" s="110"/>
      <c r="BL107" s="110"/>
      <c r="BM107" s="110"/>
      <c r="BN107" s="110"/>
      <c r="BO107" s="110"/>
      <c r="BP107" s="110"/>
      <c r="BQ107" s="110"/>
      <c r="BR107" s="110"/>
      <c r="BS107" s="110"/>
      <c r="BT107" s="110"/>
      <c r="BU107" s="110"/>
      <c r="BV107" s="110"/>
      <c r="BW107" s="110"/>
      <c r="BX107" s="110"/>
      <c r="BY107" s="110"/>
      <c r="BZ107" s="110"/>
      <c r="CA107" s="110"/>
      <c r="CB107" s="110"/>
      <c r="CC107" s="110"/>
      <c r="CD107" s="111"/>
      <c r="CE107" s="111"/>
      <c r="CF107" s="111"/>
      <c r="CG107" s="111"/>
      <c r="CH107" s="111"/>
      <c r="CI107" s="110">
        <f t="shared" si="1"/>
        <v>0</v>
      </c>
    </row>
    <row r="108" spans="1:87">
      <c r="A108" s="107">
        <v>102</v>
      </c>
      <c r="B108" s="108" t="s">
        <v>291</v>
      </c>
      <c r="C108" s="126" t="s">
        <v>269</v>
      </c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0"/>
      <c r="AU108" s="110"/>
      <c r="AV108" s="110"/>
      <c r="AW108" s="110"/>
      <c r="AX108" s="110"/>
      <c r="AY108" s="110"/>
      <c r="AZ108" s="110"/>
      <c r="BA108" s="110"/>
      <c r="BB108" s="110"/>
      <c r="BC108" s="110"/>
      <c r="BD108" s="110"/>
      <c r="BE108" s="110"/>
      <c r="BF108" s="110"/>
      <c r="BG108" s="110"/>
      <c r="BH108" s="110"/>
      <c r="BI108" s="110"/>
      <c r="BJ108" s="110"/>
      <c r="BK108" s="110"/>
      <c r="BL108" s="110"/>
      <c r="BM108" s="110"/>
      <c r="BN108" s="110"/>
      <c r="BO108" s="110"/>
      <c r="BP108" s="110"/>
      <c r="BQ108" s="110"/>
      <c r="BR108" s="110"/>
      <c r="BS108" s="110"/>
      <c r="BT108" s="110"/>
      <c r="BU108" s="110"/>
      <c r="BV108" s="110"/>
      <c r="BW108" s="110"/>
      <c r="BX108" s="110"/>
      <c r="BY108" s="110"/>
      <c r="BZ108" s="110"/>
      <c r="CA108" s="110"/>
      <c r="CB108" s="110"/>
      <c r="CC108" s="110"/>
      <c r="CD108" s="111"/>
      <c r="CE108" s="111"/>
      <c r="CF108" s="111"/>
      <c r="CG108" s="111"/>
      <c r="CH108" s="111"/>
      <c r="CI108" s="110">
        <f t="shared" si="1"/>
        <v>0</v>
      </c>
    </row>
    <row r="109" spans="1:87">
      <c r="A109" s="107">
        <v>103</v>
      </c>
      <c r="B109" s="108" t="s">
        <v>292</v>
      </c>
      <c r="C109" s="126" t="s">
        <v>269</v>
      </c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  <c r="AH109" s="110"/>
      <c r="AI109" s="110"/>
      <c r="AJ109" s="110"/>
      <c r="AK109" s="110"/>
      <c r="AL109" s="110"/>
      <c r="AM109" s="110"/>
      <c r="AN109" s="110"/>
      <c r="AO109" s="110"/>
      <c r="AP109" s="110"/>
      <c r="AQ109" s="110"/>
      <c r="AR109" s="110"/>
      <c r="AS109" s="110"/>
      <c r="AT109" s="110"/>
      <c r="AU109" s="110"/>
      <c r="AV109" s="110"/>
      <c r="AW109" s="110"/>
      <c r="AX109" s="110"/>
      <c r="AY109" s="110"/>
      <c r="AZ109" s="110"/>
      <c r="BA109" s="110"/>
      <c r="BB109" s="110"/>
      <c r="BC109" s="110"/>
      <c r="BD109" s="110"/>
      <c r="BE109" s="110"/>
      <c r="BF109" s="110"/>
      <c r="BG109" s="110"/>
      <c r="BH109" s="110"/>
      <c r="BI109" s="110"/>
      <c r="BJ109" s="110"/>
      <c r="BK109" s="110"/>
      <c r="BL109" s="110"/>
      <c r="BM109" s="110"/>
      <c r="BN109" s="110"/>
      <c r="BO109" s="110"/>
      <c r="BP109" s="110"/>
      <c r="BQ109" s="110"/>
      <c r="BR109" s="110"/>
      <c r="BS109" s="110"/>
      <c r="BT109" s="110"/>
      <c r="BU109" s="110"/>
      <c r="BV109" s="110"/>
      <c r="BW109" s="110"/>
      <c r="BX109" s="110"/>
      <c r="BY109" s="110"/>
      <c r="BZ109" s="110"/>
      <c r="CA109" s="110"/>
      <c r="CB109" s="110"/>
      <c r="CC109" s="110"/>
      <c r="CD109" s="111"/>
      <c r="CE109" s="111"/>
      <c r="CF109" s="111"/>
      <c r="CG109" s="111"/>
      <c r="CH109" s="111"/>
      <c r="CI109" s="110">
        <f t="shared" si="1"/>
        <v>0</v>
      </c>
    </row>
    <row r="110" spans="1:87">
      <c r="A110" s="107">
        <v>104</v>
      </c>
      <c r="B110" s="108" t="s">
        <v>293</v>
      </c>
      <c r="C110" s="126" t="s">
        <v>269</v>
      </c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  <c r="AH110" s="110"/>
      <c r="AI110" s="110"/>
      <c r="AJ110" s="110"/>
      <c r="AK110" s="110"/>
      <c r="AL110" s="110"/>
      <c r="AM110" s="110"/>
      <c r="AN110" s="110"/>
      <c r="AO110" s="110"/>
      <c r="AP110" s="110"/>
      <c r="AQ110" s="110"/>
      <c r="AR110" s="110"/>
      <c r="AS110" s="110"/>
      <c r="AT110" s="110"/>
      <c r="AU110" s="110"/>
      <c r="AV110" s="110"/>
      <c r="AW110" s="110"/>
      <c r="AX110" s="110"/>
      <c r="AY110" s="110"/>
      <c r="AZ110" s="110"/>
      <c r="BA110" s="110"/>
      <c r="BB110" s="110"/>
      <c r="BC110" s="110"/>
      <c r="BD110" s="110"/>
      <c r="BE110" s="110"/>
      <c r="BF110" s="110"/>
      <c r="BG110" s="110"/>
      <c r="BH110" s="110"/>
      <c r="BI110" s="110"/>
      <c r="BJ110" s="110"/>
      <c r="BK110" s="110"/>
      <c r="BL110" s="110"/>
      <c r="BM110" s="110"/>
      <c r="BN110" s="110"/>
      <c r="BO110" s="110"/>
      <c r="BP110" s="110"/>
      <c r="BQ110" s="110"/>
      <c r="BR110" s="110"/>
      <c r="BS110" s="110"/>
      <c r="BT110" s="110"/>
      <c r="BU110" s="110"/>
      <c r="BV110" s="110"/>
      <c r="BW110" s="110"/>
      <c r="BX110" s="110"/>
      <c r="BY110" s="110"/>
      <c r="BZ110" s="110"/>
      <c r="CA110" s="110"/>
      <c r="CB110" s="110"/>
      <c r="CC110" s="110"/>
      <c r="CD110" s="111"/>
      <c r="CE110" s="111"/>
      <c r="CF110" s="111"/>
      <c r="CG110" s="111"/>
      <c r="CH110" s="111"/>
      <c r="CI110" s="110">
        <f t="shared" si="1"/>
        <v>0</v>
      </c>
    </row>
    <row r="111" spans="1:87" ht="32.25" thickBot="1">
      <c r="A111" s="107">
        <v>105</v>
      </c>
      <c r="B111" s="127" t="s">
        <v>294</v>
      </c>
      <c r="C111" s="128" t="s">
        <v>269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  <c r="P111" s="129"/>
      <c r="Q111" s="129"/>
      <c r="R111" s="129"/>
      <c r="S111" s="129"/>
      <c r="T111" s="129"/>
      <c r="U111" s="129"/>
      <c r="V111" s="129"/>
      <c r="W111" s="129"/>
      <c r="X111" s="129"/>
      <c r="Y111" s="129"/>
      <c r="Z111" s="129"/>
      <c r="AA111" s="129"/>
      <c r="AB111" s="129"/>
      <c r="AC111" s="129"/>
      <c r="AD111" s="129"/>
      <c r="AE111" s="129"/>
      <c r="AF111" s="129"/>
      <c r="AG111" s="129"/>
      <c r="AH111" s="129"/>
      <c r="AI111" s="129"/>
      <c r="AJ111" s="129"/>
      <c r="AK111" s="129" t="e">
        <f>#REF!</f>
        <v>#REF!</v>
      </c>
      <c r="AL111" s="129"/>
      <c r="AM111" s="129"/>
      <c r="AN111" s="129"/>
      <c r="AO111" s="129"/>
      <c r="AP111" s="129"/>
      <c r="AQ111" s="129"/>
      <c r="AR111" s="129" t="e">
        <f>#REF!</f>
        <v>#REF!</v>
      </c>
      <c r="AS111" s="129"/>
      <c r="AT111" s="129"/>
      <c r="AU111" s="129"/>
      <c r="AV111" s="129"/>
      <c r="AW111" s="129"/>
      <c r="AX111" s="129"/>
      <c r="AY111" s="129"/>
      <c r="AZ111" s="129"/>
      <c r="BA111" s="129"/>
      <c r="BB111" s="129"/>
      <c r="BC111" s="129"/>
      <c r="BD111" s="129"/>
      <c r="BE111" s="129"/>
      <c r="BF111" s="129"/>
      <c r="BG111" s="129"/>
      <c r="BH111" s="129"/>
      <c r="BI111" s="129"/>
      <c r="BJ111" s="129"/>
      <c r="BK111" s="129"/>
      <c r="BL111" s="129"/>
      <c r="BM111" s="129"/>
      <c r="BN111" s="129"/>
      <c r="BO111" s="129"/>
      <c r="BP111" s="129"/>
      <c r="BQ111" s="129"/>
      <c r="BR111" s="129"/>
      <c r="BS111" s="129"/>
      <c r="BT111" s="129"/>
      <c r="BU111" s="129"/>
      <c r="BV111" s="129"/>
      <c r="BW111" s="129"/>
      <c r="BX111" s="129"/>
      <c r="BY111" s="129"/>
      <c r="BZ111" s="122"/>
      <c r="CA111" s="122"/>
      <c r="CB111" s="122"/>
      <c r="CC111" s="122"/>
      <c r="CD111" s="111"/>
      <c r="CE111" s="111"/>
      <c r="CF111" s="111"/>
      <c r="CG111" s="111"/>
      <c r="CH111" s="111"/>
      <c r="CI111" s="110" t="e">
        <f t="shared" si="1"/>
        <v>#REF!</v>
      </c>
    </row>
    <row r="112" spans="1:87" ht="38.25" thickTop="1">
      <c r="A112" s="107">
        <v>106</v>
      </c>
      <c r="B112" s="123" t="s">
        <v>295</v>
      </c>
      <c r="C112" s="130" t="s">
        <v>296</v>
      </c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111"/>
      <c r="CE112" s="111"/>
      <c r="CF112" s="111"/>
      <c r="CG112" s="111"/>
      <c r="CH112" s="111"/>
      <c r="CI112" s="110">
        <f t="shared" si="1"/>
        <v>0</v>
      </c>
    </row>
    <row r="113" spans="1:87" ht="37.5">
      <c r="A113" s="107">
        <v>107</v>
      </c>
      <c r="B113" s="108" t="s">
        <v>297</v>
      </c>
      <c r="C113" s="131" t="s">
        <v>296</v>
      </c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111"/>
      <c r="CE113" s="111"/>
      <c r="CF113" s="111"/>
      <c r="CG113" s="111"/>
      <c r="CH113" s="111"/>
      <c r="CI113" s="110">
        <f t="shared" si="1"/>
        <v>0</v>
      </c>
    </row>
    <row r="114" spans="1:87" ht="37.5">
      <c r="A114" s="107">
        <v>108</v>
      </c>
      <c r="B114" s="108" t="s">
        <v>298</v>
      </c>
      <c r="C114" s="131" t="s">
        <v>296</v>
      </c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111"/>
      <c r="CE114" s="111"/>
      <c r="CF114" s="111"/>
      <c r="CG114" s="111"/>
      <c r="CH114" s="111"/>
      <c r="CI114" s="110">
        <f t="shared" si="1"/>
        <v>0</v>
      </c>
    </row>
    <row r="115" spans="1:87" ht="37.5">
      <c r="A115" s="107">
        <v>109</v>
      </c>
      <c r="B115" s="108" t="s">
        <v>299</v>
      </c>
      <c r="C115" s="131" t="s">
        <v>296</v>
      </c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111"/>
      <c r="CE115" s="111"/>
      <c r="CF115" s="111"/>
      <c r="CG115" s="111"/>
      <c r="CH115" s="111"/>
      <c r="CI115" s="110">
        <f t="shared" si="1"/>
        <v>0</v>
      </c>
    </row>
    <row r="116" spans="1:87" ht="37.5">
      <c r="A116" s="107">
        <v>110</v>
      </c>
      <c r="B116" s="108" t="s">
        <v>300</v>
      </c>
      <c r="C116" s="131" t="s">
        <v>296</v>
      </c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  <c r="AH116" s="110"/>
      <c r="AI116" s="110"/>
      <c r="AJ116" s="110"/>
      <c r="AK116" s="110"/>
      <c r="AL116" s="110"/>
      <c r="AM116" s="110"/>
      <c r="AN116" s="110"/>
      <c r="AO116" s="110"/>
      <c r="AP116" s="110"/>
      <c r="AQ116" s="110"/>
      <c r="AR116" s="110"/>
      <c r="AS116" s="110"/>
      <c r="AT116" s="110"/>
      <c r="AU116" s="110"/>
      <c r="AV116" s="110"/>
      <c r="AW116" s="110"/>
      <c r="AX116" s="110"/>
      <c r="AY116" s="110"/>
      <c r="AZ116" s="110"/>
      <c r="BA116" s="110"/>
      <c r="BB116" s="110"/>
      <c r="BC116" s="110"/>
      <c r="BD116" s="110"/>
      <c r="BE116" s="110"/>
      <c r="BF116" s="110"/>
      <c r="BG116" s="110"/>
      <c r="BH116" s="110"/>
      <c r="BI116" s="110"/>
      <c r="BJ116" s="110"/>
      <c r="BK116" s="110"/>
      <c r="BL116" s="110"/>
      <c r="BM116" s="110"/>
      <c r="BN116" s="110"/>
      <c r="BO116" s="110"/>
      <c r="BP116" s="110"/>
      <c r="BQ116" s="110"/>
      <c r="BR116" s="110"/>
      <c r="BS116" s="110"/>
      <c r="BT116" s="110"/>
      <c r="BU116" s="110"/>
      <c r="BV116" s="110"/>
      <c r="BW116" s="110"/>
      <c r="BX116" s="110"/>
      <c r="BY116" s="110"/>
      <c r="BZ116" s="110"/>
      <c r="CA116" s="110"/>
      <c r="CB116" s="110"/>
      <c r="CC116" s="110"/>
      <c r="CD116" s="111"/>
      <c r="CE116" s="111"/>
      <c r="CF116" s="111"/>
      <c r="CG116" s="111"/>
      <c r="CH116" s="111"/>
      <c r="CI116" s="110">
        <f t="shared" si="1"/>
        <v>0</v>
      </c>
    </row>
    <row r="117" spans="1:87" ht="37.5">
      <c r="A117" s="107">
        <v>111</v>
      </c>
      <c r="B117" s="108" t="s">
        <v>301</v>
      </c>
      <c r="C117" s="131" t="s">
        <v>296</v>
      </c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  <c r="AH117" s="110"/>
      <c r="AI117" s="110"/>
      <c r="AJ117" s="110"/>
      <c r="AK117" s="110"/>
      <c r="AL117" s="110"/>
      <c r="AM117" s="110"/>
      <c r="AN117" s="110"/>
      <c r="AO117" s="110"/>
      <c r="AP117" s="110"/>
      <c r="AQ117" s="110"/>
      <c r="AR117" s="110"/>
      <c r="AS117" s="110"/>
      <c r="AT117" s="110"/>
      <c r="AU117" s="110"/>
      <c r="AV117" s="110"/>
      <c r="AW117" s="110"/>
      <c r="AX117" s="110"/>
      <c r="AY117" s="110"/>
      <c r="AZ117" s="110"/>
      <c r="BA117" s="110"/>
      <c r="BB117" s="110"/>
      <c r="BC117" s="110"/>
      <c r="BD117" s="110"/>
      <c r="BE117" s="110"/>
      <c r="BF117" s="110"/>
      <c r="BG117" s="110"/>
      <c r="BH117" s="110"/>
      <c r="BI117" s="110"/>
      <c r="BJ117" s="110"/>
      <c r="BK117" s="110"/>
      <c r="BL117" s="110"/>
      <c r="BM117" s="110"/>
      <c r="BN117" s="110"/>
      <c r="BO117" s="110"/>
      <c r="BP117" s="110"/>
      <c r="BQ117" s="110"/>
      <c r="BR117" s="110"/>
      <c r="BS117" s="110"/>
      <c r="BT117" s="110"/>
      <c r="BU117" s="110"/>
      <c r="BV117" s="110"/>
      <c r="BW117" s="110"/>
      <c r="BX117" s="110"/>
      <c r="BY117" s="110"/>
      <c r="BZ117" s="110"/>
      <c r="CA117" s="110"/>
      <c r="CB117" s="110"/>
      <c r="CC117" s="110"/>
      <c r="CD117" s="111"/>
      <c r="CE117" s="111"/>
      <c r="CF117" s="111"/>
      <c r="CG117" s="111"/>
      <c r="CH117" s="111"/>
      <c r="CI117" s="110">
        <f t="shared" si="1"/>
        <v>0</v>
      </c>
    </row>
    <row r="118" spans="1:87" ht="37.5">
      <c r="A118" s="107">
        <v>112</v>
      </c>
      <c r="B118" s="108" t="s">
        <v>302</v>
      </c>
      <c r="C118" s="131" t="s">
        <v>296</v>
      </c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  <c r="AH118" s="110"/>
      <c r="AI118" s="110"/>
      <c r="AJ118" s="110"/>
      <c r="AK118" s="110"/>
      <c r="AL118" s="110"/>
      <c r="AM118" s="110"/>
      <c r="AN118" s="110"/>
      <c r="AO118" s="110"/>
      <c r="AP118" s="110"/>
      <c r="AQ118" s="110"/>
      <c r="AR118" s="110"/>
      <c r="AS118" s="110"/>
      <c r="AT118" s="110"/>
      <c r="AU118" s="110"/>
      <c r="AV118" s="110"/>
      <c r="AW118" s="110"/>
      <c r="AX118" s="110"/>
      <c r="AY118" s="110"/>
      <c r="AZ118" s="110"/>
      <c r="BA118" s="110"/>
      <c r="BB118" s="110"/>
      <c r="BC118" s="110"/>
      <c r="BD118" s="110"/>
      <c r="BE118" s="110"/>
      <c r="BF118" s="110"/>
      <c r="BG118" s="110"/>
      <c r="BH118" s="110"/>
      <c r="BI118" s="110"/>
      <c r="BJ118" s="110"/>
      <c r="BK118" s="110"/>
      <c r="BL118" s="110"/>
      <c r="BM118" s="110"/>
      <c r="BN118" s="110"/>
      <c r="BO118" s="110"/>
      <c r="BP118" s="110"/>
      <c r="BQ118" s="110"/>
      <c r="BR118" s="110"/>
      <c r="BS118" s="110"/>
      <c r="BT118" s="110"/>
      <c r="BU118" s="110"/>
      <c r="BV118" s="110"/>
      <c r="BW118" s="110"/>
      <c r="BX118" s="110"/>
      <c r="BY118" s="110"/>
      <c r="BZ118" s="110"/>
      <c r="CA118" s="110"/>
      <c r="CB118" s="110"/>
      <c r="CC118" s="110"/>
      <c r="CD118" s="111"/>
      <c r="CE118" s="111"/>
      <c r="CF118" s="111"/>
      <c r="CG118" s="111"/>
      <c r="CH118" s="111"/>
      <c r="CI118" s="110">
        <f t="shared" si="1"/>
        <v>0</v>
      </c>
    </row>
    <row r="119" spans="1:87" ht="37.5">
      <c r="A119" s="107">
        <v>113</v>
      </c>
      <c r="B119" s="108" t="s">
        <v>303</v>
      </c>
      <c r="C119" s="131" t="s">
        <v>296</v>
      </c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  <c r="AH119" s="110"/>
      <c r="AI119" s="110"/>
      <c r="AJ119" s="110"/>
      <c r="AK119" s="110"/>
      <c r="AL119" s="110"/>
      <c r="AM119" s="110"/>
      <c r="AN119" s="110"/>
      <c r="AO119" s="110"/>
      <c r="AP119" s="110"/>
      <c r="AQ119" s="110"/>
      <c r="AR119" s="110"/>
      <c r="AS119" s="110"/>
      <c r="AT119" s="110"/>
      <c r="AU119" s="110"/>
      <c r="AV119" s="110"/>
      <c r="AW119" s="110"/>
      <c r="AX119" s="110"/>
      <c r="AY119" s="110"/>
      <c r="AZ119" s="110"/>
      <c r="BA119" s="110"/>
      <c r="BB119" s="110"/>
      <c r="BC119" s="110"/>
      <c r="BD119" s="110"/>
      <c r="BE119" s="110"/>
      <c r="BF119" s="110"/>
      <c r="BG119" s="110"/>
      <c r="BH119" s="110"/>
      <c r="BI119" s="110"/>
      <c r="BJ119" s="110"/>
      <c r="BK119" s="110"/>
      <c r="BL119" s="110"/>
      <c r="BM119" s="110"/>
      <c r="BN119" s="110"/>
      <c r="BO119" s="110"/>
      <c r="BP119" s="110"/>
      <c r="BQ119" s="110"/>
      <c r="BR119" s="110"/>
      <c r="BS119" s="110"/>
      <c r="BT119" s="110"/>
      <c r="BU119" s="110"/>
      <c r="BV119" s="110"/>
      <c r="BW119" s="110"/>
      <c r="BX119" s="110"/>
      <c r="BY119" s="110"/>
      <c r="BZ119" s="110"/>
      <c r="CA119" s="110"/>
      <c r="CB119" s="110"/>
      <c r="CC119" s="110"/>
      <c r="CD119" s="111"/>
      <c r="CE119" s="111"/>
      <c r="CF119" s="111"/>
      <c r="CG119" s="111"/>
      <c r="CH119" s="111"/>
      <c r="CI119" s="110">
        <f t="shared" si="1"/>
        <v>0</v>
      </c>
    </row>
    <row r="120" spans="1:87" ht="37.5">
      <c r="A120" s="107">
        <v>114</v>
      </c>
      <c r="B120" s="108" t="s">
        <v>304</v>
      </c>
      <c r="C120" s="131" t="s">
        <v>296</v>
      </c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  <c r="AH120" s="110"/>
      <c r="AI120" s="110"/>
      <c r="AJ120" s="110"/>
      <c r="AK120" s="110"/>
      <c r="AL120" s="110"/>
      <c r="AM120" s="110"/>
      <c r="AN120" s="110"/>
      <c r="AO120" s="110"/>
      <c r="AP120" s="110"/>
      <c r="AQ120" s="110"/>
      <c r="AR120" s="110"/>
      <c r="AS120" s="110"/>
      <c r="AT120" s="110"/>
      <c r="AU120" s="110"/>
      <c r="AV120" s="110"/>
      <c r="AW120" s="110"/>
      <c r="AX120" s="110"/>
      <c r="AY120" s="110"/>
      <c r="AZ120" s="110"/>
      <c r="BA120" s="110"/>
      <c r="BB120" s="110"/>
      <c r="BC120" s="110"/>
      <c r="BD120" s="110"/>
      <c r="BE120" s="110"/>
      <c r="BF120" s="110"/>
      <c r="BG120" s="110"/>
      <c r="BH120" s="110"/>
      <c r="BI120" s="110"/>
      <c r="BJ120" s="110"/>
      <c r="BK120" s="110"/>
      <c r="BL120" s="110"/>
      <c r="BM120" s="110"/>
      <c r="BN120" s="110"/>
      <c r="BO120" s="110"/>
      <c r="BP120" s="110"/>
      <c r="BQ120" s="110"/>
      <c r="BR120" s="110"/>
      <c r="BS120" s="110"/>
      <c r="BT120" s="110"/>
      <c r="BU120" s="110"/>
      <c r="BV120" s="110"/>
      <c r="BW120" s="110"/>
      <c r="BX120" s="110"/>
      <c r="BY120" s="110"/>
      <c r="BZ120" s="110"/>
      <c r="CA120" s="110"/>
      <c r="CB120" s="110"/>
      <c r="CC120" s="110"/>
      <c r="CD120" s="111"/>
      <c r="CE120" s="111"/>
      <c r="CF120" s="111"/>
      <c r="CG120" s="111"/>
      <c r="CH120" s="111"/>
      <c r="CI120" s="110">
        <f t="shared" si="1"/>
        <v>0</v>
      </c>
    </row>
    <row r="121" spans="1:87" ht="37.5">
      <c r="A121" s="107">
        <v>115</v>
      </c>
      <c r="B121" s="108" t="s">
        <v>305</v>
      </c>
      <c r="C121" s="131" t="s">
        <v>296</v>
      </c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0"/>
      <c r="AQ121" s="110"/>
      <c r="AR121" s="110"/>
      <c r="AS121" s="110"/>
      <c r="AT121" s="110"/>
      <c r="AU121" s="110"/>
      <c r="AV121" s="110"/>
      <c r="AW121" s="110"/>
      <c r="AX121" s="110"/>
      <c r="AY121" s="110"/>
      <c r="AZ121" s="110"/>
      <c r="BA121" s="110"/>
      <c r="BB121" s="110"/>
      <c r="BC121" s="110"/>
      <c r="BD121" s="110"/>
      <c r="BE121" s="110"/>
      <c r="BF121" s="110"/>
      <c r="BG121" s="110"/>
      <c r="BH121" s="110"/>
      <c r="BI121" s="110"/>
      <c r="BJ121" s="110"/>
      <c r="BK121" s="110"/>
      <c r="BL121" s="110"/>
      <c r="BM121" s="110"/>
      <c r="BN121" s="110"/>
      <c r="BO121" s="110"/>
      <c r="BP121" s="110"/>
      <c r="BQ121" s="110"/>
      <c r="BR121" s="110"/>
      <c r="BS121" s="110"/>
      <c r="BT121" s="110"/>
      <c r="BU121" s="110"/>
      <c r="BV121" s="110"/>
      <c r="BW121" s="110"/>
      <c r="BX121" s="110"/>
      <c r="BY121" s="110"/>
      <c r="BZ121" s="110"/>
      <c r="CA121" s="110"/>
      <c r="CB121" s="110"/>
      <c r="CC121" s="110"/>
      <c r="CD121" s="111"/>
      <c r="CE121" s="111"/>
      <c r="CF121" s="111"/>
      <c r="CG121" s="111"/>
      <c r="CH121" s="111"/>
      <c r="CI121" s="110">
        <f t="shared" si="1"/>
        <v>0</v>
      </c>
    </row>
    <row r="122" spans="1:87" ht="37.5">
      <c r="A122" s="107">
        <v>116</v>
      </c>
      <c r="B122" s="108" t="s">
        <v>306</v>
      </c>
      <c r="C122" s="131" t="s">
        <v>296</v>
      </c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  <c r="AF122" s="110"/>
      <c r="AG122" s="110"/>
      <c r="AH122" s="110"/>
      <c r="AI122" s="110"/>
      <c r="AJ122" s="110"/>
      <c r="AK122" s="110"/>
      <c r="AL122" s="110"/>
      <c r="AM122" s="110"/>
      <c r="AN122" s="110"/>
      <c r="AO122" s="110"/>
      <c r="AP122" s="110"/>
      <c r="AQ122" s="110"/>
      <c r="AR122" s="110"/>
      <c r="AS122" s="110"/>
      <c r="AT122" s="110"/>
      <c r="AU122" s="110"/>
      <c r="AV122" s="110"/>
      <c r="AW122" s="110"/>
      <c r="AX122" s="110"/>
      <c r="AY122" s="110"/>
      <c r="AZ122" s="110"/>
      <c r="BA122" s="110"/>
      <c r="BB122" s="110"/>
      <c r="BC122" s="110"/>
      <c r="BD122" s="110"/>
      <c r="BE122" s="110"/>
      <c r="BF122" s="110"/>
      <c r="BG122" s="110"/>
      <c r="BH122" s="110"/>
      <c r="BI122" s="110"/>
      <c r="BJ122" s="110"/>
      <c r="BK122" s="110"/>
      <c r="BL122" s="110"/>
      <c r="BM122" s="110"/>
      <c r="BN122" s="110"/>
      <c r="BO122" s="110"/>
      <c r="BP122" s="110"/>
      <c r="BQ122" s="110"/>
      <c r="BR122" s="110"/>
      <c r="BS122" s="110"/>
      <c r="BT122" s="110"/>
      <c r="BU122" s="110"/>
      <c r="BV122" s="110"/>
      <c r="BW122" s="110"/>
      <c r="BX122" s="110"/>
      <c r="BY122" s="110"/>
      <c r="BZ122" s="110"/>
      <c r="CA122" s="110"/>
      <c r="CB122" s="110"/>
      <c r="CC122" s="110"/>
      <c r="CD122" s="111"/>
      <c r="CE122" s="111"/>
      <c r="CF122" s="111"/>
      <c r="CG122" s="111"/>
      <c r="CH122" s="111"/>
      <c r="CI122" s="110">
        <f t="shared" si="1"/>
        <v>0</v>
      </c>
    </row>
    <row r="123" spans="1:87" ht="37.5">
      <c r="A123" s="107">
        <v>117</v>
      </c>
      <c r="B123" s="108" t="s">
        <v>307</v>
      </c>
      <c r="C123" s="131" t="s">
        <v>296</v>
      </c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  <c r="AH123" s="110"/>
      <c r="AI123" s="110"/>
      <c r="AJ123" s="110"/>
      <c r="AK123" s="110"/>
      <c r="AL123" s="110"/>
      <c r="AM123" s="110"/>
      <c r="AN123" s="110"/>
      <c r="AO123" s="110"/>
      <c r="AP123" s="110"/>
      <c r="AQ123" s="110"/>
      <c r="AR123" s="110"/>
      <c r="AS123" s="110"/>
      <c r="AT123" s="110"/>
      <c r="AU123" s="110"/>
      <c r="AV123" s="110"/>
      <c r="AW123" s="110"/>
      <c r="AX123" s="110"/>
      <c r="AY123" s="110"/>
      <c r="AZ123" s="110"/>
      <c r="BA123" s="110"/>
      <c r="BB123" s="110"/>
      <c r="BC123" s="110"/>
      <c r="BD123" s="110"/>
      <c r="BE123" s="110"/>
      <c r="BF123" s="110"/>
      <c r="BG123" s="110"/>
      <c r="BH123" s="110"/>
      <c r="BI123" s="110"/>
      <c r="BJ123" s="110"/>
      <c r="BK123" s="110"/>
      <c r="BL123" s="110"/>
      <c r="BM123" s="110"/>
      <c r="BN123" s="110"/>
      <c r="BO123" s="110"/>
      <c r="BP123" s="110"/>
      <c r="BQ123" s="110"/>
      <c r="BR123" s="110"/>
      <c r="BS123" s="110"/>
      <c r="BT123" s="110"/>
      <c r="BU123" s="110"/>
      <c r="BV123" s="110"/>
      <c r="BW123" s="110"/>
      <c r="BX123" s="110"/>
      <c r="BY123" s="110"/>
      <c r="BZ123" s="110"/>
      <c r="CA123" s="110"/>
      <c r="CB123" s="110"/>
      <c r="CC123" s="110"/>
      <c r="CD123" s="111"/>
      <c r="CE123" s="111"/>
      <c r="CF123" s="111"/>
      <c r="CG123" s="111"/>
      <c r="CH123" s="111"/>
      <c r="CI123" s="110">
        <f t="shared" si="1"/>
        <v>0</v>
      </c>
    </row>
    <row r="124" spans="1:87" ht="37.5">
      <c r="A124" s="107">
        <v>118</v>
      </c>
      <c r="B124" s="108" t="s">
        <v>308</v>
      </c>
      <c r="C124" s="131" t="s">
        <v>296</v>
      </c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  <c r="AA124" s="110"/>
      <c r="AB124" s="110"/>
      <c r="AC124" s="110"/>
      <c r="AD124" s="110"/>
      <c r="AE124" s="110"/>
      <c r="AF124" s="110"/>
      <c r="AG124" s="110"/>
      <c r="AH124" s="110"/>
      <c r="AI124" s="110"/>
      <c r="AJ124" s="110"/>
      <c r="AK124" s="110"/>
      <c r="AL124" s="110"/>
      <c r="AM124" s="110"/>
      <c r="AN124" s="110"/>
      <c r="AO124" s="110"/>
      <c r="AP124" s="110"/>
      <c r="AQ124" s="110"/>
      <c r="AR124" s="110"/>
      <c r="AS124" s="110"/>
      <c r="AT124" s="110"/>
      <c r="AU124" s="110"/>
      <c r="AV124" s="110"/>
      <c r="AW124" s="110"/>
      <c r="AX124" s="110"/>
      <c r="AY124" s="110"/>
      <c r="AZ124" s="110"/>
      <c r="BA124" s="110"/>
      <c r="BB124" s="110"/>
      <c r="BC124" s="110"/>
      <c r="BD124" s="110"/>
      <c r="BE124" s="110"/>
      <c r="BF124" s="110"/>
      <c r="BG124" s="110"/>
      <c r="BH124" s="110"/>
      <c r="BI124" s="110"/>
      <c r="BJ124" s="110"/>
      <c r="BK124" s="110"/>
      <c r="BL124" s="110"/>
      <c r="BM124" s="110"/>
      <c r="BN124" s="110"/>
      <c r="BO124" s="110"/>
      <c r="BP124" s="110"/>
      <c r="BQ124" s="110"/>
      <c r="BR124" s="110"/>
      <c r="BS124" s="110"/>
      <c r="BT124" s="110"/>
      <c r="BU124" s="110"/>
      <c r="BV124" s="110"/>
      <c r="BW124" s="110"/>
      <c r="BX124" s="110"/>
      <c r="BY124" s="110"/>
      <c r="BZ124" s="110"/>
      <c r="CA124" s="110"/>
      <c r="CB124" s="110"/>
      <c r="CC124" s="110"/>
      <c r="CD124" s="111"/>
      <c r="CE124" s="111"/>
      <c r="CF124" s="111"/>
      <c r="CG124" s="111"/>
      <c r="CH124" s="111"/>
      <c r="CI124" s="110">
        <f t="shared" si="1"/>
        <v>0</v>
      </c>
    </row>
    <row r="125" spans="1:87" ht="37.5">
      <c r="A125" s="107">
        <v>119</v>
      </c>
      <c r="B125" s="108" t="s">
        <v>309</v>
      </c>
      <c r="C125" s="131" t="s">
        <v>296</v>
      </c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  <c r="AH125" s="110"/>
      <c r="AI125" s="110"/>
      <c r="AJ125" s="110"/>
      <c r="AK125" s="110"/>
      <c r="AL125" s="110"/>
      <c r="AM125" s="110"/>
      <c r="AN125" s="110"/>
      <c r="AO125" s="110"/>
      <c r="AP125" s="110"/>
      <c r="AQ125" s="110"/>
      <c r="AR125" s="110"/>
      <c r="AS125" s="110"/>
      <c r="AT125" s="110"/>
      <c r="AU125" s="110"/>
      <c r="AV125" s="110"/>
      <c r="AW125" s="110"/>
      <c r="AX125" s="110"/>
      <c r="AY125" s="110"/>
      <c r="AZ125" s="110"/>
      <c r="BA125" s="110"/>
      <c r="BB125" s="110"/>
      <c r="BC125" s="110"/>
      <c r="BD125" s="110"/>
      <c r="BE125" s="110"/>
      <c r="BF125" s="110"/>
      <c r="BG125" s="110"/>
      <c r="BH125" s="110"/>
      <c r="BI125" s="110"/>
      <c r="BJ125" s="110"/>
      <c r="BK125" s="110"/>
      <c r="BL125" s="110"/>
      <c r="BM125" s="110"/>
      <c r="BN125" s="110"/>
      <c r="BO125" s="110"/>
      <c r="BP125" s="110"/>
      <c r="BQ125" s="110"/>
      <c r="BR125" s="110"/>
      <c r="BS125" s="110"/>
      <c r="BT125" s="110"/>
      <c r="BU125" s="110"/>
      <c r="BV125" s="110"/>
      <c r="BW125" s="110"/>
      <c r="BX125" s="110"/>
      <c r="BY125" s="110"/>
      <c r="BZ125" s="110"/>
      <c r="CA125" s="110"/>
      <c r="CB125" s="110"/>
      <c r="CC125" s="110"/>
      <c r="CD125" s="111"/>
      <c r="CE125" s="111"/>
      <c r="CF125" s="111"/>
      <c r="CG125" s="111"/>
      <c r="CH125" s="111"/>
      <c r="CI125" s="110">
        <f t="shared" si="1"/>
        <v>0</v>
      </c>
    </row>
    <row r="126" spans="1:87" ht="38.25" thickBot="1">
      <c r="A126" s="107">
        <v>120</v>
      </c>
      <c r="B126" s="127" t="s">
        <v>310</v>
      </c>
      <c r="C126" s="132" t="s">
        <v>296</v>
      </c>
      <c r="D126" s="122"/>
      <c r="E126" s="122"/>
      <c r="F126" s="122"/>
      <c r="G126" s="122"/>
      <c r="H126" s="122"/>
      <c r="I126" s="122"/>
      <c r="J126" s="122"/>
      <c r="K126" s="122"/>
      <c r="L126" s="122"/>
      <c r="M126" s="122"/>
      <c r="N126" s="122"/>
      <c r="O126" s="122"/>
      <c r="P126" s="122"/>
      <c r="Q126" s="122"/>
      <c r="R126" s="122"/>
      <c r="S126" s="122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10"/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10"/>
      <c r="AZ126" s="110"/>
      <c r="BA126" s="110"/>
      <c r="BB126" s="110"/>
      <c r="BC126" s="110"/>
      <c r="BD126" s="110"/>
      <c r="BE126" s="110"/>
      <c r="BF126" s="110"/>
      <c r="BG126" s="110"/>
      <c r="BH126" s="110"/>
      <c r="BI126" s="110"/>
      <c r="BJ126" s="110"/>
      <c r="BK126" s="110"/>
      <c r="BL126" s="110"/>
      <c r="BM126" s="110"/>
      <c r="BN126" s="110"/>
      <c r="BO126" s="110"/>
      <c r="BP126" s="110"/>
      <c r="BQ126" s="110"/>
      <c r="BR126" s="110"/>
      <c r="BS126" s="110"/>
      <c r="BT126" s="110"/>
      <c r="BU126" s="110"/>
      <c r="BV126" s="110"/>
      <c r="BW126" s="110"/>
      <c r="BX126" s="110"/>
      <c r="BY126" s="110"/>
      <c r="BZ126" s="110"/>
      <c r="CA126" s="110"/>
      <c r="CB126" s="110"/>
      <c r="CC126" s="110"/>
      <c r="CD126" s="111"/>
      <c r="CE126" s="111"/>
      <c r="CF126" s="111"/>
      <c r="CG126" s="111"/>
      <c r="CH126" s="111"/>
      <c r="CI126" s="110">
        <f t="shared" si="1"/>
        <v>0</v>
      </c>
    </row>
    <row r="127" spans="1:87" ht="38.25" thickTop="1">
      <c r="A127" s="107">
        <v>121</v>
      </c>
      <c r="B127" s="123" t="s">
        <v>311</v>
      </c>
      <c r="C127" s="133" t="s">
        <v>312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  <c r="O127" s="125"/>
      <c r="P127" s="125"/>
      <c r="Q127" s="125"/>
      <c r="R127" s="125"/>
      <c r="S127" s="125"/>
      <c r="T127" s="125"/>
      <c r="U127" s="125"/>
      <c r="V127" s="125"/>
      <c r="W127" s="125"/>
      <c r="X127" s="125"/>
      <c r="Y127" s="125"/>
      <c r="Z127" s="125"/>
      <c r="AA127" s="125"/>
      <c r="AB127" s="125"/>
      <c r="AC127" s="125"/>
      <c r="AD127" s="125"/>
      <c r="AE127" s="125"/>
      <c r="AF127" s="125"/>
      <c r="AG127" s="125"/>
      <c r="AH127" s="125"/>
      <c r="AI127" s="125"/>
      <c r="AJ127" s="125"/>
      <c r="AK127" s="125"/>
      <c r="AL127" s="125"/>
      <c r="AM127" s="125"/>
      <c r="AN127" s="125"/>
      <c r="AO127" s="125"/>
      <c r="AP127" s="125"/>
      <c r="AQ127" s="125"/>
      <c r="AR127" s="125"/>
      <c r="AS127" s="125"/>
      <c r="AT127" s="125"/>
      <c r="AU127" s="125"/>
      <c r="AV127" s="125"/>
      <c r="AW127" s="125"/>
      <c r="AX127" s="125"/>
      <c r="AY127" s="125"/>
      <c r="AZ127" s="125"/>
      <c r="BA127" s="125"/>
      <c r="BB127" s="125"/>
      <c r="BC127" s="125"/>
      <c r="BD127" s="125"/>
      <c r="BE127" s="125"/>
      <c r="BF127" s="125"/>
      <c r="BG127" s="125"/>
      <c r="BH127" s="125"/>
      <c r="BI127" s="125"/>
      <c r="BJ127" s="125"/>
      <c r="BK127" s="125"/>
      <c r="BL127" s="125"/>
      <c r="BM127" s="125"/>
      <c r="BN127" s="125"/>
      <c r="BO127" s="125"/>
      <c r="BP127" s="125"/>
      <c r="BQ127" s="125"/>
      <c r="BR127" s="125"/>
      <c r="BS127" s="125"/>
      <c r="BT127" s="125"/>
      <c r="BU127" s="125"/>
      <c r="BV127" s="125"/>
      <c r="BW127" s="125"/>
      <c r="BX127" s="125"/>
      <c r="BY127" s="125"/>
      <c r="BZ127" s="137"/>
      <c r="CA127" s="137"/>
      <c r="CB127" s="137"/>
      <c r="CC127" s="137"/>
      <c r="CD127" s="111"/>
      <c r="CE127" s="111"/>
      <c r="CF127" s="111"/>
      <c r="CG127" s="111"/>
      <c r="CH127" s="111"/>
      <c r="CI127" s="110">
        <f t="shared" si="1"/>
        <v>0</v>
      </c>
    </row>
    <row r="128" spans="1:87" ht="37.5">
      <c r="A128" s="107">
        <v>122</v>
      </c>
      <c r="B128" s="108" t="s">
        <v>313</v>
      </c>
      <c r="C128" s="134" t="s">
        <v>312</v>
      </c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10"/>
      <c r="AM128" s="110"/>
      <c r="AN128" s="110"/>
      <c r="AO128" s="110"/>
      <c r="AP128" s="110"/>
      <c r="AQ128" s="110"/>
      <c r="AR128" s="110"/>
      <c r="AS128" s="110"/>
      <c r="AT128" s="110"/>
      <c r="AU128" s="110"/>
      <c r="AV128" s="110"/>
      <c r="AW128" s="110"/>
      <c r="AX128" s="110"/>
      <c r="AY128" s="110"/>
      <c r="AZ128" s="110"/>
      <c r="BA128" s="110"/>
      <c r="BB128" s="110"/>
      <c r="BC128" s="110"/>
      <c r="BD128" s="110"/>
      <c r="BE128" s="110"/>
      <c r="BF128" s="110"/>
      <c r="BG128" s="110"/>
      <c r="BH128" s="110"/>
      <c r="BI128" s="110"/>
      <c r="BJ128" s="110"/>
      <c r="BK128" s="110"/>
      <c r="BL128" s="110"/>
      <c r="BM128" s="110"/>
      <c r="BN128" s="110"/>
      <c r="BO128" s="110"/>
      <c r="BP128" s="110"/>
      <c r="BQ128" s="110"/>
      <c r="BR128" s="110"/>
      <c r="BS128" s="110"/>
      <c r="BT128" s="110"/>
      <c r="BU128" s="110"/>
      <c r="BV128" s="110"/>
      <c r="BW128" s="110"/>
      <c r="BX128" s="110"/>
      <c r="BY128" s="110"/>
      <c r="BZ128" s="110"/>
      <c r="CA128" s="110"/>
      <c r="CB128" s="110"/>
      <c r="CC128" s="110"/>
      <c r="CD128" s="111"/>
      <c r="CE128" s="111"/>
      <c r="CF128" s="111"/>
      <c r="CG128" s="111"/>
      <c r="CH128" s="111"/>
      <c r="CI128" s="110">
        <f t="shared" si="1"/>
        <v>0</v>
      </c>
    </row>
    <row r="129" spans="1:93" ht="37.5">
      <c r="A129" s="107">
        <v>123</v>
      </c>
      <c r="B129" s="108" t="s">
        <v>314</v>
      </c>
      <c r="C129" s="134" t="s">
        <v>312</v>
      </c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10"/>
      <c r="AM129" s="110"/>
      <c r="AN129" s="110"/>
      <c r="AO129" s="110"/>
      <c r="AP129" s="110"/>
      <c r="AQ129" s="110"/>
      <c r="AR129" s="110"/>
      <c r="AS129" s="110"/>
      <c r="AT129" s="110"/>
      <c r="AU129" s="110"/>
      <c r="AV129" s="110"/>
      <c r="AW129" s="110"/>
      <c r="AX129" s="110"/>
      <c r="AY129" s="110"/>
      <c r="AZ129" s="110"/>
      <c r="BA129" s="110"/>
      <c r="BB129" s="110"/>
      <c r="BC129" s="110"/>
      <c r="BD129" s="110"/>
      <c r="BE129" s="110"/>
      <c r="BF129" s="110"/>
      <c r="BG129" s="110"/>
      <c r="BH129" s="110"/>
      <c r="BI129" s="110"/>
      <c r="BJ129" s="110"/>
      <c r="BK129" s="110"/>
      <c r="BL129" s="110"/>
      <c r="BM129" s="110"/>
      <c r="BN129" s="110"/>
      <c r="BO129" s="110"/>
      <c r="BP129" s="110"/>
      <c r="BQ129" s="110"/>
      <c r="BR129" s="110"/>
      <c r="BS129" s="110"/>
      <c r="BT129" s="110"/>
      <c r="BU129" s="110"/>
      <c r="BV129" s="110"/>
      <c r="BW129" s="110"/>
      <c r="BX129" s="110"/>
      <c r="BY129" s="110"/>
      <c r="BZ129" s="110"/>
      <c r="CA129" s="110"/>
      <c r="CB129" s="110"/>
      <c r="CC129" s="110"/>
      <c r="CD129" s="111"/>
      <c r="CE129" s="111"/>
      <c r="CF129" s="111"/>
      <c r="CG129" s="111"/>
      <c r="CH129" s="111"/>
      <c r="CI129" s="110">
        <f t="shared" si="1"/>
        <v>0</v>
      </c>
    </row>
    <row r="130" spans="1:93" ht="37.5">
      <c r="A130" s="107">
        <v>124</v>
      </c>
      <c r="B130" s="108" t="s">
        <v>315</v>
      </c>
      <c r="C130" s="134" t="s">
        <v>312</v>
      </c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10"/>
      <c r="AM130" s="110"/>
      <c r="AN130" s="110"/>
      <c r="AO130" s="110"/>
      <c r="AP130" s="110"/>
      <c r="AQ130" s="110"/>
      <c r="AR130" s="110"/>
      <c r="AS130" s="110"/>
      <c r="AT130" s="110"/>
      <c r="AU130" s="110"/>
      <c r="AV130" s="110"/>
      <c r="AW130" s="110"/>
      <c r="AX130" s="110"/>
      <c r="AY130" s="110"/>
      <c r="AZ130" s="110"/>
      <c r="BA130" s="110"/>
      <c r="BB130" s="110"/>
      <c r="BC130" s="110"/>
      <c r="BD130" s="110"/>
      <c r="BE130" s="110"/>
      <c r="BF130" s="110"/>
      <c r="BG130" s="110"/>
      <c r="BH130" s="110"/>
      <c r="BI130" s="110"/>
      <c r="BJ130" s="110"/>
      <c r="BK130" s="110"/>
      <c r="BL130" s="110"/>
      <c r="BM130" s="110"/>
      <c r="BN130" s="110"/>
      <c r="BO130" s="110"/>
      <c r="BP130" s="110"/>
      <c r="BQ130" s="110"/>
      <c r="BR130" s="110"/>
      <c r="BS130" s="110"/>
      <c r="BT130" s="110"/>
      <c r="BU130" s="110"/>
      <c r="BV130" s="110"/>
      <c r="BW130" s="110"/>
      <c r="BX130" s="110"/>
      <c r="BY130" s="110"/>
      <c r="BZ130" s="110"/>
      <c r="CA130" s="110"/>
      <c r="CB130" s="110"/>
      <c r="CC130" s="110"/>
      <c r="CD130" s="111"/>
      <c r="CE130" s="111"/>
      <c r="CF130" s="111"/>
      <c r="CG130" s="111"/>
      <c r="CH130" s="111"/>
      <c r="CI130" s="110">
        <f t="shared" si="1"/>
        <v>0</v>
      </c>
    </row>
    <row r="131" spans="1:93" ht="37.5">
      <c r="A131" s="107">
        <v>125</v>
      </c>
      <c r="B131" s="108" t="s">
        <v>316</v>
      </c>
      <c r="C131" s="134" t="s">
        <v>312</v>
      </c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0"/>
      <c r="AQ131" s="110"/>
      <c r="AR131" s="110"/>
      <c r="AS131" s="110"/>
      <c r="AT131" s="110"/>
      <c r="AU131" s="110"/>
      <c r="AV131" s="110"/>
      <c r="AW131" s="110"/>
      <c r="AX131" s="110"/>
      <c r="AY131" s="110"/>
      <c r="AZ131" s="110"/>
      <c r="BA131" s="110"/>
      <c r="BB131" s="110"/>
      <c r="BC131" s="110"/>
      <c r="BD131" s="110"/>
      <c r="BE131" s="110"/>
      <c r="BF131" s="110"/>
      <c r="BG131" s="110"/>
      <c r="BH131" s="110"/>
      <c r="BI131" s="110"/>
      <c r="BJ131" s="110"/>
      <c r="BK131" s="110"/>
      <c r="BL131" s="110"/>
      <c r="BM131" s="110"/>
      <c r="BN131" s="110"/>
      <c r="BO131" s="110"/>
      <c r="BP131" s="110"/>
      <c r="BQ131" s="110"/>
      <c r="BR131" s="110"/>
      <c r="BS131" s="110"/>
      <c r="BT131" s="110"/>
      <c r="BU131" s="110"/>
      <c r="BV131" s="110"/>
      <c r="BW131" s="110"/>
      <c r="BX131" s="110"/>
      <c r="BY131" s="110"/>
      <c r="BZ131" s="110"/>
      <c r="CA131" s="110"/>
      <c r="CB131" s="110"/>
      <c r="CC131" s="110"/>
      <c r="CD131" s="111"/>
      <c r="CE131" s="111"/>
      <c r="CF131" s="111"/>
      <c r="CG131" s="111"/>
      <c r="CH131" s="111"/>
      <c r="CI131" s="110">
        <f t="shared" ref="CI131:CI135" si="2">SUM(D131:CH131)</f>
        <v>0</v>
      </c>
    </row>
    <row r="132" spans="1:93" ht="37.5">
      <c r="A132" s="107">
        <v>126</v>
      </c>
      <c r="B132" s="108" t="s">
        <v>317</v>
      </c>
      <c r="C132" s="134" t="s">
        <v>312</v>
      </c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10"/>
      <c r="AM132" s="110"/>
      <c r="AN132" s="110"/>
      <c r="AO132" s="110"/>
      <c r="AP132" s="110"/>
      <c r="AQ132" s="110"/>
      <c r="AR132" s="110"/>
      <c r="AS132" s="110"/>
      <c r="AT132" s="110"/>
      <c r="AU132" s="110"/>
      <c r="AV132" s="110"/>
      <c r="AW132" s="110"/>
      <c r="AX132" s="110"/>
      <c r="AY132" s="110"/>
      <c r="AZ132" s="110"/>
      <c r="BA132" s="110"/>
      <c r="BB132" s="110"/>
      <c r="BC132" s="110"/>
      <c r="BD132" s="110"/>
      <c r="BE132" s="110"/>
      <c r="BF132" s="110"/>
      <c r="BG132" s="110"/>
      <c r="BH132" s="110"/>
      <c r="BI132" s="110"/>
      <c r="BJ132" s="110"/>
      <c r="BK132" s="110"/>
      <c r="BL132" s="110"/>
      <c r="BM132" s="110"/>
      <c r="BN132" s="110"/>
      <c r="BO132" s="110"/>
      <c r="BP132" s="110"/>
      <c r="BQ132" s="110"/>
      <c r="BR132" s="110"/>
      <c r="BS132" s="110"/>
      <c r="BT132" s="110"/>
      <c r="BU132" s="110"/>
      <c r="BV132" s="110"/>
      <c r="BW132" s="110"/>
      <c r="BX132" s="110"/>
      <c r="BY132" s="110"/>
      <c r="BZ132" s="110"/>
      <c r="CA132" s="110"/>
      <c r="CB132" s="110"/>
      <c r="CC132" s="110"/>
      <c r="CD132" s="111"/>
      <c r="CE132" s="111"/>
      <c r="CF132" s="111"/>
      <c r="CG132" s="111"/>
      <c r="CH132" s="111"/>
      <c r="CI132" s="110">
        <f t="shared" si="2"/>
        <v>0</v>
      </c>
    </row>
    <row r="133" spans="1:93" ht="38.25" thickBot="1">
      <c r="A133" s="107">
        <v>127</v>
      </c>
      <c r="B133" s="127" t="s">
        <v>318</v>
      </c>
      <c r="C133" s="134" t="s">
        <v>312</v>
      </c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10"/>
      <c r="AM133" s="110"/>
      <c r="AN133" s="110"/>
      <c r="AO133" s="110"/>
      <c r="AP133" s="110"/>
      <c r="AQ133" s="110"/>
      <c r="AR133" s="110"/>
      <c r="AS133" s="110"/>
      <c r="AT133" s="110"/>
      <c r="AU133" s="110"/>
      <c r="AV133" s="110"/>
      <c r="AW133" s="110"/>
      <c r="AX133" s="110"/>
      <c r="AY133" s="110"/>
      <c r="AZ133" s="110"/>
      <c r="BA133" s="110"/>
      <c r="BB133" s="110"/>
      <c r="BC133" s="110"/>
      <c r="BD133" s="110"/>
      <c r="BE133" s="110"/>
      <c r="BF133" s="110"/>
      <c r="BG133" s="110"/>
      <c r="BH133" s="110"/>
      <c r="BI133" s="110"/>
      <c r="BJ133" s="110"/>
      <c r="BK133" s="110"/>
      <c r="BL133" s="110"/>
      <c r="BM133" s="110"/>
      <c r="BN133" s="110"/>
      <c r="BO133" s="110"/>
      <c r="BP133" s="110"/>
      <c r="BQ133" s="110"/>
      <c r="BR133" s="110"/>
      <c r="BS133" s="110"/>
      <c r="BT133" s="110"/>
      <c r="BU133" s="110"/>
      <c r="BV133" s="110"/>
      <c r="BW133" s="110"/>
      <c r="BX133" s="110"/>
      <c r="BY133" s="110"/>
      <c r="BZ133" s="110"/>
      <c r="CA133" s="110"/>
      <c r="CB133" s="110"/>
      <c r="CC133" s="110"/>
      <c r="CD133" s="111"/>
      <c r="CE133" s="111"/>
      <c r="CF133" s="111"/>
      <c r="CG133" s="111"/>
      <c r="CH133" s="111"/>
      <c r="CI133" s="110">
        <f t="shared" si="2"/>
        <v>0</v>
      </c>
    </row>
    <row r="134" spans="1:93" ht="38.25" thickTop="1">
      <c r="A134" s="107">
        <v>78</v>
      </c>
      <c r="B134" s="108" t="s">
        <v>322</v>
      </c>
      <c r="C134" s="109" t="s">
        <v>185</v>
      </c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10"/>
      <c r="AM134" s="110"/>
      <c r="AN134" s="110"/>
      <c r="AO134" s="110"/>
      <c r="AP134" s="110"/>
      <c r="AQ134" s="110"/>
      <c r="AR134" s="110"/>
      <c r="AS134" s="110"/>
      <c r="AT134" s="110"/>
      <c r="AU134" s="110"/>
      <c r="AV134" s="110"/>
      <c r="AW134" s="110"/>
      <c r="AX134" s="110"/>
      <c r="AY134" s="110"/>
      <c r="AZ134" s="110"/>
      <c r="BA134" s="110"/>
      <c r="BB134" s="110"/>
      <c r="BC134" s="110"/>
      <c r="BD134" s="110"/>
      <c r="BE134" s="110"/>
      <c r="BF134" s="110"/>
      <c r="BG134" s="110"/>
      <c r="BH134" s="110"/>
      <c r="BI134" s="110"/>
      <c r="BJ134" s="110"/>
      <c r="BK134" s="110"/>
      <c r="BL134" s="110"/>
      <c r="BM134" s="110"/>
      <c r="BN134" s="110"/>
      <c r="BO134" s="110"/>
      <c r="BP134" s="110"/>
      <c r="BQ134" s="110"/>
      <c r="BR134" s="110"/>
      <c r="BS134" s="110"/>
      <c r="BT134" s="110"/>
      <c r="BU134" s="110"/>
      <c r="BV134" s="110"/>
      <c r="BW134" s="110"/>
      <c r="BX134" s="110"/>
      <c r="BY134" s="110"/>
      <c r="BZ134" s="110"/>
      <c r="CA134" s="110"/>
      <c r="CB134" s="110"/>
      <c r="CC134" s="110"/>
      <c r="CD134" s="111"/>
      <c r="CE134" s="111"/>
      <c r="CF134" s="111"/>
      <c r="CG134" s="111"/>
      <c r="CH134" s="111"/>
      <c r="CI134" s="110">
        <f t="shared" si="2"/>
        <v>0</v>
      </c>
      <c r="CJ134" s="110"/>
      <c r="CK134" s="110"/>
      <c r="CL134" s="110"/>
      <c r="CM134" s="110"/>
      <c r="CN134" s="110"/>
      <c r="CO134" s="105"/>
    </row>
    <row r="135" spans="1:93" ht="37.5">
      <c r="A135" s="107">
        <v>78</v>
      </c>
      <c r="B135" s="108" t="s">
        <v>323</v>
      </c>
      <c r="C135" s="109" t="s">
        <v>185</v>
      </c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1"/>
      <c r="CE135" s="111"/>
      <c r="CF135" s="111"/>
      <c r="CG135" s="111"/>
      <c r="CH135" s="111"/>
      <c r="CI135" s="110">
        <f t="shared" si="2"/>
        <v>0</v>
      </c>
      <c r="CJ135" s="110"/>
      <c r="CK135" s="110"/>
      <c r="CL135" s="110"/>
      <c r="CM135" s="110"/>
      <c r="CN135" s="110"/>
      <c r="CO135" s="105"/>
    </row>
    <row r="136" spans="1:93" ht="37.5">
      <c r="A136" s="136"/>
      <c r="B136" s="138" t="s">
        <v>324</v>
      </c>
      <c r="C136" s="109" t="s">
        <v>185</v>
      </c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10"/>
      <c r="AM136" s="110"/>
      <c r="AN136" s="110"/>
      <c r="AO136" s="110"/>
      <c r="AP136" s="110"/>
      <c r="AQ136" s="110"/>
      <c r="AR136" s="110"/>
      <c r="AS136" s="110"/>
      <c r="AT136" s="110"/>
      <c r="AU136" s="110"/>
      <c r="AV136" s="110"/>
      <c r="AW136" s="110"/>
      <c r="AX136" s="110"/>
      <c r="AY136" s="110"/>
      <c r="AZ136" s="110"/>
      <c r="BA136" s="110"/>
      <c r="BB136" s="110"/>
      <c r="BC136" s="110"/>
      <c r="BD136" s="110"/>
      <c r="BE136" s="110"/>
      <c r="BF136" s="110"/>
      <c r="BG136" s="110"/>
      <c r="BH136" s="110"/>
      <c r="BI136" s="110"/>
      <c r="BJ136" s="110"/>
      <c r="BK136" s="110"/>
      <c r="BL136" s="110"/>
      <c r="BM136" s="110"/>
      <c r="BN136" s="110"/>
      <c r="BO136" s="110"/>
      <c r="BP136" s="110"/>
      <c r="BQ136" s="110"/>
      <c r="BR136" s="110"/>
      <c r="BS136" s="110"/>
      <c r="BT136" s="110"/>
      <c r="BU136" s="110"/>
      <c r="BV136" s="110"/>
      <c r="BW136" s="110"/>
      <c r="BX136" s="110"/>
      <c r="BY136" s="110"/>
      <c r="BZ136" s="110"/>
      <c r="CA136" s="110"/>
      <c r="CB136" s="110"/>
      <c r="CC136" s="110"/>
      <c r="CD136" s="111"/>
      <c r="CE136" s="111"/>
      <c r="CF136" s="111"/>
      <c r="CG136" s="111"/>
      <c r="CH136" s="111"/>
      <c r="CI136" s="110">
        <f>SUM(D136:CH136)</f>
        <v>0</v>
      </c>
      <c r="CJ136" s="110"/>
      <c r="CK136" s="110"/>
      <c r="CL136" s="110"/>
      <c r="CM136" s="110"/>
      <c r="CN136" s="110"/>
      <c r="CO136" s="105"/>
    </row>
    <row r="137" spans="1:93"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CG137" s="140"/>
      <c r="CH137" s="140"/>
      <c r="CI137" s="139" t="e">
        <f>SUM(CI3:CI136)</f>
        <v>#REF!</v>
      </c>
    </row>
    <row r="138" spans="1:93"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136"/>
      <c r="AF138" s="136"/>
      <c r="AG138" s="136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6"/>
      <c r="AV138" s="136"/>
      <c r="AW138" s="136"/>
      <c r="AX138" s="136"/>
      <c r="AY138" s="136"/>
      <c r="AZ138" s="136"/>
      <c r="BA138" s="136"/>
      <c r="BB138" s="136"/>
      <c r="BC138" s="136"/>
      <c r="BD138" s="136"/>
      <c r="BE138" s="136"/>
      <c r="BF138" s="136"/>
      <c r="BG138" s="136"/>
      <c r="BH138" s="136"/>
      <c r="BI138" s="136"/>
      <c r="BJ138" s="136"/>
      <c r="BK138" s="136"/>
      <c r="BL138" s="136"/>
      <c r="BM138" s="136"/>
      <c r="BN138" s="136"/>
      <c r="BO138" s="136"/>
      <c r="BP138" s="136"/>
      <c r="BQ138" s="136"/>
      <c r="BR138" s="136"/>
      <c r="BS138" s="136"/>
      <c r="BT138" s="136"/>
      <c r="BU138" s="136"/>
      <c r="BV138" s="136"/>
      <c r="BW138" s="136"/>
      <c r="BX138" s="136"/>
      <c r="BY138" s="136"/>
      <c r="BZ138" s="136"/>
      <c r="CA138" s="136"/>
      <c r="CB138" s="136"/>
      <c r="CC138" s="136"/>
      <c r="CD138" s="136"/>
      <c r="CE138" s="136"/>
      <c r="CF138" s="136"/>
      <c r="CG138" s="136"/>
      <c r="CH138" s="136"/>
      <c r="CI138" s="136"/>
    </row>
    <row r="139" spans="1:93"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136"/>
      <c r="AF139" s="136"/>
      <c r="AG139" s="136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  <c r="BI139" s="136"/>
      <c r="BJ139" s="136"/>
      <c r="BK139" s="136"/>
      <c r="BL139" s="136"/>
      <c r="BM139" s="136"/>
      <c r="BN139" s="136"/>
      <c r="BO139" s="136"/>
      <c r="BP139" s="136"/>
      <c r="BQ139" s="136"/>
      <c r="BR139" s="136"/>
      <c r="BS139" s="136"/>
      <c r="BT139" s="136"/>
      <c r="BU139" s="136"/>
      <c r="BV139" s="136"/>
      <c r="BW139" s="136"/>
      <c r="BX139" s="136"/>
      <c r="BY139" s="136"/>
      <c r="BZ139" s="136"/>
      <c r="CA139" s="136"/>
      <c r="CB139" s="136"/>
      <c r="CC139" s="136"/>
      <c r="CD139" s="136"/>
      <c r="CE139" s="136"/>
      <c r="CF139" s="136"/>
      <c r="CG139" s="136"/>
      <c r="CH139" s="136"/>
      <c r="CI139" s="136"/>
    </row>
    <row r="140" spans="1:93"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136"/>
      <c r="AF140" s="136"/>
      <c r="AG140" s="136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6"/>
      <c r="AV140" s="136"/>
      <c r="AW140" s="136"/>
      <c r="AX140" s="136"/>
      <c r="AY140" s="136"/>
      <c r="AZ140" s="136"/>
      <c r="BA140" s="136"/>
      <c r="BB140" s="136"/>
      <c r="BC140" s="136"/>
      <c r="BD140" s="136"/>
      <c r="BE140" s="136"/>
      <c r="BF140" s="136"/>
      <c r="BG140" s="136"/>
      <c r="BH140" s="136"/>
      <c r="BI140" s="136"/>
      <c r="BJ140" s="136"/>
      <c r="BK140" s="136"/>
      <c r="BL140" s="136"/>
      <c r="BM140" s="136"/>
      <c r="BN140" s="136"/>
      <c r="BO140" s="136"/>
      <c r="BP140" s="136"/>
      <c r="BQ140" s="136"/>
      <c r="BR140" s="136"/>
      <c r="BS140" s="136"/>
      <c r="BT140" s="136"/>
      <c r="BU140" s="136"/>
      <c r="BV140" s="136"/>
      <c r="BW140" s="136"/>
      <c r="BX140" s="136"/>
      <c r="BY140" s="136"/>
      <c r="BZ140" s="136"/>
      <c r="CA140" s="136"/>
      <c r="CB140" s="136"/>
      <c r="CC140" s="136"/>
      <c r="CD140" s="136"/>
      <c r="CE140" s="136"/>
      <c r="CF140" s="136"/>
      <c r="CG140" s="136"/>
      <c r="CH140" s="136"/>
      <c r="CI140" s="136"/>
    </row>
    <row r="141" spans="1:93"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136"/>
      <c r="AF141" s="136"/>
      <c r="AG141" s="136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6"/>
      <c r="AV141" s="136"/>
      <c r="AW141" s="136"/>
      <c r="AX141" s="136"/>
      <c r="AY141" s="136"/>
      <c r="AZ141" s="136"/>
      <c r="BA141" s="136"/>
      <c r="BB141" s="136"/>
      <c r="BC141" s="136"/>
      <c r="BD141" s="136"/>
      <c r="BE141" s="136"/>
      <c r="BF141" s="136"/>
      <c r="BG141" s="136"/>
      <c r="BH141" s="136"/>
      <c r="BI141" s="136"/>
      <c r="BJ141" s="136"/>
      <c r="BK141" s="136"/>
      <c r="BL141" s="136"/>
      <c r="BM141" s="136"/>
      <c r="BN141" s="136"/>
      <c r="BO141" s="136"/>
      <c r="BP141" s="136"/>
      <c r="BQ141" s="136"/>
      <c r="BR141" s="136"/>
      <c r="BS141" s="136"/>
      <c r="BT141" s="136"/>
      <c r="BU141" s="136"/>
      <c r="BV141" s="136"/>
      <c r="BW141" s="136"/>
      <c r="BX141" s="136"/>
      <c r="BY141" s="136"/>
      <c r="BZ141" s="136"/>
      <c r="CA141" s="136"/>
      <c r="CB141" s="136"/>
      <c r="CC141" s="136"/>
      <c r="CD141" s="136"/>
      <c r="CE141" s="136"/>
      <c r="CF141" s="136"/>
      <c r="CG141" s="136"/>
      <c r="CH141" s="136"/>
      <c r="CI141" s="136"/>
    </row>
    <row r="142" spans="1:93"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6"/>
      <c r="AV142" s="136"/>
      <c r="AW142" s="136"/>
      <c r="AX142" s="136"/>
      <c r="AY142" s="136"/>
      <c r="AZ142" s="136"/>
      <c r="BA142" s="136"/>
      <c r="BB142" s="136"/>
      <c r="BC142" s="136"/>
      <c r="BD142" s="136"/>
      <c r="BE142" s="136"/>
      <c r="BF142" s="136"/>
      <c r="BG142" s="136"/>
      <c r="BH142" s="136"/>
      <c r="BI142" s="136"/>
      <c r="BJ142" s="136"/>
      <c r="BK142" s="136"/>
      <c r="BL142" s="136"/>
      <c r="BM142" s="136"/>
      <c r="BN142" s="136"/>
      <c r="BO142" s="136"/>
      <c r="BP142" s="136"/>
      <c r="BQ142" s="136"/>
      <c r="BR142" s="136"/>
      <c r="BS142" s="136"/>
      <c r="BT142" s="136"/>
      <c r="BU142" s="136"/>
      <c r="BV142" s="136"/>
      <c r="BW142" s="136"/>
      <c r="BX142" s="136"/>
      <c r="BY142" s="136"/>
      <c r="BZ142" s="136"/>
      <c r="CA142" s="136"/>
      <c r="CB142" s="136"/>
      <c r="CC142" s="136"/>
      <c r="CD142" s="136"/>
      <c r="CE142" s="136"/>
      <c r="CF142" s="136"/>
      <c r="CI142" s="136"/>
    </row>
    <row r="143" spans="1:93">
      <c r="D143" s="135"/>
      <c r="E143" s="135"/>
      <c r="F143" s="135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</row>
    <row r="144" spans="1:93">
      <c r="D144" s="135"/>
      <c r="E144" s="135"/>
      <c r="F144" s="135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</row>
    <row r="145" spans="4:25"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</row>
    <row r="146" spans="4:25">
      <c r="D146" s="135"/>
      <c r="E146" s="135"/>
      <c r="F146" s="135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</row>
    <row r="147" spans="4:25">
      <c r="D147" s="135"/>
      <c r="E147" s="135"/>
      <c r="F147" s="135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</row>
    <row r="148" spans="4:25"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</row>
    <row r="149" spans="4:25">
      <c r="D149" s="135"/>
      <c r="E149" s="135"/>
      <c r="F149" s="135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</row>
    <row r="150" spans="4:25">
      <c r="D150" s="135"/>
      <c r="E150" s="135"/>
      <c r="F150" s="135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</row>
    <row r="151" spans="4:25">
      <c r="D151" s="135"/>
      <c r="E151" s="135"/>
      <c r="F151" s="135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</row>
    <row r="152" spans="4:25">
      <c r="D152" s="135"/>
      <c r="E152" s="135"/>
      <c r="F152" s="135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</row>
    <row r="153" spans="4:25">
      <c r="D153" s="135"/>
      <c r="E153" s="135"/>
      <c r="F153" s="135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</row>
    <row r="154" spans="4:25">
      <c r="D154" s="135"/>
      <c r="E154" s="135"/>
      <c r="F154" s="135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</row>
    <row r="155" spans="4:25">
      <c r="D155" s="135"/>
      <c r="E155" s="135"/>
      <c r="F155" s="135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</row>
    <row r="156" spans="4:25">
      <c r="D156" s="135"/>
      <c r="E156" s="135"/>
      <c r="F156" s="135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</row>
    <row r="157" spans="4:25">
      <c r="D157" s="135"/>
      <c r="E157" s="135"/>
      <c r="F157" s="135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</row>
    <row r="158" spans="4:25">
      <c r="D158" s="135"/>
      <c r="E158" s="135"/>
      <c r="F158" s="135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</row>
    <row r="159" spans="4:25">
      <c r="D159" s="135"/>
      <c r="E159" s="135"/>
      <c r="F159" s="135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</row>
    <row r="160" spans="4:25">
      <c r="D160" s="135"/>
      <c r="E160" s="135"/>
      <c r="F160" s="135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</row>
    <row r="161" spans="4:25">
      <c r="D161" s="135"/>
      <c r="E161" s="135"/>
      <c r="F161" s="135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</row>
    <row r="162" spans="4:25">
      <c r="D162" s="135"/>
      <c r="E162" s="135"/>
      <c r="F162" s="135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</row>
    <row r="163" spans="4:25">
      <c r="D163" s="135"/>
      <c r="E163" s="135"/>
      <c r="F163" s="135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</row>
    <row r="164" spans="4:25">
      <c r="D164" s="135"/>
      <c r="E164" s="135"/>
      <c r="F164" s="135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</row>
    <row r="165" spans="4:25">
      <c r="D165" s="135"/>
      <c r="E165" s="135"/>
      <c r="F165" s="135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</row>
    <row r="166" spans="4:25">
      <c r="D166" s="135"/>
      <c r="E166" s="135"/>
      <c r="F166" s="135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</row>
    <row r="167" spans="4:25">
      <c r="D167" s="135"/>
      <c r="E167" s="135"/>
      <c r="F167" s="135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</row>
    <row r="168" spans="4:25">
      <c r="D168" s="135"/>
      <c r="E168" s="135"/>
      <c r="F168" s="135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</row>
    <row r="169" spans="4:25">
      <c r="D169" s="135"/>
      <c r="E169" s="135"/>
      <c r="F169" s="135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</row>
    <row r="170" spans="4:25">
      <c r="D170" s="135"/>
      <c r="E170" s="135"/>
      <c r="F170" s="135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</row>
    <row r="171" spans="4:25">
      <c r="D171" s="135"/>
      <c r="E171" s="135"/>
      <c r="F171" s="135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</row>
  </sheetData>
  <autoFilter ref="A2:CJ137" xr:uid="{00000000-0009-0000-0000-000000000000}"/>
  <conditionalFormatting sqref="D3:BR9 D23:BR38 D11:BR21 D50:BR111 D40:BR48 CI3:CI136">
    <cfRule type="containsErrors" dxfId="80" priority="96">
      <formula>ISERROR(D3)</formula>
    </cfRule>
    <cfRule type="cellIs" dxfId="79" priority="97" operator="lessThan">
      <formula>0</formula>
    </cfRule>
    <cfRule type="cellIs" dxfId="78" priority="98" operator="equal">
      <formula>0</formula>
    </cfRule>
  </conditionalFormatting>
  <conditionalFormatting sqref="D127:BR127">
    <cfRule type="containsErrors" dxfId="77" priority="87">
      <formula>ISERROR(D127)</formula>
    </cfRule>
    <cfRule type="cellIs" dxfId="76" priority="88" operator="lessThan">
      <formula>0</formula>
    </cfRule>
    <cfRule type="cellIs" dxfId="75" priority="89" operator="equal">
      <formula>0</formula>
    </cfRule>
  </conditionalFormatting>
  <conditionalFormatting sqref="D112:BR126">
    <cfRule type="containsErrors" dxfId="74" priority="93">
      <formula>ISERROR(D112)</formula>
    </cfRule>
    <cfRule type="cellIs" dxfId="73" priority="94" operator="lessThan">
      <formula>0</formula>
    </cfRule>
    <cfRule type="cellIs" dxfId="72" priority="95" operator="equal">
      <formula>0</formula>
    </cfRule>
  </conditionalFormatting>
  <conditionalFormatting sqref="D128:BR133 D134:CC136 CJ134:CK136">
    <cfRule type="containsErrors" dxfId="71" priority="90">
      <formula>ISERROR(D128)</formula>
    </cfRule>
    <cfRule type="cellIs" dxfId="70" priority="91" operator="lessThan">
      <formula>0</formula>
    </cfRule>
    <cfRule type="cellIs" dxfId="69" priority="92" operator="equal">
      <formula>0</formula>
    </cfRule>
  </conditionalFormatting>
  <conditionalFormatting sqref="D22:BR22">
    <cfRule type="containsErrors" dxfId="68" priority="84">
      <formula>ISERROR(D22)</formula>
    </cfRule>
    <cfRule type="cellIs" dxfId="67" priority="85" operator="lessThan">
      <formula>0</formula>
    </cfRule>
    <cfRule type="cellIs" dxfId="66" priority="86" operator="equal">
      <formula>0</formula>
    </cfRule>
  </conditionalFormatting>
  <conditionalFormatting sqref="D10:BR10">
    <cfRule type="containsErrors" dxfId="65" priority="81">
      <formula>ISERROR(D10)</formula>
    </cfRule>
    <cfRule type="cellIs" dxfId="64" priority="82" operator="lessThan">
      <formula>0</formula>
    </cfRule>
    <cfRule type="cellIs" dxfId="63" priority="83" operator="equal">
      <formula>0</formula>
    </cfRule>
  </conditionalFormatting>
  <conditionalFormatting sqref="D49:BR49">
    <cfRule type="containsErrors" dxfId="62" priority="78">
      <formula>ISERROR(D49)</formula>
    </cfRule>
    <cfRule type="cellIs" dxfId="61" priority="79" operator="lessThan">
      <formula>0</formula>
    </cfRule>
    <cfRule type="cellIs" dxfId="60" priority="80" operator="equal">
      <formula>0</formula>
    </cfRule>
  </conditionalFormatting>
  <conditionalFormatting sqref="D39:BR39">
    <cfRule type="containsErrors" dxfId="59" priority="75">
      <formula>ISERROR(D39)</formula>
    </cfRule>
    <cfRule type="cellIs" dxfId="58" priority="76" operator="lessThan">
      <formula>0</formula>
    </cfRule>
    <cfRule type="cellIs" dxfId="57" priority="77" operator="equal">
      <formula>0</formula>
    </cfRule>
  </conditionalFormatting>
  <conditionalFormatting sqref="BS40:BS48 BS11:BS21 BS23:BS38 BS3:BS9 BS50:BS111">
    <cfRule type="containsErrors" dxfId="56" priority="72">
      <formula>ISERROR(BS3)</formula>
    </cfRule>
    <cfRule type="cellIs" dxfId="55" priority="73" operator="lessThan">
      <formula>0</formula>
    </cfRule>
    <cfRule type="cellIs" dxfId="54" priority="74" operator="equal">
      <formula>0</formula>
    </cfRule>
  </conditionalFormatting>
  <conditionalFormatting sqref="BS127">
    <cfRule type="containsErrors" dxfId="53" priority="63">
      <formula>ISERROR(BS127)</formula>
    </cfRule>
    <cfRule type="cellIs" dxfId="52" priority="64" operator="lessThan">
      <formula>0</formula>
    </cfRule>
    <cfRule type="cellIs" dxfId="51" priority="65" operator="equal">
      <formula>0</formula>
    </cfRule>
  </conditionalFormatting>
  <conditionalFormatting sqref="BS112:BS126">
    <cfRule type="containsErrors" dxfId="50" priority="69">
      <formula>ISERROR(BS112)</formula>
    </cfRule>
    <cfRule type="cellIs" dxfId="49" priority="70" operator="lessThan">
      <formula>0</formula>
    </cfRule>
    <cfRule type="cellIs" dxfId="48" priority="71" operator="equal">
      <formula>0</formula>
    </cfRule>
  </conditionalFormatting>
  <conditionalFormatting sqref="BS128:BS133">
    <cfRule type="containsErrors" dxfId="47" priority="66">
      <formula>ISERROR(BS128)</formula>
    </cfRule>
    <cfRule type="cellIs" dxfId="46" priority="67" operator="lessThan">
      <formula>0</formula>
    </cfRule>
    <cfRule type="cellIs" dxfId="45" priority="68" operator="equal">
      <formula>0</formula>
    </cfRule>
  </conditionalFormatting>
  <conditionalFormatting sqref="BS22">
    <cfRule type="containsErrors" dxfId="44" priority="60">
      <formula>ISERROR(BS22)</formula>
    </cfRule>
    <cfRule type="cellIs" dxfId="43" priority="61" operator="lessThan">
      <formula>0</formula>
    </cfRule>
    <cfRule type="cellIs" dxfId="42" priority="62" operator="equal">
      <formula>0</formula>
    </cfRule>
  </conditionalFormatting>
  <conditionalFormatting sqref="BS10">
    <cfRule type="containsErrors" dxfId="41" priority="57">
      <formula>ISERROR(BS10)</formula>
    </cfRule>
    <cfRule type="cellIs" dxfId="40" priority="58" operator="lessThan">
      <formula>0</formula>
    </cfRule>
    <cfRule type="cellIs" dxfId="39" priority="59" operator="equal">
      <formula>0</formula>
    </cfRule>
  </conditionalFormatting>
  <conditionalFormatting sqref="BS49">
    <cfRule type="containsErrors" dxfId="38" priority="54">
      <formula>ISERROR(BS49)</formula>
    </cfRule>
    <cfRule type="cellIs" dxfId="37" priority="55" operator="lessThan">
      <formula>0</formula>
    </cfRule>
    <cfRule type="cellIs" dxfId="36" priority="56" operator="equal">
      <formula>0</formula>
    </cfRule>
  </conditionalFormatting>
  <conditionalFormatting sqref="BS39">
    <cfRule type="containsErrors" dxfId="35" priority="51">
      <formula>ISERROR(BS39)</formula>
    </cfRule>
    <cfRule type="cellIs" dxfId="34" priority="52" operator="lessThan">
      <formula>0</formula>
    </cfRule>
    <cfRule type="cellIs" dxfId="33" priority="53" operator="equal">
      <formula>0</formula>
    </cfRule>
  </conditionalFormatting>
  <conditionalFormatting sqref="BT3:CC9 BT23:CC38 BT11:CC21 BT50:CC111 BT40:CC48 CD3:CH136">
    <cfRule type="containsErrors" dxfId="32" priority="48">
      <formula>ISERROR(BT3)</formula>
    </cfRule>
    <cfRule type="cellIs" dxfId="31" priority="49" operator="lessThan">
      <formula>0</formula>
    </cfRule>
    <cfRule type="cellIs" dxfId="30" priority="50" operator="equal">
      <formula>0</formula>
    </cfRule>
  </conditionalFormatting>
  <conditionalFormatting sqref="BT127:CC127">
    <cfRule type="containsErrors" dxfId="29" priority="39">
      <formula>ISERROR(BT127)</formula>
    </cfRule>
    <cfRule type="cellIs" dxfId="28" priority="40" operator="lessThan">
      <formula>0</formula>
    </cfRule>
    <cfRule type="cellIs" dxfId="27" priority="41" operator="equal">
      <formula>0</formula>
    </cfRule>
  </conditionalFormatting>
  <conditionalFormatting sqref="BT112:CC126">
    <cfRule type="containsErrors" dxfId="26" priority="45">
      <formula>ISERROR(BT112)</formula>
    </cfRule>
    <cfRule type="cellIs" dxfId="25" priority="46" operator="lessThan">
      <formula>0</formula>
    </cfRule>
    <cfRule type="cellIs" dxfId="24" priority="47" operator="equal">
      <formula>0</formula>
    </cfRule>
  </conditionalFormatting>
  <conditionalFormatting sqref="BT128:CC133">
    <cfRule type="containsErrors" dxfId="23" priority="42">
      <formula>ISERROR(BT128)</formula>
    </cfRule>
    <cfRule type="cellIs" dxfId="22" priority="43" operator="lessThan">
      <formula>0</formula>
    </cfRule>
    <cfRule type="cellIs" dxfId="21" priority="44" operator="equal">
      <formula>0</formula>
    </cfRule>
  </conditionalFormatting>
  <conditionalFormatting sqref="BT22:CC22">
    <cfRule type="containsErrors" dxfId="20" priority="36">
      <formula>ISERROR(BT22)</formula>
    </cfRule>
    <cfRule type="cellIs" dxfId="19" priority="37" operator="lessThan">
      <formula>0</formula>
    </cfRule>
    <cfRule type="cellIs" dxfId="18" priority="38" operator="equal">
      <formula>0</formula>
    </cfRule>
  </conditionalFormatting>
  <conditionalFormatting sqref="BT10:CC10">
    <cfRule type="containsErrors" dxfId="17" priority="33">
      <formula>ISERROR(BT10)</formula>
    </cfRule>
    <cfRule type="cellIs" dxfId="16" priority="34" operator="lessThan">
      <formula>0</formula>
    </cfRule>
    <cfRule type="cellIs" dxfId="15" priority="35" operator="equal">
      <formula>0</formula>
    </cfRule>
  </conditionalFormatting>
  <conditionalFormatting sqref="BT49:CC49">
    <cfRule type="containsErrors" dxfId="14" priority="30">
      <formula>ISERROR(BT49)</formula>
    </cfRule>
    <cfRule type="cellIs" dxfId="13" priority="31" operator="lessThan">
      <formula>0</formula>
    </cfRule>
    <cfRule type="cellIs" dxfId="12" priority="32" operator="equal">
      <formula>0</formula>
    </cfRule>
  </conditionalFormatting>
  <conditionalFormatting sqref="BT39:CC39">
    <cfRule type="containsErrors" dxfId="11" priority="27">
      <formula>ISERROR(BT39)</formula>
    </cfRule>
    <cfRule type="cellIs" dxfId="10" priority="28" operator="lessThan">
      <formula>0</formula>
    </cfRule>
    <cfRule type="cellIs" dxfId="9" priority="29" operator="equal">
      <formula>0</formula>
    </cfRule>
  </conditionalFormatting>
  <conditionalFormatting sqref="CN134:CN135">
    <cfRule type="containsErrors" dxfId="8" priority="24">
      <formula>ISERROR(CN134)</formula>
    </cfRule>
    <cfRule type="cellIs" dxfId="7" priority="25" operator="lessThan">
      <formula>0</formula>
    </cfRule>
    <cfRule type="cellIs" dxfId="6" priority="26" operator="equal">
      <formula>0</formula>
    </cfRule>
  </conditionalFormatting>
  <conditionalFormatting sqref="CL134:CM135">
    <cfRule type="cellIs" dxfId="5" priority="21" operator="lessThan">
      <formula>0</formula>
    </cfRule>
    <cfRule type="cellIs" dxfId="4" priority="22" operator="equal">
      <formula>0</formula>
    </cfRule>
  </conditionalFormatting>
  <conditionalFormatting sqref="CL136:CN136">
    <cfRule type="cellIs" dxfId="3" priority="19" operator="lessThan">
      <formula>0</formula>
    </cfRule>
    <cfRule type="cellIs" dxfId="2" priority="20" operator="equal">
      <formula>0</formula>
    </cfRule>
  </conditionalFormatting>
  <printOptions horizontalCentered="1"/>
  <pageMargins left="0" right="0" top="0" bottom="0" header="0" footer="0"/>
  <pageSetup paperSize="8" scale="16" orientation="landscape" r:id="rId1"/>
  <colBreaks count="2" manualBreakCount="2">
    <brk id="24" max="134" man="1"/>
    <brk id="41" max="134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Errors" priority="23" id="{13C9CB85-28C4-4749-AE27-761A98C858CF}">
            <xm:f>ISERROR('\share\share folder\مدينتى\مستخلاصات المقاول\الاجمالى\02-03-2020\[الاجمالى 02-03-2020.xlsx]الاجمالى الحالى'!#REF!)</xm:f>
            <x14:dxf>
              <fill>
                <patternFill>
                  <bgColor rgb="FFFF0000"/>
                </patternFill>
              </fill>
            </x14:dxf>
          </x14:cfRule>
          <xm:sqref>CL134:CM135</xm:sqref>
        </x14:conditionalFormatting>
        <x14:conditionalFormatting xmlns:xm="http://schemas.microsoft.com/office/excel/2006/main">
          <x14:cfRule type="containsErrors" priority="18" id="{79349A1D-9F52-4EA4-9DE9-C2AB68716244}">
            <xm:f>ISERROR('\share\share folder\مدينتى\مستخلاصات المقاول\الاجمالى\02-03-2020\[الاجمالى 02-03-2020.xlsx]الاجمالى الحالى'!#REF!)</xm:f>
            <x14:dxf>
              <fill>
                <patternFill>
                  <bgColor rgb="FFFF0000"/>
                </patternFill>
              </fill>
            </x14:dxf>
          </x14:cfRule>
          <xm:sqref>CL136:CN136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374"/>
  <sheetViews>
    <sheetView rightToLeft="1" tabSelected="1" view="pageBreakPreview" topLeftCell="A295" zoomScale="40" zoomScaleNormal="75" zoomScaleSheetLayoutView="40" workbookViewId="0">
      <selection activeCell="P75" sqref="P75:Q75"/>
    </sheetView>
  </sheetViews>
  <sheetFormatPr defaultColWidth="9.140625" defaultRowHeight="14.25"/>
  <cols>
    <col min="1" max="1" width="23.7109375" style="4" bestFit="1" customWidth="1"/>
    <col min="2" max="2" width="26.5703125" style="4" customWidth="1"/>
    <col min="3" max="3" width="3" style="4" customWidth="1"/>
    <col min="4" max="4" width="11.42578125" style="4" customWidth="1"/>
    <col min="5" max="5" width="77" style="4" customWidth="1"/>
    <col min="6" max="6" width="10.42578125" style="4" customWidth="1"/>
    <col min="7" max="7" width="18.5703125" style="4" customWidth="1"/>
    <col min="8" max="8" width="18.140625" style="4" customWidth="1"/>
    <col min="9" max="10" width="13.42578125" style="4" customWidth="1"/>
    <col min="11" max="11" width="14.42578125" style="4" bestFit="1" customWidth="1"/>
    <col min="12" max="12" width="13.42578125" style="4" customWidth="1"/>
    <col min="13" max="13" width="14.42578125" style="4" bestFit="1" customWidth="1"/>
    <col min="14" max="14" width="13.42578125" style="4" customWidth="1"/>
    <col min="15" max="15" width="28.28515625" style="4" customWidth="1"/>
    <col min="16" max="16" width="25.5703125" style="4" customWidth="1"/>
    <col min="17" max="17" width="16.5703125" style="4" customWidth="1"/>
    <col min="18" max="18" width="1.42578125" style="4" customWidth="1"/>
    <col min="19" max="19" width="10.85546875" style="4" bestFit="1" customWidth="1"/>
    <col min="20" max="16384" width="9.140625" style="4"/>
  </cols>
  <sheetData>
    <row r="1" spans="1:18" ht="39.75" customHeight="1" thickTop="1">
      <c r="A1" s="87">
        <f>$O$27</f>
        <v>32947</v>
      </c>
      <c r="B1" s="55" t="s">
        <v>101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52.5" customHeight="1">
      <c r="A2" s="87">
        <f t="shared" ref="A2:A33" si="0">$O$27</f>
        <v>32947</v>
      </c>
      <c r="B2" s="55" t="s">
        <v>101</v>
      </c>
      <c r="C2" s="5"/>
      <c r="R2" s="6"/>
    </row>
    <row r="3" spans="1:18" ht="90">
      <c r="A3" s="87">
        <f t="shared" si="0"/>
        <v>32947</v>
      </c>
      <c r="B3" s="55" t="s">
        <v>101</v>
      </c>
      <c r="C3" s="5"/>
      <c r="E3" s="7" t="s">
        <v>0</v>
      </c>
      <c r="F3" s="149" t="s">
        <v>1</v>
      </c>
      <c r="G3" s="150"/>
      <c r="H3" s="150"/>
      <c r="I3" s="150"/>
      <c r="J3" s="151"/>
      <c r="K3" s="152"/>
      <c r="L3" s="152"/>
      <c r="M3" s="152"/>
      <c r="N3" s="152"/>
      <c r="O3" s="152"/>
      <c r="P3" s="8"/>
      <c r="R3" s="6"/>
    </row>
    <row r="4" spans="1:18" ht="12" customHeight="1">
      <c r="A4" s="87">
        <f t="shared" si="0"/>
        <v>32947</v>
      </c>
      <c r="B4" s="55" t="s">
        <v>101</v>
      </c>
      <c r="C4" s="5"/>
      <c r="E4" s="9"/>
      <c r="Q4" s="10"/>
      <c r="R4" s="6"/>
    </row>
    <row r="5" spans="1:18" ht="11.25" customHeight="1">
      <c r="A5" s="87">
        <f t="shared" si="0"/>
        <v>32947</v>
      </c>
      <c r="B5" s="55" t="s">
        <v>101</v>
      </c>
      <c r="C5" s="5"/>
      <c r="R5" s="6"/>
    </row>
    <row r="6" spans="1:18" ht="22.5" customHeight="1">
      <c r="A6" s="87">
        <f t="shared" si="0"/>
        <v>32947</v>
      </c>
      <c r="B6" s="55" t="s">
        <v>101</v>
      </c>
      <c r="C6" s="5"/>
      <c r="D6" s="147" t="s">
        <v>2</v>
      </c>
      <c r="E6" s="147"/>
      <c r="F6" s="11"/>
      <c r="G6" s="11"/>
      <c r="H6" s="174" t="s">
        <v>57</v>
      </c>
      <c r="I6" s="174"/>
      <c r="J6" s="174"/>
      <c r="K6" s="12"/>
      <c r="R6" s="6"/>
    </row>
    <row r="7" spans="1:18" ht="20.25" customHeight="1">
      <c r="A7" s="87">
        <f t="shared" si="0"/>
        <v>32947</v>
      </c>
      <c r="B7" s="55" t="s">
        <v>101</v>
      </c>
      <c r="C7" s="5"/>
      <c r="D7" s="153" t="s">
        <v>49</v>
      </c>
      <c r="E7" s="153"/>
      <c r="F7" s="13"/>
      <c r="G7" s="13"/>
      <c r="H7" s="153" t="s">
        <v>3</v>
      </c>
      <c r="I7" s="153"/>
      <c r="J7" s="13"/>
      <c r="K7" s="13"/>
      <c r="M7" s="154" t="s">
        <v>37</v>
      </c>
      <c r="N7" s="154"/>
      <c r="R7" s="6"/>
    </row>
    <row r="8" spans="1:18" ht="20.25" customHeight="1">
      <c r="A8" s="87">
        <f t="shared" si="0"/>
        <v>32947</v>
      </c>
      <c r="B8" s="55" t="s">
        <v>101</v>
      </c>
      <c r="C8" s="5"/>
      <c r="D8" s="153" t="s">
        <v>58</v>
      </c>
      <c r="E8" s="153"/>
      <c r="F8" s="13"/>
      <c r="G8" s="13"/>
      <c r="H8" s="14"/>
      <c r="I8" s="14"/>
      <c r="J8" s="13"/>
      <c r="K8" s="13"/>
      <c r="M8" s="15"/>
      <c r="R8" s="6"/>
    </row>
    <row r="9" spans="1:18" ht="20.25" customHeight="1">
      <c r="A9" s="87">
        <f t="shared" si="0"/>
        <v>32947</v>
      </c>
      <c r="B9" s="55" t="s">
        <v>101</v>
      </c>
      <c r="C9" s="5"/>
      <c r="D9" s="153" t="s">
        <v>59</v>
      </c>
      <c r="E9" s="153"/>
      <c r="F9" s="13"/>
      <c r="G9" s="13"/>
      <c r="H9" s="153" t="s">
        <v>60</v>
      </c>
      <c r="I9" s="153"/>
      <c r="J9" s="153"/>
      <c r="K9" s="153"/>
      <c r="L9" s="153"/>
      <c r="M9" s="154" t="s">
        <v>6</v>
      </c>
      <c r="N9" s="154"/>
      <c r="R9" s="6"/>
    </row>
    <row r="10" spans="1:18" ht="23.25" thickBot="1">
      <c r="A10" s="87">
        <f t="shared" si="0"/>
        <v>32947</v>
      </c>
      <c r="B10" s="55" t="s">
        <v>101</v>
      </c>
      <c r="C10" s="5"/>
      <c r="D10" s="16"/>
      <c r="R10" s="6"/>
    </row>
    <row r="11" spans="1:18" ht="27" customHeight="1" thickTop="1">
      <c r="A11" s="87">
        <f t="shared" si="0"/>
        <v>32947</v>
      </c>
      <c r="B11" s="55" t="s">
        <v>101</v>
      </c>
      <c r="C11" s="5"/>
      <c r="D11" s="155" t="s">
        <v>7</v>
      </c>
      <c r="E11" s="158" t="s">
        <v>8</v>
      </c>
      <c r="F11" s="158" t="s">
        <v>9</v>
      </c>
      <c r="G11" s="161" t="s">
        <v>10</v>
      </c>
      <c r="H11" s="161" t="s">
        <v>11</v>
      </c>
      <c r="I11" s="158" t="s">
        <v>12</v>
      </c>
      <c r="J11" s="158"/>
      <c r="K11" s="158"/>
      <c r="L11" s="158"/>
      <c r="M11" s="158"/>
      <c r="N11" s="158"/>
      <c r="O11" s="158" t="s">
        <v>13</v>
      </c>
      <c r="P11" s="158" t="s">
        <v>14</v>
      </c>
      <c r="Q11" s="169" t="s">
        <v>15</v>
      </c>
      <c r="R11" s="6"/>
    </row>
    <row r="12" spans="1:18" ht="27" customHeight="1">
      <c r="A12" s="87">
        <f t="shared" si="0"/>
        <v>32947</v>
      </c>
      <c r="B12" s="55" t="s">
        <v>101</v>
      </c>
      <c r="C12" s="5"/>
      <c r="D12" s="156"/>
      <c r="E12" s="159"/>
      <c r="F12" s="159"/>
      <c r="G12" s="162"/>
      <c r="H12" s="162"/>
      <c r="I12" s="172" t="s">
        <v>16</v>
      </c>
      <c r="J12" s="173"/>
      <c r="K12" s="159" t="s">
        <v>17</v>
      </c>
      <c r="L12" s="159"/>
      <c r="M12" s="159" t="s">
        <v>18</v>
      </c>
      <c r="N12" s="159"/>
      <c r="O12" s="159"/>
      <c r="P12" s="159"/>
      <c r="Q12" s="170"/>
      <c r="R12" s="6"/>
    </row>
    <row r="13" spans="1:18" ht="27" customHeight="1" thickBot="1">
      <c r="A13" s="87">
        <f t="shared" si="0"/>
        <v>32947</v>
      </c>
      <c r="B13" s="55" t="s">
        <v>101</v>
      </c>
      <c r="C13" s="5"/>
      <c r="D13" s="157"/>
      <c r="E13" s="160"/>
      <c r="F13" s="160"/>
      <c r="G13" s="163"/>
      <c r="H13" s="163"/>
      <c r="I13" s="17" t="s">
        <v>19</v>
      </c>
      <c r="J13" s="17" t="s">
        <v>20</v>
      </c>
      <c r="K13" s="17" t="s">
        <v>19</v>
      </c>
      <c r="L13" s="17" t="s">
        <v>20</v>
      </c>
      <c r="M13" s="17" t="s">
        <v>19</v>
      </c>
      <c r="N13" s="17" t="s">
        <v>20</v>
      </c>
      <c r="O13" s="160"/>
      <c r="P13" s="160"/>
      <c r="Q13" s="171"/>
      <c r="R13" s="6"/>
    </row>
    <row r="14" spans="1:18" ht="47.25" customHeight="1" thickTop="1">
      <c r="A14" s="87">
        <f t="shared" si="0"/>
        <v>32947</v>
      </c>
      <c r="B14" s="55" t="s">
        <v>101</v>
      </c>
      <c r="C14" s="5"/>
      <c r="D14" s="18"/>
      <c r="E14" s="19" t="s">
        <v>21</v>
      </c>
      <c r="F14" s="20"/>
      <c r="G14" s="21"/>
      <c r="H14" s="22"/>
      <c r="I14" s="22"/>
      <c r="J14" s="23"/>
      <c r="K14" s="22"/>
      <c r="L14" s="24"/>
      <c r="M14" s="25"/>
      <c r="N14" s="23"/>
      <c r="O14" s="26"/>
      <c r="P14" s="27"/>
      <c r="Q14" s="28"/>
      <c r="R14" s="6"/>
    </row>
    <row r="15" spans="1:18" ht="47.25" customHeight="1">
      <c r="A15" s="87">
        <f t="shared" si="0"/>
        <v>32947</v>
      </c>
      <c r="B15" s="55" t="s">
        <v>101</v>
      </c>
      <c r="C15" s="5"/>
      <c r="D15" s="35"/>
      <c r="E15" s="82" t="s">
        <v>61</v>
      </c>
      <c r="F15" s="22" t="s">
        <v>22</v>
      </c>
      <c r="G15" s="32">
        <v>60</v>
      </c>
      <c r="H15" s="26">
        <v>0</v>
      </c>
      <c r="I15" s="26">
        <v>23</v>
      </c>
      <c r="J15" s="24">
        <v>0.95</v>
      </c>
      <c r="K15" s="31">
        <f t="shared" ref="K15:L20" si="1">M15-I15</f>
        <v>0</v>
      </c>
      <c r="L15" s="24">
        <f>N15-J15</f>
        <v>0</v>
      </c>
      <c r="M15" s="26">
        <v>23</v>
      </c>
      <c r="N15" s="24">
        <v>0.95</v>
      </c>
      <c r="O15" s="26">
        <f>N15*M15*G15</f>
        <v>1310.9999999999998</v>
      </c>
      <c r="P15" s="36"/>
      <c r="Q15" s="28"/>
      <c r="R15" s="6"/>
    </row>
    <row r="16" spans="1:18" ht="47.25" customHeight="1">
      <c r="A16" s="87">
        <f t="shared" si="0"/>
        <v>32947</v>
      </c>
      <c r="B16" s="55" t="s">
        <v>101</v>
      </c>
      <c r="C16" s="5"/>
      <c r="D16" s="35"/>
      <c r="E16" s="82" t="s">
        <v>62</v>
      </c>
      <c r="F16" s="22" t="s">
        <v>24</v>
      </c>
      <c r="G16" s="32">
        <v>400</v>
      </c>
      <c r="H16" s="26">
        <v>0</v>
      </c>
      <c r="I16" s="26">
        <f>40.25+5</f>
        <v>45.25</v>
      </c>
      <c r="J16" s="24">
        <v>0.95</v>
      </c>
      <c r="K16" s="31">
        <f t="shared" si="1"/>
        <v>0</v>
      </c>
      <c r="L16" s="24">
        <f t="shared" si="1"/>
        <v>0</v>
      </c>
      <c r="M16" s="26">
        <f>40.25+5</f>
        <v>45.25</v>
      </c>
      <c r="N16" s="24">
        <v>0.95</v>
      </c>
      <c r="O16" s="26">
        <f>N16*M16*G16</f>
        <v>17195</v>
      </c>
      <c r="P16" s="36"/>
      <c r="Q16" s="28"/>
      <c r="R16" s="6"/>
    </row>
    <row r="17" spans="1:21" ht="47.25" customHeight="1">
      <c r="A17" s="87">
        <f t="shared" si="0"/>
        <v>32947</v>
      </c>
      <c r="B17" s="55" t="s">
        <v>101</v>
      </c>
      <c r="C17" s="5"/>
      <c r="D17" s="35"/>
      <c r="E17" s="82" t="s">
        <v>45</v>
      </c>
      <c r="F17" s="22" t="s">
        <v>22</v>
      </c>
      <c r="G17" s="32">
        <v>60</v>
      </c>
      <c r="H17" s="26">
        <v>0</v>
      </c>
      <c r="I17" s="26">
        <v>28</v>
      </c>
      <c r="J17" s="24">
        <v>0.95</v>
      </c>
      <c r="K17" s="31">
        <f t="shared" si="1"/>
        <v>0</v>
      </c>
      <c r="L17" s="24">
        <f t="shared" si="1"/>
        <v>0</v>
      </c>
      <c r="M17" s="26">
        <v>28</v>
      </c>
      <c r="N17" s="24">
        <v>0.95</v>
      </c>
      <c r="O17" s="26">
        <f>N17*M17*G17</f>
        <v>1595.9999999999998</v>
      </c>
      <c r="P17" s="36"/>
      <c r="Q17" s="28"/>
      <c r="R17" s="6"/>
    </row>
    <row r="18" spans="1:21" ht="47.25" customHeight="1">
      <c r="A18" s="87">
        <f t="shared" si="0"/>
        <v>32947</v>
      </c>
      <c r="B18" s="55" t="s">
        <v>101</v>
      </c>
      <c r="C18" s="5"/>
      <c r="D18" s="35"/>
      <c r="E18" s="82" t="s">
        <v>46</v>
      </c>
      <c r="F18" s="22" t="s">
        <v>24</v>
      </c>
      <c r="G18" s="32">
        <v>400</v>
      </c>
      <c r="H18" s="26">
        <v>0</v>
      </c>
      <c r="I18" s="26">
        <f>161*0.25</f>
        <v>40.25</v>
      </c>
      <c r="J18" s="24">
        <v>0.95</v>
      </c>
      <c r="K18" s="31">
        <f t="shared" si="1"/>
        <v>0</v>
      </c>
      <c r="L18" s="24">
        <f t="shared" si="1"/>
        <v>0</v>
      </c>
      <c r="M18" s="26">
        <f>161*0.25</f>
        <v>40.25</v>
      </c>
      <c r="N18" s="24">
        <v>0.95</v>
      </c>
      <c r="O18" s="26">
        <f>N18*M18*G18</f>
        <v>15294.999999999998</v>
      </c>
      <c r="P18" s="36"/>
      <c r="Q18" s="28"/>
      <c r="R18" s="6"/>
    </row>
    <row r="19" spans="1:21" ht="47.25" customHeight="1">
      <c r="A19" s="87">
        <f t="shared" si="0"/>
        <v>32947</v>
      </c>
      <c r="B19" s="55" t="s">
        <v>101</v>
      </c>
      <c r="C19" s="5"/>
      <c r="D19" s="35"/>
      <c r="E19" s="82" t="s">
        <v>63</v>
      </c>
      <c r="F19" s="22" t="s">
        <v>36</v>
      </c>
      <c r="G19" s="32">
        <v>250</v>
      </c>
      <c r="H19" s="26">
        <v>0</v>
      </c>
      <c r="I19" s="26">
        <v>-2</v>
      </c>
      <c r="J19" s="24">
        <v>1</v>
      </c>
      <c r="K19" s="31">
        <f t="shared" si="1"/>
        <v>0</v>
      </c>
      <c r="L19" s="24">
        <f t="shared" si="1"/>
        <v>0</v>
      </c>
      <c r="M19" s="26">
        <v>-2</v>
      </c>
      <c r="N19" s="24">
        <v>1</v>
      </c>
      <c r="O19" s="26">
        <f t="shared" ref="O19:O22" si="2">N19*M19*G19</f>
        <v>-500</v>
      </c>
      <c r="P19" s="36"/>
      <c r="Q19" s="28"/>
      <c r="R19" s="6"/>
    </row>
    <row r="20" spans="1:21" ht="47.25" customHeight="1">
      <c r="A20" s="87">
        <f t="shared" si="0"/>
        <v>32947</v>
      </c>
      <c r="B20" s="55" t="s">
        <v>101</v>
      </c>
      <c r="C20" s="5"/>
      <c r="D20" s="35"/>
      <c r="E20" s="82" t="s">
        <v>64</v>
      </c>
      <c r="F20" s="22" t="s">
        <v>36</v>
      </c>
      <c r="G20" s="32">
        <v>150</v>
      </c>
      <c r="H20" s="26">
        <v>0</v>
      </c>
      <c r="I20" s="26">
        <v>-1</v>
      </c>
      <c r="J20" s="24">
        <v>1</v>
      </c>
      <c r="K20" s="31">
        <f t="shared" si="1"/>
        <v>0</v>
      </c>
      <c r="L20" s="24">
        <f t="shared" si="1"/>
        <v>0</v>
      </c>
      <c r="M20" s="26">
        <v>-1</v>
      </c>
      <c r="N20" s="24">
        <v>1</v>
      </c>
      <c r="O20" s="26">
        <f t="shared" si="2"/>
        <v>-150</v>
      </c>
      <c r="P20" s="36"/>
      <c r="Q20" s="28"/>
      <c r="R20" s="6"/>
    </row>
    <row r="21" spans="1:21" ht="47.25" customHeight="1">
      <c r="A21" s="87">
        <f t="shared" si="0"/>
        <v>32947</v>
      </c>
      <c r="B21" s="55" t="s">
        <v>101</v>
      </c>
      <c r="C21" s="5"/>
      <c r="D21" s="35"/>
      <c r="E21" s="82" t="s">
        <v>65</v>
      </c>
      <c r="F21" s="22" t="s">
        <v>36</v>
      </c>
      <c r="G21" s="32">
        <v>250</v>
      </c>
      <c r="H21" s="26">
        <v>0</v>
      </c>
      <c r="I21" s="26">
        <v>-4</v>
      </c>
      <c r="J21" s="24">
        <v>1</v>
      </c>
      <c r="K21" s="31">
        <f>M21-I21</f>
        <v>0</v>
      </c>
      <c r="L21" s="24">
        <f>N21-J21</f>
        <v>0</v>
      </c>
      <c r="M21" s="26">
        <v>-4</v>
      </c>
      <c r="N21" s="24">
        <v>1</v>
      </c>
      <c r="O21" s="26">
        <f t="shared" si="2"/>
        <v>-1000</v>
      </c>
      <c r="P21" s="36"/>
      <c r="Q21" s="28"/>
      <c r="R21" s="6"/>
    </row>
    <row r="22" spans="1:21" ht="47.25" customHeight="1">
      <c r="A22" s="87">
        <f t="shared" si="0"/>
        <v>32947</v>
      </c>
      <c r="B22" s="55" t="s">
        <v>101</v>
      </c>
      <c r="C22" s="5"/>
      <c r="D22" s="35"/>
      <c r="E22" s="82" t="s">
        <v>66</v>
      </c>
      <c r="F22" s="22" t="s">
        <v>36</v>
      </c>
      <c r="G22" s="32">
        <v>150</v>
      </c>
      <c r="H22" s="26">
        <v>0</v>
      </c>
      <c r="I22" s="26">
        <v>-2</v>
      </c>
      <c r="J22" s="24">
        <v>1</v>
      </c>
      <c r="K22" s="31">
        <f>M22-I22</f>
        <v>0</v>
      </c>
      <c r="L22" s="24">
        <f>N22-J22</f>
        <v>0</v>
      </c>
      <c r="M22" s="26">
        <v>-2</v>
      </c>
      <c r="N22" s="24">
        <v>1</v>
      </c>
      <c r="O22" s="26">
        <f t="shared" si="2"/>
        <v>-300</v>
      </c>
      <c r="P22" s="36"/>
      <c r="Q22" s="28"/>
      <c r="R22" s="6"/>
    </row>
    <row r="23" spans="1:21" ht="47.25" customHeight="1">
      <c r="A23" s="87">
        <f t="shared" si="0"/>
        <v>32947</v>
      </c>
      <c r="B23" s="55" t="s">
        <v>101</v>
      </c>
      <c r="C23" s="5"/>
      <c r="D23" s="35"/>
      <c r="P23" s="36"/>
      <c r="Q23" s="28"/>
      <c r="R23" s="6"/>
    </row>
    <row r="24" spans="1:21" ht="47.25" customHeight="1" thickBot="1">
      <c r="A24" s="87">
        <f t="shared" si="0"/>
        <v>32947</v>
      </c>
      <c r="B24" s="55" t="s">
        <v>101</v>
      </c>
      <c r="C24" s="5"/>
      <c r="D24" s="74"/>
      <c r="E24" s="58"/>
      <c r="F24" s="22"/>
      <c r="G24" s="26"/>
      <c r="H24" s="26"/>
      <c r="I24" s="32"/>
      <c r="J24" s="24"/>
      <c r="K24" s="26"/>
      <c r="L24" s="24"/>
      <c r="M24" s="32"/>
      <c r="N24" s="24"/>
      <c r="O24" s="26"/>
      <c r="P24" s="36"/>
      <c r="Q24" s="28"/>
      <c r="R24" s="6"/>
    </row>
    <row r="25" spans="1:21" ht="47.25" customHeight="1" thickTop="1" thickBot="1">
      <c r="A25" s="87">
        <f t="shared" si="0"/>
        <v>32947</v>
      </c>
      <c r="B25" s="55" t="s">
        <v>101</v>
      </c>
      <c r="C25" s="5"/>
      <c r="D25" s="164" t="s">
        <v>25</v>
      </c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37">
        <f>SUM(O14:O24)</f>
        <v>33447</v>
      </c>
      <c r="P25" s="38"/>
      <c r="Q25" s="39"/>
      <c r="R25" s="6"/>
      <c r="S25" s="175">
        <v>5976.75</v>
      </c>
      <c r="T25" s="176"/>
      <c r="U25" s="177"/>
    </row>
    <row r="26" spans="1:21" ht="39" customHeight="1" thickTop="1" thickBot="1">
      <c r="A26" s="87">
        <f t="shared" si="0"/>
        <v>32947</v>
      </c>
      <c r="B26" s="55" t="s">
        <v>101</v>
      </c>
      <c r="C26" s="5"/>
      <c r="D26" s="164" t="s">
        <v>26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37">
        <v>500</v>
      </c>
      <c r="P26" s="38"/>
      <c r="Q26" s="39"/>
      <c r="R26" s="6"/>
      <c r="S26" s="40">
        <f t="shared" ref="S26:S27" si="3">O26-S25</f>
        <v>-5476.75</v>
      </c>
    </row>
    <row r="27" spans="1:21" ht="39" customHeight="1" thickTop="1" thickBot="1">
      <c r="A27" s="87">
        <f t="shared" si="0"/>
        <v>32947</v>
      </c>
      <c r="B27" s="55" t="s">
        <v>101</v>
      </c>
      <c r="C27" s="5"/>
      <c r="D27" s="164" t="s">
        <v>27</v>
      </c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37">
        <f>O25-O26</f>
        <v>32947</v>
      </c>
      <c r="P27" s="38"/>
      <c r="Q27" s="39"/>
      <c r="R27" s="6"/>
      <c r="S27" s="40">
        <f t="shared" si="3"/>
        <v>38423.75</v>
      </c>
    </row>
    <row r="28" spans="1:21" ht="47.25" customHeight="1" thickTop="1">
      <c r="A28" s="87">
        <f t="shared" si="0"/>
        <v>32947</v>
      </c>
      <c r="B28" s="55" t="s">
        <v>101</v>
      </c>
      <c r="C28" s="5"/>
      <c r="D28" s="166"/>
      <c r="E28" s="166"/>
      <c r="F28" s="166"/>
      <c r="G28" s="166"/>
      <c r="H28" s="166"/>
      <c r="I28" s="166"/>
      <c r="J28" s="166"/>
      <c r="K28" s="166"/>
      <c r="L28" s="166"/>
      <c r="R28" s="6"/>
      <c r="S28" s="40">
        <f>O25-S25</f>
        <v>27470.25</v>
      </c>
    </row>
    <row r="29" spans="1:21" ht="22.5">
      <c r="A29" s="87">
        <f t="shared" si="0"/>
        <v>32947</v>
      </c>
      <c r="B29" s="55" t="s">
        <v>101</v>
      </c>
      <c r="C29" s="5"/>
      <c r="D29" s="41"/>
      <c r="E29" s="42"/>
      <c r="F29" s="41"/>
      <c r="G29" s="41"/>
      <c r="H29" s="41"/>
      <c r="I29" s="167"/>
      <c r="J29" s="167"/>
      <c r="K29" s="167"/>
      <c r="L29" s="168"/>
      <c r="M29" s="168"/>
      <c r="N29" s="168"/>
      <c r="O29" s="43"/>
      <c r="P29" s="43"/>
      <c r="Q29" s="43"/>
      <c r="R29" s="44"/>
      <c r="S29" s="83"/>
      <c r="T29" s="45"/>
    </row>
    <row r="30" spans="1:21" s="49" customFormat="1" ht="39.75" customHeight="1">
      <c r="A30" s="87">
        <f t="shared" si="0"/>
        <v>32947</v>
      </c>
      <c r="B30" s="55" t="s">
        <v>101</v>
      </c>
      <c r="C30" s="46"/>
      <c r="D30" s="147" t="s">
        <v>35</v>
      </c>
      <c r="E30" s="147"/>
      <c r="F30" s="147" t="s">
        <v>28</v>
      </c>
      <c r="G30" s="147"/>
      <c r="H30" s="147"/>
      <c r="I30" s="148" t="s">
        <v>29</v>
      </c>
      <c r="J30" s="148"/>
      <c r="K30" s="148"/>
      <c r="L30" s="148"/>
      <c r="M30" s="148"/>
      <c r="N30" s="148"/>
      <c r="O30" s="147" t="s">
        <v>30</v>
      </c>
      <c r="P30" s="147"/>
      <c r="Q30" s="47"/>
      <c r="R30" s="48"/>
    </row>
    <row r="31" spans="1:21" ht="39.75" customHeight="1">
      <c r="A31" s="87">
        <f t="shared" si="0"/>
        <v>32947</v>
      </c>
      <c r="B31" s="55" t="s">
        <v>101</v>
      </c>
      <c r="C31" s="5"/>
      <c r="D31" s="147" t="s">
        <v>330</v>
      </c>
      <c r="E31" s="147"/>
      <c r="F31" s="147" t="s">
        <v>49</v>
      </c>
      <c r="G31" s="147"/>
      <c r="H31" s="147"/>
      <c r="I31" s="147" t="s">
        <v>49</v>
      </c>
      <c r="J31" s="147"/>
      <c r="K31" s="147"/>
      <c r="L31" s="147"/>
      <c r="M31" s="147"/>
      <c r="N31" s="147"/>
      <c r="O31" s="147" t="s">
        <v>49</v>
      </c>
      <c r="P31" s="147"/>
      <c r="Q31" s="50"/>
      <c r="R31" s="6"/>
    </row>
    <row r="32" spans="1:21" ht="39.75" customHeight="1">
      <c r="A32" s="87">
        <f t="shared" si="0"/>
        <v>32947</v>
      </c>
      <c r="B32" s="55" t="s">
        <v>101</v>
      </c>
      <c r="C32" s="5"/>
      <c r="D32" s="147" t="s">
        <v>31</v>
      </c>
      <c r="E32" s="147"/>
      <c r="F32" s="147" t="s">
        <v>32</v>
      </c>
      <c r="G32" s="147"/>
      <c r="H32" s="147"/>
      <c r="I32" s="147" t="s">
        <v>32</v>
      </c>
      <c r="J32" s="147"/>
      <c r="K32" s="147"/>
      <c r="L32" s="147"/>
      <c r="M32" s="147"/>
      <c r="N32" s="147"/>
      <c r="O32" s="147" t="s">
        <v>33</v>
      </c>
      <c r="P32" s="147"/>
      <c r="Q32" s="50"/>
      <c r="R32" s="6"/>
    </row>
    <row r="33" spans="1:18" ht="23.25" thickBot="1">
      <c r="A33" s="87">
        <f t="shared" si="0"/>
        <v>32947</v>
      </c>
      <c r="B33" s="55" t="s">
        <v>101</v>
      </c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3" t="s">
        <v>34</v>
      </c>
      <c r="R33" s="54"/>
    </row>
    <row r="34" spans="1:18" ht="15" thickTop="1"/>
    <row r="40" spans="1:18" ht="51.75" customHeight="1">
      <c r="P40" s="56">
        <f>S28+'[2]سعد 160-13'!Q27+'[2]سعد 39-17'!Q29+'[2]سعد 34B-10'!Q26+'[2]سعد 41-12'!Q27+'[2]سعد  96-11'!Q26+'[2]سعد 15-110'!Q27+'[2]سعد 56B-17  '!Q26+'[2]سعد 56A-17 '!Q25+'[2]سعد  111-15  '!Q26+'[2]سعد  102-15 '!Q29</f>
        <v>40768.590000000004</v>
      </c>
    </row>
    <row r="41" spans="1:18" ht="15" thickBot="1"/>
    <row r="42" spans="1:18" ht="26.25" thickTop="1">
      <c r="A42" s="87">
        <f>$O$71</f>
        <v>10305</v>
      </c>
      <c r="B42" s="80" t="s">
        <v>102</v>
      </c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8" ht="25.5">
      <c r="A43" s="87">
        <f t="shared" ref="A43:A77" si="4">$O$71</f>
        <v>10305</v>
      </c>
      <c r="B43" s="80" t="s">
        <v>102</v>
      </c>
      <c r="C43" s="5"/>
    </row>
    <row r="44" spans="1:18" ht="90">
      <c r="A44" s="87">
        <f t="shared" si="4"/>
        <v>10305</v>
      </c>
      <c r="B44" s="80" t="s">
        <v>102</v>
      </c>
      <c r="C44" s="5"/>
      <c r="E44" s="7" t="s">
        <v>0</v>
      </c>
      <c r="F44" s="149" t="s">
        <v>1</v>
      </c>
      <c r="G44" s="150"/>
      <c r="H44" s="150"/>
      <c r="I44" s="150"/>
      <c r="J44" s="151"/>
      <c r="K44" s="152"/>
      <c r="L44" s="152"/>
      <c r="M44" s="152"/>
      <c r="N44" s="152"/>
      <c r="O44" s="152"/>
      <c r="P44" s="8"/>
    </row>
    <row r="45" spans="1:18" ht="25.5">
      <c r="A45" s="87">
        <f t="shared" si="4"/>
        <v>10305</v>
      </c>
      <c r="B45" s="80" t="s">
        <v>102</v>
      </c>
      <c r="C45" s="5"/>
      <c r="E45" s="9"/>
      <c r="Q45" s="10"/>
    </row>
    <row r="46" spans="1:18" ht="25.5">
      <c r="A46" s="87">
        <f t="shared" si="4"/>
        <v>10305</v>
      </c>
      <c r="B46" s="80" t="s">
        <v>102</v>
      </c>
      <c r="C46" s="5"/>
    </row>
    <row r="47" spans="1:18" ht="25.5">
      <c r="A47" s="87">
        <f t="shared" si="4"/>
        <v>10305</v>
      </c>
      <c r="B47" s="80" t="s">
        <v>102</v>
      </c>
      <c r="C47" s="5"/>
      <c r="D47" s="147" t="s">
        <v>2</v>
      </c>
      <c r="E47" s="147"/>
      <c r="F47" s="11"/>
      <c r="G47" s="11"/>
      <c r="H47" s="174" t="s">
        <v>67</v>
      </c>
      <c r="I47" s="174"/>
      <c r="J47" s="174"/>
      <c r="K47" s="12"/>
    </row>
    <row r="48" spans="1:18" ht="25.5">
      <c r="A48" s="87">
        <f t="shared" si="4"/>
        <v>10305</v>
      </c>
      <c r="B48" s="80" t="s">
        <v>102</v>
      </c>
      <c r="C48" s="5"/>
      <c r="D48" s="153" t="s">
        <v>49</v>
      </c>
      <c r="E48" s="153"/>
      <c r="F48" s="13"/>
      <c r="G48" s="13"/>
      <c r="H48" s="153" t="s">
        <v>3</v>
      </c>
      <c r="I48" s="153"/>
      <c r="J48" s="13"/>
      <c r="K48" s="13"/>
      <c r="M48" s="154" t="s">
        <v>68</v>
      </c>
      <c r="N48" s="154"/>
    </row>
    <row r="49" spans="1:17" ht="25.5">
      <c r="A49" s="87">
        <f t="shared" si="4"/>
        <v>10305</v>
      </c>
      <c r="B49" s="80" t="s">
        <v>102</v>
      </c>
      <c r="C49" s="5"/>
      <c r="D49" s="153" t="s">
        <v>69</v>
      </c>
      <c r="E49" s="153"/>
      <c r="F49" s="13"/>
      <c r="G49" s="13"/>
      <c r="H49" s="14"/>
      <c r="I49" s="14"/>
      <c r="J49" s="13"/>
      <c r="K49" s="13"/>
      <c r="M49" s="15"/>
    </row>
    <row r="50" spans="1:17" ht="25.5">
      <c r="A50" s="87">
        <f t="shared" si="4"/>
        <v>10305</v>
      </c>
      <c r="B50" s="80" t="s">
        <v>102</v>
      </c>
      <c r="C50" s="5"/>
      <c r="D50" s="153" t="s">
        <v>70</v>
      </c>
      <c r="E50" s="153"/>
      <c r="F50" s="13"/>
      <c r="G50" s="13"/>
      <c r="H50" s="153" t="s">
        <v>71</v>
      </c>
      <c r="I50" s="153"/>
      <c r="J50" s="153"/>
      <c r="K50" s="153"/>
      <c r="L50" s="153"/>
      <c r="M50" s="154" t="s">
        <v>6</v>
      </c>
      <c r="N50" s="154"/>
    </row>
    <row r="51" spans="1:17" ht="26.25" thickBot="1">
      <c r="A51" s="87">
        <f t="shared" si="4"/>
        <v>10305</v>
      </c>
      <c r="B51" s="80" t="s">
        <v>102</v>
      </c>
      <c r="C51" s="5"/>
      <c r="D51" s="16"/>
    </row>
    <row r="52" spans="1:17" ht="26.25" thickTop="1">
      <c r="A52" s="87">
        <f t="shared" si="4"/>
        <v>10305</v>
      </c>
      <c r="B52" s="80" t="s">
        <v>102</v>
      </c>
      <c r="C52" s="5"/>
      <c r="D52" s="155" t="s">
        <v>7</v>
      </c>
      <c r="E52" s="158" t="s">
        <v>8</v>
      </c>
      <c r="F52" s="158" t="s">
        <v>9</v>
      </c>
      <c r="G52" s="161" t="s">
        <v>10</v>
      </c>
      <c r="H52" s="161" t="s">
        <v>11</v>
      </c>
      <c r="I52" s="158" t="s">
        <v>12</v>
      </c>
      <c r="J52" s="158"/>
      <c r="K52" s="158"/>
      <c r="L52" s="158"/>
      <c r="M52" s="158"/>
      <c r="N52" s="158"/>
      <c r="O52" s="158" t="s">
        <v>13</v>
      </c>
      <c r="P52" s="158" t="s">
        <v>14</v>
      </c>
      <c r="Q52" s="169" t="s">
        <v>15</v>
      </c>
    </row>
    <row r="53" spans="1:17" ht="25.5">
      <c r="A53" s="87">
        <f t="shared" si="4"/>
        <v>10305</v>
      </c>
      <c r="B53" s="80" t="s">
        <v>102</v>
      </c>
      <c r="C53" s="5"/>
      <c r="D53" s="156"/>
      <c r="E53" s="159"/>
      <c r="F53" s="159"/>
      <c r="G53" s="162"/>
      <c r="H53" s="162"/>
      <c r="I53" s="172" t="s">
        <v>16</v>
      </c>
      <c r="J53" s="173"/>
      <c r="K53" s="159" t="s">
        <v>17</v>
      </c>
      <c r="L53" s="159"/>
      <c r="M53" s="159" t="s">
        <v>18</v>
      </c>
      <c r="N53" s="159"/>
      <c r="O53" s="159"/>
      <c r="P53" s="159"/>
      <c r="Q53" s="170"/>
    </row>
    <row r="54" spans="1:17" ht="26.25" thickBot="1">
      <c r="A54" s="87">
        <f t="shared" si="4"/>
        <v>10305</v>
      </c>
      <c r="B54" s="80" t="s">
        <v>102</v>
      </c>
      <c r="C54" s="5"/>
      <c r="D54" s="157"/>
      <c r="E54" s="160"/>
      <c r="F54" s="160"/>
      <c r="G54" s="163"/>
      <c r="H54" s="163"/>
      <c r="I54" s="17" t="s">
        <v>19</v>
      </c>
      <c r="J54" s="17" t="s">
        <v>20</v>
      </c>
      <c r="K54" s="17" t="s">
        <v>19</v>
      </c>
      <c r="L54" s="17" t="s">
        <v>20</v>
      </c>
      <c r="M54" s="17" t="s">
        <v>19</v>
      </c>
      <c r="N54" s="17" t="s">
        <v>20</v>
      </c>
      <c r="O54" s="160"/>
      <c r="P54" s="160"/>
      <c r="Q54" s="171"/>
    </row>
    <row r="55" spans="1:17" ht="27.75" thickTop="1">
      <c r="A55" s="87">
        <f t="shared" si="4"/>
        <v>10305</v>
      </c>
      <c r="B55" s="80" t="s">
        <v>102</v>
      </c>
      <c r="C55" s="5"/>
      <c r="D55" s="18"/>
      <c r="E55" s="19" t="s">
        <v>21</v>
      </c>
      <c r="F55" s="20"/>
      <c r="G55" s="21"/>
      <c r="H55" s="22"/>
      <c r="I55" s="22"/>
      <c r="J55" s="23"/>
      <c r="K55" s="22"/>
      <c r="L55" s="24"/>
      <c r="M55" s="25"/>
      <c r="N55" s="23"/>
      <c r="O55" s="26"/>
      <c r="P55" s="27"/>
      <c r="Q55" s="28"/>
    </row>
    <row r="56" spans="1:17" ht="45">
      <c r="A56" s="87">
        <f t="shared" si="4"/>
        <v>10305</v>
      </c>
      <c r="B56" s="80" t="s">
        <v>102</v>
      </c>
      <c r="C56" s="5"/>
      <c r="D56" s="35">
        <v>2</v>
      </c>
      <c r="E56" s="58" t="s">
        <v>38</v>
      </c>
      <c r="F56" s="22" t="s">
        <v>22</v>
      </c>
      <c r="G56" s="26">
        <v>30</v>
      </c>
      <c r="H56" s="32">
        <v>0</v>
      </c>
      <c r="I56" s="32">
        <v>265</v>
      </c>
      <c r="J56" s="24">
        <v>0.95</v>
      </c>
      <c r="K56" s="33">
        <f t="shared" ref="K56:L59" si="5">M56-I56</f>
        <v>0</v>
      </c>
      <c r="L56" s="34">
        <f>N56-J56</f>
        <v>0</v>
      </c>
      <c r="M56" s="32">
        <v>265</v>
      </c>
      <c r="N56" s="24">
        <v>0.95</v>
      </c>
      <c r="O56" s="32">
        <f t="shared" ref="O56:O59" si="6">N56*M56*G56</f>
        <v>7552.5</v>
      </c>
      <c r="P56" s="36"/>
      <c r="Q56" s="29"/>
    </row>
    <row r="57" spans="1:17" ht="25.5">
      <c r="A57" s="87">
        <f t="shared" si="4"/>
        <v>10305</v>
      </c>
      <c r="B57" s="80" t="s">
        <v>102</v>
      </c>
      <c r="C57" s="5"/>
      <c r="D57" s="35">
        <v>3</v>
      </c>
      <c r="E57" s="58" t="s">
        <v>23</v>
      </c>
      <c r="F57" s="22" t="s">
        <v>22</v>
      </c>
      <c r="G57" s="26">
        <v>15</v>
      </c>
      <c r="H57" s="32">
        <v>0</v>
      </c>
      <c r="I57" s="32">
        <f>I56</f>
        <v>265</v>
      </c>
      <c r="J57" s="24">
        <v>0.95</v>
      </c>
      <c r="K57" s="33">
        <f t="shared" si="5"/>
        <v>0</v>
      </c>
      <c r="L57" s="34">
        <f t="shared" si="5"/>
        <v>0</v>
      </c>
      <c r="M57" s="32">
        <f>M56</f>
        <v>265</v>
      </c>
      <c r="N57" s="24">
        <v>0.95</v>
      </c>
      <c r="O57" s="32">
        <f t="shared" si="6"/>
        <v>3776.25</v>
      </c>
      <c r="P57" s="36"/>
      <c r="Q57" s="29"/>
    </row>
    <row r="58" spans="1:17" ht="45">
      <c r="A58" s="87">
        <f t="shared" si="4"/>
        <v>10305</v>
      </c>
      <c r="B58" s="80" t="s">
        <v>102</v>
      </c>
      <c r="C58" s="5"/>
      <c r="D58" s="35">
        <v>1</v>
      </c>
      <c r="E58" s="58" t="s">
        <v>72</v>
      </c>
      <c r="F58" s="22" t="s">
        <v>22</v>
      </c>
      <c r="G58" s="26">
        <v>20</v>
      </c>
      <c r="H58" s="26">
        <v>0</v>
      </c>
      <c r="I58" s="32">
        <v>125</v>
      </c>
      <c r="J58" s="24">
        <v>0.95</v>
      </c>
      <c r="K58" s="33">
        <f t="shared" si="5"/>
        <v>0</v>
      </c>
      <c r="L58" s="34">
        <f t="shared" si="5"/>
        <v>0</v>
      </c>
      <c r="M58" s="32">
        <v>125</v>
      </c>
      <c r="N58" s="24">
        <v>0.95</v>
      </c>
      <c r="O58" s="26">
        <f t="shared" si="6"/>
        <v>2375</v>
      </c>
      <c r="P58" s="36"/>
      <c r="Q58" s="29"/>
    </row>
    <row r="59" spans="1:17" ht="25.5">
      <c r="A59" s="87">
        <f t="shared" si="4"/>
        <v>10305</v>
      </c>
      <c r="B59" s="80" t="s">
        <v>102</v>
      </c>
      <c r="C59" s="5"/>
      <c r="D59" s="35">
        <v>3</v>
      </c>
      <c r="E59" s="58" t="s">
        <v>23</v>
      </c>
      <c r="F59" s="22" t="s">
        <v>22</v>
      </c>
      <c r="G59" s="26">
        <v>15</v>
      </c>
      <c r="H59" s="32">
        <v>0</v>
      </c>
      <c r="I59" s="32">
        <f>I58</f>
        <v>125</v>
      </c>
      <c r="J59" s="24">
        <v>0.95</v>
      </c>
      <c r="K59" s="33">
        <f t="shared" si="5"/>
        <v>0</v>
      </c>
      <c r="L59" s="34">
        <f t="shared" si="5"/>
        <v>0</v>
      </c>
      <c r="M59" s="32">
        <f>M58</f>
        <v>125</v>
      </c>
      <c r="N59" s="24">
        <v>0.95</v>
      </c>
      <c r="O59" s="32">
        <f t="shared" si="6"/>
        <v>1781.25</v>
      </c>
      <c r="P59" s="36"/>
      <c r="Q59" s="29"/>
    </row>
    <row r="60" spans="1:17" ht="25.5">
      <c r="A60" s="87">
        <f t="shared" si="4"/>
        <v>10305</v>
      </c>
      <c r="B60" s="80" t="s">
        <v>102</v>
      </c>
      <c r="C60" s="5"/>
      <c r="D60" s="35"/>
      <c r="E60" s="58" t="s">
        <v>73</v>
      </c>
      <c r="F60" s="22" t="s">
        <v>36</v>
      </c>
      <c r="G60" s="32">
        <v>180</v>
      </c>
      <c r="H60" s="26">
        <v>0</v>
      </c>
      <c r="I60" s="26">
        <v>-26</v>
      </c>
      <c r="J60" s="24">
        <v>1</v>
      </c>
      <c r="K60" s="31">
        <f>M60-I60</f>
        <v>0</v>
      </c>
      <c r="L60" s="24">
        <f>N60-J60</f>
        <v>0</v>
      </c>
      <c r="M60" s="26">
        <v>-26</v>
      </c>
      <c r="N60" s="24">
        <v>1</v>
      </c>
      <c r="O60" s="26">
        <f>N60*M60*G60</f>
        <v>-4680</v>
      </c>
      <c r="P60" s="36"/>
      <c r="Q60" s="28"/>
    </row>
    <row r="61" spans="1:17" ht="25.5">
      <c r="A61" s="87">
        <f t="shared" si="4"/>
        <v>10305</v>
      </c>
      <c r="B61" s="80" t="s">
        <v>102</v>
      </c>
      <c r="C61" s="5"/>
      <c r="D61" s="35"/>
      <c r="E61" s="58"/>
      <c r="F61" s="22"/>
      <c r="G61" s="32"/>
      <c r="H61" s="26"/>
      <c r="I61" s="26"/>
      <c r="J61" s="24"/>
      <c r="K61" s="26"/>
      <c r="L61" s="24"/>
      <c r="M61" s="26"/>
      <c r="N61" s="24"/>
      <c r="O61" s="26"/>
      <c r="P61" s="36"/>
      <c r="Q61" s="28"/>
    </row>
    <row r="62" spans="1:17" ht="25.5">
      <c r="A62" s="87">
        <f t="shared" si="4"/>
        <v>10305</v>
      </c>
      <c r="B62" s="80" t="s">
        <v>102</v>
      </c>
      <c r="C62" s="5"/>
      <c r="D62" s="35"/>
      <c r="E62" s="58"/>
      <c r="F62" s="22"/>
      <c r="G62" s="32"/>
      <c r="H62" s="26"/>
      <c r="I62" s="26"/>
      <c r="J62" s="24"/>
      <c r="K62" s="26"/>
      <c r="L62" s="24"/>
      <c r="M62" s="26"/>
      <c r="N62" s="24"/>
      <c r="O62" s="26"/>
      <c r="P62" s="36"/>
      <c r="Q62" s="28"/>
    </row>
    <row r="63" spans="1:17" ht="25.5">
      <c r="A63" s="87">
        <f t="shared" si="4"/>
        <v>10305</v>
      </c>
      <c r="B63" s="80" t="s">
        <v>102</v>
      </c>
      <c r="C63" s="5"/>
      <c r="D63" s="35"/>
      <c r="E63" s="58"/>
      <c r="F63" s="22"/>
      <c r="G63" s="32"/>
      <c r="H63" s="26"/>
      <c r="I63" s="26"/>
      <c r="J63" s="24"/>
      <c r="K63" s="26"/>
      <c r="L63" s="24"/>
      <c r="M63" s="26"/>
      <c r="N63" s="24"/>
      <c r="O63" s="26"/>
      <c r="P63" s="36"/>
      <c r="Q63" s="28"/>
    </row>
    <row r="64" spans="1:17" ht="25.5">
      <c r="A64" s="87">
        <f t="shared" si="4"/>
        <v>10305</v>
      </c>
      <c r="B64" s="80" t="s">
        <v>102</v>
      </c>
      <c r="C64" s="5"/>
      <c r="D64" s="35"/>
      <c r="E64" s="58"/>
      <c r="F64" s="22"/>
      <c r="G64" s="32"/>
      <c r="H64" s="26"/>
      <c r="I64" s="26"/>
      <c r="J64" s="24"/>
      <c r="K64" s="26"/>
      <c r="L64" s="24"/>
      <c r="M64" s="26"/>
      <c r="N64" s="24"/>
      <c r="O64" s="26"/>
      <c r="P64" s="36"/>
      <c r="Q64" s="28"/>
    </row>
    <row r="65" spans="1:17" ht="25.5">
      <c r="A65" s="87">
        <f t="shared" si="4"/>
        <v>10305</v>
      </c>
      <c r="B65" s="80" t="s">
        <v>102</v>
      </c>
      <c r="C65" s="5"/>
      <c r="D65" s="35"/>
      <c r="E65" s="58"/>
      <c r="F65" s="22"/>
      <c r="G65" s="26"/>
      <c r="H65" s="26"/>
      <c r="I65" s="26"/>
      <c r="J65" s="24"/>
      <c r="K65" s="26"/>
      <c r="L65" s="24"/>
      <c r="M65" s="26"/>
      <c r="N65" s="24"/>
      <c r="O65" s="26"/>
      <c r="P65" s="36"/>
      <c r="Q65" s="28"/>
    </row>
    <row r="66" spans="1:17" ht="25.5">
      <c r="A66" s="87">
        <f t="shared" si="4"/>
        <v>10305</v>
      </c>
      <c r="B66" s="80" t="s">
        <v>102</v>
      </c>
      <c r="C66" s="5"/>
      <c r="D66" s="35"/>
      <c r="E66" s="65"/>
      <c r="F66" s="27"/>
      <c r="G66" s="78"/>
      <c r="H66" s="59"/>
      <c r="I66" s="59"/>
      <c r="J66" s="23"/>
      <c r="K66" s="26"/>
      <c r="L66" s="24"/>
      <c r="M66" s="60"/>
      <c r="N66" s="23"/>
      <c r="O66" s="26"/>
      <c r="P66" s="36"/>
      <c r="Q66" s="66"/>
    </row>
    <row r="67" spans="1:17" ht="25.5">
      <c r="A67" s="87">
        <f t="shared" si="4"/>
        <v>10305</v>
      </c>
      <c r="B67" s="80" t="s">
        <v>102</v>
      </c>
      <c r="C67" s="5"/>
      <c r="D67" s="35"/>
      <c r="E67" s="65"/>
      <c r="F67" s="27"/>
      <c r="G67" s="78"/>
      <c r="H67" s="59"/>
      <c r="I67" s="59"/>
      <c r="J67" s="23"/>
      <c r="K67" s="26"/>
      <c r="L67" s="24"/>
      <c r="M67" s="60"/>
      <c r="N67" s="23"/>
      <c r="O67" s="26"/>
      <c r="P67" s="36"/>
      <c r="Q67" s="64"/>
    </row>
    <row r="68" spans="1:17" ht="26.25" thickBot="1">
      <c r="A68" s="87">
        <f t="shared" si="4"/>
        <v>10305</v>
      </c>
      <c r="B68" s="80" t="s">
        <v>102</v>
      </c>
      <c r="C68" s="5"/>
      <c r="D68" s="35"/>
      <c r="E68" s="69"/>
      <c r="F68" s="67"/>
      <c r="G68" s="67"/>
      <c r="H68" s="70"/>
      <c r="I68" s="70"/>
      <c r="J68" s="72"/>
      <c r="K68" s="26"/>
      <c r="L68" s="24"/>
      <c r="M68" s="71"/>
      <c r="N68" s="72"/>
      <c r="O68" s="26"/>
      <c r="P68" s="67"/>
      <c r="Q68" s="73"/>
    </row>
    <row r="69" spans="1:17" ht="31.5" thickTop="1" thickBot="1">
      <c r="A69" s="87">
        <f t="shared" si="4"/>
        <v>10305</v>
      </c>
      <c r="B69" s="80" t="s">
        <v>102</v>
      </c>
      <c r="C69" s="5"/>
      <c r="D69" s="164" t="s">
        <v>25</v>
      </c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37">
        <f>SUM(O55:O68)</f>
        <v>10805</v>
      </c>
      <c r="P69" s="38"/>
      <c r="Q69" s="39"/>
    </row>
    <row r="70" spans="1:17" ht="31.5" thickTop="1" thickBot="1">
      <c r="A70" s="87">
        <f t="shared" si="4"/>
        <v>10305</v>
      </c>
      <c r="B70" s="80" t="s">
        <v>102</v>
      </c>
      <c r="C70" s="5"/>
      <c r="D70" s="164" t="s">
        <v>26</v>
      </c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37">
        <v>500</v>
      </c>
      <c r="P70" s="38"/>
      <c r="Q70" s="39"/>
    </row>
    <row r="71" spans="1:17" ht="31.5" thickTop="1" thickBot="1">
      <c r="A71" s="87">
        <f t="shared" si="4"/>
        <v>10305</v>
      </c>
      <c r="B71" s="80" t="s">
        <v>102</v>
      </c>
      <c r="C71" s="5"/>
      <c r="D71" s="164" t="s">
        <v>27</v>
      </c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37">
        <f>O69-O70</f>
        <v>10305</v>
      </c>
      <c r="P71" s="38"/>
      <c r="Q71" s="39"/>
    </row>
    <row r="72" spans="1:17" ht="26.25" thickTop="1">
      <c r="A72" s="87">
        <f t="shared" si="4"/>
        <v>10305</v>
      </c>
      <c r="B72" s="80" t="s">
        <v>102</v>
      </c>
      <c r="C72" s="5"/>
      <c r="D72" s="166"/>
      <c r="E72" s="166"/>
      <c r="F72" s="166"/>
      <c r="G72" s="166"/>
      <c r="H72" s="166"/>
      <c r="I72" s="166"/>
      <c r="J72" s="166"/>
      <c r="K72" s="166"/>
      <c r="L72" s="166"/>
    </row>
    <row r="73" spans="1:17" ht="25.5">
      <c r="A73" s="87">
        <f t="shared" si="4"/>
        <v>10305</v>
      </c>
      <c r="B73" s="80" t="s">
        <v>102</v>
      </c>
      <c r="C73" s="5"/>
      <c r="D73" s="41"/>
      <c r="E73" s="42"/>
      <c r="F73" s="41"/>
      <c r="G73" s="41"/>
      <c r="H73" s="41"/>
      <c r="I73" s="167"/>
      <c r="J73" s="167"/>
      <c r="K73" s="167"/>
      <c r="L73" s="168"/>
      <c r="M73" s="168"/>
      <c r="N73" s="168"/>
      <c r="O73" s="43"/>
      <c r="P73" s="43"/>
      <c r="Q73" s="43"/>
    </row>
    <row r="74" spans="1:17" ht="25.5">
      <c r="A74" s="87">
        <f t="shared" si="4"/>
        <v>10305</v>
      </c>
      <c r="B74" s="80" t="s">
        <v>102</v>
      </c>
      <c r="C74" s="46"/>
      <c r="D74" s="147" t="s">
        <v>35</v>
      </c>
      <c r="E74" s="147"/>
      <c r="F74" s="147"/>
      <c r="G74" s="147" t="s">
        <v>28</v>
      </c>
      <c r="H74" s="147"/>
      <c r="I74" s="147"/>
      <c r="J74" s="148" t="s">
        <v>29</v>
      </c>
      <c r="K74" s="148"/>
      <c r="L74" s="148"/>
      <c r="M74" s="148"/>
      <c r="N74" s="148"/>
      <c r="O74" s="148"/>
      <c r="P74" s="147" t="s">
        <v>30</v>
      </c>
      <c r="Q74" s="147"/>
    </row>
    <row r="75" spans="1:17" ht="25.5">
      <c r="A75" s="87">
        <f t="shared" si="4"/>
        <v>10305</v>
      </c>
      <c r="B75" s="80" t="s">
        <v>102</v>
      </c>
      <c r="C75" s="5"/>
      <c r="D75" s="147" t="s">
        <v>330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</row>
    <row r="76" spans="1:17" ht="25.5">
      <c r="A76" s="87">
        <f t="shared" si="4"/>
        <v>10305</v>
      </c>
      <c r="B76" s="80" t="s">
        <v>102</v>
      </c>
      <c r="C76" s="5"/>
      <c r="D76" s="147" t="s">
        <v>31</v>
      </c>
      <c r="E76" s="147"/>
      <c r="F76" s="147"/>
      <c r="G76" s="147" t="s">
        <v>32</v>
      </c>
      <c r="H76" s="147"/>
      <c r="I76" s="147"/>
      <c r="J76" s="147" t="s">
        <v>32</v>
      </c>
      <c r="K76" s="147"/>
      <c r="L76" s="147"/>
      <c r="M76" s="147"/>
      <c r="N76" s="147"/>
      <c r="O76" s="147"/>
      <c r="P76" s="147" t="s">
        <v>33</v>
      </c>
      <c r="Q76" s="147"/>
    </row>
    <row r="77" spans="1:17" ht="26.25" thickBot="1">
      <c r="A77" s="87">
        <f t="shared" si="4"/>
        <v>10305</v>
      </c>
      <c r="B77" s="80" t="s">
        <v>102</v>
      </c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3" t="s">
        <v>34</v>
      </c>
    </row>
    <row r="78" spans="1:17" ht="15" thickTop="1"/>
    <row r="82" spans="1:18" ht="15" thickBot="1"/>
    <row r="83" spans="1:18" ht="27.75" thickTop="1">
      <c r="A83" s="88">
        <f>$O$109</f>
        <v>15920</v>
      </c>
      <c r="B83" s="80" t="s">
        <v>44</v>
      </c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3"/>
    </row>
    <row r="84" spans="1:18" ht="27">
      <c r="A84" s="88">
        <f t="shared" ref="A84:A115" si="7">$O$109</f>
        <v>15920</v>
      </c>
      <c r="B84" s="80" t="s">
        <v>44</v>
      </c>
      <c r="C84" s="5"/>
      <c r="R84" s="6"/>
    </row>
    <row r="85" spans="1:18" ht="90">
      <c r="A85" s="88">
        <f t="shared" si="7"/>
        <v>15920</v>
      </c>
      <c r="B85" s="80" t="s">
        <v>44</v>
      </c>
      <c r="C85" s="5"/>
      <c r="E85" s="7" t="s">
        <v>0</v>
      </c>
      <c r="F85" s="149" t="s">
        <v>1</v>
      </c>
      <c r="G85" s="150"/>
      <c r="H85" s="150"/>
      <c r="I85" s="150"/>
      <c r="J85" s="151"/>
      <c r="K85" s="152"/>
      <c r="L85" s="152"/>
      <c r="M85" s="152"/>
      <c r="N85" s="152"/>
      <c r="O85" s="152"/>
      <c r="P85" s="8"/>
      <c r="R85" s="6"/>
    </row>
    <row r="86" spans="1:18" ht="27">
      <c r="A86" s="88">
        <f t="shared" si="7"/>
        <v>15920</v>
      </c>
      <c r="B86" s="80" t="s">
        <v>44</v>
      </c>
      <c r="C86" s="5"/>
      <c r="E86" s="9"/>
      <c r="Q86" s="10"/>
      <c r="R86" s="6"/>
    </row>
    <row r="87" spans="1:18" ht="27">
      <c r="A87" s="88">
        <f t="shared" si="7"/>
        <v>15920</v>
      </c>
      <c r="B87" s="80" t="s">
        <v>44</v>
      </c>
      <c r="C87" s="5"/>
      <c r="R87" s="6"/>
    </row>
    <row r="88" spans="1:18" ht="27">
      <c r="A88" s="88">
        <f t="shared" si="7"/>
        <v>15920</v>
      </c>
      <c r="B88" s="80" t="s">
        <v>44</v>
      </c>
      <c r="C88" s="5"/>
      <c r="D88" s="147" t="s">
        <v>2</v>
      </c>
      <c r="E88" s="147"/>
      <c r="F88" s="11"/>
      <c r="G88" s="11"/>
      <c r="H88" s="174" t="s">
        <v>57</v>
      </c>
      <c r="I88" s="174"/>
      <c r="J88" s="174"/>
      <c r="K88" s="12"/>
      <c r="R88" s="6"/>
    </row>
    <row r="89" spans="1:18" ht="27">
      <c r="A89" s="88">
        <f t="shared" si="7"/>
        <v>15920</v>
      </c>
      <c r="B89" s="80" t="s">
        <v>44</v>
      </c>
      <c r="C89" s="5"/>
      <c r="D89" s="153" t="s">
        <v>49</v>
      </c>
      <c r="E89" s="153"/>
      <c r="F89" s="13"/>
      <c r="G89" s="13"/>
      <c r="H89" s="153" t="s">
        <v>3</v>
      </c>
      <c r="I89" s="153"/>
      <c r="J89" s="13"/>
      <c r="K89" s="13"/>
      <c r="M89" s="154" t="s">
        <v>39</v>
      </c>
      <c r="N89" s="154"/>
      <c r="R89" s="6"/>
    </row>
    <row r="90" spans="1:18" ht="27">
      <c r="A90" s="88">
        <f t="shared" si="7"/>
        <v>15920</v>
      </c>
      <c r="B90" s="80" t="s">
        <v>44</v>
      </c>
      <c r="C90" s="5"/>
      <c r="D90" s="153" t="s">
        <v>69</v>
      </c>
      <c r="E90" s="153"/>
      <c r="F90" s="13"/>
      <c r="G90" s="13"/>
      <c r="H90" s="14"/>
      <c r="I90" s="14"/>
      <c r="J90" s="13"/>
      <c r="K90" s="13"/>
      <c r="M90" s="15"/>
      <c r="R90" s="6"/>
    </row>
    <row r="91" spans="1:18" ht="27">
      <c r="A91" s="88">
        <f t="shared" si="7"/>
        <v>15920</v>
      </c>
      <c r="B91" s="80" t="s">
        <v>44</v>
      </c>
      <c r="C91" s="5"/>
      <c r="D91" s="153" t="s">
        <v>40</v>
      </c>
      <c r="E91" s="153"/>
      <c r="F91" s="13"/>
      <c r="G91" s="13"/>
      <c r="H91" s="153" t="s">
        <v>5</v>
      </c>
      <c r="I91" s="153"/>
      <c r="J91" s="153"/>
      <c r="K91" s="153"/>
      <c r="L91" s="153"/>
      <c r="M91" s="154" t="s">
        <v>6</v>
      </c>
      <c r="N91" s="154"/>
      <c r="R91" s="6"/>
    </row>
    <row r="92" spans="1:18" ht="27.75" thickBot="1">
      <c r="A92" s="88">
        <f t="shared" si="7"/>
        <v>15920</v>
      </c>
      <c r="B92" s="80" t="s">
        <v>44</v>
      </c>
      <c r="C92" s="5"/>
      <c r="D92" s="16"/>
      <c r="R92" s="6"/>
    </row>
    <row r="93" spans="1:18" ht="27.75" thickTop="1">
      <c r="A93" s="88">
        <f t="shared" si="7"/>
        <v>15920</v>
      </c>
      <c r="B93" s="80" t="s">
        <v>44</v>
      </c>
      <c r="C93" s="5"/>
      <c r="D93" s="155" t="s">
        <v>7</v>
      </c>
      <c r="E93" s="158" t="s">
        <v>8</v>
      </c>
      <c r="F93" s="158" t="s">
        <v>9</v>
      </c>
      <c r="G93" s="161" t="s">
        <v>10</v>
      </c>
      <c r="H93" s="161" t="s">
        <v>11</v>
      </c>
      <c r="I93" s="158" t="s">
        <v>12</v>
      </c>
      <c r="J93" s="158"/>
      <c r="K93" s="158"/>
      <c r="L93" s="158"/>
      <c r="M93" s="158"/>
      <c r="N93" s="158"/>
      <c r="O93" s="158" t="s">
        <v>13</v>
      </c>
      <c r="P93" s="158" t="s">
        <v>14</v>
      </c>
      <c r="Q93" s="169" t="s">
        <v>15</v>
      </c>
      <c r="R93" s="6"/>
    </row>
    <row r="94" spans="1:18" ht="27">
      <c r="A94" s="88">
        <f t="shared" si="7"/>
        <v>15920</v>
      </c>
      <c r="B94" s="80" t="s">
        <v>44</v>
      </c>
      <c r="C94" s="5"/>
      <c r="D94" s="156"/>
      <c r="E94" s="159"/>
      <c r="F94" s="159"/>
      <c r="G94" s="162"/>
      <c r="H94" s="162"/>
      <c r="I94" s="172" t="s">
        <v>16</v>
      </c>
      <c r="J94" s="173"/>
      <c r="K94" s="159" t="s">
        <v>17</v>
      </c>
      <c r="L94" s="159"/>
      <c r="M94" s="159" t="s">
        <v>18</v>
      </c>
      <c r="N94" s="159"/>
      <c r="O94" s="159"/>
      <c r="P94" s="159"/>
      <c r="Q94" s="170"/>
      <c r="R94" s="6"/>
    </row>
    <row r="95" spans="1:18" ht="27.75" thickBot="1">
      <c r="A95" s="88">
        <f t="shared" si="7"/>
        <v>15920</v>
      </c>
      <c r="B95" s="80" t="s">
        <v>44</v>
      </c>
      <c r="C95" s="5"/>
      <c r="D95" s="157"/>
      <c r="E95" s="160"/>
      <c r="F95" s="160"/>
      <c r="G95" s="163"/>
      <c r="H95" s="163"/>
      <c r="I95" s="17" t="s">
        <v>19</v>
      </c>
      <c r="J95" s="17" t="s">
        <v>20</v>
      </c>
      <c r="K95" s="17" t="s">
        <v>19</v>
      </c>
      <c r="L95" s="17" t="s">
        <v>20</v>
      </c>
      <c r="M95" s="17" t="s">
        <v>19</v>
      </c>
      <c r="N95" s="17" t="s">
        <v>20</v>
      </c>
      <c r="O95" s="160"/>
      <c r="P95" s="160"/>
      <c r="Q95" s="171"/>
      <c r="R95" s="6"/>
    </row>
    <row r="96" spans="1:18" ht="27.75" thickTop="1">
      <c r="A96" s="88">
        <f t="shared" si="7"/>
        <v>15920</v>
      </c>
      <c r="B96" s="80" t="s">
        <v>44</v>
      </c>
      <c r="C96" s="5"/>
      <c r="D96" s="18"/>
      <c r="E96" s="19" t="s">
        <v>21</v>
      </c>
      <c r="F96" s="20"/>
      <c r="G96" s="21"/>
      <c r="H96" s="22"/>
      <c r="I96" s="22"/>
      <c r="J96" s="23"/>
      <c r="K96" s="22"/>
      <c r="L96" s="24"/>
      <c r="M96" s="25"/>
      <c r="N96" s="23"/>
      <c r="O96" s="26"/>
      <c r="P96" s="27"/>
      <c r="Q96" s="28"/>
      <c r="R96" s="6"/>
    </row>
    <row r="97" spans="1:18" ht="27">
      <c r="A97" s="88">
        <f t="shared" si="7"/>
        <v>15920</v>
      </c>
      <c r="B97" s="80" t="s">
        <v>44</v>
      </c>
      <c r="C97" s="5"/>
      <c r="D97" s="18">
        <v>2</v>
      </c>
      <c r="E97" s="84" t="s">
        <v>41</v>
      </c>
      <c r="F97" s="22" t="s">
        <v>42</v>
      </c>
      <c r="G97" s="26">
        <v>400</v>
      </c>
      <c r="H97" s="26">
        <v>0</v>
      </c>
      <c r="I97" s="26">
        <f>11+14</f>
        <v>25</v>
      </c>
      <c r="J97" s="24">
        <v>1</v>
      </c>
      <c r="K97" s="26">
        <f t="shared" ref="K97:L103" si="8">M97-I97</f>
        <v>0</v>
      </c>
      <c r="L97" s="24">
        <f>N97-J97</f>
        <v>0</v>
      </c>
      <c r="M97" s="26">
        <f>11+14</f>
        <v>25</v>
      </c>
      <c r="N97" s="24">
        <v>1</v>
      </c>
      <c r="O97" s="26">
        <f t="shared" ref="O97:O103" si="9">N97*M97*G97</f>
        <v>10000</v>
      </c>
      <c r="P97" s="27"/>
      <c r="Q97" s="28"/>
      <c r="R97" s="6"/>
    </row>
    <row r="98" spans="1:18" ht="27">
      <c r="A98" s="88">
        <f t="shared" si="7"/>
        <v>15920</v>
      </c>
      <c r="B98" s="80" t="s">
        <v>44</v>
      </c>
      <c r="C98" s="5"/>
      <c r="D98" s="18"/>
      <c r="E98" s="84" t="s">
        <v>74</v>
      </c>
      <c r="F98" s="22" t="s">
        <v>42</v>
      </c>
      <c r="G98" s="26">
        <v>100</v>
      </c>
      <c r="H98" s="26">
        <v>0</v>
      </c>
      <c r="I98" s="26">
        <f>9+8</f>
        <v>17</v>
      </c>
      <c r="J98" s="24">
        <v>1</v>
      </c>
      <c r="K98" s="26">
        <f t="shared" si="8"/>
        <v>0</v>
      </c>
      <c r="L98" s="24">
        <f t="shared" si="8"/>
        <v>0</v>
      </c>
      <c r="M98" s="26">
        <f>9+8</f>
        <v>17</v>
      </c>
      <c r="N98" s="24">
        <v>1</v>
      </c>
      <c r="O98" s="26">
        <f t="shared" si="9"/>
        <v>1700</v>
      </c>
      <c r="P98" s="27"/>
      <c r="Q98" s="28"/>
      <c r="R98" s="6"/>
    </row>
    <row r="99" spans="1:18" ht="51">
      <c r="A99" s="88">
        <f t="shared" si="7"/>
        <v>15920</v>
      </c>
      <c r="B99" s="80" t="s">
        <v>44</v>
      </c>
      <c r="C99" s="5"/>
      <c r="D99" s="18">
        <v>2</v>
      </c>
      <c r="E99" s="84" t="s">
        <v>75</v>
      </c>
      <c r="F99" s="22" t="s">
        <v>42</v>
      </c>
      <c r="G99" s="26">
        <v>400</v>
      </c>
      <c r="H99" s="26">
        <v>0</v>
      </c>
      <c r="I99" s="26">
        <v>4</v>
      </c>
      <c r="J99" s="24">
        <v>1</v>
      </c>
      <c r="K99" s="26">
        <f t="shared" si="8"/>
        <v>0</v>
      </c>
      <c r="L99" s="24">
        <f t="shared" si="8"/>
        <v>0</v>
      </c>
      <c r="M99" s="26">
        <v>4</v>
      </c>
      <c r="N99" s="24">
        <v>1</v>
      </c>
      <c r="O99" s="26">
        <f t="shared" si="9"/>
        <v>1600</v>
      </c>
      <c r="P99" s="27"/>
      <c r="Q99" s="28"/>
      <c r="R99" s="6"/>
    </row>
    <row r="100" spans="1:18" ht="51">
      <c r="A100" s="88">
        <f t="shared" si="7"/>
        <v>15920</v>
      </c>
      <c r="B100" s="80" t="s">
        <v>44</v>
      </c>
      <c r="C100" s="5"/>
      <c r="D100" s="18"/>
      <c r="E100" s="84" t="s">
        <v>76</v>
      </c>
      <c r="F100" s="22" t="s">
        <v>42</v>
      </c>
      <c r="G100" s="26">
        <v>100</v>
      </c>
      <c r="H100" s="26">
        <v>0</v>
      </c>
      <c r="I100" s="26">
        <v>4</v>
      </c>
      <c r="J100" s="24">
        <v>1</v>
      </c>
      <c r="K100" s="26">
        <f t="shared" si="8"/>
        <v>0</v>
      </c>
      <c r="L100" s="24">
        <f t="shared" si="8"/>
        <v>0</v>
      </c>
      <c r="M100" s="26">
        <v>4</v>
      </c>
      <c r="N100" s="24">
        <v>1</v>
      </c>
      <c r="O100" s="26">
        <f t="shared" si="9"/>
        <v>400</v>
      </c>
      <c r="P100" s="27"/>
      <c r="Q100" s="28"/>
      <c r="R100" s="6"/>
    </row>
    <row r="101" spans="1:18" ht="51">
      <c r="A101" s="88">
        <f t="shared" si="7"/>
        <v>15920</v>
      </c>
      <c r="B101" s="80" t="s">
        <v>44</v>
      </c>
      <c r="C101" s="5"/>
      <c r="D101" s="35"/>
      <c r="E101" s="84" t="s">
        <v>43</v>
      </c>
      <c r="F101" s="61" t="s">
        <v>36</v>
      </c>
      <c r="G101" s="62">
        <v>12</v>
      </c>
      <c r="H101" s="62">
        <v>0</v>
      </c>
      <c r="I101" s="26">
        <f>180+30</f>
        <v>210</v>
      </c>
      <c r="J101" s="63">
        <v>1</v>
      </c>
      <c r="K101" s="62">
        <f t="shared" si="8"/>
        <v>0</v>
      </c>
      <c r="L101" s="24">
        <f t="shared" si="8"/>
        <v>0</v>
      </c>
      <c r="M101" s="26">
        <f>180+30</f>
        <v>210</v>
      </c>
      <c r="N101" s="63">
        <v>1</v>
      </c>
      <c r="O101" s="62">
        <f>N101*M101*G101</f>
        <v>2520</v>
      </c>
      <c r="P101" s="36"/>
      <c r="Q101" s="28"/>
      <c r="R101" s="6"/>
    </row>
    <row r="102" spans="1:18" ht="51">
      <c r="A102" s="88">
        <f t="shared" si="7"/>
        <v>15920</v>
      </c>
      <c r="B102" s="80" t="s">
        <v>44</v>
      </c>
      <c r="C102" s="5"/>
      <c r="D102" s="35"/>
      <c r="E102" s="84" t="s">
        <v>77</v>
      </c>
      <c r="F102" s="61" t="s">
        <v>36</v>
      </c>
      <c r="G102" s="62">
        <v>18</v>
      </c>
      <c r="H102" s="62">
        <v>0</v>
      </c>
      <c r="I102" s="26">
        <v>0</v>
      </c>
      <c r="J102" s="63">
        <v>1</v>
      </c>
      <c r="K102" s="62">
        <f t="shared" si="8"/>
        <v>0</v>
      </c>
      <c r="L102" s="24">
        <f t="shared" si="8"/>
        <v>0</v>
      </c>
      <c r="M102" s="26">
        <v>0</v>
      </c>
      <c r="N102" s="63">
        <v>1</v>
      </c>
      <c r="O102" s="62">
        <f t="shared" si="9"/>
        <v>0</v>
      </c>
      <c r="P102" s="36"/>
      <c r="Q102" s="28"/>
      <c r="R102" s="6"/>
    </row>
    <row r="103" spans="1:18" ht="27">
      <c r="A103" s="88">
        <f t="shared" si="7"/>
        <v>15920</v>
      </c>
      <c r="B103" s="80" t="s">
        <v>44</v>
      </c>
      <c r="C103" s="5"/>
      <c r="D103" s="35"/>
      <c r="E103" s="84" t="s">
        <v>78</v>
      </c>
      <c r="F103" s="61" t="s">
        <v>36</v>
      </c>
      <c r="G103" s="62">
        <v>400</v>
      </c>
      <c r="H103" s="62">
        <v>0</v>
      </c>
      <c r="I103" s="26">
        <v>1</v>
      </c>
      <c r="J103" s="63">
        <v>1</v>
      </c>
      <c r="K103" s="62">
        <f t="shared" si="8"/>
        <v>0</v>
      </c>
      <c r="L103" s="24">
        <f t="shared" si="8"/>
        <v>0</v>
      </c>
      <c r="M103" s="26">
        <v>1</v>
      </c>
      <c r="N103" s="63">
        <v>1</v>
      </c>
      <c r="O103" s="62">
        <f t="shared" si="9"/>
        <v>400</v>
      </c>
      <c r="P103" s="36"/>
      <c r="Q103" s="28"/>
      <c r="R103" s="6"/>
    </row>
    <row r="104" spans="1:18" ht="27">
      <c r="A104" s="88">
        <f t="shared" si="7"/>
        <v>15920</v>
      </c>
      <c r="B104" s="80" t="s">
        <v>44</v>
      </c>
      <c r="C104" s="5"/>
      <c r="D104" s="35"/>
      <c r="E104" s="84"/>
      <c r="F104" s="61"/>
      <c r="G104" s="62"/>
      <c r="H104" s="62"/>
      <c r="I104" s="26"/>
      <c r="J104" s="63"/>
      <c r="K104" s="62"/>
      <c r="L104" s="63"/>
      <c r="M104" s="26"/>
      <c r="N104" s="63"/>
      <c r="O104" s="62"/>
      <c r="P104" s="36"/>
      <c r="Q104" s="28"/>
      <c r="R104" s="6"/>
    </row>
    <row r="105" spans="1:18" ht="27">
      <c r="A105" s="88">
        <f t="shared" si="7"/>
        <v>15920</v>
      </c>
      <c r="B105" s="80" t="s">
        <v>44</v>
      </c>
      <c r="C105" s="5"/>
      <c r="D105" s="35"/>
      <c r="E105" s="84"/>
      <c r="F105" s="61"/>
      <c r="G105" s="62"/>
      <c r="H105" s="62"/>
      <c r="I105" s="26"/>
      <c r="J105" s="63"/>
      <c r="K105" s="62"/>
      <c r="L105" s="63"/>
      <c r="M105" s="26"/>
      <c r="N105" s="63"/>
      <c r="O105" s="62"/>
      <c r="P105" s="36"/>
      <c r="Q105" s="28"/>
      <c r="R105" s="6"/>
    </row>
    <row r="106" spans="1:18" ht="27.75" thickBot="1">
      <c r="A106" s="88">
        <f t="shared" si="7"/>
        <v>15920</v>
      </c>
      <c r="B106" s="80" t="s">
        <v>44</v>
      </c>
      <c r="C106" s="5"/>
      <c r="D106" s="35"/>
      <c r="E106" s="84"/>
      <c r="F106" s="61"/>
      <c r="G106" s="62"/>
      <c r="H106" s="62"/>
      <c r="I106" s="26"/>
      <c r="J106" s="63"/>
      <c r="K106" s="62"/>
      <c r="L106" s="63"/>
      <c r="M106" s="26"/>
      <c r="N106" s="63"/>
      <c r="O106" s="62"/>
      <c r="P106" s="36"/>
      <c r="Q106" s="28"/>
      <c r="R106" s="6"/>
    </row>
    <row r="107" spans="1:18" ht="31.5" thickTop="1" thickBot="1">
      <c r="A107" s="88">
        <f t="shared" si="7"/>
        <v>15920</v>
      </c>
      <c r="B107" s="80" t="s">
        <v>44</v>
      </c>
      <c r="C107" s="5"/>
      <c r="D107" s="164" t="s">
        <v>25</v>
      </c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37">
        <f>SUM(O96:O103)</f>
        <v>16620</v>
      </c>
      <c r="P107" s="38"/>
      <c r="Q107" s="39"/>
      <c r="R107" s="6"/>
    </row>
    <row r="108" spans="1:18" ht="31.5" thickTop="1" thickBot="1">
      <c r="A108" s="88">
        <f t="shared" si="7"/>
        <v>15920</v>
      </c>
      <c r="B108" s="80" t="s">
        <v>44</v>
      </c>
      <c r="C108" s="5"/>
      <c r="D108" s="164" t="s">
        <v>26</v>
      </c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38">
        <v>700</v>
      </c>
      <c r="P108" s="38"/>
      <c r="Q108" s="39"/>
      <c r="R108" s="6"/>
    </row>
    <row r="109" spans="1:18" ht="31.5" thickTop="1" thickBot="1">
      <c r="A109" s="88">
        <f t="shared" si="7"/>
        <v>15920</v>
      </c>
      <c r="B109" s="80" t="s">
        <v>44</v>
      </c>
      <c r="C109" s="5"/>
      <c r="D109" s="164" t="s">
        <v>27</v>
      </c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37">
        <f>O107-O108</f>
        <v>15920</v>
      </c>
      <c r="P109" s="38"/>
      <c r="Q109" s="39"/>
      <c r="R109" s="6"/>
    </row>
    <row r="110" spans="1:18" ht="27.75" thickTop="1">
      <c r="A110" s="88">
        <f t="shared" si="7"/>
        <v>15920</v>
      </c>
      <c r="B110" s="80" t="s">
        <v>44</v>
      </c>
      <c r="C110" s="5"/>
      <c r="D110" s="166"/>
      <c r="E110" s="166"/>
      <c r="F110" s="166"/>
      <c r="G110" s="166"/>
      <c r="H110" s="166"/>
      <c r="I110" s="166"/>
      <c r="J110" s="166"/>
      <c r="K110" s="166"/>
      <c r="L110" s="166"/>
      <c r="R110" s="6"/>
    </row>
    <row r="111" spans="1:18" ht="27">
      <c r="A111" s="88">
        <f t="shared" si="7"/>
        <v>15920</v>
      </c>
      <c r="B111" s="80" t="s">
        <v>44</v>
      </c>
      <c r="C111" s="5"/>
      <c r="D111" s="41"/>
      <c r="E111" s="42"/>
      <c r="F111" s="41"/>
      <c r="G111" s="41"/>
      <c r="H111" s="41"/>
      <c r="I111" s="167"/>
      <c r="J111" s="167"/>
      <c r="K111" s="167"/>
      <c r="L111" s="168"/>
      <c r="M111" s="168"/>
      <c r="N111" s="168"/>
      <c r="O111" s="43"/>
      <c r="P111" s="43"/>
      <c r="Q111" s="43"/>
      <c r="R111" s="44"/>
    </row>
    <row r="112" spans="1:18" ht="27">
      <c r="A112" s="88">
        <f t="shared" si="7"/>
        <v>15920</v>
      </c>
      <c r="B112" s="80" t="s">
        <v>44</v>
      </c>
      <c r="C112" s="46"/>
      <c r="D112" s="147" t="s">
        <v>35</v>
      </c>
      <c r="E112" s="147"/>
      <c r="F112" s="147" t="s">
        <v>28</v>
      </c>
      <c r="G112" s="147"/>
      <c r="H112" s="147"/>
      <c r="I112" s="148" t="s">
        <v>29</v>
      </c>
      <c r="J112" s="148"/>
      <c r="K112" s="148"/>
      <c r="L112" s="148"/>
      <c r="M112" s="148"/>
      <c r="N112" s="148"/>
      <c r="O112" s="147" t="s">
        <v>30</v>
      </c>
      <c r="P112" s="147"/>
      <c r="Q112" s="47"/>
      <c r="R112" s="48"/>
    </row>
    <row r="113" spans="1:18" ht="27">
      <c r="A113" s="88">
        <f t="shared" si="7"/>
        <v>15920</v>
      </c>
      <c r="B113" s="80" t="s">
        <v>44</v>
      </c>
      <c r="C113" s="5"/>
      <c r="D113" s="147" t="s">
        <v>330</v>
      </c>
      <c r="E113" s="147"/>
      <c r="F113" s="147"/>
      <c r="G113" s="147"/>
      <c r="H113" s="147"/>
      <c r="I113" s="147" t="s">
        <v>49</v>
      </c>
      <c r="J113" s="147"/>
      <c r="K113" s="147"/>
      <c r="L113" s="147"/>
      <c r="M113" s="147"/>
      <c r="N113" s="147"/>
      <c r="O113" s="147" t="s">
        <v>49</v>
      </c>
      <c r="P113" s="147"/>
      <c r="Q113" s="50"/>
      <c r="R113" s="6"/>
    </row>
    <row r="114" spans="1:18" ht="27">
      <c r="A114" s="88">
        <f t="shared" si="7"/>
        <v>15920</v>
      </c>
      <c r="B114" s="80" t="s">
        <v>44</v>
      </c>
      <c r="C114" s="5"/>
      <c r="D114" s="147" t="s">
        <v>31</v>
      </c>
      <c r="E114" s="147"/>
      <c r="F114" s="147" t="s">
        <v>32</v>
      </c>
      <c r="G114" s="147"/>
      <c r="H114" s="147"/>
      <c r="I114" s="147" t="s">
        <v>32</v>
      </c>
      <c r="J114" s="147"/>
      <c r="K114" s="147"/>
      <c r="L114" s="147"/>
      <c r="M114" s="147"/>
      <c r="N114" s="147"/>
      <c r="O114" s="147" t="s">
        <v>33</v>
      </c>
      <c r="P114" s="147"/>
      <c r="Q114" s="50"/>
      <c r="R114" s="6"/>
    </row>
    <row r="115" spans="1:18" ht="27.75" thickBot="1">
      <c r="A115" s="88">
        <f t="shared" si="7"/>
        <v>15920</v>
      </c>
      <c r="B115" s="80" t="s">
        <v>44</v>
      </c>
      <c r="C115" s="51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3" t="s">
        <v>34</v>
      </c>
      <c r="R115" s="54"/>
    </row>
    <row r="116" spans="1:18" ht="15" thickTop="1"/>
    <row r="118" spans="1:18" s="80" customFormat="1" ht="25.5"/>
    <row r="119" spans="1:18" s="80" customFormat="1" ht="25.5"/>
    <row r="120" spans="1:18" s="80" customFormat="1" ht="25.5">
      <c r="A120" s="57">
        <f>$O$152</f>
        <v>9971.76</v>
      </c>
      <c r="B120" s="80" t="s">
        <v>103</v>
      </c>
    </row>
    <row r="121" spans="1:18" ht="25.5">
      <c r="A121" s="57">
        <f t="shared" ref="A121:A158" si="10">$O$152</f>
        <v>9971.76</v>
      </c>
      <c r="B121" s="80" t="s">
        <v>103</v>
      </c>
      <c r="C121" s="5"/>
      <c r="R121" s="6"/>
    </row>
    <row r="122" spans="1:18" ht="90">
      <c r="A122" s="57">
        <f t="shared" si="10"/>
        <v>9971.76</v>
      </c>
      <c r="B122" s="80" t="s">
        <v>103</v>
      </c>
      <c r="C122" s="5"/>
      <c r="E122" s="7" t="s">
        <v>0</v>
      </c>
      <c r="F122" s="149" t="s">
        <v>1</v>
      </c>
      <c r="G122" s="150"/>
      <c r="H122" s="150"/>
      <c r="I122" s="150"/>
      <c r="J122" s="151"/>
      <c r="K122" s="152"/>
      <c r="L122" s="152"/>
      <c r="M122" s="152"/>
      <c r="N122" s="152"/>
      <c r="O122" s="152"/>
      <c r="P122" s="8"/>
      <c r="R122" s="6"/>
    </row>
    <row r="123" spans="1:18" ht="25.5">
      <c r="A123" s="57">
        <f t="shared" si="10"/>
        <v>9971.76</v>
      </c>
      <c r="B123" s="80" t="s">
        <v>103</v>
      </c>
      <c r="C123" s="5"/>
      <c r="E123" s="9"/>
      <c r="Q123" s="10"/>
      <c r="R123" s="6"/>
    </row>
    <row r="124" spans="1:18" ht="25.5">
      <c r="A124" s="57">
        <f t="shared" si="10"/>
        <v>9971.76</v>
      </c>
      <c r="B124" s="80" t="s">
        <v>103</v>
      </c>
      <c r="C124" s="5"/>
      <c r="R124" s="6"/>
    </row>
    <row r="125" spans="1:18" ht="25.5">
      <c r="A125" s="57">
        <f t="shared" si="10"/>
        <v>9971.76</v>
      </c>
      <c r="B125" s="80" t="s">
        <v>103</v>
      </c>
      <c r="C125" s="5"/>
      <c r="D125" s="147" t="s">
        <v>2</v>
      </c>
      <c r="E125" s="147"/>
      <c r="F125" s="11"/>
      <c r="G125" s="11"/>
      <c r="H125" s="174" t="s">
        <v>79</v>
      </c>
      <c r="I125" s="174"/>
      <c r="J125" s="174"/>
      <c r="K125" s="12"/>
      <c r="R125" s="6"/>
    </row>
    <row r="126" spans="1:18" ht="25.5">
      <c r="A126" s="57">
        <f t="shared" si="10"/>
        <v>9971.76</v>
      </c>
      <c r="B126" s="80" t="s">
        <v>103</v>
      </c>
      <c r="C126" s="5"/>
      <c r="D126" s="153" t="s">
        <v>49</v>
      </c>
      <c r="E126" s="153"/>
      <c r="F126" s="13"/>
      <c r="G126" s="13"/>
      <c r="H126" s="153" t="s">
        <v>3</v>
      </c>
      <c r="I126" s="153"/>
      <c r="J126" s="13"/>
      <c r="K126" s="13"/>
      <c r="M126" s="154" t="s">
        <v>39</v>
      </c>
      <c r="N126" s="154"/>
      <c r="R126" s="6"/>
    </row>
    <row r="127" spans="1:18" ht="25.5">
      <c r="A127" s="57">
        <f t="shared" si="10"/>
        <v>9971.76</v>
      </c>
      <c r="B127" s="80" t="s">
        <v>103</v>
      </c>
      <c r="C127" s="5"/>
      <c r="D127" s="153" t="s">
        <v>69</v>
      </c>
      <c r="E127" s="153"/>
      <c r="F127" s="13"/>
      <c r="G127" s="13"/>
      <c r="H127" s="14"/>
      <c r="I127" s="14"/>
      <c r="J127" s="13"/>
      <c r="K127" s="13"/>
      <c r="M127" s="15"/>
      <c r="R127" s="6"/>
    </row>
    <row r="128" spans="1:18" ht="25.5">
      <c r="A128" s="57">
        <f t="shared" si="10"/>
        <v>9971.76</v>
      </c>
      <c r="B128" s="80" t="s">
        <v>103</v>
      </c>
      <c r="C128" s="5"/>
      <c r="D128" s="153" t="s">
        <v>80</v>
      </c>
      <c r="E128" s="153"/>
      <c r="F128" s="13"/>
      <c r="G128" s="13"/>
      <c r="H128" s="153" t="s">
        <v>5</v>
      </c>
      <c r="I128" s="153"/>
      <c r="J128" s="153"/>
      <c r="K128" s="153"/>
      <c r="L128" s="153"/>
      <c r="M128" s="154" t="s">
        <v>6</v>
      </c>
      <c r="N128" s="154"/>
      <c r="R128" s="6"/>
    </row>
    <row r="129" spans="1:18" ht="26.25" thickBot="1">
      <c r="A129" s="57">
        <f t="shared" si="10"/>
        <v>9971.76</v>
      </c>
      <c r="B129" s="80" t="s">
        <v>103</v>
      </c>
      <c r="C129" s="5"/>
      <c r="D129" s="16"/>
      <c r="R129" s="6"/>
    </row>
    <row r="130" spans="1:18" ht="26.25" thickTop="1">
      <c r="A130" s="57">
        <f t="shared" si="10"/>
        <v>9971.76</v>
      </c>
      <c r="B130" s="80" t="s">
        <v>103</v>
      </c>
      <c r="C130" s="5"/>
      <c r="D130" s="155" t="s">
        <v>7</v>
      </c>
      <c r="E130" s="158" t="s">
        <v>8</v>
      </c>
      <c r="F130" s="158" t="s">
        <v>9</v>
      </c>
      <c r="G130" s="161" t="s">
        <v>10</v>
      </c>
      <c r="H130" s="161" t="s">
        <v>11</v>
      </c>
      <c r="I130" s="158" t="s">
        <v>12</v>
      </c>
      <c r="J130" s="158"/>
      <c r="K130" s="158"/>
      <c r="L130" s="158"/>
      <c r="M130" s="158"/>
      <c r="N130" s="158"/>
      <c r="O130" s="158" t="s">
        <v>13</v>
      </c>
      <c r="P130" s="158" t="s">
        <v>14</v>
      </c>
      <c r="Q130" s="169" t="s">
        <v>15</v>
      </c>
      <c r="R130" s="6"/>
    </row>
    <row r="131" spans="1:18" ht="25.5">
      <c r="A131" s="57">
        <f t="shared" si="10"/>
        <v>9971.76</v>
      </c>
      <c r="B131" s="80" t="s">
        <v>103</v>
      </c>
      <c r="C131" s="5"/>
      <c r="D131" s="156"/>
      <c r="E131" s="159"/>
      <c r="F131" s="159"/>
      <c r="G131" s="162"/>
      <c r="H131" s="162"/>
      <c r="I131" s="172" t="s">
        <v>16</v>
      </c>
      <c r="J131" s="173"/>
      <c r="K131" s="159" t="s">
        <v>17</v>
      </c>
      <c r="L131" s="159"/>
      <c r="M131" s="159" t="s">
        <v>18</v>
      </c>
      <c r="N131" s="159"/>
      <c r="O131" s="159"/>
      <c r="P131" s="159"/>
      <c r="Q131" s="170"/>
      <c r="R131" s="6"/>
    </row>
    <row r="132" spans="1:18" ht="26.25" thickBot="1">
      <c r="A132" s="57">
        <f t="shared" si="10"/>
        <v>9971.76</v>
      </c>
      <c r="B132" s="80" t="s">
        <v>103</v>
      </c>
      <c r="C132" s="5"/>
      <c r="D132" s="157"/>
      <c r="E132" s="160"/>
      <c r="F132" s="160"/>
      <c r="G132" s="163"/>
      <c r="H132" s="163"/>
      <c r="I132" s="17" t="s">
        <v>19</v>
      </c>
      <c r="J132" s="17" t="s">
        <v>20</v>
      </c>
      <c r="K132" s="17" t="s">
        <v>19</v>
      </c>
      <c r="L132" s="17" t="s">
        <v>20</v>
      </c>
      <c r="M132" s="17" t="s">
        <v>19</v>
      </c>
      <c r="N132" s="17" t="s">
        <v>20</v>
      </c>
      <c r="O132" s="160"/>
      <c r="P132" s="160"/>
      <c r="Q132" s="171"/>
      <c r="R132" s="6"/>
    </row>
    <row r="133" spans="1:18" ht="27.75" thickTop="1">
      <c r="A133" s="57">
        <f t="shared" si="10"/>
        <v>9971.76</v>
      </c>
      <c r="B133" s="80" t="s">
        <v>103</v>
      </c>
      <c r="C133" s="5"/>
      <c r="D133" s="18"/>
      <c r="E133" s="19" t="s">
        <v>21</v>
      </c>
      <c r="F133" s="20"/>
      <c r="G133" s="21"/>
      <c r="H133" s="22"/>
      <c r="I133" s="22"/>
      <c r="J133" s="23"/>
      <c r="K133" s="22"/>
      <c r="L133" s="24"/>
      <c r="M133" s="25"/>
      <c r="N133" s="23"/>
      <c r="O133" s="26"/>
      <c r="P133" s="27"/>
      <c r="Q133" s="28"/>
      <c r="R133" s="6"/>
    </row>
    <row r="134" spans="1:18" ht="30">
      <c r="A134" s="57">
        <f t="shared" si="10"/>
        <v>9971.76</v>
      </c>
      <c r="B134" s="80" t="s">
        <v>103</v>
      </c>
      <c r="C134" s="5"/>
      <c r="D134" s="18">
        <v>2</v>
      </c>
      <c r="E134" s="82" t="s">
        <v>81</v>
      </c>
      <c r="F134" s="22" t="s">
        <v>22</v>
      </c>
      <c r="G134" s="32">
        <v>60</v>
      </c>
      <c r="H134" s="26">
        <v>0</v>
      </c>
      <c r="I134" s="26">
        <f>7.57*2.8</f>
        <v>21.195999999999998</v>
      </c>
      <c r="J134" s="24">
        <v>1</v>
      </c>
      <c r="K134" s="26">
        <f>M134-I134</f>
        <v>0</v>
      </c>
      <c r="L134" s="24">
        <f>N134-J134</f>
        <v>0</v>
      </c>
      <c r="M134" s="26">
        <f>7.57*2.8</f>
        <v>21.195999999999998</v>
      </c>
      <c r="N134" s="24">
        <v>1</v>
      </c>
      <c r="O134" s="26">
        <f>N134*M134*G134</f>
        <v>1271.7599999999998</v>
      </c>
      <c r="P134" s="27"/>
      <c r="Q134" s="28"/>
      <c r="R134" s="6"/>
    </row>
    <row r="135" spans="1:18" ht="30">
      <c r="A135" s="57">
        <f t="shared" si="10"/>
        <v>9971.76</v>
      </c>
      <c r="B135" s="80" t="s">
        <v>103</v>
      </c>
      <c r="C135" s="5"/>
      <c r="D135" s="18"/>
      <c r="E135" s="82" t="s">
        <v>82</v>
      </c>
      <c r="F135" s="22" t="s">
        <v>24</v>
      </c>
      <c r="G135" s="32">
        <v>400</v>
      </c>
      <c r="H135" s="26">
        <v>0</v>
      </c>
      <c r="I135" s="26">
        <f>30*2.8*0.25</f>
        <v>21</v>
      </c>
      <c r="J135" s="24">
        <v>1</v>
      </c>
      <c r="K135" s="26">
        <f>M135-I135</f>
        <v>0</v>
      </c>
      <c r="L135" s="24">
        <f t="shared" ref="L135:L137" si="11">N135-J135</f>
        <v>0</v>
      </c>
      <c r="M135" s="26">
        <f>30*2.8*0.25</f>
        <v>21</v>
      </c>
      <c r="N135" s="24">
        <v>1</v>
      </c>
      <c r="O135" s="26">
        <f>N135*M135*G135</f>
        <v>8400</v>
      </c>
      <c r="P135" s="27"/>
      <c r="Q135" s="28"/>
      <c r="R135" s="6"/>
    </row>
    <row r="136" spans="1:18" ht="30">
      <c r="A136" s="57">
        <f t="shared" si="10"/>
        <v>9971.76</v>
      </c>
      <c r="B136" s="80" t="s">
        <v>103</v>
      </c>
      <c r="C136" s="5"/>
      <c r="D136" s="35"/>
      <c r="E136" s="82" t="s">
        <v>83</v>
      </c>
      <c r="F136" s="22" t="s">
        <v>36</v>
      </c>
      <c r="G136" s="32">
        <v>250</v>
      </c>
      <c r="H136" s="26">
        <v>0</v>
      </c>
      <c r="I136" s="26">
        <f>1+1+1</f>
        <v>3</v>
      </c>
      <c r="J136" s="24">
        <v>1</v>
      </c>
      <c r="K136" s="31">
        <f>M136-I136</f>
        <v>0</v>
      </c>
      <c r="L136" s="24">
        <f t="shared" si="11"/>
        <v>0</v>
      </c>
      <c r="M136" s="26">
        <f>1+1+1</f>
        <v>3</v>
      </c>
      <c r="N136" s="24">
        <v>1</v>
      </c>
      <c r="O136" s="26">
        <f t="shared" ref="O136:O137" si="12">N136*M136*G136</f>
        <v>750</v>
      </c>
      <c r="P136" s="36"/>
      <c r="Q136" s="28"/>
      <c r="R136" s="6"/>
    </row>
    <row r="137" spans="1:18" ht="30">
      <c r="A137" s="57">
        <f t="shared" si="10"/>
        <v>9971.76</v>
      </c>
      <c r="B137" s="80" t="s">
        <v>103</v>
      </c>
      <c r="C137" s="5"/>
      <c r="D137" s="35"/>
      <c r="E137" s="82" t="s">
        <v>84</v>
      </c>
      <c r="F137" s="22" t="s">
        <v>36</v>
      </c>
      <c r="G137" s="32">
        <v>150</v>
      </c>
      <c r="H137" s="26">
        <v>0</v>
      </c>
      <c r="I137" s="26">
        <v>1</v>
      </c>
      <c r="J137" s="24">
        <v>1</v>
      </c>
      <c r="K137" s="31">
        <f>M137-I137</f>
        <v>0</v>
      </c>
      <c r="L137" s="24">
        <f t="shared" si="11"/>
        <v>0</v>
      </c>
      <c r="M137" s="26">
        <v>1</v>
      </c>
      <c r="N137" s="24">
        <v>1</v>
      </c>
      <c r="O137" s="26">
        <f t="shared" si="12"/>
        <v>150</v>
      </c>
      <c r="P137" s="36"/>
      <c r="Q137" s="28"/>
      <c r="R137" s="6"/>
    </row>
    <row r="138" spans="1:18" ht="25.5">
      <c r="A138" s="57">
        <f t="shared" si="10"/>
        <v>9971.76</v>
      </c>
      <c r="B138" s="80" t="s">
        <v>103</v>
      </c>
      <c r="C138" s="5"/>
      <c r="D138" s="35"/>
      <c r="E138" s="84"/>
      <c r="F138" s="61"/>
      <c r="G138" s="62"/>
      <c r="H138" s="62"/>
      <c r="I138" s="26"/>
      <c r="J138" s="63"/>
      <c r="K138" s="62"/>
      <c r="L138" s="63"/>
      <c r="M138" s="26"/>
      <c r="N138" s="63"/>
      <c r="O138" s="62"/>
      <c r="P138" s="36"/>
      <c r="Q138" s="28"/>
      <c r="R138" s="6"/>
    </row>
    <row r="139" spans="1:18" ht="25.5">
      <c r="A139" s="57">
        <f t="shared" si="10"/>
        <v>9971.76</v>
      </c>
      <c r="B139" s="80" t="s">
        <v>103</v>
      </c>
      <c r="C139" s="5"/>
      <c r="D139" s="35"/>
      <c r="E139" s="84"/>
      <c r="F139" s="61"/>
      <c r="G139" s="62"/>
      <c r="H139" s="62"/>
      <c r="I139" s="26"/>
      <c r="J139" s="63"/>
      <c r="K139" s="62"/>
      <c r="L139" s="63"/>
      <c r="M139" s="26"/>
      <c r="N139" s="63"/>
      <c r="O139" s="62"/>
      <c r="P139" s="36"/>
      <c r="Q139" s="28"/>
      <c r="R139" s="6"/>
    </row>
    <row r="140" spans="1:18" ht="25.5">
      <c r="A140" s="57">
        <f t="shared" si="10"/>
        <v>9971.76</v>
      </c>
      <c r="B140" s="80" t="s">
        <v>103</v>
      </c>
      <c r="C140" s="5"/>
      <c r="D140" s="35"/>
      <c r="E140" s="84"/>
      <c r="F140" s="61"/>
      <c r="G140" s="62"/>
      <c r="H140" s="62"/>
      <c r="I140" s="26"/>
      <c r="J140" s="63"/>
      <c r="K140" s="62"/>
      <c r="L140" s="63"/>
      <c r="M140" s="26"/>
      <c r="N140" s="63"/>
      <c r="O140" s="62"/>
      <c r="P140" s="36"/>
      <c r="Q140" s="28"/>
      <c r="R140" s="6"/>
    </row>
    <row r="141" spans="1:18" ht="25.5">
      <c r="A141" s="57">
        <f t="shared" si="10"/>
        <v>9971.76</v>
      </c>
      <c r="B141" s="80" t="s">
        <v>103</v>
      </c>
      <c r="C141" s="5"/>
      <c r="D141" s="35"/>
      <c r="E141" s="84"/>
      <c r="F141" s="61"/>
      <c r="G141" s="62"/>
      <c r="H141" s="62"/>
      <c r="I141" s="26"/>
      <c r="J141" s="63"/>
      <c r="K141" s="62"/>
      <c r="L141" s="63"/>
      <c r="M141" s="26"/>
      <c r="N141" s="63"/>
      <c r="O141" s="62"/>
      <c r="P141" s="36"/>
      <c r="Q141" s="28"/>
      <c r="R141" s="6"/>
    </row>
    <row r="142" spans="1:18" ht="25.5">
      <c r="A142" s="57">
        <f t="shared" si="10"/>
        <v>9971.76</v>
      </c>
      <c r="B142" s="80" t="s">
        <v>103</v>
      </c>
      <c r="C142" s="5"/>
      <c r="D142" s="35"/>
      <c r="E142" s="84"/>
      <c r="F142" s="61"/>
      <c r="G142" s="62"/>
      <c r="H142" s="62"/>
      <c r="I142" s="26"/>
      <c r="J142" s="63"/>
      <c r="K142" s="62"/>
      <c r="L142" s="63"/>
      <c r="M142" s="26"/>
      <c r="N142" s="63"/>
      <c r="O142" s="62"/>
      <c r="P142" s="36"/>
      <c r="Q142" s="28"/>
      <c r="R142" s="6"/>
    </row>
    <row r="143" spans="1:18" ht="25.5">
      <c r="A143" s="57">
        <f t="shared" si="10"/>
        <v>9971.76</v>
      </c>
      <c r="B143" s="80" t="s">
        <v>103</v>
      </c>
      <c r="C143" s="5"/>
      <c r="D143" s="35"/>
      <c r="E143" s="84"/>
      <c r="F143" s="61"/>
      <c r="G143" s="62"/>
      <c r="H143" s="62"/>
      <c r="I143" s="26"/>
      <c r="J143" s="63"/>
      <c r="K143" s="62"/>
      <c r="L143" s="63"/>
      <c r="M143" s="26"/>
      <c r="N143" s="63"/>
      <c r="O143" s="62"/>
      <c r="P143" s="36"/>
      <c r="Q143" s="28"/>
      <c r="R143" s="6"/>
    </row>
    <row r="144" spans="1:18" ht="25.5">
      <c r="A144" s="57">
        <f t="shared" si="10"/>
        <v>9971.76</v>
      </c>
      <c r="B144" s="80" t="s">
        <v>103</v>
      </c>
      <c r="C144" s="5"/>
      <c r="D144" s="35"/>
      <c r="E144" s="84"/>
      <c r="F144" s="61"/>
      <c r="G144" s="62"/>
      <c r="H144" s="62"/>
      <c r="I144" s="26"/>
      <c r="J144" s="63"/>
      <c r="K144" s="62"/>
      <c r="L144" s="63"/>
      <c r="M144" s="26"/>
      <c r="N144" s="63"/>
      <c r="O144" s="62"/>
      <c r="P144" s="36"/>
      <c r="Q144" s="28"/>
      <c r="R144" s="6"/>
    </row>
    <row r="145" spans="1:18" ht="25.5">
      <c r="A145" s="57">
        <f t="shared" si="10"/>
        <v>9971.76</v>
      </c>
      <c r="B145" s="80" t="s">
        <v>103</v>
      </c>
      <c r="C145" s="5"/>
      <c r="D145" s="35"/>
      <c r="E145" s="84"/>
      <c r="F145" s="61"/>
      <c r="G145" s="62"/>
      <c r="H145" s="62"/>
      <c r="I145" s="26"/>
      <c r="J145" s="63"/>
      <c r="K145" s="62"/>
      <c r="L145" s="63"/>
      <c r="M145" s="26"/>
      <c r="N145" s="63"/>
      <c r="O145" s="62"/>
      <c r="P145" s="36"/>
      <c r="Q145" s="28"/>
      <c r="R145" s="6"/>
    </row>
    <row r="146" spans="1:18" ht="25.5">
      <c r="A146" s="57">
        <f t="shared" si="10"/>
        <v>9971.76</v>
      </c>
      <c r="B146" s="80" t="s">
        <v>103</v>
      </c>
      <c r="C146" s="5"/>
      <c r="D146" s="35"/>
      <c r="E146" s="84"/>
      <c r="F146" s="61"/>
      <c r="G146" s="62"/>
      <c r="H146" s="62"/>
      <c r="I146" s="26"/>
      <c r="J146" s="63"/>
      <c r="K146" s="62"/>
      <c r="L146" s="63"/>
      <c r="M146" s="26"/>
      <c r="N146" s="63"/>
      <c r="O146" s="62"/>
      <c r="P146" s="36"/>
      <c r="Q146" s="28"/>
      <c r="R146" s="6"/>
    </row>
    <row r="147" spans="1:18" ht="25.5">
      <c r="A147" s="57">
        <f t="shared" si="10"/>
        <v>9971.76</v>
      </c>
      <c r="B147" s="80" t="s">
        <v>103</v>
      </c>
      <c r="C147" s="5"/>
      <c r="D147" s="35"/>
      <c r="E147" s="84"/>
      <c r="F147" s="61"/>
      <c r="G147" s="62"/>
      <c r="H147" s="62"/>
      <c r="I147" s="26"/>
      <c r="J147" s="63"/>
      <c r="K147" s="62"/>
      <c r="L147" s="63"/>
      <c r="M147" s="26"/>
      <c r="N147" s="63"/>
      <c r="O147" s="62"/>
      <c r="P147" s="36"/>
      <c r="Q147" s="28"/>
      <c r="R147" s="6"/>
    </row>
    <row r="148" spans="1:18" ht="25.5">
      <c r="A148" s="57">
        <f t="shared" si="10"/>
        <v>9971.76</v>
      </c>
      <c r="B148" s="80" t="s">
        <v>103</v>
      </c>
      <c r="C148" s="5"/>
      <c r="D148" s="35"/>
      <c r="E148" s="84"/>
      <c r="F148" s="61"/>
      <c r="G148" s="62"/>
      <c r="H148" s="62"/>
      <c r="I148" s="26"/>
      <c r="J148" s="63"/>
      <c r="K148" s="62"/>
      <c r="L148" s="63"/>
      <c r="M148" s="26"/>
      <c r="N148" s="63"/>
      <c r="O148" s="62"/>
      <c r="P148" s="36"/>
      <c r="Q148" s="28"/>
      <c r="R148" s="6"/>
    </row>
    <row r="149" spans="1:18" ht="26.25" thickBot="1">
      <c r="A149" s="57">
        <f t="shared" si="10"/>
        <v>9971.76</v>
      </c>
      <c r="B149" s="80" t="s">
        <v>103</v>
      </c>
      <c r="C149" s="5"/>
      <c r="D149" s="35"/>
      <c r="E149" s="84"/>
      <c r="F149" s="61"/>
      <c r="G149" s="62"/>
      <c r="H149" s="62"/>
      <c r="I149" s="26"/>
      <c r="J149" s="63"/>
      <c r="K149" s="62"/>
      <c r="L149" s="63"/>
      <c r="M149" s="26"/>
      <c r="N149" s="63"/>
      <c r="O149" s="62"/>
      <c r="P149" s="36"/>
      <c r="Q149" s="28"/>
      <c r="R149" s="6"/>
    </row>
    <row r="150" spans="1:18" ht="31.5" thickTop="1" thickBot="1">
      <c r="A150" s="57">
        <f t="shared" si="10"/>
        <v>9971.76</v>
      </c>
      <c r="B150" s="80" t="s">
        <v>103</v>
      </c>
      <c r="C150" s="5"/>
      <c r="D150" s="164" t="s">
        <v>25</v>
      </c>
      <c r="E150" s="165"/>
      <c r="F150" s="165"/>
      <c r="G150" s="165"/>
      <c r="H150" s="165"/>
      <c r="I150" s="165"/>
      <c r="J150" s="165"/>
      <c r="K150" s="165"/>
      <c r="L150" s="165"/>
      <c r="M150" s="165"/>
      <c r="N150" s="165"/>
      <c r="O150" s="37">
        <f>SUM(O133:O138)</f>
        <v>10571.76</v>
      </c>
      <c r="P150" s="38"/>
      <c r="Q150" s="39"/>
      <c r="R150" s="6"/>
    </row>
    <row r="151" spans="1:18" ht="31.5" thickTop="1" thickBot="1">
      <c r="A151" s="57">
        <f t="shared" si="10"/>
        <v>9971.76</v>
      </c>
      <c r="B151" s="80" t="s">
        <v>103</v>
      </c>
      <c r="C151" s="5"/>
      <c r="D151" s="164" t="s">
        <v>26</v>
      </c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37">
        <v>600</v>
      </c>
      <c r="P151" s="38"/>
      <c r="Q151" s="39"/>
      <c r="R151" s="6"/>
    </row>
    <row r="152" spans="1:18" ht="31.5" thickTop="1" thickBot="1">
      <c r="A152" s="57">
        <f t="shared" si="10"/>
        <v>9971.76</v>
      </c>
      <c r="B152" s="80" t="s">
        <v>103</v>
      </c>
      <c r="C152" s="5"/>
      <c r="D152" s="164" t="s">
        <v>27</v>
      </c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O152" s="37">
        <f>O150-O151</f>
        <v>9971.76</v>
      </c>
      <c r="P152" s="38"/>
      <c r="Q152" s="39"/>
      <c r="R152" s="6"/>
    </row>
    <row r="153" spans="1:18" ht="26.25" thickTop="1">
      <c r="A153" s="57">
        <f t="shared" si="10"/>
        <v>9971.76</v>
      </c>
      <c r="B153" s="80" t="s">
        <v>103</v>
      </c>
      <c r="C153" s="5"/>
      <c r="D153" s="166"/>
      <c r="E153" s="166"/>
      <c r="F153" s="166"/>
      <c r="G153" s="166"/>
      <c r="H153" s="166"/>
      <c r="I153" s="166"/>
      <c r="J153" s="166"/>
      <c r="K153" s="166"/>
      <c r="L153" s="166"/>
      <c r="R153" s="6"/>
    </row>
    <row r="154" spans="1:18" ht="25.5">
      <c r="A154" s="57">
        <f t="shared" si="10"/>
        <v>9971.76</v>
      </c>
      <c r="B154" s="80" t="s">
        <v>103</v>
      </c>
      <c r="C154" s="5"/>
      <c r="D154" s="41"/>
      <c r="E154" s="42"/>
      <c r="F154" s="41"/>
      <c r="G154" s="41"/>
      <c r="H154" s="41"/>
      <c r="I154" s="167"/>
      <c r="J154" s="167"/>
      <c r="K154" s="167"/>
      <c r="L154" s="168"/>
      <c r="M154" s="168"/>
      <c r="N154" s="168"/>
      <c r="O154" s="43"/>
      <c r="P154" s="43"/>
      <c r="Q154" s="43"/>
      <c r="R154" s="44"/>
    </row>
    <row r="155" spans="1:18" ht="25.5">
      <c r="A155" s="57">
        <f t="shared" si="10"/>
        <v>9971.76</v>
      </c>
      <c r="B155" s="80" t="s">
        <v>103</v>
      </c>
      <c r="C155" s="46"/>
      <c r="D155" s="147" t="s">
        <v>35</v>
      </c>
      <c r="E155" s="147"/>
      <c r="F155" s="147" t="s">
        <v>28</v>
      </c>
      <c r="G155" s="147"/>
      <c r="H155" s="147"/>
      <c r="I155" s="148" t="s">
        <v>29</v>
      </c>
      <c r="J155" s="148"/>
      <c r="K155" s="148"/>
      <c r="L155" s="148"/>
      <c r="M155" s="148"/>
      <c r="N155" s="148"/>
      <c r="O155" s="147" t="s">
        <v>30</v>
      </c>
      <c r="P155" s="147"/>
      <c r="Q155" s="47"/>
      <c r="R155" s="48"/>
    </row>
    <row r="156" spans="1:18" ht="25.5">
      <c r="A156" s="57">
        <f t="shared" si="10"/>
        <v>9971.76</v>
      </c>
      <c r="B156" s="80" t="s">
        <v>103</v>
      </c>
      <c r="C156" s="5"/>
      <c r="D156" s="147" t="s">
        <v>330</v>
      </c>
      <c r="E156" s="147"/>
      <c r="F156" s="147" t="s">
        <v>49</v>
      </c>
      <c r="G156" s="147"/>
      <c r="H156" s="147"/>
      <c r="I156" s="147" t="s">
        <v>49</v>
      </c>
      <c r="J156" s="147"/>
      <c r="K156" s="147"/>
      <c r="L156" s="147"/>
      <c r="M156" s="147"/>
      <c r="N156" s="147"/>
      <c r="O156" s="147" t="s">
        <v>49</v>
      </c>
      <c r="P156" s="147"/>
      <c r="Q156" s="50"/>
      <c r="R156" s="6"/>
    </row>
    <row r="157" spans="1:18" ht="25.5">
      <c r="A157" s="57">
        <f t="shared" si="10"/>
        <v>9971.76</v>
      </c>
      <c r="B157" s="80" t="s">
        <v>103</v>
      </c>
      <c r="C157" s="5"/>
      <c r="D157" s="147" t="s">
        <v>31</v>
      </c>
      <c r="E157" s="147"/>
      <c r="F157" s="147" t="s">
        <v>32</v>
      </c>
      <c r="G157" s="147"/>
      <c r="H157" s="147"/>
      <c r="I157" s="147" t="s">
        <v>32</v>
      </c>
      <c r="J157" s="147"/>
      <c r="K157" s="147"/>
      <c r="L157" s="147"/>
      <c r="M157" s="147"/>
      <c r="N157" s="147"/>
      <c r="O157" s="147" t="s">
        <v>33</v>
      </c>
      <c r="P157" s="147"/>
      <c r="Q157" s="50"/>
      <c r="R157" s="6"/>
    </row>
    <row r="158" spans="1:18" ht="26.25" thickBot="1">
      <c r="A158" s="57">
        <f t="shared" si="10"/>
        <v>9971.76</v>
      </c>
      <c r="B158" s="80" t="s">
        <v>103</v>
      </c>
      <c r="C158" s="51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3" t="s">
        <v>34</v>
      </c>
      <c r="R158" s="54"/>
    </row>
    <row r="159" spans="1:18" ht="15" thickTop="1"/>
    <row r="169" spans="1:18" ht="15" thickBot="1"/>
    <row r="170" spans="1:18" ht="27.75" thickTop="1">
      <c r="A170" s="87">
        <f>$O$194</f>
        <v>550</v>
      </c>
      <c r="B170" s="81" t="s">
        <v>53</v>
      </c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</row>
    <row r="171" spans="1:18" ht="27">
      <c r="A171" s="87">
        <f t="shared" ref="A171:A199" si="13">$O$194</f>
        <v>550</v>
      </c>
      <c r="B171" s="81" t="s">
        <v>53</v>
      </c>
      <c r="C171" s="5"/>
      <c r="R171" s="6"/>
    </row>
    <row r="172" spans="1:18" ht="90">
      <c r="A172" s="87">
        <f t="shared" si="13"/>
        <v>550</v>
      </c>
      <c r="B172" s="81" t="s">
        <v>53</v>
      </c>
      <c r="C172" s="5"/>
      <c r="E172" s="7" t="s">
        <v>0</v>
      </c>
      <c r="F172" s="149" t="s">
        <v>1</v>
      </c>
      <c r="G172" s="150"/>
      <c r="H172" s="150"/>
      <c r="I172" s="150"/>
      <c r="J172" s="151"/>
      <c r="K172" s="152"/>
      <c r="L172" s="152"/>
      <c r="M172" s="152"/>
      <c r="N172" s="152"/>
      <c r="O172" s="152"/>
      <c r="P172" s="8"/>
      <c r="R172" s="6"/>
    </row>
    <row r="173" spans="1:18" ht="27">
      <c r="A173" s="87">
        <f t="shared" si="13"/>
        <v>550</v>
      </c>
      <c r="B173" s="81" t="s">
        <v>53</v>
      </c>
      <c r="C173" s="5"/>
      <c r="E173" s="9"/>
      <c r="Q173" s="10"/>
      <c r="R173" s="6"/>
    </row>
    <row r="174" spans="1:18" ht="27">
      <c r="A174" s="87">
        <f t="shared" si="13"/>
        <v>550</v>
      </c>
      <c r="B174" s="81" t="s">
        <v>53</v>
      </c>
      <c r="C174" s="5"/>
      <c r="R174" s="6"/>
    </row>
    <row r="175" spans="1:18" ht="27">
      <c r="A175" s="87">
        <f t="shared" si="13"/>
        <v>550</v>
      </c>
      <c r="B175" s="81" t="s">
        <v>53</v>
      </c>
      <c r="C175" s="5"/>
      <c r="D175" s="147" t="s">
        <v>2</v>
      </c>
      <c r="E175" s="147"/>
      <c r="F175" s="11"/>
      <c r="G175" s="11"/>
      <c r="H175" s="174" t="s">
        <v>85</v>
      </c>
      <c r="I175" s="174"/>
      <c r="J175" s="174"/>
      <c r="K175" s="12"/>
      <c r="R175" s="6"/>
    </row>
    <row r="176" spans="1:18" ht="27">
      <c r="A176" s="87">
        <f t="shared" si="13"/>
        <v>550</v>
      </c>
      <c r="B176" s="81" t="s">
        <v>53</v>
      </c>
      <c r="C176" s="5"/>
      <c r="D176" s="153" t="s">
        <v>49</v>
      </c>
      <c r="E176" s="153"/>
      <c r="F176" s="13"/>
      <c r="G176" s="13"/>
      <c r="H176" s="153" t="s">
        <v>3</v>
      </c>
      <c r="I176" s="153"/>
      <c r="J176" s="13"/>
      <c r="K176" s="13"/>
      <c r="M176" s="154" t="s">
        <v>4</v>
      </c>
      <c r="N176" s="154"/>
      <c r="R176" s="6"/>
    </row>
    <row r="177" spans="1:18" ht="27">
      <c r="A177" s="87">
        <f t="shared" si="13"/>
        <v>550</v>
      </c>
      <c r="B177" s="81" t="s">
        <v>53</v>
      </c>
      <c r="C177" s="5"/>
      <c r="D177" s="153"/>
      <c r="E177" s="153"/>
      <c r="F177" s="13"/>
      <c r="G177" s="13"/>
      <c r="H177" s="14"/>
      <c r="I177" s="14"/>
      <c r="J177" s="13"/>
      <c r="K177" s="13"/>
      <c r="M177" s="15"/>
      <c r="R177" s="6"/>
    </row>
    <row r="178" spans="1:18" ht="27">
      <c r="A178" s="87">
        <f t="shared" si="13"/>
        <v>550</v>
      </c>
      <c r="B178" s="81" t="s">
        <v>53</v>
      </c>
      <c r="C178" s="5"/>
      <c r="D178" s="153" t="s">
        <v>86</v>
      </c>
      <c r="E178" s="153"/>
      <c r="F178" s="13"/>
      <c r="G178" s="13"/>
      <c r="H178" s="153" t="s">
        <v>60</v>
      </c>
      <c r="I178" s="153"/>
      <c r="J178" s="153"/>
      <c r="K178" s="153"/>
      <c r="L178" s="153"/>
      <c r="M178" s="154" t="s">
        <v>6</v>
      </c>
      <c r="N178" s="154"/>
      <c r="R178" s="6"/>
    </row>
    <row r="179" spans="1:18" ht="27.75" thickBot="1">
      <c r="A179" s="87">
        <f t="shared" si="13"/>
        <v>550</v>
      </c>
      <c r="B179" s="81" t="s">
        <v>53</v>
      </c>
      <c r="C179" s="5"/>
      <c r="D179" s="16"/>
      <c r="R179" s="6"/>
    </row>
    <row r="180" spans="1:18" ht="27.75" thickTop="1">
      <c r="A180" s="87">
        <f t="shared" si="13"/>
        <v>550</v>
      </c>
      <c r="B180" s="81" t="s">
        <v>53</v>
      </c>
      <c r="C180" s="5"/>
      <c r="D180" s="155" t="s">
        <v>7</v>
      </c>
      <c r="E180" s="158" t="s">
        <v>8</v>
      </c>
      <c r="F180" s="158" t="s">
        <v>9</v>
      </c>
      <c r="G180" s="161" t="s">
        <v>10</v>
      </c>
      <c r="H180" s="161" t="s">
        <v>11</v>
      </c>
      <c r="I180" s="158" t="s">
        <v>12</v>
      </c>
      <c r="J180" s="158"/>
      <c r="K180" s="158"/>
      <c r="L180" s="158"/>
      <c r="M180" s="158"/>
      <c r="N180" s="158"/>
      <c r="O180" s="158" t="s">
        <v>13</v>
      </c>
      <c r="P180" s="158" t="s">
        <v>14</v>
      </c>
      <c r="Q180" s="169" t="s">
        <v>15</v>
      </c>
      <c r="R180" s="6"/>
    </row>
    <row r="181" spans="1:18" ht="27">
      <c r="A181" s="87">
        <f t="shared" si="13"/>
        <v>550</v>
      </c>
      <c r="B181" s="81" t="s">
        <v>53</v>
      </c>
      <c r="C181" s="5"/>
      <c r="D181" s="156"/>
      <c r="E181" s="159"/>
      <c r="F181" s="159"/>
      <c r="G181" s="162"/>
      <c r="H181" s="162"/>
      <c r="I181" s="172" t="s">
        <v>16</v>
      </c>
      <c r="J181" s="173"/>
      <c r="K181" s="159" t="s">
        <v>17</v>
      </c>
      <c r="L181" s="159"/>
      <c r="M181" s="159" t="s">
        <v>18</v>
      </c>
      <c r="N181" s="159"/>
      <c r="O181" s="159"/>
      <c r="P181" s="159"/>
      <c r="Q181" s="170"/>
      <c r="R181" s="6"/>
    </row>
    <row r="182" spans="1:18" ht="27.75" thickBot="1">
      <c r="A182" s="87">
        <f t="shared" si="13"/>
        <v>550</v>
      </c>
      <c r="B182" s="81" t="s">
        <v>53</v>
      </c>
      <c r="C182" s="5"/>
      <c r="D182" s="157"/>
      <c r="E182" s="160"/>
      <c r="F182" s="160"/>
      <c r="G182" s="163"/>
      <c r="H182" s="163"/>
      <c r="I182" s="17" t="s">
        <v>19</v>
      </c>
      <c r="J182" s="17" t="s">
        <v>20</v>
      </c>
      <c r="K182" s="17" t="s">
        <v>19</v>
      </c>
      <c r="L182" s="17" t="s">
        <v>20</v>
      </c>
      <c r="M182" s="17" t="s">
        <v>19</v>
      </c>
      <c r="N182" s="17" t="s">
        <v>20</v>
      </c>
      <c r="O182" s="160"/>
      <c r="P182" s="160"/>
      <c r="Q182" s="171"/>
      <c r="R182" s="6"/>
    </row>
    <row r="183" spans="1:18" ht="27.75" thickTop="1">
      <c r="A183" s="87">
        <f t="shared" si="13"/>
        <v>550</v>
      </c>
      <c r="B183" s="81" t="s">
        <v>53</v>
      </c>
      <c r="C183" s="5"/>
      <c r="D183" s="18"/>
      <c r="E183" s="19" t="s">
        <v>21</v>
      </c>
      <c r="F183" s="20"/>
      <c r="G183" s="21"/>
      <c r="H183" s="22"/>
      <c r="I183" s="22"/>
      <c r="J183" s="23"/>
      <c r="K183" s="22"/>
      <c r="L183" s="24"/>
      <c r="M183" s="25"/>
      <c r="N183" s="23"/>
      <c r="O183" s="26"/>
      <c r="P183" s="27"/>
      <c r="Q183" s="28"/>
      <c r="R183" s="6"/>
    </row>
    <row r="184" spans="1:18" ht="30">
      <c r="A184" s="87">
        <f t="shared" si="13"/>
        <v>550</v>
      </c>
      <c r="B184" s="81" t="s">
        <v>53</v>
      </c>
      <c r="C184" s="5"/>
      <c r="D184" s="35"/>
      <c r="E184" s="82" t="s">
        <v>83</v>
      </c>
      <c r="F184" s="22" t="s">
        <v>36</v>
      </c>
      <c r="G184" s="32">
        <v>250</v>
      </c>
      <c r="H184" s="26">
        <v>0</v>
      </c>
      <c r="I184" s="26">
        <v>2</v>
      </c>
      <c r="J184" s="24">
        <v>1</v>
      </c>
      <c r="K184" s="31">
        <f>M184-I184</f>
        <v>0</v>
      </c>
      <c r="L184" s="24">
        <f>N184-J184</f>
        <v>0</v>
      </c>
      <c r="M184" s="26">
        <v>2</v>
      </c>
      <c r="N184" s="24">
        <v>1</v>
      </c>
      <c r="O184" s="26">
        <f t="shared" ref="O184:O185" si="14">N184*M184*G184</f>
        <v>500</v>
      </c>
      <c r="P184" s="36"/>
      <c r="Q184" s="28"/>
      <c r="R184" s="6"/>
    </row>
    <row r="185" spans="1:18" ht="30">
      <c r="A185" s="87">
        <f t="shared" si="13"/>
        <v>550</v>
      </c>
      <c r="B185" s="81" t="s">
        <v>53</v>
      </c>
      <c r="C185" s="5"/>
      <c r="D185" s="35"/>
      <c r="E185" s="82" t="s">
        <v>84</v>
      </c>
      <c r="F185" s="22" t="s">
        <v>36</v>
      </c>
      <c r="G185" s="32">
        <v>150</v>
      </c>
      <c r="H185" s="26">
        <v>0</v>
      </c>
      <c r="I185" s="26">
        <v>1</v>
      </c>
      <c r="J185" s="24">
        <v>1</v>
      </c>
      <c r="K185" s="31">
        <f>M185-I185</f>
        <v>0</v>
      </c>
      <c r="L185" s="24">
        <f>N185-J185</f>
        <v>0</v>
      </c>
      <c r="M185" s="26">
        <v>1</v>
      </c>
      <c r="N185" s="24">
        <v>1</v>
      </c>
      <c r="O185" s="26">
        <f t="shared" si="14"/>
        <v>150</v>
      </c>
      <c r="P185" s="36"/>
      <c r="Q185" s="28"/>
      <c r="R185" s="6"/>
    </row>
    <row r="186" spans="1:18" ht="30">
      <c r="A186" s="87">
        <f t="shared" si="13"/>
        <v>550</v>
      </c>
      <c r="B186" s="81" t="s">
        <v>53</v>
      </c>
      <c r="C186" s="5"/>
      <c r="D186" s="35"/>
      <c r="E186" s="82"/>
      <c r="F186" s="22"/>
      <c r="G186" s="32"/>
      <c r="H186" s="26"/>
      <c r="I186" s="26"/>
      <c r="J186" s="24"/>
      <c r="K186" s="31"/>
      <c r="L186" s="24"/>
      <c r="M186" s="26"/>
      <c r="N186" s="24"/>
      <c r="O186" s="26"/>
      <c r="P186" s="36"/>
      <c r="Q186" s="28"/>
      <c r="R186" s="6"/>
    </row>
    <row r="187" spans="1:18" ht="30">
      <c r="A187" s="87">
        <f t="shared" si="13"/>
        <v>550</v>
      </c>
      <c r="B187" s="81" t="s">
        <v>53</v>
      </c>
      <c r="C187" s="5"/>
      <c r="D187" s="35"/>
      <c r="E187" s="82"/>
      <c r="F187" s="22"/>
      <c r="G187" s="32"/>
      <c r="H187" s="26"/>
      <c r="I187" s="26"/>
      <c r="J187" s="24"/>
      <c r="K187" s="31"/>
      <c r="L187" s="24"/>
      <c r="M187" s="26"/>
      <c r="N187" s="24"/>
      <c r="O187" s="26"/>
      <c r="P187" s="36"/>
      <c r="Q187" s="28"/>
      <c r="R187" s="6"/>
    </row>
    <row r="188" spans="1:18" ht="27">
      <c r="A188" s="87">
        <f t="shared" si="13"/>
        <v>550</v>
      </c>
      <c r="B188" s="81" t="s">
        <v>53</v>
      </c>
      <c r="C188" s="5"/>
      <c r="D188" s="3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36"/>
      <c r="Q188" s="28"/>
      <c r="R188" s="6"/>
    </row>
    <row r="189" spans="1:18" ht="27">
      <c r="A189" s="87">
        <f t="shared" si="13"/>
        <v>550</v>
      </c>
      <c r="B189" s="81" t="s">
        <v>53</v>
      </c>
      <c r="C189" s="5"/>
      <c r="D189" s="3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36"/>
      <c r="Q189" s="28"/>
      <c r="R189" s="6"/>
    </row>
    <row r="190" spans="1:18" ht="30">
      <c r="A190" s="87">
        <f t="shared" si="13"/>
        <v>550</v>
      </c>
      <c r="B190" s="81" t="s">
        <v>53</v>
      </c>
      <c r="C190" s="5"/>
      <c r="D190" s="35"/>
      <c r="E190" s="86"/>
      <c r="F190" s="22"/>
      <c r="G190" s="32"/>
      <c r="H190" s="26"/>
      <c r="I190" s="26"/>
      <c r="J190" s="24"/>
      <c r="K190" s="26"/>
      <c r="L190" s="24"/>
      <c r="M190" s="26"/>
      <c r="N190" s="24"/>
      <c r="O190" s="26"/>
      <c r="P190" s="36"/>
      <c r="Q190" s="28"/>
      <c r="R190" s="6"/>
    </row>
    <row r="191" spans="1:18" ht="27.75" thickBot="1">
      <c r="A191" s="87">
        <f t="shared" si="13"/>
        <v>550</v>
      </c>
      <c r="B191" s="81" t="s">
        <v>53</v>
      </c>
      <c r="C191" s="5"/>
      <c r="D191" s="74"/>
      <c r="E191" s="58"/>
      <c r="F191" s="22"/>
      <c r="G191" s="26"/>
      <c r="H191" s="26"/>
      <c r="I191" s="32"/>
      <c r="J191" s="24"/>
      <c r="K191" s="26"/>
      <c r="L191" s="24"/>
      <c r="M191" s="32"/>
      <c r="N191" s="24"/>
      <c r="O191" s="26"/>
      <c r="P191" s="36"/>
      <c r="Q191" s="28"/>
      <c r="R191" s="6"/>
    </row>
    <row r="192" spans="1:18" ht="31.5" thickTop="1" thickBot="1">
      <c r="A192" s="87">
        <f t="shared" si="13"/>
        <v>550</v>
      </c>
      <c r="B192" s="81" t="s">
        <v>53</v>
      </c>
      <c r="C192" s="5"/>
      <c r="D192" s="164" t="s">
        <v>25</v>
      </c>
      <c r="E192" s="165"/>
      <c r="F192" s="165"/>
      <c r="G192" s="165"/>
      <c r="H192" s="165"/>
      <c r="I192" s="165"/>
      <c r="J192" s="165"/>
      <c r="K192" s="165"/>
      <c r="L192" s="165"/>
      <c r="M192" s="165"/>
      <c r="N192" s="165"/>
      <c r="O192" s="37">
        <f>SUM(O183:O191)</f>
        <v>650</v>
      </c>
      <c r="P192" s="38"/>
      <c r="Q192" s="39"/>
      <c r="R192" s="6"/>
    </row>
    <row r="193" spans="1:18" ht="31.5" thickTop="1" thickBot="1">
      <c r="A193" s="87">
        <f t="shared" si="13"/>
        <v>550</v>
      </c>
      <c r="B193" s="81" t="s">
        <v>53</v>
      </c>
      <c r="C193" s="5"/>
      <c r="D193" s="164" t="s">
        <v>26</v>
      </c>
      <c r="E193" s="165"/>
      <c r="F193" s="165"/>
      <c r="G193" s="165"/>
      <c r="H193" s="165"/>
      <c r="I193" s="165"/>
      <c r="J193" s="165"/>
      <c r="K193" s="165"/>
      <c r="L193" s="165"/>
      <c r="M193" s="165"/>
      <c r="N193" s="165"/>
      <c r="O193" s="37">
        <v>100</v>
      </c>
      <c r="P193" s="38"/>
      <c r="Q193" s="39"/>
      <c r="R193" s="6"/>
    </row>
    <row r="194" spans="1:18" ht="31.5" thickTop="1" thickBot="1">
      <c r="A194" s="87">
        <f t="shared" si="13"/>
        <v>550</v>
      </c>
      <c r="B194" s="81" t="s">
        <v>53</v>
      </c>
      <c r="C194" s="5"/>
      <c r="D194" s="164" t="s">
        <v>27</v>
      </c>
      <c r="E194" s="165"/>
      <c r="F194" s="165"/>
      <c r="G194" s="165"/>
      <c r="H194" s="165"/>
      <c r="I194" s="165"/>
      <c r="J194" s="165"/>
      <c r="K194" s="165"/>
      <c r="L194" s="165"/>
      <c r="M194" s="165"/>
      <c r="N194" s="165"/>
      <c r="O194" s="37">
        <f>O192-O193</f>
        <v>550</v>
      </c>
      <c r="P194" s="38"/>
      <c r="Q194" s="39"/>
      <c r="R194" s="6"/>
    </row>
    <row r="195" spans="1:18" ht="27.75" thickTop="1">
      <c r="A195" s="87">
        <f t="shared" si="13"/>
        <v>550</v>
      </c>
      <c r="B195" s="81" t="s">
        <v>53</v>
      </c>
      <c r="C195" s="5"/>
      <c r="D195" s="166"/>
      <c r="E195" s="166"/>
      <c r="F195" s="166"/>
      <c r="G195" s="166"/>
      <c r="H195" s="166"/>
      <c r="I195" s="166"/>
      <c r="J195" s="166"/>
      <c r="K195" s="166"/>
      <c r="L195" s="166"/>
      <c r="R195" s="6"/>
    </row>
    <row r="196" spans="1:18" ht="27">
      <c r="A196" s="87">
        <f t="shared" si="13"/>
        <v>550</v>
      </c>
      <c r="B196" s="81" t="s">
        <v>53</v>
      </c>
      <c r="C196" s="5"/>
      <c r="D196" s="41"/>
      <c r="E196" s="42"/>
      <c r="F196" s="41"/>
      <c r="G196" s="41"/>
      <c r="H196" s="41"/>
      <c r="I196" s="167"/>
      <c r="J196" s="167"/>
      <c r="K196" s="167"/>
      <c r="L196" s="168"/>
      <c r="M196" s="168"/>
      <c r="N196" s="168"/>
      <c r="O196" s="43"/>
      <c r="P196" s="43"/>
      <c r="Q196" s="43"/>
      <c r="R196" s="44"/>
    </row>
    <row r="197" spans="1:18" ht="27">
      <c r="A197" s="87">
        <f t="shared" si="13"/>
        <v>550</v>
      </c>
      <c r="B197" s="81" t="s">
        <v>53</v>
      </c>
      <c r="C197" s="46"/>
      <c r="D197" s="147" t="s">
        <v>35</v>
      </c>
      <c r="E197" s="147"/>
      <c r="F197" s="147" t="s">
        <v>28</v>
      </c>
      <c r="G197" s="147"/>
      <c r="H197" s="147"/>
      <c r="I197" s="148" t="s">
        <v>29</v>
      </c>
      <c r="J197" s="148"/>
      <c r="K197" s="148"/>
      <c r="L197" s="148"/>
      <c r="M197" s="148"/>
      <c r="N197" s="148"/>
      <c r="O197" s="147" t="s">
        <v>30</v>
      </c>
      <c r="P197" s="147"/>
      <c r="Q197" s="47"/>
      <c r="R197" s="48"/>
    </row>
    <row r="198" spans="1:18" ht="27">
      <c r="A198" s="87">
        <f t="shared" si="13"/>
        <v>550</v>
      </c>
      <c r="B198" s="81" t="s">
        <v>53</v>
      </c>
      <c r="C198" s="5"/>
      <c r="D198" s="147" t="s">
        <v>330</v>
      </c>
      <c r="E198" s="147"/>
      <c r="F198" s="147"/>
      <c r="G198" s="147"/>
      <c r="H198" s="147"/>
      <c r="I198" s="147" t="s">
        <v>49</v>
      </c>
      <c r="J198" s="147"/>
      <c r="K198" s="147"/>
      <c r="L198" s="147"/>
      <c r="M198" s="147"/>
      <c r="N198" s="147"/>
      <c r="O198" s="147" t="s">
        <v>49</v>
      </c>
      <c r="P198" s="147"/>
      <c r="Q198" s="50"/>
      <c r="R198" s="6"/>
    </row>
    <row r="199" spans="1:18" ht="27">
      <c r="A199" s="87">
        <f t="shared" si="13"/>
        <v>550</v>
      </c>
      <c r="B199" s="81" t="s">
        <v>53</v>
      </c>
      <c r="C199" s="5"/>
      <c r="D199" s="147" t="s">
        <v>31</v>
      </c>
      <c r="E199" s="147"/>
      <c r="F199" s="147" t="s">
        <v>32</v>
      </c>
      <c r="G199" s="147"/>
      <c r="H199" s="147"/>
      <c r="I199" s="147" t="s">
        <v>32</v>
      </c>
      <c r="J199" s="147"/>
      <c r="K199" s="147"/>
      <c r="L199" s="147"/>
      <c r="M199" s="147"/>
      <c r="N199" s="147"/>
      <c r="O199" s="147" t="s">
        <v>33</v>
      </c>
      <c r="P199" s="147"/>
      <c r="Q199" s="50"/>
      <c r="R199" s="6"/>
    </row>
    <row r="200" spans="1:18" ht="23.25" thickBot="1">
      <c r="C200" s="51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3" t="s">
        <v>34</v>
      </c>
      <c r="R200" s="54"/>
    </row>
    <row r="201" spans="1:18" ht="15" thickTop="1"/>
    <row r="210" spans="1:18" ht="15" thickBot="1"/>
    <row r="211" spans="1:18" ht="26.25" thickTop="1">
      <c r="A211" s="79">
        <f>$O$235</f>
        <v>-287.79999999999973</v>
      </c>
      <c r="B211" s="80" t="s">
        <v>52</v>
      </c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</row>
    <row r="212" spans="1:18" ht="25.5">
      <c r="A212" s="79">
        <f t="shared" ref="A212:A241" si="15">$O$235</f>
        <v>-287.79999999999973</v>
      </c>
      <c r="B212" s="80" t="s">
        <v>52</v>
      </c>
      <c r="C212" s="5"/>
      <c r="R212" s="6"/>
    </row>
    <row r="213" spans="1:18" ht="90">
      <c r="A213" s="79">
        <f t="shared" si="15"/>
        <v>-287.79999999999973</v>
      </c>
      <c r="B213" s="80" t="s">
        <v>52</v>
      </c>
      <c r="C213" s="5"/>
      <c r="E213" s="7" t="s">
        <v>0</v>
      </c>
      <c r="F213" s="149" t="s">
        <v>1</v>
      </c>
      <c r="G213" s="150"/>
      <c r="H213" s="150"/>
      <c r="I213" s="150"/>
      <c r="J213" s="151"/>
      <c r="K213" s="152" t="s">
        <v>331</v>
      </c>
      <c r="L213" s="152"/>
      <c r="M213" s="152"/>
      <c r="N213" s="152"/>
      <c r="O213" s="152"/>
      <c r="P213" s="8"/>
      <c r="R213" s="6"/>
    </row>
    <row r="214" spans="1:18" ht="25.5">
      <c r="A214" s="79">
        <f t="shared" si="15"/>
        <v>-287.79999999999973</v>
      </c>
      <c r="B214" s="80" t="s">
        <v>52</v>
      </c>
      <c r="C214" s="5"/>
      <c r="E214" s="9"/>
      <c r="Q214" s="10"/>
      <c r="R214" s="6"/>
    </row>
    <row r="215" spans="1:18" ht="25.5">
      <c r="A215" s="79">
        <f t="shared" si="15"/>
        <v>-287.79999999999973</v>
      </c>
      <c r="B215" s="80" t="s">
        <v>52</v>
      </c>
      <c r="C215" s="5"/>
      <c r="R215" s="6"/>
    </row>
    <row r="216" spans="1:18" ht="25.5">
      <c r="A216" s="79">
        <f t="shared" si="15"/>
        <v>-287.79999999999973</v>
      </c>
      <c r="B216" s="80" t="s">
        <v>52</v>
      </c>
      <c r="C216" s="5"/>
      <c r="D216" s="147" t="s">
        <v>2</v>
      </c>
      <c r="E216" s="147"/>
      <c r="F216" s="11"/>
      <c r="G216" s="11"/>
      <c r="K216" s="12"/>
      <c r="R216" s="6"/>
    </row>
    <row r="217" spans="1:18" ht="25.5">
      <c r="A217" s="79">
        <f t="shared" si="15"/>
        <v>-287.79999999999973</v>
      </c>
      <c r="B217" s="80" t="s">
        <v>52</v>
      </c>
      <c r="C217" s="5"/>
      <c r="D217" s="153" t="s">
        <v>49</v>
      </c>
      <c r="E217" s="153"/>
      <c r="F217" s="13"/>
      <c r="G217" s="13"/>
      <c r="H217" s="174" t="s">
        <v>67</v>
      </c>
      <c r="I217" s="174"/>
      <c r="J217" s="174"/>
      <c r="K217" s="13"/>
      <c r="M217" s="154" t="s">
        <v>39</v>
      </c>
      <c r="N217" s="154"/>
      <c r="R217" s="6"/>
    </row>
    <row r="218" spans="1:18" ht="25.5">
      <c r="A218" s="79">
        <f t="shared" si="15"/>
        <v>-287.79999999999973</v>
      </c>
      <c r="B218" s="80" t="s">
        <v>52</v>
      </c>
      <c r="C218" s="5"/>
      <c r="D218" s="153"/>
      <c r="E218" s="153"/>
      <c r="F218" s="13"/>
      <c r="G218" s="13"/>
      <c r="H218" s="14"/>
      <c r="I218" s="14"/>
      <c r="J218" s="13"/>
      <c r="K218" s="13"/>
      <c r="M218" s="15"/>
      <c r="R218" s="6"/>
    </row>
    <row r="219" spans="1:18" ht="25.5">
      <c r="A219" s="79">
        <f t="shared" si="15"/>
        <v>-287.79999999999973</v>
      </c>
      <c r="B219" s="80" t="s">
        <v>52</v>
      </c>
      <c r="C219" s="5"/>
      <c r="D219" s="153" t="s">
        <v>87</v>
      </c>
      <c r="E219" s="153"/>
      <c r="F219" s="13"/>
      <c r="G219" s="13"/>
      <c r="H219" s="153" t="s">
        <v>60</v>
      </c>
      <c r="I219" s="153"/>
      <c r="J219" s="153"/>
      <c r="K219" s="153"/>
      <c r="L219" s="153"/>
      <c r="M219" s="154" t="s">
        <v>6</v>
      </c>
      <c r="N219" s="154"/>
      <c r="R219" s="6"/>
    </row>
    <row r="220" spans="1:18" ht="26.25" thickBot="1">
      <c r="A220" s="79">
        <f t="shared" si="15"/>
        <v>-287.79999999999973</v>
      </c>
      <c r="B220" s="80" t="s">
        <v>52</v>
      </c>
      <c r="C220" s="5"/>
      <c r="D220" s="16"/>
      <c r="R220" s="6"/>
    </row>
    <row r="221" spans="1:18" ht="26.25" thickTop="1">
      <c r="A221" s="79">
        <f t="shared" si="15"/>
        <v>-287.79999999999973</v>
      </c>
      <c r="B221" s="80" t="s">
        <v>52</v>
      </c>
      <c r="C221" s="5"/>
      <c r="D221" s="155" t="s">
        <v>7</v>
      </c>
      <c r="E221" s="158" t="s">
        <v>8</v>
      </c>
      <c r="F221" s="158" t="s">
        <v>9</v>
      </c>
      <c r="G221" s="161" t="s">
        <v>10</v>
      </c>
      <c r="H221" s="161" t="s">
        <v>11</v>
      </c>
      <c r="I221" s="158" t="s">
        <v>12</v>
      </c>
      <c r="J221" s="158"/>
      <c r="K221" s="158"/>
      <c r="L221" s="158"/>
      <c r="M221" s="158"/>
      <c r="N221" s="158"/>
      <c r="O221" s="158" t="s">
        <v>13</v>
      </c>
      <c r="P221" s="158" t="s">
        <v>14</v>
      </c>
      <c r="Q221" s="169" t="s">
        <v>15</v>
      </c>
      <c r="R221" s="6"/>
    </row>
    <row r="222" spans="1:18" ht="25.5">
      <c r="A222" s="79">
        <f t="shared" si="15"/>
        <v>-287.79999999999973</v>
      </c>
      <c r="B222" s="80" t="s">
        <v>52</v>
      </c>
      <c r="C222" s="5"/>
      <c r="D222" s="156"/>
      <c r="E222" s="159"/>
      <c r="F222" s="159"/>
      <c r="G222" s="162"/>
      <c r="H222" s="162"/>
      <c r="I222" s="172" t="s">
        <v>16</v>
      </c>
      <c r="J222" s="173"/>
      <c r="K222" s="159" t="s">
        <v>17</v>
      </c>
      <c r="L222" s="159"/>
      <c r="M222" s="159" t="s">
        <v>18</v>
      </c>
      <c r="N222" s="159"/>
      <c r="O222" s="159"/>
      <c r="P222" s="159"/>
      <c r="Q222" s="170"/>
      <c r="R222" s="6"/>
    </row>
    <row r="223" spans="1:18" ht="26.25" thickBot="1">
      <c r="A223" s="79">
        <f t="shared" si="15"/>
        <v>-287.79999999999973</v>
      </c>
      <c r="B223" s="80" t="s">
        <v>52</v>
      </c>
      <c r="C223" s="5"/>
      <c r="D223" s="157"/>
      <c r="E223" s="160"/>
      <c r="F223" s="160"/>
      <c r="G223" s="163"/>
      <c r="H223" s="163"/>
      <c r="I223" s="17" t="s">
        <v>19</v>
      </c>
      <c r="J223" s="17" t="s">
        <v>20</v>
      </c>
      <c r="K223" s="17" t="s">
        <v>19</v>
      </c>
      <c r="L223" s="17" t="s">
        <v>20</v>
      </c>
      <c r="M223" s="17" t="s">
        <v>19</v>
      </c>
      <c r="N223" s="17" t="s">
        <v>20</v>
      </c>
      <c r="O223" s="160"/>
      <c r="P223" s="160"/>
      <c r="Q223" s="171"/>
      <c r="R223" s="6"/>
    </row>
    <row r="224" spans="1:18" ht="27.75" thickTop="1">
      <c r="A224" s="79">
        <f t="shared" si="15"/>
        <v>-287.79999999999973</v>
      </c>
      <c r="B224" s="80" t="s">
        <v>52</v>
      </c>
      <c r="C224" s="5"/>
      <c r="D224" s="18"/>
      <c r="E224" s="19" t="s">
        <v>21</v>
      </c>
      <c r="F224" s="20"/>
      <c r="G224" s="21"/>
      <c r="H224" s="22"/>
      <c r="I224" s="22"/>
      <c r="J224" s="23"/>
      <c r="K224" s="22"/>
      <c r="L224" s="24"/>
      <c r="M224" s="25"/>
      <c r="N224" s="23"/>
      <c r="O224" s="26"/>
      <c r="P224" s="27"/>
      <c r="Q224" s="28"/>
      <c r="R224" s="6"/>
    </row>
    <row r="225" spans="1:18" ht="30">
      <c r="A225" s="79">
        <f t="shared" si="15"/>
        <v>-287.79999999999973</v>
      </c>
      <c r="B225" s="80" t="s">
        <v>52</v>
      </c>
      <c r="C225" s="5"/>
      <c r="D225" s="35"/>
      <c r="E225" s="82" t="s">
        <v>83</v>
      </c>
      <c r="F225" s="22"/>
      <c r="G225" s="32"/>
      <c r="H225" s="26"/>
      <c r="I225" s="26"/>
      <c r="J225" s="24"/>
      <c r="K225" s="31"/>
      <c r="L225" s="24"/>
      <c r="M225" s="26"/>
      <c r="N225" s="24"/>
      <c r="O225" s="26"/>
      <c r="P225" s="36"/>
      <c r="Q225" s="28"/>
      <c r="R225" s="6"/>
    </row>
    <row r="226" spans="1:18" ht="60">
      <c r="A226" s="79">
        <f t="shared" si="15"/>
        <v>-287.79999999999973</v>
      </c>
      <c r="B226" s="80" t="s">
        <v>52</v>
      </c>
      <c r="C226" s="5"/>
      <c r="D226" s="35"/>
      <c r="E226" s="82" t="s">
        <v>88</v>
      </c>
      <c r="F226" s="22" t="s">
        <v>22</v>
      </c>
      <c r="G226" s="32">
        <v>20</v>
      </c>
      <c r="H226" s="26">
        <v>0</v>
      </c>
      <c r="I226" s="26">
        <v>135.61000000000001</v>
      </c>
      <c r="J226" s="24">
        <v>1</v>
      </c>
      <c r="K226" s="31">
        <f>M226-I226</f>
        <v>0</v>
      </c>
      <c r="L226" s="24">
        <f>N226-J226</f>
        <v>0</v>
      </c>
      <c r="M226" s="26">
        <v>135.61000000000001</v>
      </c>
      <c r="N226" s="24">
        <v>1</v>
      </c>
      <c r="O226" s="26">
        <f t="shared" ref="O226" si="16">N226*M226*G226</f>
        <v>2712.2000000000003</v>
      </c>
      <c r="P226" s="36"/>
      <c r="Q226" s="28"/>
      <c r="R226" s="6"/>
    </row>
    <row r="227" spans="1:18" ht="30">
      <c r="A227" s="79">
        <f t="shared" si="15"/>
        <v>-287.79999999999973</v>
      </c>
      <c r="B227" s="80" t="s">
        <v>52</v>
      </c>
      <c r="C227" s="5"/>
      <c r="D227" s="35"/>
      <c r="E227" s="82"/>
      <c r="F227" s="22"/>
      <c r="G227" s="32"/>
      <c r="H227" s="26"/>
      <c r="I227" s="26"/>
      <c r="J227" s="24"/>
      <c r="K227" s="31"/>
      <c r="L227" s="24"/>
      <c r="M227" s="26"/>
      <c r="N227" s="24"/>
      <c r="O227" s="26"/>
      <c r="P227" s="36"/>
      <c r="Q227" s="28"/>
      <c r="R227" s="6"/>
    </row>
    <row r="228" spans="1:18" ht="30">
      <c r="A228" s="79">
        <f t="shared" si="15"/>
        <v>-287.79999999999973</v>
      </c>
      <c r="B228" s="80" t="s">
        <v>52</v>
      </c>
      <c r="C228" s="5"/>
      <c r="D228" s="35"/>
      <c r="E228" s="82"/>
      <c r="F228" s="22"/>
      <c r="G228" s="32"/>
      <c r="H228" s="26"/>
      <c r="I228" s="26"/>
      <c r="J228" s="24"/>
      <c r="K228" s="31"/>
      <c r="L228" s="24"/>
      <c r="M228" s="26"/>
      <c r="N228" s="24"/>
      <c r="O228" s="26"/>
      <c r="P228" s="36"/>
      <c r="Q228" s="28"/>
      <c r="R228" s="6"/>
    </row>
    <row r="229" spans="1:18" ht="25.5">
      <c r="A229" s="79">
        <f t="shared" si="15"/>
        <v>-287.79999999999973</v>
      </c>
      <c r="B229" s="80" t="s">
        <v>52</v>
      </c>
      <c r="C229" s="5"/>
      <c r="D229" s="3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36"/>
      <c r="Q229" s="28"/>
      <c r="R229" s="6"/>
    </row>
    <row r="230" spans="1:18" ht="25.5">
      <c r="A230" s="79">
        <f t="shared" si="15"/>
        <v>-287.79999999999973</v>
      </c>
      <c r="B230" s="80" t="s">
        <v>52</v>
      </c>
      <c r="C230" s="5"/>
      <c r="D230" s="3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36"/>
      <c r="Q230" s="28"/>
      <c r="R230" s="6"/>
    </row>
    <row r="231" spans="1:18" ht="30">
      <c r="A231" s="79">
        <f t="shared" si="15"/>
        <v>-287.79999999999973</v>
      </c>
      <c r="B231" s="80" t="s">
        <v>52</v>
      </c>
      <c r="C231" s="5"/>
      <c r="D231" s="35"/>
      <c r="E231" s="86"/>
      <c r="F231" s="22"/>
      <c r="G231" s="32"/>
      <c r="H231" s="26"/>
      <c r="I231" s="26"/>
      <c r="J231" s="24"/>
      <c r="K231" s="26"/>
      <c r="L231" s="24"/>
      <c r="M231" s="26"/>
      <c r="N231" s="24"/>
      <c r="O231" s="26"/>
      <c r="P231" s="36"/>
      <c r="Q231" s="28"/>
      <c r="R231" s="6"/>
    </row>
    <row r="232" spans="1:18" ht="26.25" thickBot="1">
      <c r="A232" s="79">
        <f t="shared" si="15"/>
        <v>-287.79999999999973</v>
      </c>
      <c r="B232" s="80" t="s">
        <v>52</v>
      </c>
      <c r="C232" s="5"/>
      <c r="D232" s="74"/>
      <c r="E232" s="58"/>
      <c r="F232" s="22"/>
      <c r="G232" s="26"/>
      <c r="H232" s="26"/>
      <c r="I232" s="32"/>
      <c r="J232" s="24"/>
      <c r="K232" s="26"/>
      <c r="L232" s="24"/>
      <c r="M232" s="32"/>
      <c r="N232" s="24"/>
      <c r="O232" s="26"/>
      <c r="P232" s="36"/>
      <c r="Q232" s="28"/>
      <c r="R232" s="6"/>
    </row>
    <row r="233" spans="1:18" ht="31.5" thickTop="1" thickBot="1">
      <c r="A233" s="79">
        <f t="shared" si="15"/>
        <v>-287.79999999999973</v>
      </c>
      <c r="B233" s="80" t="s">
        <v>52</v>
      </c>
      <c r="C233" s="5"/>
      <c r="D233" s="164" t="s">
        <v>25</v>
      </c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37">
        <f>SUM(O224:O232)</f>
        <v>2712.2000000000003</v>
      </c>
      <c r="P233" s="38"/>
      <c r="Q233" s="39"/>
      <c r="R233" s="6"/>
    </row>
    <row r="234" spans="1:18" ht="31.5" thickTop="1" thickBot="1">
      <c r="A234" s="79">
        <f t="shared" si="15"/>
        <v>-287.79999999999973</v>
      </c>
      <c r="B234" s="80" t="s">
        <v>52</v>
      </c>
      <c r="C234" s="5"/>
      <c r="D234" s="164" t="s">
        <v>26</v>
      </c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37">
        <v>3000</v>
      </c>
      <c r="P234" s="38"/>
      <c r="Q234" s="39"/>
      <c r="R234" s="6"/>
    </row>
    <row r="235" spans="1:18" ht="31.5" thickTop="1" thickBot="1">
      <c r="A235" s="79">
        <f t="shared" si="15"/>
        <v>-287.79999999999973</v>
      </c>
      <c r="B235" s="80" t="s">
        <v>52</v>
      </c>
      <c r="C235" s="5"/>
      <c r="D235" s="164" t="s">
        <v>27</v>
      </c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37">
        <f>O233-O234</f>
        <v>-287.79999999999973</v>
      </c>
      <c r="P235" s="38"/>
      <c r="Q235" s="39"/>
      <c r="R235" s="6"/>
    </row>
    <row r="236" spans="1:18" ht="26.25" thickTop="1">
      <c r="A236" s="79">
        <f t="shared" si="15"/>
        <v>-287.79999999999973</v>
      </c>
      <c r="B236" s="80" t="s">
        <v>52</v>
      </c>
      <c r="C236" s="5"/>
      <c r="D236" s="166"/>
      <c r="E236" s="166"/>
      <c r="F236" s="166"/>
      <c r="G236" s="166"/>
      <c r="H236" s="166"/>
      <c r="I236" s="166"/>
      <c r="J236" s="166"/>
      <c r="K236" s="166"/>
      <c r="L236" s="166"/>
      <c r="R236" s="6"/>
    </row>
    <row r="237" spans="1:18" ht="25.5">
      <c r="A237" s="79">
        <f t="shared" si="15"/>
        <v>-287.79999999999973</v>
      </c>
      <c r="B237" s="80" t="s">
        <v>52</v>
      </c>
      <c r="C237" s="5"/>
      <c r="D237" s="41"/>
      <c r="E237" s="42"/>
      <c r="F237" s="41"/>
      <c r="G237" s="41"/>
      <c r="H237" s="41"/>
      <c r="I237" s="167"/>
      <c r="J237" s="167"/>
      <c r="K237" s="167"/>
      <c r="L237" s="168"/>
      <c r="M237" s="168"/>
      <c r="N237" s="168"/>
      <c r="O237" s="43"/>
      <c r="P237" s="43"/>
      <c r="Q237" s="43"/>
      <c r="R237" s="44"/>
    </row>
    <row r="238" spans="1:18" ht="25.5">
      <c r="A238" s="79">
        <f t="shared" si="15"/>
        <v>-287.79999999999973</v>
      </c>
      <c r="B238" s="80" t="s">
        <v>52</v>
      </c>
      <c r="C238" s="46"/>
      <c r="D238" s="147" t="s">
        <v>35</v>
      </c>
      <c r="E238" s="147"/>
      <c r="F238" s="147" t="s">
        <v>28</v>
      </c>
      <c r="G238" s="147"/>
      <c r="H238" s="147"/>
      <c r="I238" s="148" t="s">
        <v>29</v>
      </c>
      <c r="J238" s="148"/>
      <c r="K238" s="148"/>
      <c r="L238" s="148"/>
      <c r="M238" s="148"/>
      <c r="N238" s="148"/>
      <c r="O238" s="147" t="s">
        <v>30</v>
      </c>
      <c r="P238" s="147"/>
      <c r="Q238" s="47"/>
      <c r="R238" s="48"/>
    </row>
    <row r="239" spans="1:18" ht="25.5">
      <c r="A239" s="79">
        <f t="shared" si="15"/>
        <v>-287.79999999999973</v>
      </c>
      <c r="B239" s="80" t="s">
        <v>52</v>
      </c>
      <c r="C239" s="5"/>
      <c r="D239" s="147" t="s">
        <v>330</v>
      </c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50"/>
      <c r="R239" s="6"/>
    </row>
    <row r="240" spans="1:18" ht="25.5">
      <c r="A240" s="79">
        <f t="shared" si="15"/>
        <v>-287.79999999999973</v>
      </c>
      <c r="B240" s="80" t="s">
        <v>52</v>
      </c>
      <c r="C240" s="5"/>
      <c r="D240" s="147" t="s">
        <v>31</v>
      </c>
      <c r="E240" s="147"/>
      <c r="F240" s="147" t="s">
        <v>32</v>
      </c>
      <c r="G240" s="147"/>
      <c r="H240" s="147"/>
      <c r="I240" s="147" t="s">
        <v>32</v>
      </c>
      <c r="J240" s="147"/>
      <c r="K240" s="147"/>
      <c r="L240" s="147"/>
      <c r="M240" s="147"/>
      <c r="N240" s="147"/>
      <c r="O240" s="147" t="s">
        <v>33</v>
      </c>
      <c r="P240" s="147"/>
      <c r="Q240" s="50"/>
      <c r="R240" s="6"/>
    </row>
    <row r="241" spans="1:18" ht="26.25" thickBot="1">
      <c r="A241" s="79">
        <f t="shared" si="15"/>
        <v>-287.79999999999973</v>
      </c>
      <c r="B241" s="80" t="s">
        <v>52</v>
      </c>
      <c r="C241" s="51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3" t="s">
        <v>34</v>
      </c>
      <c r="R241" s="54"/>
    </row>
    <row r="242" spans="1:18" ht="15" thickTop="1"/>
    <row r="248" spans="1:18" ht="15" thickBot="1"/>
    <row r="249" spans="1:18" ht="23.25" thickTop="1">
      <c r="A249" s="79">
        <f>$O$273</f>
        <v>1300</v>
      </c>
      <c r="B249" s="55" t="s">
        <v>104</v>
      </c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"/>
    </row>
    <row r="250" spans="1:18" ht="22.5">
      <c r="A250" s="79">
        <f t="shared" ref="A250:A279" si="17">$O$273</f>
        <v>1300</v>
      </c>
      <c r="B250" s="55" t="s">
        <v>104</v>
      </c>
      <c r="C250" s="5"/>
      <c r="R250" s="6"/>
    </row>
    <row r="251" spans="1:18" ht="90">
      <c r="A251" s="79">
        <f t="shared" si="17"/>
        <v>1300</v>
      </c>
      <c r="B251" s="55" t="s">
        <v>104</v>
      </c>
      <c r="C251" s="5"/>
      <c r="E251" s="7" t="s">
        <v>0</v>
      </c>
      <c r="F251" s="149" t="s">
        <v>1</v>
      </c>
      <c r="G251" s="150"/>
      <c r="H251" s="150"/>
      <c r="I251" s="150"/>
      <c r="J251" s="151"/>
      <c r="K251" s="152"/>
      <c r="L251" s="152"/>
      <c r="M251" s="152"/>
      <c r="N251" s="152"/>
      <c r="O251" s="152"/>
      <c r="P251" s="8"/>
      <c r="R251" s="6"/>
    </row>
    <row r="252" spans="1:18" ht="22.5">
      <c r="A252" s="79">
        <f t="shared" si="17"/>
        <v>1300</v>
      </c>
      <c r="B252" s="55" t="s">
        <v>104</v>
      </c>
      <c r="C252" s="5"/>
      <c r="E252" s="9"/>
      <c r="Q252" s="10"/>
      <c r="R252" s="6"/>
    </row>
    <row r="253" spans="1:18" ht="22.5">
      <c r="A253" s="79">
        <f t="shared" si="17"/>
        <v>1300</v>
      </c>
      <c r="B253" s="55" t="s">
        <v>104</v>
      </c>
      <c r="C253" s="5"/>
      <c r="R253" s="6"/>
    </row>
    <row r="254" spans="1:18" ht="22.5">
      <c r="A254" s="79">
        <f t="shared" si="17"/>
        <v>1300</v>
      </c>
      <c r="B254" s="55" t="s">
        <v>104</v>
      </c>
      <c r="C254" s="5"/>
      <c r="D254" s="147" t="s">
        <v>2</v>
      </c>
      <c r="E254" s="147"/>
      <c r="F254" s="11"/>
      <c r="G254" s="11"/>
      <c r="H254" s="174" t="s">
        <v>57</v>
      </c>
      <c r="I254" s="174"/>
      <c r="J254" s="174"/>
      <c r="K254" s="12"/>
      <c r="R254" s="6"/>
    </row>
    <row r="255" spans="1:18" ht="22.5">
      <c r="A255" s="79">
        <f t="shared" si="17"/>
        <v>1300</v>
      </c>
      <c r="B255" s="55" t="s">
        <v>104</v>
      </c>
      <c r="C255" s="5"/>
      <c r="D255" s="153"/>
      <c r="E255" s="153"/>
      <c r="F255" s="13"/>
      <c r="G255" s="13"/>
      <c r="H255" s="153" t="s">
        <v>3</v>
      </c>
      <c r="I255" s="153"/>
      <c r="J255" s="13"/>
      <c r="K255" s="13"/>
      <c r="M255" s="154" t="s">
        <v>4</v>
      </c>
      <c r="N255" s="154"/>
      <c r="R255" s="6"/>
    </row>
    <row r="256" spans="1:18" ht="22.5">
      <c r="A256" s="79">
        <f t="shared" si="17"/>
        <v>1300</v>
      </c>
      <c r="B256" s="55" t="s">
        <v>104</v>
      </c>
      <c r="C256" s="5"/>
      <c r="D256" s="153"/>
      <c r="E256" s="153"/>
      <c r="F256" s="13"/>
      <c r="G256" s="13"/>
      <c r="H256" s="14"/>
      <c r="I256" s="14"/>
      <c r="J256" s="13"/>
      <c r="K256" s="13"/>
      <c r="M256" s="15"/>
      <c r="R256" s="6"/>
    </row>
    <row r="257" spans="1:18" ht="22.5">
      <c r="A257" s="79">
        <f t="shared" si="17"/>
        <v>1300</v>
      </c>
      <c r="B257" s="55" t="s">
        <v>104</v>
      </c>
      <c r="C257" s="5"/>
      <c r="D257" s="153" t="s">
        <v>89</v>
      </c>
      <c r="E257" s="153"/>
      <c r="F257" s="13"/>
      <c r="G257" s="13"/>
      <c r="H257" s="153" t="s">
        <v>60</v>
      </c>
      <c r="I257" s="153"/>
      <c r="J257" s="153"/>
      <c r="K257" s="153"/>
      <c r="L257" s="153"/>
      <c r="M257" s="154" t="s">
        <v>6</v>
      </c>
      <c r="N257" s="154"/>
      <c r="R257" s="6"/>
    </row>
    <row r="258" spans="1:18" ht="23.25" thickBot="1">
      <c r="A258" s="79">
        <f t="shared" si="17"/>
        <v>1300</v>
      </c>
      <c r="B258" s="55" t="s">
        <v>104</v>
      </c>
      <c r="C258" s="5"/>
      <c r="D258" s="16"/>
      <c r="R258" s="6"/>
    </row>
    <row r="259" spans="1:18" ht="23.25" thickTop="1">
      <c r="A259" s="79">
        <f t="shared" si="17"/>
        <v>1300</v>
      </c>
      <c r="B259" s="55" t="s">
        <v>104</v>
      </c>
      <c r="C259" s="5"/>
      <c r="D259" s="155" t="s">
        <v>7</v>
      </c>
      <c r="E259" s="158" t="s">
        <v>8</v>
      </c>
      <c r="F259" s="158" t="s">
        <v>9</v>
      </c>
      <c r="G259" s="161" t="s">
        <v>10</v>
      </c>
      <c r="H259" s="161" t="s">
        <v>11</v>
      </c>
      <c r="I259" s="158" t="s">
        <v>12</v>
      </c>
      <c r="J259" s="158"/>
      <c r="K259" s="158"/>
      <c r="L259" s="158"/>
      <c r="M259" s="158"/>
      <c r="N259" s="158"/>
      <c r="O259" s="158" t="s">
        <v>13</v>
      </c>
      <c r="P259" s="158" t="s">
        <v>14</v>
      </c>
      <c r="Q259" s="169" t="s">
        <v>15</v>
      </c>
      <c r="R259" s="6"/>
    </row>
    <row r="260" spans="1:18" ht="22.5">
      <c r="A260" s="79">
        <f t="shared" si="17"/>
        <v>1300</v>
      </c>
      <c r="B260" s="55" t="s">
        <v>104</v>
      </c>
      <c r="C260" s="5"/>
      <c r="D260" s="156"/>
      <c r="E260" s="159"/>
      <c r="F260" s="159"/>
      <c r="G260" s="162"/>
      <c r="H260" s="162"/>
      <c r="I260" s="172" t="s">
        <v>16</v>
      </c>
      <c r="J260" s="173"/>
      <c r="K260" s="159" t="s">
        <v>17</v>
      </c>
      <c r="L260" s="159"/>
      <c r="M260" s="159" t="s">
        <v>18</v>
      </c>
      <c r="N260" s="159"/>
      <c r="O260" s="159"/>
      <c r="P260" s="159"/>
      <c r="Q260" s="170"/>
      <c r="R260" s="6"/>
    </row>
    <row r="261" spans="1:18" ht="23.25" thickBot="1">
      <c r="A261" s="79">
        <f t="shared" si="17"/>
        <v>1300</v>
      </c>
      <c r="B261" s="55" t="s">
        <v>104</v>
      </c>
      <c r="C261" s="5"/>
      <c r="D261" s="157"/>
      <c r="E261" s="160"/>
      <c r="F261" s="160"/>
      <c r="G261" s="163"/>
      <c r="H261" s="163"/>
      <c r="I261" s="17" t="s">
        <v>19</v>
      </c>
      <c r="J261" s="17" t="s">
        <v>20</v>
      </c>
      <c r="K261" s="17" t="s">
        <v>19</v>
      </c>
      <c r="L261" s="17" t="s">
        <v>20</v>
      </c>
      <c r="M261" s="17" t="s">
        <v>19</v>
      </c>
      <c r="N261" s="17" t="s">
        <v>20</v>
      </c>
      <c r="O261" s="160"/>
      <c r="P261" s="160"/>
      <c r="Q261" s="171"/>
      <c r="R261" s="6"/>
    </row>
    <row r="262" spans="1:18" ht="27.75" thickTop="1">
      <c r="A262" s="79">
        <f t="shared" si="17"/>
        <v>1300</v>
      </c>
      <c r="B262" s="55" t="s">
        <v>104</v>
      </c>
      <c r="C262" s="5"/>
      <c r="D262" s="18"/>
      <c r="E262" s="19" t="s">
        <v>21</v>
      </c>
      <c r="F262" s="20"/>
      <c r="G262" s="21"/>
      <c r="H262" s="22"/>
      <c r="I262" s="22"/>
      <c r="J262" s="23"/>
      <c r="K262" s="22"/>
      <c r="L262" s="24"/>
      <c r="M262" s="25"/>
      <c r="N262" s="23"/>
      <c r="O262" s="26"/>
      <c r="P262" s="27"/>
      <c r="Q262" s="28"/>
      <c r="R262" s="6"/>
    </row>
    <row r="263" spans="1:18" ht="30">
      <c r="A263" s="79">
        <f t="shared" si="17"/>
        <v>1300</v>
      </c>
      <c r="B263" s="55" t="s">
        <v>104</v>
      </c>
      <c r="C263" s="5"/>
      <c r="D263" s="35"/>
      <c r="E263" s="82" t="s">
        <v>83</v>
      </c>
      <c r="F263" s="22"/>
      <c r="G263" s="32"/>
      <c r="H263" s="26"/>
      <c r="I263" s="26"/>
      <c r="J263" s="24"/>
      <c r="K263" s="31"/>
      <c r="L263" s="24"/>
      <c r="M263" s="26"/>
      <c r="N263" s="24"/>
      <c r="O263" s="26"/>
      <c r="P263" s="36"/>
      <c r="Q263" s="28"/>
      <c r="R263" s="6"/>
    </row>
    <row r="264" spans="1:18" ht="30">
      <c r="A264" s="79">
        <f t="shared" si="17"/>
        <v>1300</v>
      </c>
      <c r="B264" s="55" t="s">
        <v>104</v>
      </c>
      <c r="C264" s="5"/>
      <c r="D264" s="35"/>
      <c r="E264" s="82" t="s">
        <v>90</v>
      </c>
      <c r="F264" s="22" t="s">
        <v>36</v>
      </c>
      <c r="G264" s="32">
        <v>250</v>
      </c>
      <c r="H264" s="26">
        <v>0</v>
      </c>
      <c r="I264" s="26">
        <v>4</v>
      </c>
      <c r="J264" s="24">
        <v>1</v>
      </c>
      <c r="K264" s="31">
        <f>M264-I264</f>
        <v>0</v>
      </c>
      <c r="L264" s="24">
        <f>N264-J264</f>
        <v>0</v>
      </c>
      <c r="M264" s="26">
        <v>4</v>
      </c>
      <c r="N264" s="24">
        <v>1</v>
      </c>
      <c r="O264" s="26">
        <f t="shared" ref="O264:O265" si="18">N264*M264*G264</f>
        <v>1000</v>
      </c>
      <c r="P264" s="36"/>
      <c r="Q264" s="28"/>
      <c r="R264" s="6"/>
    </row>
    <row r="265" spans="1:18" ht="30">
      <c r="A265" s="79">
        <f t="shared" si="17"/>
        <v>1300</v>
      </c>
      <c r="B265" s="55" t="s">
        <v>104</v>
      </c>
      <c r="C265" s="5"/>
      <c r="D265" s="35"/>
      <c r="E265" s="82" t="s">
        <v>91</v>
      </c>
      <c r="F265" s="22" t="s">
        <v>36</v>
      </c>
      <c r="G265" s="32">
        <v>150</v>
      </c>
      <c r="H265" s="26">
        <v>0</v>
      </c>
      <c r="I265" s="26">
        <v>2</v>
      </c>
      <c r="J265" s="24">
        <v>1</v>
      </c>
      <c r="K265" s="31">
        <f>M265-I265</f>
        <v>0</v>
      </c>
      <c r="L265" s="24">
        <f>N265-J265</f>
        <v>0</v>
      </c>
      <c r="M265" s="26">
        <v>2</v>
      </c>
      <c r="N265" s="24">
        <v>1</v>
      </c>
      <c r="O265" s="26">
        <f t="shared" si="18"/>
        <v>300</v>
      </c>
      <c r="P265" s="36"/>
      <c r="Q265" s="28"/>
      <c r="R265" s="6"/>
    </row>
    <row r="266" spans="1:18" ht="30">
      <c r="A266" s="79">
        <f t="shared" si="17"/>
        <v>1300</v>
      </c>
      <c r="B266" s="55" t="s">
        <v>104</v>
      </c>
      <c r="C266" s="5"/>
      <c r="D266" s="35"/>
      <c r="E266" s="82"/>
      <c r="F266" s="22"/>
      <c r="G266" s="32"/>
      <c r="H266" s="26"/>
      <c r="I266" s="26"/>
      <c r="J266" s="24"/>
      <c r="K266" s="31"/>
      <c r="L266" s="24"/>
      <c r="M266" s="26"/>
      <c r="N266" s="24"/>
      <c r="O266" s="26"/>
      <c r="P266" s="36"/>
      <c r="Q266" s="28"/>
      <c r="R266" s="6"/>
    </row>
    <row r="267" spans="1:18" ht="22.5">
      <c r="A267" s="79">
        <f t="shared" si="17"/>
        <v>1300</v>
      </c>
      <c r="B267" s="55" t="s">
        <v>104</v>
      </c>
      <c r="C267" s="5"/>
      <c r="D267" s="3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36"/>
      <c r="Q267" s="28"/>
      <c r="R267" s="6"/>
    </row>
    <row r="268" spans="1:18" ht="22.5">
      <c r="A268" s="79">
        <f t="shared" si="17"/>
        <v>1300</v>
      </c>
      <c r="B268" s="55" t="s">
        <v>104</v>
      </c>
      <c r="C268" s="5"/>
      <c r="D268" s="3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36"/>
      <c r="Q268" s="28"/>
      <c r="R268" s="6"/>
    </row>
    <row r="269" spans="1:18" ht="30">
      <c r="A269" s="79">
        <f t="shared" si="17"/>
        <v>1300</v>
      </c>
      <c r="B269" s="55" t="s">
        <v>104</v>
      </c>
      <c r="C269" s="5"/>
      <c r="D269" s="35"/>
      <c r="E269" s="86"/>
      <c r="F269" s="22"/>
      <c r="G269" s="32"/>
      <c r="H269" s="26"/>
      <c r="I269" s="26"/>
      <c r="J269" s="24"/>
      <c r="K269" s="26"/>
      <c r="L269" s="24"/>
      <c r="M269" s="26"/>
      <c r="N269" s="24"/>
      <c r="O269" s="26"/>
      <c r="P269" s="36"/>
      <c r="Q269" s="28"/>
      <c r="R269" s="6"/>
    </row>
    <row r="270" spans="1:18" ht="23.25" thickBot="1">
      <c r="A270" s="79">
        <f t="shared" si="17"/>
        <v>1300</v>
      </c>
      <c r="B270" s="55" t="s">
        <v>104</v>
      </c>
      <c r="C270" s="5"/>
      <c r="D270" s="74"/>
      <c r="E270" s="58"/>
      <c r="F270" s="22"/>
      <c r="G270" s="26"/>
      <c r="H270" s="26"/>
      <c r="I270" s="32"/>
      <c r="J270" s="24"/>
      <c r="K270" s="26"/>
      <c r="L270" s="24"/>
      <c r="M270" s="32"/>
      <c r="N270" s="24"/>
      <c r="O270" s="26"/>
      <c r="P270" s="36"/>
      <c r="Q270" s="28"/>
      <c r="R270" s="6"/>
    </row>
    <row r="271" spans="1:18" ht="31.5" thickTop="1" thickBot="1">
      <c r="A271" s="79">
        <f t="shared" si="17"/>
        <v>1300</v>
      </c>
      <c r="B271" s="55" t="s">
        <v>104</v>
      </c>
      <c r="C271" s="5"/>
      <c r="D271" s="164" t="s">
        <v>25</v>
      </c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37">
        <f>SUM(O262:O270)</f>
        <v>1300</v>
      </c>
      <c r="P271" s="38"/>
      <c r="Q271" s="39"/>
      <c r="R271" s="6"/>
    </row>
    <row r="272" spans="1:18" ht="31.5" thickTop="1" thickBot="1">
      <c r="A272" s="79">
        <f t="shared" si="17"/>
        <v>1300</v>
      </c>
      <c r="B272" s="55" t="s">
        <v>104</v>
      </c>
      <c r="C272" s="5"/>
      <c r="D272" s="164" t="s">
        <v>26</v>
      </c>
      <c r="E272" s="165"/>
      <c r="F272" s="165"/>
      <c r="G272" s="165"/>
      <c r="H272" s="165"/>
      <c r="I272" s="165"/>
      <c r="J272" s="165"/>
      <c r="K272" s="165"/>
      <c r="L272" s="165"/>
      <c r="M272" s="165"/>
      <c r="N272" s="165"/>
      <c r="O272" s="37">
        <v>0</v>
      </c>
      <c r="P272" s="38"/>
      <c r="Q272" s="39"/>
      <c r="R272" s="6"/>
    </row>
    <row r="273" spans="1:18" ht="31.5" thickTop="1" thickBot="1">
      <c r="A273" s="79">
        <f t="shared" si="17"/>
        <v>1300</v>
      </c>
      <c r="B273" s="55" t="s">
        <v>104</v>
      </c>
      <c r="C273" s="5"/>
      <c r="D273" s="164" t="s">
        <v>27</v>
      </c>
      <c r="E273" s="165"/>
      <c r="F273" s="165"/>
      <c r="G273" s="165"/>
      <c r="H273" s="165"/>
      <c r="I273" s="165"/>
      <c r="J273" s="165"/>
      <c r="K273" s="165"/>
      <c r="L273" s="165"/>
      <c r="M273" s="165"/>
      <c r="N273" s="165"/>
      <c r="O273" s="37">
        <f>O271-O272</f>
        <v>1300</v>
      </c>
      <c r="P273" s="38"/>
      <c r="Q273" s="39"/>
      <c r="R273" s="6"/>
    </row>
    <row r="274" spans="1:18" ht="26.25" thickTop="1">
      <c r="A274" s="79">
        <f t="shared" si="17"/>
        <v>1300</v>
      </c>
      <c r="B274" s="55" t="s">
        <v>104</v>
      </c>
      <c r="C274" s="5"/>
      <c r="D274" s="166"/>
      <c r="E274" s="166"/>
      <c r="F274" s="166"/>
      <c r="G274" s="166"/>
      <c r="H274" s="166"/>
      <c r="I274" s="166"/>
      <c r="J274" s="166"/>
      <c r="K274" s="166"/>
      <c r="L274" s="166"/>
      <c r="R274" s="6"/>
    </row>
    <row r="275" spans="1:18" ht="22.5">
      <c r="A275" s="79">
        <f t="shared" si="17"/>
        <v>1300</v>
      </c>
      <c r="B275" s="55" t="s">
        <v>104</v>
      </c>
      <c r="C275" s="5"/>
      <c r="D275" s="41"/>
      <c r="E275" s="42"/>
      <c r="F275" s="41"/>
      <c r="G275" s="41"/>
      <c r="H275" s="41"/>
      <c r="I275" s="167"/>
      <c r="J275" s="167"/>
      <c r="K275" s="167"/>
      <c r="L275" s="168"/>
      <c r="M275" s="168"/>
      <c r="N275" s="168"/>
      <c r="O275" s="43"/>
      <c r="P275" s="43"/>
      <c r="Q275" s="43"/>
      <c r="R275" s="44"/>
    </row>
    <row r="276" spans="1:18" ht="22.5">
      <c r="A276" s="79">
        <f t="shared" si="17"/>
        <v>1300</v>
      </c>
      <c r="B276" s="55" t="s">
        <v>104</v>
      </c>
      <c r="C276" s="46"/>
      <c r="D276" s="147" t="s">
        <v>35</v>
      </c>
      <c r="E276" s="147"/>
      <c r="F276" s="147" t="s">
        <v>28</v>
      </c>
      <c r="G276" s="147"/>
      <c r="H276" s="147"/>
      <c r="I276" s="148" t="s">
        <v>29</v>
      </c>
      <c r="J276" s="148"/>
      <c r="K276" s="148"/>
      <c r="L276" s="148"/>
      <c r="M276" s="148"/>
      <c r="N276" s="148"/>
      <c r="O276" s="147" t="s">
        <v>30</v>
      </c>
      <c r="P276" s="147"/>
      <c r="Q276" s="47"/>
      <c r="R276" s="48"/>
    </row>
    <row r="277" spans="1:18" ht="22.5">
      <c r="A277" s="79">
        <f t="shared" si="17"/>
        <v>1300</v>
      </c>
      <c r="B277" s="55" t="s">
        <v>104</v>
      </c>
      <c r="C277" s="5"/>
      <c r="D277" s="147" t="s">
        <v>330</v>
      </c>
      <c r="E277" s="147"/>
      <c r="F277" s="147" t="s">
        <v>49</v>
      </c>
      <c r="G277" s="147"/>
      <c r="H277" s="147"/>
      <c r="I277" s="147" t="s">
        <v>49</v>
      </c>
      <c r="J277" s="147"/>
      <c r="K277" s="147"/>
      <c r="L277" s="147"/>
      <c r="M277" s="147"/>
      <c r="N277" s="147"/>
      <c r="O277" s="147" t="s">
        <v>49</v>
      </c>
      <c r="P277" s="147"/>
      <c r="Q277" s="50"/>
      <c r="R277" s="6"/>
    </row>
    <row r="278" spans="1:18" ht="22.5">
      <c r="A278" s="79">
        <f t="shared" si="17"/>
        <v>1300</v>
      </c>
      <c r="B278" s="55" t="s">
        <v>104</v>
      </c>
      <c r="C278" s="5"/>
      <c r="D278" s="147" t="s">
        <v>31</v>
      </c>
      <c r="E278" s="147"/>
      <c r="F278" s="147" t="s">
        <v>32</v>
      </c>
      <c r="G278" s="147"/>
      <c r="H278" s="147"/>
      <c r="I278" s="147" t="s">
        <v>32</v>
      </c>
      <c r="J278" s="147"/>
      <c r="K278" s="147"/>
      <c r="L278" s="147"/>
      <c r="M278" s="147"/>
      <c r="N278" s="147"/>
      <c r="O278" s="147" t="s">
        <v>33</v>
      </c>
      <c r="P278" s="147"/>
      <c r="Q278" s="50"/>
      <c r="R278" s="6"/>
    </row>
    <row r="279" spans="1:18" ht="23.25" thickBot="1">
      <c r="A279" s="79">
        <f t="shared" si="17"/>
        <v>1300</v>
      </c>
      <c r="B279" s="55" t="s">
        <v>104</v>
      </c>
      <c r="C279" s="51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3" t="s">
        <v>34</v>
      </c>
      <c r="R279" s="54"/>
    </row>
    <row r="280" spans="1:18" ht="15" thickTop="1"/>
    <row r="287" spans="1:18" ht="15" thickBot="1"/>
    <row r="288" spans="1:18" ht="23.25" thickTop="1">
      <c r="A288" s="87">
        <f>$O$313</f>
        <v>2638.6941176470591</v>
      </c>
      <c r="B288" s="55" t="s">
        <v>55</v>
      </c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"/>
    </row>
    <row r="289" spans="1:18" ht="22.5">
      <c r="A289" s="87">
        <f t="shared" ref="A289:A319" si="19">$O$313</f>
        <v>2638.6941176470591</v>
      </c>
      <c r="B289" s="55" t="s">
        <v>55</v>
      </c>
      <c r="C289" s="5"/>
      <c r="R289" s="6"/>
    </row>
    <row r="290" spans="1:18" ht="90">
      <c r="A290" s="87">
        <f t="shared" si="19"/>
        <v>2638.6941176470591</v>
      </c>
      <c r="B290" s="55" t="s">
        <v>55</v>
      </c>
      <c r="C290" s="5"/>
      <c r="E290" s="7" t="s">
        <v>0</v>
      </c>
      <c r="F290" s="149" t="s">
        <v>1</v>
      </c>
      <c r="G290" s="150"/>
      <c r="H290" s="150"/>
      <c r="I290" s="150"/>
      <c r="J290" s="151"/>
      <c r="K290" s="152"/>
      <c r="L290" s="152"/>
      <c r="M290" s="152"/>
      <c r="N290" s="152"/>
      <c r="O290" s="152"/>
      <c r="P290" s="8"/>
      <c r="R290" s="6"/>
    </row>
    <row r="291" spans="1:18" ht="22.5">
      <c r="A291" s="87">
        <f t="shared" si="19"/>
        <v>2638.6941176470591</v>
      </c>
      <c r="B291" s="55" t="s">
        <v>55</v>
      </c>
      <c r="C291" s="5"/>
      <c r="E291" s="9"/>
      <c r="Q291" s="10"/>
      <c r="R291" s="6"/>
    </row>
    <row r="292" spans="1:18" ht="22.5">
      <c r="A292" s="87">
        <f t="shared" si="19"/>
        <v>2638.6941176470591</v>
      </c>
      <c r="B292" s="55" t="s">
        <v>55</v>
      </c>
      <c r="C292" s="5"/>
      <c r="R292" s="6"/>
    </row>
    <row r="293" spans="1:18" ht="22.5">
      <c r="A293" s="87">
        <f t="shared" si="19"/>
        <v>2638.6941176470591</v>
      </c>
      <c r="B293" s="55" t="s">
        <v>55</v>
      </c>
      <c r="C293" s="5"/>
      <c r="D293" s="147" t="s">
        <v>2</v>
      </c>
      <c r="E293" s="147"/>
      <c r="F293" s="11"/>
      <c r="G293" s="11"/>
      <c r="H293" s="174" t="s">
        <v>92</v>
      </c>
      <c r="I293" s="174"/>
      <c r="J293" s="174"/>
      <c r="K293" s="12"/>
      <c r="R293" s="6"/>
    </row>
    <row r="294" spans="1:18" ht="22.5">
      <c r="A294" s="87">
        <f t="shared" si="19"/>
        <v>2638.6941176470591</v>
      </c>
      <c r="B294" s="55" t="s">
        <v>55</v>
      </c>
      <c r="C294" s="5"/>
      <c r="D294" s="153" t="s">
        <v>49</v>
      </c>
      <c r="E294" s="153"/>
      <c r="F294" s="13"/>
      <c r="G294" s="13"/>
      <c r="H294" s="153" t="s">
        <v>3</v>
      </c>
      <c r="I294" s="153"/>
      <c r="J294" s="13"/>
      <c r="K294" s="13"/>
      <c r="M294" s="154" t="s">
        <v>4</v>
      </c>
      <c r="N294" s="154"/>
      <c r="R294" s="6"/>
    </row>
    <row r="295" spans="1:18" ht="22.5">
      <c r="A295" s="87">
        <f t="shared" si="19"/>
        <v>2638.6941176470591</v>
      </c>
      <c r="B295" s="55" t="s">
        <v>55</v>
      </c>
      <c r="C295" s="5"/>
      <c r="D295" s="153"/>
      <c r="E295" s="153"/>
      <c r="F295" s="13"/>
      <c r="G295" s="13"/>
      <c r="H295" s="14"/>
      <c r="I295" s="14"/>
      <c r="J295" s="13"/>
      <c r="K295" s="13"/>
      <c r="M295" s="15"/>
      <c r="R295" s="6"/>
    </row>
    <row r="296" spans="1:18" ht="22.5">
      <c r="A296" s="87">
        <f t="shared" si="19"/>
        <v>2638.6941176470591</v>
      </c>
      <c r="B296" s="55" t="s">
        <v>55</v>
      </c>
      <c r="C296" s="5"/>
      <c r="D296" s="153" t="s">
        <v>93</v>
      </c>
      <c r="E296" s="153"/>
      <c r="F296" s="13"/>
      <c r="G296" s="13"/>
      <c r="H296" s="153" t="s">
        <v>60</v>
      </c>
      <c r="I296" s="153"/>
      <c r="J296" s="153"/>
      <c r="K296" s="153"/>
      <c r="L296" s="153"/>
      <c r="M296" s="154" t="s">
        <v>6</v>
      </c>
      <c r="N296" s="154"/>
      <c r="R296" s="6"/>
    </row>
    <row r="297" spans="1:18" ht="23.25" thickBot="1">
      <c r="A297" s="87">
        <f t="shared" si="19"/>
        <v>2638.6941176470591</v>
      </c>
      <c r="B297" s="55" t="s">
        <v>55</v>
      </c>
      <c r="C297" s="5"/>
      <c r="D297" s="16"/>
      <c r="R297" s="6"/>
    </row>
    <row r="298" spans="1:18" ht="23.25" thickTop="1">
      <c r="A298" s="87">
        <f t="shared" si="19"/>
        <v>2638.6941176470591</v>
      </c>
      <c r="B298" s="55" t="s">
        <v>55</v>
      </c>
      <c r="C298" s="5"/>
      <c r="D298" s="155" t="s">
        <v>7</v>
      </c>
      <c r="E298" s="158" t="s">
        <v>8</v>
      </c>
      <c r="F298" s="158" t="s">
        <v>9</v>
      </c>
      <c r="G298" s="161" t="s">
        <v>10</v>
      </c>
      <c r="H298" s="161" t="s">
        <v>11</v>
      </c>
      <c r="I298" s="158" t="s">
        <v>12</v>
      </c>
      <c r="J298" s="158"/>
      <c r="K298" s="158"/>
      <c r="L298" s="158"/>
      <c r="M298" s="158"/>
      <c r="N298" s="158"/>
      <c r="O298" s="158" t="s">
        <v>13</v>
      </c>
      <c r="P298" s="158" t="s">
        <v>14</v>
      </c>
      <c r="Q298" s="169" t="s">
        <v>15</v>
      </c>
      <c r="R298" s="6"/>
    </row>
    <row r="299" spans="1:18" ht="22.5">
      <c r="A299" s="87">
        <f t="shared" si="19"/>
        <v>2638.6941176470591</v>
      </c>
      <c r="B299" s="55" t="s">
        <v>55</v>
      </c>
      <c r="C299" s="5"/>
      <c r="D299" s="156"/>
      <c r="E299" s="159"/>
      <c r="F299" s="159"/>
      <c r="G299" s="162"/>
      <c r="H299" s="162"/>
      <c r="I299" s="172" t="s">
        <v>16</v>
      </c>
      <c r="J299" s="173"/>
      <c r="K299" s="159" t="s">
        <v>17</v>
      </c>
      <c r="L299" s="159"/>
      <c r="M299" s="159" t="s">
        <v>18</v>
      </c>
      <c r="N299" s="159"/>
      <c r="O299" s="159"/>
      <c r="P299" s="159"/>
      <c r="Q299" s="170"/>
      <c r="R299" s="6"/>
    </row>
    <row r="300" spans="1:18" ht="23.25" thickBot="1">
      <c r="A300" s="87">
        <f t="shared" si="19"/>
        <v>2638.6941176470591</v>
      </c>
      <c r="B300" s="55" t="s">
        <v>55</v>
      </c>
      <c r="C300" s="5"/>
      <c r="D300" s="157"/>
      <c r="E300" s="160"/>
      <c r="F300" s="160"/>
      <c r="G300" s="163"/>
      <c r="H300" s="163"/>
      <c r="I300" s="17" t="s">
        <v>19</v>
      </c>
      <c r="J300" s="17" t="s">
        <v>20</v>
      </c>
      <c r="K300" s="17" t="s">
        <v>19</v>
      </c>
      <c r="L300" s="17" t="s">
        <v>20</v>
      </c>
      <c r="M300" s="17" t="s">
        <v>19</v>
      </c>
      <c r="N300" s="17" t="s">
        <v>20</v>
      </c>
      <c r="O300" s="160"/>
      <c r="P300" s="160"/>
      <c r="Q300" s="171"/>
      <c r="R300" s="6"/>
    </row>
    <row r="301" spans="1:18" ht="27.75" thickTop="1">
      <c r="A301" s="87">
        <f t="shared" si="19"/>
        <v>2638.6941176470591</v>
      </c>
      <c r="B301" s="55" t="s">
        <v>55</v>
      </c>
      <c r="C301" s="5"/>
      <c r="D301" s="18"/>
      <c r="E301" s="19" t="s">
        <v>21</v>
      </c>
      <c r="F301" s="20"/>
      <c r="G301" s="21"/>
      <c r="H301" s="22"/>
      <c r="I301" s="22"/>
      <c r="J301" s="23"/>
      <c r="K301" s="22"/>
      <c r="L301" s="24"/>
      <c r="M301" s="25"/>
      <c r="N301" s="23"/>
      <c r="O301" s="26"/>
      <c r="P301" s="27"/>
      <c r="Q301" s="28"/>
      <c r="R301" s="6"/>
    </row>
    <row r="302" spans="1:18" ht="30">
      <c r="A302" s="87">
        <f t="shared" si="19"/>
        <v>2638.6941176470591</v>
      </c>
      <c r="B302" s="55" t="s">
        <v>55</v>
      </c>
      <c r="C302" s="5"/>
      <c r="D302" s="35"/>
      <c r="E302" s="82"/>
      <c r="F302" s="22"/>
      <c r="G302" s="32"/>
      <c r="H302" s="26"/>
      <c r="I302" s="26"/>
      <c r="J302" s="24"/>
      <c r="K302" s="31"/>
      <c r="L302" s="24"/>
      <c r="M302" s="26"/>
      <c r="N302" s="24"/>
      <c r="O302" s="26"/>
      <c r="P302" s="36"/>
      <c r="Q302" s="28"/>
      <c r="R302" s="6"/>
    </row>
    <row r="303" spans="1:18" ht="27">
      <c r="A303" s="87">
        <f t="shared" si="19"/>
        <v>2638.6941176470591</v>
      </c>
      <c r="B303" s="55" t="s">
        <v>55</v>
      </c>
      <c r="C303" s="5"/>
      <c r="D303" s="35"/>
      <c r="E303" s="30" t="s">
        <v>50</v>
      </c>
      <c r="F303" s="22" t="s">
        <v>22</v>
      </c>
      <c r="G303" s="26">
        <v>300</v>
      </c>
      <c r="H303" s="26">
        <v>0</v>
      </c>
      <c r="I303" s="26">
        <v>17.739999999999998</v>
      </c>
      <c r="J303" s="24">
        <v>0.4</v>
      </c>
      <c r="K303" s="26">
        <f t="shared" ref="K303:L305" si="20">M303-I303</f>
        <v>0</v>
      </c>
      <c r="L303" s="24">
        <f>N303-J303</f>
        <v>0</v>
      </c>
      <c r="M303" s="26">
        <v>17.739999999999998</v>
      </c>
      <c r="N303" s="24">
        <v>0.4</v>
      </c>
      <c r="O303" s="26">
        <f t="shared" ref="O303:O305" si="21">N303*M303*G303</f>
        <v>2128.8000000000002</v>
      </c>
      <c r="P303" s="36"/>
      <c r="Q303" s="28"/>
      <c r="R303" s="6"/>
    </row>
    <row r="304" spans="1:18" ht="27">
      <c r="A304" s="87">
        <f t="shared" si="19"/>
        <v>2638.6941176470591</v>
      </c>
      <c r="B304" s="55" t="s">
        <v>55</v>
      </c>
      <c r="C304" s="5"/>
      <c r="D304" s="35"/>
      <c r="E304" s="30" t="s">
        <v>51</v>
      </c>
      <c r="F304" s="22" t="s">
        <v>22</v>
      </c>
      <c r="G304" s="26">
        <v>280</v>
      </c>
      <c r="H304" s="26">
        <v>0</v>
      </c>
      <c r="I304" s="68">
        <v>10</v>
      </c>
      <c r="J304" s="24">
        <v>0.4</v>
      </c>
      <c r="K304" s="26">
        <f t="shared" si="20"/>
        <v>0</v>
      </c>
      <c r="L304" s="24">
        <f t="shared" si="20"/>
        <v>0</v>
      </c>
      <c r="M304" s="68">
        <v>10</v>
      </c>
      <c r="N304" s="24">
        <v>0.4</v>
      </c>
      <c r="O304" s="26">
        <f t="shared" si="21"/>
        <v>1120</v>
      </c>
      <c r="P304" s="36"/>
      <c r="Q304" s="28"/>
      <c r="R304" s="6"/>
    </row>
    <row r="305" spans="1:18" ht="54">
      <c r="A305" s="87">
        <f t="shared" si="19"/>
        <v>2638.6941176470591</v>
      </c>
      <c r="B305" s="55" t="s">
        <v>55</v>
      </c>
      <c r="C305" s="5"/>
      <c r="D305" s="35"/>
      <c r="E305" s="30" t="s">
        <v>94</v>
      </c>
      <c r="F305" s="22" t="s">
        <v>48</v>
      </c>
      <c r="G305" s="26">
        <v>30</v>
      </c>
      <c r="H305" s="26">
        <v>0</v>
      </c>
      <c r="I305" s="26">
        <f>17.74/0.425</f>
        <v>41.741176470588236</v>
      </c>
      <c r="J305" s="24">
        <v>0.4</v>
      </c>
      <c r="K305" s="26">
        <f t="shared" si="20"/>
        <v>0</v>
      </c>
      <c r="L305" s="24">
        <f t="shared" si="20"/>
        <v>0</v>
      </c>
      <c r="M305" s="26">
        <f>17.74/0.425</f>
        <v>41.741176470588236</v>
      </c>
      <c r="N305" s="24">
        <v>0.4</v>
      </c>
      <c r="O305" s="26">
        <f t="shared" si="21"/>
        <v>500.89411764705892</v>
      </c>
      <c r="P305" s="36"/>
      <c r="Q305" s="28"/>
      <c r="R305" s="6"/>
    </row>
    <row r="306" spans="1:18" ht="27">
      <c r="A306" s="87">
        <f t="shared" si="19"/>
        <v>2638.6941176470591</v>
      </c>
      <c r="B306" s="55" t="s">
        <v>55</v>
      </c>
      <c r="C306" s="5"/>
      <c r="D306" s="35"/>
      <c r="E306" s="30"/>
      <c r="F306" s="75"/>
      <c r="G306" s="76"/>
      <c r="H306" s="76"/>
      <c r="I306" s="76"/>
      <c r="J306" s="24"/>
      <c r="K306" s="76"/>
      <c r="L306" s="77"/>
      <c r="M306" s="76"/>
      <c r="N306" s="24"/>
      <c r="O306" s="76"/>
      <c r="P306" s="36"/>
      <c r="Q306" s="28"/>
      <c r="R306" s="6"/>
    </row>
    <row r="307" spans="1:18" ht="27">
      <c r="A307" s="87">
        <f t="shared" si="19"/>
        <v>2638.6941176470591</v>
      </c>
      <c r="B307" s="55" t="s">
        <v>55</v>
      </c>
      <c r="C307" s="5"/>
      <c r="D307" s="35"/>
      <c r="E307" s="30"/>
      <c r="F307" s="75"/>
      <c r="G307" s="76"/>
      <c r="H307" s="76"/>
      <c r="I307" s="76"/>
      <c r="J307" s="24"/>
      <c r="K307" s="76"/>
      <c r="L307" s="77"/>
      <c r="M307" s="76"/>
      <c r="N307" s="24"/>
      <c r="O307" s="76"/>
      <c r="P307" s="36"/>
      <c r="Q307" s="28"/>
      <c r="R307" s="6"/>
    </row>
    <row r="308" spans="1:18" ht="27">
      <c r="A308" s="87">
        <f t="shared" si="19"/>
        <v>2638.6941176470591</v>
      </c>
      <c r="B308" s="55" t="s">
        <v>55</v>
      </c>
      <c r="C308" s="5"/>
      <c r="D308" s="35"/>
      <c r="E308" s="30"/>
      <c r="F308" s="75"/>
      <c r="G308" s="76"/>
      <c r="H308" s="76"/>
      <c r="I308" s="76"/>
      <c r="J308" s="24"/>
      <c r="K308" s="76"/>
      <c r="L308" s="77"/>
      <c r="M308" s="76"/>
      <c r="N308" s="24"/>
      <c r="O308" s="76"/>
      <c r="P308" s="36"/>
      <c r="Q308" s="28"/>
      <c r="R308" s="6"/>
    </row>
    <row r="309" spans="1:18" ht="27">
      <c r="A309" s="87">
        <f t="shared" si="19"/>
        <v>2638.6941176470591</v>
      </c>
      <c r="B309" s="55" t="s">
        <v>55</v>
      </c>
      <c r="C309" s="5"/>
      <c r="D309" s="35"/>
      <c r="E309" s="30"/>
      <c r="F309" s="75"/>
      <c r="G309" s="76"/>
      <c r="H309" s="76"/>
      <c r="I309" s="76"/>
      <c r="J309" s="24"/>
      <c r="K309" s="76"/>
      <c r="L309" s="77"/>
      <c r="M309" s="76"/>
      <c r="N309" s="24"/>
      <c r="O309" s="76"/>
      <c r="P309" s="36"/>
      <c r="Q309" s="28"/>
      <c r="R309" s="6"/>
    </row>
    <row r="310" spans="1:18" ht="23.25" thickBot="1">
      <c r="A310" s="87">
        <f t="shared" si="19"/>
        <v>2638.6941176470591</v>
      </c>
      <c r="B310" s="55" t="s">
        <v>55</v>
      </c>
      <c r="C310" s="5"/>
      <c r="D310" s="74"/>
      <c r="E310" s="58"/>
      <c r="F310" s="22"/>
      <c r="G310" s="26"/>
      <c r="H310" s="26"/>
      <c r="I310" s="32"/>
      <c r="J310" s="24"/>
      <c r="K310" s="26"/>
      <c r="L310" s="24"/>
      <c r="M310" s="32"/>
      <c r="N310" s="24"/>
      <c r="O310" s="26"/>
      <c r="P310" s="36"/>
      <c r="Q310" s="28"/>
      <c r="R310" s="6"/>
    </row>
    <row r="311" spans="1:18" ht="31.5" thickTop="1" thickBot="1">
      <c r="A311" s="87">
        <f t="shared" si="19"/>
        <v>2638.6941176470591</v>
      </c>
      <c r="B311" s="55" t="s">
        <v>55</v>
      </c>
      <c r="C311" s="5"/>
      <c r="D311" s="164" t="s">
        <v>25</v>
      </c>
      <c r="E311" s="165"/>
      <c r="F311" s="165"/>
      <c r="G311" s="165"/>
      <c r="H311" s="165"/>
      <c r="I311" s="165"/>
      <c r="J311" s="165"/>
      <c r="K311" s="165"/>
      <c r="L311" s="165"/>
      <c r="M311" s="165"/>
      <c r="N311" s="165"/>
      <c r="O311" s="37">
        <f>SUM(O301:O310)</f>
        <v>3749.6941176470591</v>
      </c>
      <c r="P311" s="38"/>
      <c r="Q311" s="39"/>
      <c r="R311" s="6"/>
    </row>
    <row r="312" spans="1:18" ht="31.5" thickTop="1" thickBot="1">
      <c r="A312" s="87">
        <f t="shared" si="19"/>
        <v>2638.6941176470591</v>
      </c>
      <c r="B312" s="55" t="s">
        <v>55</v>
      </c>
      <c r="C312" s="5"/>
      <c r="D312" s="164" t="s">
        <v>26</v>
      </c>
      <c r="E312" s="165"/>
      <c r="F312" s="165"/>
      <c r="G312" s="165"/>
      <c r="H312" s="165"/>
      <c r="I312" s="165"/>
      <c r="J312" s="165"/>
      <c r="K312" s="165"/>
      <c r="L312" s="165"/>
      <c r="M312" s="165"/>
      <c r="N312" s="165"/>
      <c r="O312" s="37">
        <v>1111</v>
      </c>
      <c r="P312" s="38"/>
      <c r="Q312" s="39"/>
      <c r="R312" s="6"/>
    </row>
    <row r="313" spans="1:18" ht="31.5" thickTop="1" thickBot="1">
      <c r="A313" s="87">
        <f t="shared" si="19"/>
        <v>2638.6941176470591</v>
      </c>
      <c r="B313" s="55" t="s">
        <v>55</v>
      </c>
      <c r="C313" s="5"/>
      <c r="D313" s="164" t="s">
        <v>27</v>
      </c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37">
        <f>O311-O312</f>
        <v>2638.6941176470591</v>
      </c>
      <c r="P313" s="38"/>
      <c r="Q313" s="39"/>
      <c r="R313" s="6"/>
    </row>
    <row r="314" spans="1:18" ht="26.25" thickTop="1">
      <c r="A314" s="87">
        <f t="shared" si="19"/>
        <v>2638.6941176470591</v>
      </c>
      <c r="B314" s="55" t="s">
        <v>55</v>
      </c>
      <c r="C314" s="5"/>
      <c r="D314" s="166"/>
      <c r="E314" s="166"/>
      <c r="F314" s="166"/>
      <c r="G314" s="166"/>
      <c r="H314" s="166"/>
      <c r="I314" s="166"/>
      <c r="J314" s="166"/>
      <c r="K314" s="166"/>
      <c r="L314" s="166"/>
      <c r="R314" s="6"/>
    </row>
    <row r="315" spans="1:18" ht="22.5">
      <c r="A315" s="87">
        <f t="shared" si="19"/>
        <v>2638.6941176470591</v>
      </c>
      <c r="B315" s="55" t="s">
        <v>55</v>
      </c>
      <c r="C315" s="5"/>
      <c r="D315" s="41"/>
      <c r="E315" s="42"/>
      <c r="F315" s="41"/>
      <c r="G315" s="41"/>
      <c r="H315" s="41"/>
      <c r="I315" s="167"/>
      <c r="J315" s="167"/>
      <c r="K315" s="167"/>
      <c r="L315" s="168"/>
      <c r="M315" s="168"/>
      <c r="N315" s="168"/>
      <c r="O315" s="43"/>
      <c r="P315" s="43"/>
      <c r="Q315" s="43"/>
      <c r="R315" s="44"/>
    </row>
    <row r="316" spans="1:18" ht="22.5">
      <c r="A316" s="87">
        <f t="shared" si="19"/>
        <v>2638.6941176470591</v>
      </c>
      <c r="B316" s="55" t="s">
        <v>55</v>
      </c>
      <c r="C316" s="46"/>
      <c r="D316" s="147" t="s">
        <v>35</v>
      </c>
      <c r="E316" s="147"/>
      <c r="F316" s="147" t="s">
        <v>28</v>
      </c>
      <c r="G316" s="147"/>
      <c r="H316" s="147"/>
      <c r="I316" s="148" t="s">
        <v>29</v>
      </c>
      <c r="J316" s="148"/>
      <c r="K316" s="148"/>
      <c r="L316" s="148"/>
      <c r="M316" s="148"/>
      <c r="N316" s="148"/>
      <c r="O316" s="147" t="s">
        <v>30</v>
      </c>
      <c r="P316" s="147"/>
      <c r="Q316" s="47"/>
      <c r="R316" s="48"/>
    </row>
    <row r="317" spans="1:18" ht="22.5">
      <c r="A317" s="87">
        <f t="shared" si="19"/>
        <v>2638.6941176470591</v>
      </c>
      <c r="B317" s="55" t="s">
        <v>55</v>
      </c>
      <c r="C317" s="5"/>
      <c r="D317" s="147" t="s">
        <v>330</v>
      </c>
      <c r="E317" s="147"/>
      <c r="F317" s="147" t="s">
        <v>49</v>
      </c>
      <c r="G317" s="147"/>
      <c r="H317" s="147"/>
      <c r="I317" s="147" t="s">
        <v>49</v>
      </c>
      <c r="J317" s="147"/>
      <c r="K317" s="147"/>
      <c r="L317" s="147"/>
      <c r="M317" s="147"/>
      <c r="N317" s="147"/>
      <c r="O317" s="147" t="s">
        <v>49</v>
      </c>
      <c r="P317" s="147"/>
      <c r="Q317" s="50"/>
      <c r="R317" s="6"/>
    </row>
    <row r="318" spans="1:18" ht="22.5">
      <c r="A318" s="87">
        <f t="shared" si="19"/>
        <v>2638.6941176470591</v>
      </c>
      <c r="B318" s="55" t="s">
        <v>55</v>
      </c>
      <c r="C318" s="5"/>
      <c r="D318" s="147" t="s">
        <v>31</v>
      </c>
      <c r="E318" s="147"/>
      <c r="F318" s="147" t="s">
        <v>32</v>
      </c>
      <c r="G318" s="147"/>
      <c r="H318" s="147"/>
      <c r="I318" s="147" t="s">
        <v>32</v>
      </c>
      <c r="J318" s="147"/>
      <c r="K318" s="147"/>
      <c r="L318" s="147"/>
      <c r="M318" s="147"/>
      <c r="N318" s="147"/>
      <c r="O318" s="147" t="s">
        <v>33</v>
      </c>
      <c r="P318" s="147"/>
      <c r="Q318" s="50"/>
      <c r="R318" s="6"/>
    </row>
    <row r="319" spans="1:18" ht="23.25" thickBot="1">
      <c r="A319" s="87">
        <f t="shared" si="19"/>
        <v>2638.6941176470591</v>
      </c>
      <c r="B319" s="55" t="s">
        <v>55</v>
      </c>
      <c r="C319" s="51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3" t="s">
        <v>34</v>
      </c>
      <c r="R319" s="54"/>
    </row>
    <row r="320" spans="1:18" ht="15" thickTop="1"/>
    <row r="326" spans="1:18" ht="15" thickBot="1"/>
    <row r="327" spans="1:18" ht="23.25" thickTop="1">
      <c r="A327" s="87">
        <f>$O$354</f>
        <v>0</v>
      </c>
      <c r="B327" s="55" t="s">
        <v>105</v>
      </c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"/>
    </row>
    <row r="328" spans="1:18" ht="22.5">
      <c r="A328" s="87">
        <f t="shared" ref="A328:A360" si="22">$O$354</f>
        <v>0</v>
      </c>
      <c r="B328" s="55" t="s">
        <v>105</v>
      </c>
      <c r="C328" s="5"/>
      <c r="R328" s="6"/>
    </row>
    <row r="329" spans="1:18" ht="90" customHeight="1">
      <c r="A329" s="87">
        <f t="shared" si="22"/>
        <v>0</v>
      </c>
      <c r="B329" s="55" t="s">
        <v>105</v>
      </c>
      <c r="C329" s="5"/>
      <c r="E329" s="7" t="s">
        <v>0</v>
      </c>
      <c r="F329" s="149" t="s">
        <v>1</v>
      </c>
      <c r="G329" s="150"/>
      <c r="H329" s="150"/>
      <c r="I329" s="150"/>
      <c r="J329" s="151"/>
      <c r="K329" s="152"/>
      <c r="L329" s="152"/>
      <c r="M329" s="152"/>
      <c r="N329" s="152"/>
      <c r="O329" s="152"/>
      <c r="P329" s="8"/>
      <c r="R329" s="6"/>
    </row>
    <row r="330" spans="1:18" ht="22.5" customHeight="1">
      <c r="A330" s="87">
        <f t="shared" si="22"/>
        <v>0</v>
      </c>
      <c r="B330" s="55" t="s">
        <v>105</v>
      </c>
      <c r="C330" s="5"/>
      <c r="E330" s="9"/>
      <c r="Q330" s="10"/>
      <c r="R330" s="6"/>
    </row>
    <row r="331" spans="1:18" ht="22.5" customHeight="1">
      <c r="A331" s="87">
        <f t="shared" si="22"/>
        <v>0</v>
      </c>
      <c r="B331" s="55" t="s">
        <v>105</v>
      </c>
      <c r="C331" s="5"/>
      <c r="R331" s="6"/>
    </row>
    <row r="332" spans="1:18" ht="22.5" customHeight="1">
      <c r="A332" s="87">
        <f t="shared" si="22"/>
        <v>0</v>
      </c>
      <c r="B332" s="55" t="s">
        <v>105</v>
      </c>
      <c r="C332" s="5"/>
      <c r="D332" s="147" t="s">
        <v>2</v>
      </c>
      <c r="E332" s="147"/>
      <c r="F332" s="11"/>
      <c r="G332" s="11"/>
      <c r="H332" s="174" t="s">
        <v>67</v>
      </c>
      <c r="I332" s="174"/>
      <c r="J332" s="174"/>
      <c r="K332" s="12"/>
      <c r="R332" s="6"/>
    </row>
    <row r="333" spans="1:18" ht="22.5" customHeight="1">
      <c r="A333" s="87">
        <f t="shared" si="22"/>
        <v>0</v>
      </c>
      <c r="B333" s="55" t="s">
        <v>105</v>
      </c>
      <c r="C333" s="5"/>
      <c r="D333" s="153" t="s">
        <v>49</v>
      </c>
      <c r="E333" s="153"/>
      <c r="F333" s="13"/>
      <c r="G333" s="13"/>
      <c r="H333" s="153" t="s">
        <v>3</v>
      </c>
      <c r="I333" s="153"/>
      <c r="J333" s="13"/>
      <c r="K333" s="13"/>
      <c r="M333" s="154" t="s">
        <v>106</v>
      </c>
      <c r="N333" s="154"/>
      <c r="R333" s="6"/>
    </row>
    <row r="334" spans="1:18" ht="22.5" customHeight="1">
      <c r="A334" s="87">
        <f t="shared" si="22"/>
        <v>0</v>
      </c>
      <c r="B334" s="55" t="s">
        <v>105</v>
      </c>
      <c r="C334" s="5"/>
      <c r="D334" s="153"/>
      <c r="E334" s="153"/>
      <c r="F334" s="13"/>
      <c r="G334" s="13"/>
      <c r="H334" s="93"/>
      <c r="I334" s="93"/>
      <c r="J334" s="13"/>
      <c r="K334" s="13"/>
      <c r="M334" s="15"/>
      <c r="R334" s="6"/>
    </row>
    <row r="335" spans="1:18" ht="23.25" customHeight="1">
      <c r="A335" s="87">
        <f t="shared" si="22"/>
        <v>0</v>
      </c>
      <c r="B335" s="55" t="s">
        <v>105</v>
      </c>
      <c r="C335" s="5"/>
      <c r="D335" s="153" t="s">
        <v>113</v>
      </c>
      <c r="E335" s="153"/>
      <c r="F335" s="13"/>
      <c r="G335" s="13"/>
      <c r="H335" s="153" t="s">
        <v>47</v>
      </c>
      <c r="I335" s="153"/>
      <c r="J335" s="153"/>
      <c r="K335" s="153"/>
      <c r="L335" s="153"/>
      <c r="M335" s="154" t="s">
        <v>6</v>
      </c>
      <c r="N335" s="154"/>
      <c r="R335" s="6"/>
    </row>
    <row r="336" spans="1:18" ht="23.25" thickBot="1">
      <c r="A336" s="87">
        <f t="shared" si="22"/>
        <v>0</v>
      </c>
      <c r="B336" s="55" t="s">
        <v>105</v>
      </c>
      <c r="C336" s="5"/>
      <c r="D336" s="16"/>
      <c r="R336" s="6"/>
    </row>
    <row r="337" spans="1:32" ht="23.25" customHeight="1" thickTop="1">
      <c r="A337" s="87">
        <f t="shared" si="22"/>
        <v>0</v>
      </c>
      <c r="B337" s="55" t="s">
        <v>105</v>
      </c>
      <c r="C337" s="5"/>
      <c r="D337" s="155" t="s">
        <v>7</v>
      </c>
      <c r="E337" s="158" t="s">
        <v>8</v>
      </c>
      <c r="F337" s="158" t="s">
        <v>9</v>
      </c>
      <c r="G337" s="161" t="s">
        <v>10</v>
      </c>
      <c r="H337" s="161" t="s">
        <v>11</v>
      </c>
      <c r="I337" s="158" t="s">
        <v>12</v>
      </c>
      <c r="J337" s="158"/>
      <c r="K337" s="158"/>
      <c r="L337" s="158"/>
      <c r="M337" s="158"/>
      <c r="N337" s="158"/>
      <c r="O337" s="158" t="s">
        <v>13</v>
      </c>
      <c r="P337" s="158" t="s">
        <v>14</v>
      </c>
      <c r="Q337" s="169" t="s">
        <v>15</v>
      </c>
      <c r="R337" s="6"/>
      <c r="AF337" s="4">
        <v>28</v>
      </c>
    </row>
    <row r="338" spans="1:32" ht="22.5">
      <c r="A338" s="87">
        <f t="shared" si="22"/>
        <v>0</v>
      </c>
      <c r="B338" s="55" t="s">
        <v>105</v>
      </c>
      <c r="C338" s="5"/>
      <c r="D338" s="156"/>
      <c r="E338" s="159"/>
      <c r="F338" s="159"/>
      <c r="G338" s="162"/>
      <c r="H338" s="162"/>
      <c r="I338" s="172" t="s">
        <v>16</v>
      </c>
      <c r="J338" s="173"/>
      <c r="K338" s="159" t="s">
        <v>17</v>
      </c>
      <c r="L338" s="159"/>
      <c r="M338" s="159" t="s">
        <v>18</v>
      </c>
      <c r="N338" s="159"/>
      <c r="O338" s="159"/>
      <c r="P338" s="159"/>
      <c r="Q338" s="170"/>
      <c r="R338" s="6"/>
    </row>
    <row r="339" spans="1:32" ht="23.25" thickBot="1">
      <c r="A339" s="87">
        <f t="shared" si="22"/>
        <v>0</v>
      </c>
      <c r="B339" s="55" t="s">
        <v>105</v>
      </c>
      <c r="C339" s="5"/>
      <c r="D339" s="157"/>
      <c r="E339" s="160"/>
      <c r="F339" s="160"/>
      <c r="G339" s="163"/>
      <c r="H339" s="163"/>
      <c r="I339" s="92" t="s">
        <v>19</v>
      </c>
      <c r="J339" s="92" t="s">
        <v>20</v>
      </c>
      <c r="K339" s="92" t="s">
        <v>19</v>
      </c>
      <c r="L339" s="92" t="s">
        <v>20</v>
      </c>
      <c r="M339" s="92" t="s">
        <v>19</v>
      </c>
      <c r="N339" s="92" t="s">
        <v>20</v>
      </c>
      <c r="O339" s="160"/>
      <c r="P339" s="160"/>
      <c r="Q339" s="171"/>
      <c r="R339" s="6"/>
    </row>
    <row r="340" spans="1:32" ht="27.75" thickTop="1">
      <c r="A340" s="87">
        <f t="shared" si="22"/>
        <v>0</v>
      </c>
      <c r="B340" s="55" t="s">
        <v>105</v>
      </c>
      <c r="C340" s="5"/>
      <c r="D340" s="18"/>
      <c r="E340" s="19" t="s">
        <v>21</v>
      </c>
      <c r="F340" s="20"/>
      <c r="G340" s="21"/>
      <c r="H340" s="22"/>
      <c r="I340" s="22"/>
      <c r="J340" s="23"/>
      <c r="K340" s="22"/>
      <c r="L340" s="24"/>
      <c r="M340" s="25"/>
      <c r="N340" s="23"/>
      <c r="O340" s="26"/>
      <c r="P340" s="27"/>
      <c r="Q340" s="28"/>
      <c r="R340" s="6"/>
    </row>
    <row r="341" spans="1:32" ht="30">
      <c r="A341" s="87">
        <f t="shared" si="22"/>
        <v>0</v>
      </c>
      <c r="B341" s="55" t="s">
        <v>105</v>
      </c>
      <c r="C341" s="5"/>
      <c r="D341" s="35"/>
      <c r="E341" s="82"/>
      <c r="F341" s="22"/>
      <c r="G341" s="32"/>
      <c r="H341" s="26"/>
      <c r="I341" s="26"/>
      <c r="J341" s="24"/>
      <c r="K341" s="31"/>
      <c r="L341" s="24"/>
      <c r="M341" s="26"/>
      <c r="N341" s="24"/>
      <c r="O341" s="26"/>
      <c r="P341" s="36"/>
      <c r="Q341" s="28"/>
      <c r="R341" s="6"/>
    </row>
    <row r="342" spans="1:32" ht="54">
      <c r="A342" s="87">
        <f t="shared" si="22"/>
        <v>0</v>
      </c>
      <c r="B342" s="55" t="s">
        <v>105</v>
      </c>
      <c r="C342" s="5"/>
      <c r="D342" s="35"/>
      <c r="E342" s="30" t="s">
        <v>95</v>
      </c>
      <c r="F342" s="22" t="s">
        <v>36</v>
      </c>
      <c r="G342" s="32">
        <v>55</v>
      </c>
      <c r="H342" s="26">
        <v>0</v>
      </c>
      <c r="I342" s="26">
        <f>(398*0.9)+(126*0.4)</f>
        <v>408.6</v>
      </c>
      <c r="J342" s="24">
        <v>0.8</v>
      </c>
      <c r="K342" s="31">
        <f>M342-I342</f>
        <v>0</v>
      </c>
      <c r="L342" s="24">
        <f>N342-J342</f>
        <v>0</v>
      </c>
      <c r="M342" s="26">
        <f>(398*0.9)+(126*0.4)</f>
        <v>408.6</v>
      </c>
      <c r="N342" s="24">
        <v>0.8</v>
      </c>
      <c r="O342" s="26">
        <f t="shared" ref="O342:O344" si="23">N342*M342*G342</f>
        <v>17978.400000000001</v>
      </c>
      <c r="P342" s="36"/>
      <c r="Q342" s="28"/>
      <c r="R342" s="6"/>
    </row>
    <row r="343" spans="1:32" ht="27">
      <c r="A343" s="87">
        <f t="shared" si="22"/>
        <v>0</v>
      </c>
      <c r="B343" s="55" t="s">
        <v>105</v>
      </c>
      <c r="C343" s="5"/>
      <c r="D343" s="35"/>
      <c r="E343" s="30" t="s">
        <v>96</v>
      </c>
      <c r="F343" s="75" t="s">
        <v>48</v>
      </c>
      <c r="G343" s="76">
        <v>100</v>
      </c>
      <c r="H343" s="76">
        <v>0</v>
      </c>
      <c r="I343" s="76">
        <v>42.59</v>
      </c>
      <c r="J343" s="24">
        <v>0.8</v>
      </c>
      <c r="K343" s="76">
        <f t="shared" ref="K343:L349" si="24">M343-I343</f>
        <v>0</v>
      </c>
      <c r="L343" s="77">
        <f t="shared" si="24"/>
        <v>0</v>
      </c>
      <c r="M343" s="76">
        <v>42.59</v>
      </c>
      <c r="N343" s="24">
        <v>0.8</v>
      </c>
      <c r="O343" s="76">
        <f t="shared" si="23"/>
        <v>3407.2000000000003</v>
      </c>
      <c r="P343" s="36"/>
      <c r="Q343" s="28"/>
      <c r="R343" s="6"/>
    </row>
    <row r="344" spans="1:32" ht="27">
      <c r="A344" s="87">
        <f t="shared" si="22"/>
        <v>0</v>
      </c>
      <c r="B344" s="55" t="s">
        <v>105</v>
      </c>
      <c r="C344" s="5"/>
      <c r="D344" s="35"/>
      <c r="E344" s="30" t="s">
        <v>97</v>
      </c>
      <c r="F344" s="75" t="s">
        <v>48</v>
      </c>
      <c r="G344" s="76">
        <v>25</v>
      </c>
      <c r="H344" s="76">
        <v>0</v>
      </c>
      <c r="I344" s="76">
        <v>42.28</v>
      </c>
      <c r="J344" s="24">
        <v>0.8</v>
      </c>
      <c r="K344" s="76">
        <f t="shared" si="24"/>
        <v>0</v>
      </c>
      <c r="L344" s="77">
        <f t="shared" si="24"/>
        <v>0</v>
      </c>
      <c r="M344" s="76">
        <v>42.28</v>
      </c>
      <c r="N344" s="24">
        <v>0.8</v>
      </c>
      <c r="O344" s="76">
        <f t="shared" si="23"/>
        <v>845.60000000000014</v>
      </c>
      <c r="P344" s="36"/>
      <c r="Q344" s="28"/>
      <c r="R344" s="6"/>
    </row>
    <row r="345" spans="1:32" ht="27">
      <c r="A345" s="87">
        <f t="shared" si="22"/>
        <v>0</v>
      </c>
      <c r="B345" s="55" t="s">
        <v>105</v>
      </c>
      <c r="C345" s="5"/>
      <c r="D345" s="35"/>
      <c r="E345" s="30" t="s">
        <v>98</v>
      </c>
      <c r="F345" s="75" t="s">
        <v>48</v>
      </c>
      <c r="G345" s="76">
        <v>25</v>
      </c>
      <c r="H345" s="76">
        <v>0</v>
      </c>
      <c r="I345" s="76">
        <v>87.86</v>
      </c>
      <c r="J345" s="24">
        <v>0.8</v>
      </c>
      <c r="K345" s="76">
        <f t="shared" si="24"/>
        <v>0</v>
      </c>
      <c r="L345" s="77">
        <f t="shared" si="24"/>
        <v>0</v>
      </c>
      <c r="M345" s="76">
        <v>87.86</v>
      </c>
      <c r="N345" s="24">
        <v>0.8</v>
      </c>
      <c r="O345" s="76">
        <f>N345*M345*G345</f>
        <v>1757.1999999999998</v>
      </c>
      <c r="P345" s="36"/>
      <c r="Q345" s="28"/>
      <c r="R345" s="6"/>
    </row>
    <row r="346" spans="1:32" ht="27">
      <c r="A346" s="87">
        <f t="shared" si="22"/>
        <v>0</v>
      </c>
      <c r="B346" s="55" t="s">
        <v>105</v>
      </c>
      <c r="C346" s="5"/>
      <c r="D346" s="35"/>
      <c r="E346" s="30" t="s">
        <v>99</v>
      </c>
      <c r="F346" s="75" t="s">
        <v>48</v>
      </c>
      <c r="G346" s="76">
        <v>15</v>
      </c>
      <c r="H346" s="76">
        <v>0</v>
      </c>
      <c r="I346" s="76">
        <v>63.24</v>
      </c>
      <c r="J346" s="24">
        <v>1</v>
      </c>
      <c r="K346" s="76">
        <f t="shared" si="24"/>
        <v>0</v>
      </c>
      <c r="L346" s="77">
        <f t="shared" si="24"/>
        <v>0</v>
      </c>
      <c r="M346" s="76">
        <v>63.24</v>
      </c>
      <c r="N346" s="24">
        <v>1</v>
      </c>
      <c r="O346" s="76">
        <f>N346*M346*G346</f>
        <v>948.6</v>
      </c>
      <c r="P346" s="36"/>
      <c r="Q346" s="28"/>
      <c r="R346" s="6"/>
    </row>
    <row r="347" spans="1:32" ht="27">
      <c r="A347" s="87">
        <f t="shared" si="22"/>
        <v>0</v>
      </c>
      <c r="B347" s="55" t="s">
        <v>105</v>
      </c>
      <c r="C347" s="5"/>
      <c r="D347" s="35"/>
      <c r="E347" s="30" t="s">
        <v>100</v>
      </c>
      <c r="F347" s="75" t="s">
        <v>48</v>
      </c>
      <c r="G347" s="76">
        <v>100</v>
      </c>
      <c r="H347" s="76">
        <v>0</v>
      </c>
      <c r="I347" s="76">
        <v>126</v>
      </c>
      <c r="J347" s="24">
        <v>0.8</v>
      </c>
      <c r="K347" s="76">
        <f t="shared" si="24"/>
        <v>0</v>
      </c>
      <c r="L347" s="77">
        <f t="shared" si="24"/>
        <v>0</v>
      </c>
      <c r="M347" s="76">
        <v>126</v>
      </c>
      <c r="N347" s="24">
        <v>0.8</v>
      </c>
      <c r="O347" s="76">
        <f>N347*M347*G347</f>
        <v>10080.000000000002</v>
      </c>
      <c r="P347" s="36"/>
      <c r="Q347" s="28"/>
      <c r="R347" s="6"/>
    </row>
    <row r="348" spans="1:32" ht="27">
      <c r="A348" s="87">
        <f t="shared" si="22"/>
        <v>0</v>
      </c>
      <c r="B348" s="55" t="s">
        <v>105</v>
      </c>
      <c r="C348" s="5"/>
      <c r="D348" s="35"/>
      <c r="E348" s="30" t="s">
        <v>114</v>
      </c>
      <c r="F348" s="75" t="s">
        <v>36</v>
      </c>
      <c r="G348" s="76">
        <v>250</v>
      </c>
      <c r="H348" s="76">
        <v>0</v>
      </c>
      <c r="I348" s="76">
        <v>18</v>
      </c>
      <c r="J348" s="24">
        <v>0.75</v>
      </c>
      <c r="K348" s="76">
        <f t="shared" si="24"/>
        <v>0</v>
      </c>
      <c r="L348" s="77">
        <f t="shared" si="24"/>
        <v>0</v>
      </c>
      <c r="M348" s="76">
        <v>18</v>
      </c>
      <c r="N348" s="24">
        <v>0.75</v>
      </c>
      <c r="O348" s="76">
        <f t="shared" ref="O348:O351" si="25">N348*M348*G348</f>
        <v>3375</v>
      </c>
      <c r="P348" s="36"/>
      <c r="Q348" s="28"/>
      <c r="R348" s="6"/>
    </row>
    <row r="349" spans="1:32" ht="27">
      <c r="A349" s="87">
        <f t="shared" si="22"/>
        <v>0</v>
      </c>
      <c r="B349" s="55" t="s">
        <v>105</v>
      </c>
      <c r="C349" s="5"/>
      <c r="D349" s="35"/>
      <c r="E349" s="30" t="s">
        <v>115</v>
      </c>
      <c r="F349" s="75" t="s">
        <v>36</v>
      </c>
      <c r="G349" s="76">
        <v>150</v>
      </c>
      <c r="H349" s="76">
        <v>0</v>
      </c>
      <c r="I349" s="76">
        <v>6</v>
      </c>
      <c r="J349" s="24">
        <v>0.75</v>
      </c>
      <c r="K349" s="76">
        <f t="shared" si="24"/>
        <v>0</v>
      </c>
      <c r="L349" s="77">
        <f t="shared" si="24"/>
        <v>0</v>
      </c>
      <c r="M349" s="76">
        <v>6</v>
      </c>
      <c r="N349" s="24">
        <v>0.75</v>
      </c>
      <c r="O349" s="76">
        <f t="shared" si="25"/>
        <v>675</v>
      </c>
      <c r="P349" s="36"/>
      <c r="Q349" s="28"/>
      <c r="R349" s="6"/>
    </row>
    <row r="350" spans="1:32" ht="31.5" customHeight="1">
      <c r="A350" s="87">
        <f t="shared" si="22"/>
        <v>0</v>
      </c>
      <c r="B350" s="55" t="s">
        <v>105</v>
      </c>
      <c r="C350" s="5"/>
      <c r="D350" s="35"/>
      <c r="E350" s="30" t="s">
        <v>90</v>
      </c>
      <c r="F350" s="22" t="s">
        <v>36</v>
      </c>
      <c r="G350" s="32">
        <v>250</v>
      </c>
      <c r="H350" s="26">
        <v>0</v>
      </c>
      <c r="I350" s="26">
        <v>2</v>
      </c>
      <c r="J350" s="24">
        <v>1</v>
      </c>
      <c r="K350" s="31">
        <f>M350-I350</f>
        <v>0</v>
      </c>
      <c r="L350" s="24">
        <f>N350-J350</f>
        <v>0</v>
      </c>
      <c r="M350" s="26">
        <v>2</v>
      </c>
      <c r="N350" s="24">
        <v>1</v>
      </c>
      <c r="O350" s="26">
        <f t="shared" si="25"/>
        <v>500</v>
      </c>
      <c r="P350" s="36"/>
      <c r="Q350" s="28"/>
      <c r="R350" s="6"/>
    </row>
    <row r="351" spans="1:32" ht="31.5" customHeight="1" thickBot="1">
      <c r="A351" s="87">
        <f t="shared" si="22"/>
        <v>0</v>
      </c>
      <c r="B351" s="55" t="s">
        <v>105</v>
      </c>
      <c r="C351" s="5"/>
      <c r="D351" s="74"/>
      <c r="E351" s="30" t="s">
        <v>91</v>
      </c>
      <c r="F351" s="22" t="s">
        <v>36</v>
      </c>
      <c r="G351" s="32">
        <v>150</v>
      </c>
      <c r="H351" s="26">
        <v>0</v>
      </c>
      <c r="I351" s="26">
        <v>1</v>
      </c>
      <c r="J351" s="24">
        <v>1</v>
      </c>
      <c r="K351" s="31">
        <f>M351-I351</f>
        <v>0</v>
      </c>
      <c r="L351" s="24">
        <f>N351-J351</f>
        <v>0</v>
      </c>
      <c r="M351" s="26">
        <v>1</v>
      </c>
      <c r="N351" s="24">
        <v>1</v>
      </c>
      <c r="O351" s="26">
        <f t="shared" si="25"/>
        <v>150</v>
      </c>
      <c r="P351" s="36"/>
      <c r="Q351" s="28"/>
      <c r="R351" s="6"/>
    </row>
    <row r="352" spans="1:32" ht="31.5" customHeight="1" thickTop="1" thickBot="1">
      <c r="A352" s="87">
        <f t="shared" si="22"/>
        <v>0</v>
      </c>
      <c r="B352" s="55" t="s">
        <v>105</v>
      </c>
      <c r="C352" s="5"/>
      <c r="D352" s="164" t="s">
        <v>25</v>
      </c>
      <c r="E352" s="165"/>
      <c r="F352" s="165"/>
      <c r="G352" s="165"/>
      <c r="H352" s="165"/>
      <c r="I352" s="165"/>
      <c r="J352" s="165"/>
      <c r="K352" s="165"/>
      <c r="L352" s="165"/>
      <c r="M352" s="165"/>
      <c r="N352" s="165"/>
      <c r="O352" s="37">
        <f>SUM(O340:O351)</f>
        <v>39717</v>
      </c>
      <c r="P352" s="38"/>
      <c r="Q352" s="39"/>
      <c r="R352" s="6"/>
    </row>
    <row r="353" spans="1:18" ht="31.5" customHeight="1" thickTop="1" thickBot="1">
      <c r="A353" s="87">
        <f t="shared" si="22"/>
        <v>0</v>
      </c>
      <c r="B353" s="55" t="s">
        <v>105</v>
      </c>
      <c r="C353" s="5"/>
      <c r="D353" s="164" t="s">
        <v>26</v>
      </c>
      <c r="E353" s="165"/>
      <c r="F353" s="165"/>
      <c r="G353" s="165"/>
      <c r="H353" s="165"/>
      <c r="I353" s="165"/>
      <c r="J353" s="165"/>
      <c r="K353" s="165"/>
      <c r="L353" s="165"/>
      <c r="M353" s="165"/>
      <c r="N353" s="165"/>
      <c r="O353" s="37">
        <f>SUMPRODUCT(G341:G351,I341:I351,J341:J351)</f>
        <v>39717</v>
      </c>
      <c r="P353" s="38"/>
      <c r="Q353" s="39"/>
      <c r="R353" s="6"/>
    </row>
    <row r="354" spans="1:18" ht="31.5" thickTop="1" thickBot="1">
      <c r="A354" s="87">
        <f t="shared" si="22"/>
        <v>0</v>
      </c>
      <c r="B354" s="55" t="s">
        <v>105</v>
      </c>
      <c r="C354" s="5"/>
      <c r="D354" s="164" t="s">
        <v>27</v>
      </c>
      <c r="E354" s="165"/>
      <c r="F354" s="165"/>
      <c r="G354" s="165"/>
      <c r="H354" s="165"/>
      <c r="I354" s="165"/>
      <c r="J354" s="165"/>
      <c r="K354" s="165"/>
      <c r="L354" s="165"/>
      <c r="M354" s="165"/>
      <c r="N354" s="165"/>
      <c r="O354" s="37">
        <f>O352-O353</f>
        <v>0</v>
      </c>
      <c r="P354" s="38"/>
      <c r="Q354" s="39"/>
      <c r="R354" s="6"/>
    </row>
    <row r="355" spans="1:18" ht="22.5" customHeight="1" thickTop="1">
      <c r="A355" s="87">
        <f t="shared" si="22"/>
        <v>0</v>
      </c>
      <c r="B355" s="55" t="s">
        <v>105</v>
      </c>
      <c r="C355" s="5"/>
      <c r="D355" s="166"/>
      <c r="E355" s="166"/>
      <c r="F355" s="166"/>
      <c r="G355" s="166"/>
      <c r="H355" s="166"/>
      <c r="I355" s="166"/>
      <c r="J355" s="166"/>
      <c r="K355" s="166"/>
      <c r="L355" s="166"/>
      <c r="R355" s="6"/>
    </row>
    <row r="356" spans="1:18" ht="22.5" customHeight="1">
      <c r="A356" s="87">
        <f t="shared" si="22"/>
        <v>0</v>
      </c>
      <c r="B356" s="55" t="s">
        <v>105</v>
      </c>
      <c r="C356" s="5"/>
      <c r="D356" s="91"/>
      <c r="E356" s="90"/>
      <c r="F356" s="91"/>
      <c r="G356" s="91"/>
      <c r="H356" s="91"/>
      <c r="I356" s="167"/>
      <c r="J356" s="167"/>
      <c r="K356" s="167"/>
      <c r="L356" s="168"/>
      <c r="M356" s="168"/>
      <c r="N356" s="168"/>
      <c r="O356" s="43"/>
      <c r="P356" s="43"/>
      <c r="Q356" s="43"/>
      <c r="R356" s="44"/>
    </row>
    <row r="357" spans="1:18" ht="22.5" customHeight="1">
      <c r="A357" s="87">
        <f t="shared" si="22"/>
        <v>0</v>
      </c>
      <c r="B357" s="55" t="s">
        <v>105</v>
      </c>
      <c r="C357" s="46"/>
      <c r="D357" s="147" t="s">
        <v>35</v>
      </c>
      <c r="E357" s="147"/>
      <c r="F357" s="147" t="s">
        <v>28</v>
      </c>
      <c r="G357" s="147"/>
      <c r="H357" s="147"/>
      <c r="I357" s="148" t="s">
        <v>29</v>
      </c>
      <c r="J357" s="148"/>
      <c r="K357" s="148"/>
      <c r="L357" s="148"/>
      <c r="M357" s="148"/>
      <c r="N357" s="148"/>
      <c r="O357" s="147" t="s">
        <v>30</v>
      </c>
      <c r="P357" s="147"/>
      <c r="Q357" s="89"/>
      <c r="R357" s="48"/>
    </row>
    <row r="358" spans="1:18" ht="23.25" customHeight="1">
      <c r="A358" s="87">
        <f t="shared" si="22"/>
        <v>0</v>
      </c>
      <c r="B358" s="55" t="s">
        <v>105</v>
      </c>
      <c r="C358" s="5"/>
      <c r="D358" s="147" t="s">
        <v>330</v>
      </c>
      <c r="E358" s="147"/>
      <c r="F358" s="147" t="s">
        <v>49</v>
      </c>
      <c r="G358" s="147"/>
      <c r="H358" s="147"/>
      <c r="I358" s="147" t="s">
        <v>49</v>
      </c>
      <c r="J358" s="147"/>
      <c r="K358" s="147"/>
      <c r="L358" s="147"/>
      <c r="M358" s="147"/>
      <c r="N358" s="147"/>
      <c r="O358" s="147" t="s">
        <v>49</v>
      </c>
      <c r="P358" s="147"/>
      <c r="Q358" s="50"/>
      <c r="R358" s="6"/>
    </row>
    <row r="359" spans="1:18" ht="22.5">
      <c r="A359" s="87">
        <f t="shared" si="22"/>
        <v>0</v>
      </c>
      <c r="B359" s="55" t="s">
        <v>105</v>
      </c>
      <c r="C359" s="5"/>
      <c r="D359" s="147" t="s">
        <v>31</v>
      </c>
      <c r="E359" s="147"/>
      <c r="F359" s="147" t="s">
        <v>32</v>
      </c>
      <c r="G359" s="147"/>
      <c r="H359" s="147"/>
      <c r="I359" s="147" t="s">
        <v>32</v>
      </c>
      <c r="J359" s="147"/>
      <c r="K359" s="147"/>
      <c r="L359" s="147"/>
      <c r="M359" s="147"/>
      <c r="N359" s="147"/>
      <c r="O359" s="147" t="s">
        <v>33</v>
      </c>
      <c r="P359" s="147"/>
      <c r="Q359" s="50"/>
      <c r="R359" s="6"/>
    </row>
    <row r="360" spans="1:18" ht="23.25" thickBot="1">
      <c r="A360" s="87">
        <f t="shared" si="22"/>
        <v>0</v>
      </c>
      <c r="B360" s="55" t="s">
        <v>105</v>
      </c>
      <c r="C360" s="51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3" t="s">
        <v>34</v>
      </c>
      <c r="R360" s="54"/>
    </row>
    <row r="361" spans="1:18" ht="15" thickTop="1">
      <c r="C361" s="94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6"/>
    </row>
    <row r="362" spans="1:18">
      <c r="C362" s="94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6"/>
    </row>
    <row r="363" spans="1:18">
      <c r="C363" s="94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</row>
    <row r="364" spans="1:18">
      <c r="C364" s="94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6"/>
    </row>
    <row r="365" spans="1:18">
      <c r="C365" s="94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6"/>
    </row>
    <row r="366" spans="1:18">
      <c r="C366" s="94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6"/>
    </row>
    <row r="367" spans="1:18">
      <c r="C367" s="94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6"/>
    </row>
    <row r="368" spans="1:18">
      <c r="C368" s="94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6"/>
    </row>
    <row r="369" spans="3:18">
      <c r="C369" s="94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6"/>
    </row>
    <row r="370" spans="3:18">
      <c r="C370" s="94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6"/>
    </row>
    <row r="371" spans="3:18">
      <c r="C371" s="94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6"/>
    </row>
    <row r="372" spans="3:18">
      <c r="C372" s="94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6"/>
    </row>
    <row r="373" spans="3:18">
      <c r="C373" s="94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6"/>
    </row>
    <row r="374" spans="3:18"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</row>
  </sheetData>
  <autoFilter ref="A1:B358" xr:uid="{00000000-0009-0000-0000-000004000000}"/>
  <mergeCells count="396">
    <mergeCell ref="D353:N353"/>
    <mergeCell ref="D354:N354"/>
    <mergeCell ref="D355:L355"/>
    <mergeCell ref="I356:K356"/>
    <mergeCell ref="L356:N356"/>
    <mergeCell ref="D358:E358"/>
    <mergeCell ref="F358:H358"/>
    <mergeCell ref="I358:L358"/>
    <mergeCell ref="M358:N358"/>
    <mergeCell ref="O358:P358"/>
    <mergeCell ref="D359:E359"/>
    <mergeCell ref="F359:H359"/>
    <mergeCell ref="I359:L359"/>
    <mergeCell ref="M359:N359"/>
    <mergeCell ref="O359:P359"/>
    <mergeCell ref="D357:E357"/>
    <mergeCell ref="F357:H357"/>
    <mergeCell ref="I357:L357"/>
    <mergeCell ref="M357:N357"/>
    <mergeCell ref="O357:P357"/>
    <mergeCell ref="D352:N352"/>
    <mergeCell ref="O337:O339"/>
    <mergeCell ref="P337:P339"/>
    <mergeCell ref="Q337:Q339"/>
    <mergeCell ref="I338:J338"/>
    <mergeCell ref="K338:L338"/>
    <mergeCell ref="M338:N338"/>
    <mergeCell ref="D335:E335"/>
    <mergeCell ref="H335:L335"/>
    <mergeCell ref="M335:N335"/>
    <mergeCell ref="D337:D339"/>
    <mergeCell ref="E337:E339"/>
    <mergeCell ref="F337:F339"/>
    <mergeCell ref="G337:G339"/>
    <mergeCell ref="H337:H339"/>
    <mergeCell ref="I337:N337"/>
    <mergeCell ref="D332:E332"/>
    <mergeCell ref="H332:J332"/>
    <mergeCell ref="D333:E333"/>
    <mergeCell ref="H333:I333"/>
    <mergeCell ref="M333:N333"/>
    <mergeCell ref="D334:E334"/>
    <mergeCell ref="D318:E318"/>
    <mergeCell ref="F318:H318"/>
    <mergeCell ref="I318:L318"/>
    <mergeCell ref="M318:N318"/>
    <mergeCell ref="O318:P318"/>
    <mergeCell ref="F329:J329"/>
    <mergeCell ref="K329:O329"/>
    <mergeCell ref="D316:E316"/>
    <mergeCell ref="F316:H316"/>
    <mergeCell ref="I316:L316"/>
    <mergeCell ref="M316:N316"/>
    <mergeCell ref="O316:P316"/>
    <mergeCell ref="D317:E317"/>
    <mergeCell ref="F317:H317"/>
    <mergeCell ref="I317:L317"/>
    <mergeCell ref="M317:N317"/>
    <mergeCell ref="O317:P317"/>
    <mergeCell ref="D311:N311"/>
    <mergeCell ref="D312:N312"/>
    <mergeCell ref="D313:N313"/>
    <mergeCell ref="D314:L314"/>
    <mergeCell ref="I315:K315"/>
    <mergeCell ref="L315:N315"/>
    <mergeCell ref="O298:O300"/>
    <mergeCell ref="P298:P300"/>
    <mergeCell ref="Q298:Q300"/>
    <mergeCell ref="I299:J299"/>
    <mergeCell ref="K299:L299"/>
    <mergeCell ref="M299:N299"/>
    <mergeCell ref="D296:E296"/>
    <mergeCell ref="H296:L296"/>
    <mergeCell ref="M296:N296"/>
    <mergeCell ref="D298:D300"/>
    <mergeCell ref="E298:E300"/>
    <mergeCell ref="F298:F300"/>
    <mergeCell ref="G298:G300"/>
    <mergeCell ref="H298:H300"/>
    <mergeCell ref="I298:N298"/>
    <mergeCell ref="D293:E293"/>
    <mergeCell ref="H293:J293"/>
    <mergeCell ref="D294:E294"/>
    <mergeCell ref="H294:I294"/>
    <mergeCell ref="M294:N294"/>
    <mergeCell ref="D295:E295"/>
    <mergeCell ref="D278:E278"/>
    <mergeCell ref="F278:H278"/>
    <mergeCell ref="I278:L278"/>
    <mergeCell ref="M278:N278"/>
    <mergeCell ref="O278:P278"/>
    <mergeCell ref="F290:J290"/>
    <mergeCell ref="K290:O290"/>
    <mergeCell ref="D276:E276"/>
    <mergeCell ref="F276:H276"/>
    <mergeCell ref="I276:L276"/>
    <mergeCell ref="M276:N276"/>
    <mergeCell ref="O276:P276"/>
    <mergeCell ref="D277:E277"/>
    <mergeCell ref="F277:H277"/>
    <mergeCell ref="I277:L277"/>
    <mergeCell ref="M277:N277"/>
    <mergeCell ref="O277:P277"/>
    <mergeCell ref="D271:N271"/>
    <mergeCell ref="D272:N272"/>
    <mergeCell ref="D273:N273"/>
    <mergeCell ref="D274:L274"/>
    <mergeCell ref="I275:K275"/>
    <mergeCell ref="L275:N275"/>
    <mergeCell ref="O259:O261"/>
    <mergeCell ref="P259:P261"/>
    <mergeCell ref="Q259:Q261"/>
    <mergeCell ref="I260:J260"/>
    <mergeCell ref="K260:L260"/>
    <mergeCell ref="M260:N260"/>
    <mergeCell ref="D257:E257"/>
    <mergeCell ref="H257:L257"/>
    <mergeCell ref="M257:N257"/>
    <mergeCell ref="D259:D261"/>
    <mergeCell ref="E259:E261"/>
    <mergeCell ref="F259:F261"/>
    <mergeCell ref="G259:G261"/>
    <mergeCell ref="H259:H261"/>
    <mergeCell ref="I259:N259"/>
    <mergeCell ref="D254:E254"/>
    <mergeCell ref="H254:J254"/>
    <mergeCell ref="D255:E255"/>
    <mergeCell ref="H255:I255"/>
    <mergeCell ref="M255:N255"/>
    <mergeCell ref="D256:E256"/>
    <mergeCell ref="D240:E240"/>
    <mergeCell ref="F240:H240"/>
    <mergeCell ref="I240:L240"/>
    <mergeCell ref="M240:N240"/>
    <mergeCell ref="O240:P240"/>
    <mergeCell ref="F251:J251"/>
    <mergeCell ref="K251:O251"/>
    <mergeCell ref="D238:E238"/>
    <mergeCell ref="F238:H238"/>
    <mergeCell ref="I238:L238"/>
    <mergeCell ref="M238:N238"/>
    <mergeCell ref="O238:P238"/>
    <mergeCell ref="D239:E239"/>
    <mergeCell ref="F239:H239"/>
    <mergeCell ref="I239:L239"/>
    <mergeCell ref="M239:N239"/>
    <mergeCell ref="O239:P239"/>
    <mergeCell ref="D233:N233"/>
    <mergeCell ref="D234:N234"/>
    <mergeCell ref="D235:N235"/>
    <mergeCell ref="D236:L236"/>
    <mergeCell ref="I237:K237"/>
    <mergeCell ref="L237:N237"/>
    <mergeCell ref="O221:O223"/>
    <mergeCell ref="P221:P223"/>
    <mergeCell ref="Q221:Q223"/>
    <mergeCell ref="I222:J222"/>
    <mergeCell ref="K222:L222"/>
    <mergeCell ref="M222:N222"/>
    <mergeCell ref="D221:D223"/>
    <mergeCell ref="E221:E223"/>
    <mergeCell ref="F221:F223"/>
    <mergeCell ref="G221:G223"/>
    <mergeCell ref="H221:H223"/>
    <mergeCell ref="I221:N221"/>
    <mergeCell ref="D216:E216"/>
    <mergeCell ref="D217:E217"/>
    <mergeCell ref="H217:J217"/>
    <mergeCell ref="M217:N217"/>
    <mergeCell ref="D218:E218"/>
    <mergeCell ref="D219:E219"/>
    <mergeCell ref="H219:L219"/>
    <mergeCell ref="M219:N219"/>
    <mergeCell ref="D199:E199"/>
    <mergeCell ref="F199:H199"/>
    <mergeCell ref="I199:L199"/>
    <mergeCell ref="M199:N199"/>
    <mergeCell ref="O199:P199"/>
    <mergeCell ref="F213:J213"/>
    <mergeCell ref="K213:O213"/>
    <mergeCell ref="D197:E197"/>
    <mergeCell ref="F197:H197"/>
    <mergeCell ref="I197:L197"/>
    <mergeCell ref="M197:N197"/>
    <mergeCell ref="O197:P197"/>
    <mergeCell ref="D198:E198"/>
    <mergeCell ref="F198:H198"/>
    <mergeCell ref="I198:L198"/>
    <mergeCell ref="M198:N198"/>
    <mergeCell ref="O198:P198"/>
    <mergeCell ref="D192:N192"/>
    <mergeCell ref="D193:N193"/>
    <mergeCell ref="D194:N194"/>
    <mergeCell ref="D195:L195"/>
    <mergeCell ref="I196:K196"/>
    <mergeCell ref="L196:N196"/>
    <mergeCell ref="O180:O182"/>
    <mergeCell ref="P180:P182"/>
    <mergeCell ref="Q180:Q182"/>
    <mergeCell ref="I181:J181"/>
    <mergeCell ref="K181:L181"/>
    <mergeCell ref="M181:N181"/>
    <mergeCell ref="D178:E178"/>
    <mergeCell ref="H178:L178"/>
    <mergeCell ref="M178:N178"/>
    <mergeCell ref="D180:D182"/>
    <mergeCell ref="E180:E182"/>
    <mergeCell ref="F180:F182"/>
    <mergeCell ref="G180:G182"/>
    <mergeCell ref="H180:H182"/>
    <mergeCell ref="I180:N180"/>
    <mergeCell ref="D175:E175"/>
    <mergeCell ref="H175:J175"/>
    <mergeCell ref="D176:E176"/>
    <mergeCell ref="H176:I176"/>
    <mergeCell ref="M176:N176"/>
    <mergeCell ref="D177:E177"/>
    <mergeCell ref="D157:E157"/>
    <mergeCell ref="F157:H157"/>
    <mergeCell ref="I157:L157"/>
    <mergeCell ref="M157:N157"/>
    <mergeCell ref="O157:P157"/>
    <mergeCell ref="F172:J172"/>
    <mergeCell ref="K172:O172"/>
    <mergeCell ref="D155:E155"/>
    <mergeCell ref="F155:H155"/>
    <mergeCell ref="I155:L155"/>
    <mergeCell ref="M155:N155"/>
    <mergeCell ref="O155:P155"/>
    <mergeCell ref="D156:E156"/>
    <mergeCell ref="F156:H156"/>
    <mergeCell ref="I156:L156"/>
    <mergeCell ref="M156:N156"/>
    <mergeCell ref="O156:P156"/>
    <mergeCell ref="D150:N150"/>
    <mergeCell ref="D151:N151"/>
    <mergeCell ref="D152:N152"/>
    <mergeCell ref="D153:L153"/>
    <mergeCell ref="I154:K154"/>
    <mergeCell ref="L154:N154"/>
    <mergeCell ref="O130:O132"/>
    <mergeCell ref="P130:P132"/>
    <mergeCell ref="Q130:Q132"/>
    <mergeCell ref="I131:J131"/>
    <mergeCell ref="K131:L131"/>
    <mergeCell ref="M131:N131"/>
    <mergeCell ref="D128:E128"/>
    <mergeCell ref="H128:L128"/>
    <mergeCell ref="M128:N128"/>
    <mergeCell ref="D130:D132"/>
    <mergeCell ref="E130:E132"/>
    <mergeCell ref="F130:F132"/>
    <mergeCell ref="G130:G132"/>
    <mergeCell ref="H130:H132"/>
    <mergeCell ref="I130:N130"/>
    <mergeCell ref="D125:E125"/>
    <mergeCell ref="H125:J125"/>
    <mergeCell ref="D126:E126"/>
    <mergeCell ref="H126:I126"/>
    <mergeCell ref="M126:N126"/>
    <mergeCell ref="D127:E127"/>
    <mergeCell ref="D114:E114"/>
    <mergeCell ref="F114:H114"/>
    <mergeCell ref="I114:L114"/>
    <mergeCell ref="M114:N114"/>
    <mergeCell ref="O114:P114"/>
    <mergeCell ref="F122:J122"/>
    <mergeCell ref="K122:O122"/>
    <mergeCell ref="D112:E112"/>
    <mergeCell ref="F112:H112"/>
    <mergeCell ref="I112:L112"/>
    <mergeCell ref="M112:N112"/>
    <mergeCell ref="O112:P112"/>
    <mergeCell ref="D113:E113"/>
    <mergeCell ref="F113:H113"/>
    <mergeCell ref="I113:L113"/>
    <mergeCell ref="M113:N113"/>
    <mergeCell ref="O113:P113"/>
    <mergeCell ref="D107:N107"/>
    <mergeCell ref="D108:N108"/>
    <mergeCell ref="D109:N109"/>
    <mergeCell ref="D110:L110"/>
    <mergeCell ref="I111:K111"/>
    <mergeCell ref="L111:N111"/>
    <mergeCell ref="O93:O95"/>
    <mergeCell ref="P93:P95"/>
    <mergeCell ref="Q93:Q95"/>
    <mergeCell ref="I94:J94"/>
    <mergeCell ref="K94:L94"/>
    <mergeCell ref="M94:N94"/>
    <mergeCell ref="D90:E90"/>
    <mergeCell ref="D91:E91"/>
    <mergeCell ref="H91:L91"/>
    <mergeCell ref="M91:N91"/>
    <mergeCell ref="D93:D95"/>
    <mergeCell ref="E93:E95"/>
    <mergeCell ref="F93:F95"/>
    <mergeCell ref="G93:G95"/>
    <mergeCell ref="H93:H95"/>
    <mergeCell ref="I93:N93"/>
    <mergeCell ref="P76:Q76"/>
    <mergeCell ref="F85:J85"/>
    <mergeCell ref="K85:O85"/>
    <mergeCell ref="D88:E88"/>
    <mergeCell ref="H88:J88"/>
    <mergeCell ref="D89:E89"/>
    <mergeCell ref="H89:I89"/>
    <mergeCell ref="M89:N89"/>
    <mergeCell ref="I73:K73"/>
    <mergeCell ref="L73:N73"/>
    <mergeCell ref="D76:F76"/>
    <mergeCell ref="G76:I76"/>
    <mergeCell ref="J76:M76"/>
    <mergeCell ref="N76:O76"/>
    <mergeCell ref="D75:F75"/>
    <mergeCell ref="G75:I75"/>
    <mergeCell ref="J75:M75"/>
    <mergeCell ref="N75:O75"/>
    <mergeCell ref="P75:Q75"/>
    <mergeCell ref="P74:Q74"/>
    <mergeCell ref="D74:F74"/>
    <mergeCell ref="G74:I74"/>
    <mergeCell ref="J74:M74"/>
    <mergeCell ref="N74:O74"/>
    <mergeCell ref="D69:N69"/>
    <mergeCell ref="D70:N70"/>
    <mergeCell ref="D71:N71"/>
    <mergeCell ref="D72:L72"/>
    <mergeCell ref="O52:O54"/>
    <mergeCell ref="D52:D54"/>
    <mergeCell ref="E52:E54"/>
    <mergeCell ref="F52:F54"/>
    <mergeCell ref="G52:G54"/>
    <mergeCell ref="H52:H54"/>
    <mergeCell ref="I52:N52"/>
    <mergeCell ref="I53:J53"/>
    <mergeCell ref="K53:L53"/>
    <mergeCell ref="P52:P54"/>
    <mergeCell ref="Q52:Q54"/>
    <mergeCell ref="M53:N53"/>
    <mergeCell ref="D49:E49"/>
    <mergeCell ref="D50:E50"/>
    <mergeCell ref="D47:E47"/>
    <mergeCell ref="D48:E48"/>
    <mergeCell ref="D32:E32"/>
    <mergeCell ref="F32:H32"/>
    <mergeCell ref="I32:L32"/>
    <mergeCell ref="M32:N32"/>
    <mergeCell ref="O32:P32"/>
    <mergeCell ref="F44:J44"/>
    <mergeCell ref="K44:O44"/>
    <mergeCell ref="H47:J47"/>
    <mergeCell ref="H48:I48"/>
    <mergeCell ref="M48:N48"/>
    <mergeCell ref="H50:L50"/>
    <mergeCell ref="M50:N50"/>
    <mergeCell ref="D30:E30"/>
    <mergeCell ref="F30:H30"/>
    <mergeCell ref="I30:L30"/>
    <mergeCell ref="M30:N30"/>
    <mergeCell ref="O30:P30"/>
    <mergeCell ref="D31:E31"/>
    <mergeCell ref="F31:H31"/>
    <mergeCell ref="I31:L31"/>
    <mergeCell ref="M31:N31"/>
    <mergeCell ref="O31:P31"/>
    <mergeCell ref="D28:L28"/>
    <mergeCell ref="I29:K29"/>
    <mergeCell ref="L29:N29"/>
    <mergeCell ref="I11:N11"/>
    <mergeCell ref="O11:O13"/>
    <mergeCell ref="P11:P13"/>
    <mergeCell ref="Q11:Q13"/>
    <mergeCell ref="I12:J12"/>
    <mergeCell ref="K12:L12"/>
    <mergeCell ref="M12:N12"/>
    <mergeCell ref="D11:D13"/>
    <mergeCell ref="E11:E13"/>
    <mergeCell ref="F11:F13"/>
    <mergeCell ref="G11:G13"/>
    <mergeCell ref="H11:H13"/>
    <mergeCell ref="D25:N25"/>
    <mergeCell ref="S25:U25"/>
    <mergeCell ref="D26:N26"/>
    <mergeCell ref="D27:N27"/>
    <mergeCell ref="F3:J3"/>
    <mergeCell ref="K3:O3"/>
    <mergeCell ref="D6:E6"/>
    <mergeCell ref="H6:J6"/>
    <mergeCell ref="D7:E7"/>
    <mergeCell ref="H7:I7"/>
    <mergeCell ref="M7:N7"/>
    <mergeCell ref="D8:E8"/>
    <mergeCell ref="D9:E9"/>
    <mergeCell ref="H9:L9"/>
    <mergeCell ref="M9:N9"/>
  </mergeCells>
  <printOptions horizontalCentered="1"/>
  <pageMargins left="0.39370078740157483" right="0.39370078740157483" top="0.39370078740157483" bottom="0.74803149606299213" header="0.31496062992125984" footer="0.31496062992125984"/>
  <pageSetup paperSize="9" scale="37" orientation="landscape" verticalDpi="300" r:id="rId1"/>
  <headerFooter>
    <oddFooter>&amp;C&amp;"Arial,Regular"&amp;10Page &amp;P of &amp;N</oddFooter>
  </headerFooter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94D0-1E45-4345-9680-E8116BD73DFF}">
  <dimension ref="A1:AF374"/>
  <sheetViews>
    <sheetView rightToLeft="1" view="pageBreakPreview" topLeftCell="A259" zoomScale="40" zoomScaleNormal="75" zoomScaleSheetLayoutView="40" workbookViewId="0">
      <selection activeCell="P75" sqref="P75:Q75"/>
    </sheetView>
  </sheetViews>
  <sheetFormatPr defaultColWidth="9.140625" defaultRowHeight="14.25"/>
  <cols>
    <col min="1" max="1" width="23.7109375" style="4" bestFit="1" customWidth="1"/>
    <col min="2" max="2" width="26.5703125" style="4" customWidth="1"/>
    <col min="3" max="3" width="3" style="4" customWidth="1"/>
    <col min="4" max="4" width="11.42578125" style="4" customWidth="1"/>
    <col min="5" max="5" width="77" style="4" customWidth="1"/>
    <col min="6" max="6" width="10.42578125" style="4" customWidth="1"/>
    <col min="7" max="7" width="18.5703125" style="4" customWidth="1"/>
    <col min="8" max="8" width="18.140625" style="4" customWidth="1"/>
    <col min="9" max="10" width="13.42578125" style="4" customWidth="1"/>
    <col min="11" max="11" width="14.42578125" style="4" bestFit="1" customWidth="1"/>
    <col min="12" max="12" width="13.42578125" style="4" customWidth="1"/>
    <col min="13" max="13" width="14.42578125" style="4" bestFit="1" customWidth="1"/>
    <col min="14" max="14" width="13.42578125" style="4" customWidth="1"/>
    <col min="15" max="15" width="28.28515625" style="4" customWidth="1"/>
    <col min="16" max="16" width="25.5703125" style="4" customWidth="1"/>
    <col min="17" max="17" width="16.5703125" style="4" customWidth="1"/>
    <col min="18" max="18" width="1.42578125" style="4" customWidth="1"/>
    <col min="19" max="19" width="10.85546875" style="4" bestFit="1" customWidth="1"/>
    <col min="20" max="16384" width="9.140625" style="4"/>
  </cols>
  <sheetData>
    <row r="1" spans="1:18" ht="39.75" customHeight="1" thickTop="1">
      <c r="A1" s="87">
        <f>$O$27</f>
        <v>32947</v>
      </c>
      <c r="B1" s="55" t="s">
        <v>101</v>
      </c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52.5" customHeight="1">
      <c r="A2" s="87">
        <f t="shared" ref="A2:A33" si="0">$O$27</f>
        <v>32947</v>
      </c>
      <c r="B2" s="55" t="s">
        <v>101</v>
      </c>
      <c r="C2" s="5"/>
      <c r="R2" s="6"/>
    </row>
    <row r="3" spans="1:18" ht="90">
      <c r="A3" s="87">
        <f t="shared" si="0"/>
        <v>32947</v>
      </c>
      <c r="B3" s="55" t="s">
        <v>101</v>
      </c>
      <c r="C3" s="5"/>
      <c r="E3" s="7" t="s">
        <v>0</v>
      </c>
      <c r="F3" s="149" t="s">
        <v>1</v>
      </c>
      <c r="G3" s="150"/>
      <c r="H3" s="150"/>
      <c r="I3" s="150"/>
      <c r="J3" s="151"/>
      <c r="K3" s="152"/>
      <c r="L3" s="152"/>
      <c r="M3" s="152"/>
      <c r="N3" s="152"/>
      <c r="O3" s="152"/>
      <c r="P3" s="8"/>
      <c r="R3" s="6"/>
    </row>
    <row r="4" spans="1:18" ht="12" customHeight="1">
      <c r="A4" s="87">
        <f t="shared" si="0"/>
        <v>32947</v>
      </c>
      <c r="B4" s="55" t="s">
        <v>101</v>
      </c>
      <c r="C4" s="5"/>
      <c r="E4" s="9"/>
      <c r="Q4" s="10"/>
      <c r="R4" s="6"/>
    </row>
    <row r="5" spans="1:18" ht="11.25" customHeight="1">
      <c r="A5" s="87">
        <f t="shared" si="0"/>
        <v>32947</v>
      </c>
      <c r="B5" s="55" t="s">
        <v>101</v>
      </c>
      <c r="C5" s="5"/>
      <c r="R5" s="6"/>
    </row>
    <row r="6" spans="1:18" ht="22.5" customHeight="1">
      <c r="A6" s="87">
        <f t="shared" si="0"/>
        <v>32947</v>
      </c>
      <c r="B6" s="55" t="s">
        <v>101</v>
      </c>
      <c r="C6" s="5"/>
      <c r="D6" s="147" t="s">
        <v>2</v>
      </c>
      <c r="E6" s="147"/>
      <c r="F6" s="11"/>
      <c r="G6" s="11"/>
      <c r="H6" s="174" t="s">
        <v>57</v>
      </c>
      <c r="I6" s="174"/>
      <c r="J6" s="174"/>
      <c r="K6" s="12"/>
      <c r="R6" s="6"/>
    </row>
    <row r="7" spans="1:18" ht="20.25" customHeight="1">
      <c r="A7" s="87">
        <f t="shared" si="0"/>
        <v>32947</v>
      </c>
      <c r="B7" s="55" t="s">
        <v>101</v>
      </c>
      <c r="C7" s="5"/>
      <c r="D7" s="153" t="s">
        <v>49</v>
      </c>
      <c r="E7" s="153"/>
      <c r="F7" s="13"/>
      <c r="G7" s="13"/>
      <c r="H7" s="153" t="s">
        <v>3</v>
      </c>
      <c r="I7" s="153"/>
      <c r="J7" s="13"/>
      <c r="K7" s="13"/>
      <c r="M7" s="154" t="s">
        <v>37</v>
      </c>
      <c r="N7" s="154"/>
      <c r="R7" s="6"/>
    </row>
    <row r="8" spans="1:18" ht="20.25" customHeight="1">
      <c r="A8" s="87">
        <f t="shared" si="0"/>
        <v>32947</v>
      </c>
      <c r="B8" s="55" t="s">
        <v>101</v>
      </c>
      <c r="C8" s="5"/>
      <c r="D8" s="153" t="s">
        <v>58</v>
      </c>
      <c r="E8" s="153"/>
      <c r="F8" s="13"/>
      <c r="G8" s="13"/>
      <c r="H8" s="146"/>
      <c r="I8" s="146"/>
      <c r="J8" s="13"/>
      <c r="K8" s="13"/>
      <c r="M8" s="15"/>
      <c r="R8" s="6"/>
    </row>
    <row r="9" spans="1:18" ht="20.25" customHeight="1">
      <c r="A9" s="87">
        <f t="shared" si="0"/>
        <v>32947</v>
      </c>
      <c r="B9" s="55" t="s">
        <v>101</v>
      </c>
      <c r="C9" s="5"/>
      <c r="D9" s="153" t="s">
        <v>59</v>
      </c>
      <c r="E9" s="153"/>
      <c r="F9" s="13"/>
      <c r="G9" s="13"/>
      <c r="H9" s="153" t="s">
        <v>60</v>
      </c>
      <c r="I9" s="153"/>
      <c r="J9" s="153"/>
      <c r="K9" s="153"/>
      <c r="L9" s="153"/>
      <c r="M9" s="154" t="s">
        <v>6</v>
      </c>
      <c r="N9" s="154"/>
      <c r="R9" s="6"/>
    </row>
    <row r="10" spans="1:18" ht="23.25" thickBot="1">
      <c r="A10" s="87">
        <f t="shared" si="0"/>
        <v>32947</v>
      </c>
      <c r="B10" s="55" t="s">
        <v>101</v>
      </c>
      <c r="C10" s="5"/>
      <c r="D10" s="16"/>
      <c r="R10" s="6"/>
    </row>
    <row r="11" spans="1:18" ht="27" customHeight="1" thickTop="1">
      <c r="A11" s="87">
        <f t="shared" si="0"/>
        <v>32947</v>
      </c>
      <c r="B11" s="55" t="s">
        <v>101</v>
      </c>
      <c r="C11" s="5"/>
      <c r="D11" s="155" t="s">
        <v>7</v>
      </c>
      <c r="E11" s="158" t="s">
        <v>8</v>
      </c>
      <c r="F11" s="158" t="s">
        <v>9</v>
      </c>
      <c r="G11" s="161" t="s">
        <v>10</v>
      </c>
      <c r="H11" s="161" t="s">
        <v>11</v>
      </c>
      <c r="I11" s="158" t="s">
        <v>12</v>
      </c>
      <c r="J11" s="158"/>
      <c r="K11" s="158"/>
      <c r="L11" s="158"/>
      <c r="M11" s="158"/>
      <c r="N11" s="158"/>
      <c r="O11" s="158" t="s">
        <v>13</v>
      </c>
      <c r="P11" s="158" t="s">
        <v>14</v>
      </c>
      <c r="Q11" s="169" t="s">
        <v>15</v>
      </c>
      <c r="R11" s="6"/>
    </row>
    <row r="12" spans="1:18" ht="27" customHeight="1">
      <c r="A12" s="87">
        <f t="shared" si="0"/>
        <v>32947</v>
      </c>
      <c r="B12" s="55" t="s">
        <v>101</v>
      </c>
      <c r="C12" s="5"/>
      <c r="D12" s="156"/>
      <c r="E12" s="159"/>
      <c r="F12" s="159"/>
      <c r="G12" s="162"/>
      <c r="H12" s="162"/>
      <c r="I12" s="172" t="s">
        <v>16</v>
      </c>
      <c r="J12" s="173"/>
      <c r="K12" s="159" t="s">
        <v>17</v>
      </c>
      <c r="L12" s="159"/>
      <c r="M12" s="159" t="s">
        <v>18</v>
      </c>
      <c r="N12" s="159"/>
      <c r="O12" s="159"/>
      <c r="P12" s="159"/>
      <c r="Q12" s="170"/>
      <c r="R12" s="6"/>
    </row>
    <row r="13" spans="1:18" ht="27" customHeight="1" thickBot="1">
      <c r="A13" s="87">
        <f t="shared" si="0"/>
        <v>32947</v>
      </c>
      <c r="B13" s="55" t="s">
        <v>101</v>
      </c>
      <c r="C13" s="5"/>
      <c r="D13" s="157"/>
      <c r="E13" s="160"/>
      <c r="F13" s="160"/>
      <c r="G13" s="163"/>
      <c r="H13" s="163"/>
      <c r="I13" s="144" t="s">
        <v>19</v>
      </c>
      <c r="J13" s="144" t="s">
        <v>20</v>
      </c>
      <c r="K13" s="144" t="s">
        <v>19</v>
      </c>
      <c r="L13" s="144" t="s">
        <v>20</v>
      </c>
      <c r="M13" s="144" t="s">
        <v>19</v>
      </c>
      <c r="N13" s="144" t="s">
        <v>20</v>
      </c>
      <c r="O13" s="160"/>
      <c r="P13" s="160"/>
      <c r="Q13" s="171"/>
      <c r="R13" s="6"/>
    </row>
    <row r="14" spans="1:18" ht="47.25" customHeight="1" thickTop="1">
      <c r="A14" s="87">
        <f t="shared" si="0"/>
        <v>32947</v>
      </c>
      <c r="B14" s="55" t="s">
        <v>101</v>
      </c>
      <c r="C14" s="5"/>
      <c r="D14" s="18"/>
      <c r="E14" s="19" t="s">
        <v>21</v>
      </c>
      <c r="F14" s="20"/>
      <c r="G14" s="21"/>
      <c r="H14" s="22"/>
      <c r="I14" s="22"/>
      <c r="J14" s="23"/>
      <c r="K14" s="22"/>
      <c r="L14" s="24"/>
      <c r="M14" s="25"/>
      <c r="N14" s="23"/>
      <c r="O14" s="26"/>
      <c r="P14" s="27"/>
      <c r="Q14" s="28"/>
      <c r="R14" s="6"/>
    </row>
    <row r="15" spans="1:18" ht="47.25" customHeight="1">
      <c r="A15" s="87">
        <f t="shared" si="0"/>
        <v>32947</v>
      </c>
      <c r="B15" s="55" t="s">
        <v>101</v>
      </c>
      <c r="C15" s="5"/>
      <c r="D15" s="35"/>
      <c r="E15" s="82" t="s">
        <v>61</v>
      </c>
      <c r="F15" s="22" t="s">
        <v>22</v>
      </c>
      <c r="G15" s="32">
        <v>60</v>
      </c>
      <c r="H15" s="26">
        <v>0</v>
      </c>
      <c r="I15" s="26">
        <v>23</v>
      </c>
      <c r="J15" s="24">
        <v>0.95</v>
      </c>
      <c r="K15" s="31">
        <f t="shared" ref="K15:L20" si="1">M15-I15</f>
        <v>0</v>
      </c>
      <c r="L15" s="24">
        <f>N15-J15</f>
        <v>0</v>
      </c>
      <c r="M15" s="26">
        <v>23</v>
      </c>
      <c r="N15" s="24">
        <v>0.95</v>
      </c>
      <c r="O15" s="26">
        <f>N15*M15*G15</f>
        <v>1310.9999999999998</v>
      </c>
      <c r="P15" s="36"/>
      <c r="Q15" s="28"/>
      <c r="R15" s="6"/>
    </row>
    <row r="16" spans="1:18" ht="47.25" customHeight="1">
      <c r="A16" s="87">
        <f t="shared" si="0"/>
        <v>32947</v>
      </c>
      <c r="B16" s="55" t="s">
        <v>101</v>
      </c>
      <c r="C16" s="5"/>
      <c r="D16" s="35"/>
      <c r="E16" s="82" t="s">
        <v>62</v>
      </c>
      <c r="F16" s="22" t="s">
        <v>24</v>
      </c>
      <c r="G16" s="32">
        <v>400</v>
      </c>
      <c r="H16" s="26">
        <v>0</v>
      </c>
      <c r="I16" s="26">
        <f>40.25+5</f>
        <v>45.25</v>
      </c>
      <c r="J16" s="24">
        <v>0.95</v>
      </c>
      <c r="K16" s="31">
        <f t="shared" si="1"/>
        <v>0</v>
      </c>
      <c r="L16" s="24">
        <f t="shared" si="1"/>
        <v>0</v>
      </c>
      <c r="M16" s="26">
        <f>40.25+5</f>
        <v>45.25</v>
      </c>
      <c r="N16" s="24">
        <v>0.95</v>
      </c>
      <c r="O16" s="26">
        <f>N16*M16*G16</f>
        <v>17195</v>
      </c>
      <c r="P16" s="36"/>
      <c r="Q16" s="28"/>
      <c r="R16" s="6"/>
    </row>
    <row r="17" spans="1:21" ht="47.25" customHeight="1">
      <c r="A17" s="87">
        <f t="shared" si="0"/>
        <v>32947</v>
      </c>
      <c r="B17" s="55" t="s">
        <v>101</v>
      </c>
      <c r="C17" s="5"/>
      <c r="D17" s="35"/>
      <c r="E17" s="82" t="s">
        <v>45</v>
      </c>
      <c r="F17" s="22" t="s">
        <v>22</v>
      </c>
      <c r="G17" s="32">
        <v>60</v>
      </c>
      <c r="H17" s="26">
        <v>0</v>
      </c>
      <c r="I17" s="26">
        <v>28</v>
      </c>
      <c r="J17" s="24">
        <v>0.95</v>
      </c>
      <c r="K17" s="31">
        <f t="shared" si="1"/>
        <v>0</v>
      </c>
      <c r="L17" s="24">
        <f t="shared" si="1"/>
        <v>0</v>
      </c>
      <c r="M17" s="26">
        <v>28</v>
      </c>
      <c r="N17" s="24">
        <v>0.95</v>
      </c>
      <c r="O17" s="26">
        <f>N17*M17*G17</f>
        <v>1595.9999999999998</v>
      </c>
      <c r="P17" s="36"/>
      <c r="Q17" s="28"/>
      <c r="R17" s="6"/>
    </row>
    <row r="18" spans="1:21" ht="47.25" customHeight="1">
      <c r="A18" s="87">
        <f t="shared" si="0"/>
        <v>32947</v>
      </c>
      <c r="B18" s="55" t="s">
        <v>101</v>
      </c>
      <c r="C18" s="5"/>
      <c r="D18" s="35"/>
      <c r="E18" s="82" t="s">
        <v>46</v>
      </c>
      <c r="F18" s="22" t="s">
        <v>24</v>
      </c>
      <c r="G18" s="32">
        <v>400</v>
      </c>
      <c r="H18" s="26">
        <v>0</v>
      </c>
      <c r="I18" s="26">
        <f>161*0.25</f>
        <v>40.25</v>
      </c>
      <c r="J18" s="24">
        <v>0.95</v>
      </c>
      <c r="K18" s="31">
        <f t="shared" si="1"/>
        <v>0</v>
      </c>
      <c r="L18" s="24">
        <f t="shared" si="1"/>
        <v>0</v>
      </c>
      <c r="M18" s="26">
        <f>161*0.25</f>
        <v>40.25</v>
      </c>
      <c r="N18" s="24">
        <v>0.95</v>
      </c>
      <c r="O18" s="26">
        <f>N18*M18*G18</f>
        <v>15294.999999999998</v>
      </c>
      <c r="P18" s="36"/>
      <c r="Q18" s="28"/>
      <c r="R18" s="6"/>
    </row>
    <row r="19" spans="1:21" ht="47.25" customHeight="1">
      <c r="A19" s="87">
        <f t="shared" si="0"/>
        <v>32947</v>
      </c>
      <c r="B19" s="55" t="s">
        <v>101</v>
      </c>
      <c r="C19" s="5"/>
      <c r="D19" s="35"/>
      <c r="E19" s="82" t="s">
        <v>63</v>
      </c>
      <c r="F19" s="22" t="s">
        <v>36</v>
      </c>
      <c r="G19" s="32">
        <v>250</v>
      </c>
      <c r="H19" s="26">
        <v>0</v>
      </c>
      <c r="I19" s="26">
        <v>-2</v>
      </c>
      <c r="J19" s="24">
        <v>1</v>
      </c>
      <c r="K19" s="31">
        <f t="shared" si="1"/>
        <v>0</v>
      </c>
      <c r="L19" s="24">
        <f t="shared" si="1"/>
        <v>0</v>
      </c>
      <c r="M19" s="26">
        <v>-2</v>
      </c>
      <c r="N19" s="24">
        <v>1</v>
      </c>
      <c r="O19" s="26">
        <f t="shared" ref="O19:O22" si="2">N19*M19*G19</f>
        <v>-500</v>
      </c>
      <c r="P19" s="36"/>
      <c r="Q19" s="28"/>
      <c r="R19" s="6"/>
    </row>
    <row r="20" spans="1:21" ht="47.25" customHeight="1">
      <c r="A20" s="87">
        <f t="shared" si="0"/>
        <v>32947</v>
      </c>
      <c r="B20" s="55" t="s">
        <v>101</v>
      </c>
      <c r="C20" s="5"/>
      <c r="D20" s="35"/>
      <c r="E20" s="82" t="s">
        <v>64</v>
      </c>
      <c r="F20" s="22" t="s">
        <v>36</v>
      </c>
      <c r="G20" s="32">
        <v>150</v>
      </c>
      <c r="H20" s="26">
        <v>0</v>
      </c>
      <c r="I20" s="26">
        <v>-1</v>
      </c>
      <c r="J20" s="24">
        <v>1</v>
      </c>
      <c r="K20" s="31">
        <f t="shared" si="1"/>
        <v>0</v>
      </c>
      <c r="L20" s="24">
        <f t="shared" si="1"/>
        <v>0</v>
      </c>
      <c r="M20" s="26">
        <v>-1</v>
      </c>
      <c r="N20" s="24">
        <v>1</v>
      </c>
      <c r="O20" s="26">
        <f t="shared" si="2"/>
        <v>-150</v>
      </c>
      <c r="P20" s="36"/>
      <c r="Q20" s="28"/>
      <c r="R20" s="6"/>
    </row>
    <row r="21" spans="1:21" ht="47.25" customHeight="1">
      <c r="A21" s="87">
        <f t="shared" si="0"/>
        <v>32947</v>
      </c>
      <c r="B21" s="55" t="s">
        <v>101</v>
      </c>
      <c r="C21" s="5"/>
      <c r="D21" s="35"/>
      <c r="E21" s="82" t="s">
        <v>65</v>
      </c>
      <c r="F21" s="22" t="s">
        <v>36</v>
      </c>
      <c r="G21" s="32">
        <v>250</v>
      </c>
      <c r="H21" s="26">
        <v>0</v>
      </c>
      <c r="I21" s="26">
        <v>-4</v>
      </c>
      <c r="J21" s="24">
        <v>1</v>
      </c>
      <c r="K21" s="31">
        <f>M21-I21</f>
        <v>0</v>
      </c>
      <c r="L21" s="24">
        <f>N21-J21</f>
        <v>0</v>
      </c>
      <c r="M21" s="26">
        <v>-4</v>
      </c>
      <c r="N21" s="24">
        <v>1</v>
      </c>
      <c r="O21" s="26">
        <f t="shared" si="2"/>
        <v>-1000</v>
      </c>
      <c r="P21" s="36"/>
      <c r="Q21" s="28"/>
      <c r="R21" s="6"/>
    </row>
    <row r="22" spans="1:21" ht="47.25" customHeight="1">
      <c r="A22" s="87">
        <f t="shared" si="0"/>
        <v>32947</v>
      </c>
      <c r="B22" s="55" t="s">
        <v>101</v>
      </c>
      <c r="C22" s="5"/>
      <c r="D22" s="35"/>
      <c r="E22" s="82" t="s">
        <v>66</v>
      </c>
      <c r="F22" s="22" t="s">
        <v>36</v>
      </c>
      <c r="G22" s="32">
        <v>150</v>
      </c>
      <c r="H22" s="26">
        <v>0</v>
      </c>
      <c r="I22" s="26">
        <v>-2</v>
      </c>
      <c r="J22" s="24">
        <v>1</v>
      </c>
      <c r="K22" s="31">
        <f>M22-I22</f>
        <v>0</v>
      </c>
      <c r="L22" s="24">
        <f>N22-J22</f>
        <v>0</v>
      </c>
      <c r="M22" s="26">
        <v>-2</v>
      </c>
      <c r="N22" s="24">
        <v>1</v>
      </c>
      <c r="O22" s="26">
        <f t="shared" si="2"/>
        <v>-300</v>
      </c>
      <c r="P22" s="36"/>
      <c r="Q22" s="28"/>
      <c r="R22" s="6"/>
    </row>
    <row r="23" spans="1:21" ht="47.25" customHeight="1">
      <c r="A23" s="87">
        <f t="shared" si="0"/>
        <v>32947</v>
      </c>
      <c r="B23" s="55" t="s">
        <v>101</v>
      </c>
      <c r="C23" s="5"/>
      <c r="D23" s="35"/>
      <c r="P23" s="36"/>
      <c r="Q23" s="28"/>
      <c r="R23" s="6"/>
    </row>
    <row r="24" spans="1:21" ht="47.25" customHeight="1" thickBot="1">
      <c r="A24" s="87">
        <f t="shared" si="0"/>
        <v>32947</v>
      </c>
      <c r="B24" s="55" t="s">
        <v>101</v>
      </c>
      <c r="C24" s="5"/>
      <c r="D24" s="74"/>
      <c r="E24" s="58"/>
      <c r="F24" s="22"/>
      <c r="G24" s="26"/>
      <c r="H24" s="26"/>
      <c r="I24" s="32"/>
      <c r="J24" s="24"/>
      <c r="K24" s="26"/>
      <c r="L24" s="24"/>
      <c r="M24" s="32"/>
      <c r="N24" s="24"/>
      <c r="O24" s="26"/>
      <c r="P24" s="36"/>
      <c r="Q24" s="28"/>
      <c r="R24" s="6"/>
    </row>
    <row r="25" spans="1:21" ht="47.25" customHeight="1" thickTop="1" thickBot="1">
      <c r="A25" s="87">
        <f t="shared" si="0"/>
        <v>32947</v>
      </c>
      <c r="B25" s="55" t="s">
        <v>101</v>
      </c>
      <c r="C25" s="5"/>
      <c r="D25" s="164" t="s">
        <v>25</v>
      </c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37">
        <f>SUM(O14:O24)</f>
        <v>33447</v>
      </c>
      <c r="P25" s="38"/>
      <c r="Q25" s="39"/>
      <c r="R25" s="6"/>
      <c r="S25" s="175">
        <v>5976.75</v>
      </c>
      <c r="T25" s="176"/>
      <c r="U25" s="177"/>
    </row>
    <row r="26" spans="1:21" ht="39" customHeight="1" thickTop="1" thickBot="1">
      <c r="A26" s="87">
        <f t="shared" si="0"/>
        <v>32947</v>
      </c>
      <c r="B26" s="55" t="s">
        <v>101</v>
      </c>
      <c r="C26" s="5"/>
      <c r="D26" s="164" t="s">
        <v>26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37">
        <v>500</v>
      </c>
      <c r="P26" s="38"/>
      <c r="Q26" s="39"/>
      <c r="R26" s="6"/>
      <c r="S26" s="40">
        <f t="shared" ref="S26:S27" si="3">O26-S25</f>
        <v>-5476.75</v>
      </c>
    </row>
    <row r="27" spans="1:21" ht="39" customHeight="1" thickTop="1" thickBot="1">
      <c r="A27" s="87">
        <f t="shared" si="0"/>
        <v>32947</v>
      </c>
      <c r="B27" s="55" t="s">
        <v>101</v>
      </c>
      <c r="C27" s="5"/>
      <c r="D27" s="164" t="s">
        <v>27</v>
      </c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37">
        <f>O25-O26</f>
        <v>32947</v>
      </c>
      <c r="P27" s="38"/>
      <c r="Q27" s="39"/>
      <c r="R27" s="6"/>
      <c r="S27" s="40">
        <f t="shared" si="3"/>
        <v>38423.75</v>
      </c>
    </row>
    <row r="28" spans="1:21" ht="47.25" customHeight="1" thickTop="1">
      <c r="A28" s="87">
        <f t="shared" si="0"/>
        <v>32947</v>
      </c>
      <c r="B28" s="55" t="s">
        <v>101</v>
      </c>
      <c r="C28" s="5"/>
      <c r="D28" s="166"/>
      <c r="E28" s="166"/>
      <c r="F28" s="166"/>
      <c r="G28" s="166"/>
      <c r="H28" s="166"/>
      <c r="I28" s="166"/>
      <c r="J28" s="166"/>
      <c r="K28" s="166"/>
      <c r="L28" s="166"/>
      <c r="R28" s="6"/>
      <c r="S28" s="40">
        <f>O25-S25</f>
        <v>27470.25</v>
      </c>
    </row>
    <row r="29" spans="1:21" ht="22.5">
      <c r="A29" s="87">
        <f t="shared" si="0"/>
        <v>32947</v>
      </c>
      <c r="B29" s="55" t="s">
        <v>101</v>
      </c>
      <c r="C29" s="5"/>
      <c r="D29" s="143"/>
      <c r="E29" s="142"/>
      <c r="F29" s="143"/>
      <c r="G29" s="143"/>
      <c r="H29" s="143"/>
      <c r="I29" s="167"/>
      <c r="J29" s="167"/>
      <c r="K29" s="167"/>
      <c r="L29" s="168"/>
      <c r="M29" s="168"/>
      <c r="N29" s="168"/>
      <c r="O29" s="43"/>
      <c r="P29" s="43"/>
      <c r="Q29" s="43"/>
      <c r="R29" s="44"/>
      <c r="S29" s="83"/>
      <c r="T29" s="45"/>
    </row>
    <row r="30" spans="1:21" s="49" customFormat="1" ht="39.75" customHeight="1">
      <c r="A30" s="87">
        <f t="shared" si="0"/>
        <v>32947</v>
      </c>
      <c r="B30" s="55" t="s">
        <v>101</v>
      </c>
      <c r="C30" s="46"/>
      <c r="D30" s="147" t="s">
        <v>35</v>
      </c>
      <c r="E30" s="147"/>
      <c r="F30" s="147" t="s">
        <v>28</v>
      </c>
      <c r="G30" s="147"/>
      <c r="H30" s="147"/>
      <c r="I30" s="148" t="s">
        <v>29</v>
      </c>
      <c r="J30" s="148"/>
      <c r="K30" s="148"/>
      <c r="L30" s="148"/>
      <c r="M30" s="148"/>
      <c r="N30" s="148"/>
      <c r="O30" s="147" t="s">
        <v>30</v>
      </c>
      <c r="P30" s="147"/>
      <c r="Q30" s="141"/>
      <c r="R30" s="48"/>
    </row>
    <row r="31" spans="1:21" ht="39.75" customHeight="1">
      <c r="A31" s="87">
        <f t="shared" si="0"/>
        <v>32947</v>
      </c>
      <c r="B31" s="55" t="s">
        <v>101</v>
      </c>
      <c r="C31" s="5"/>
      <c r="D31" s="147" t="s">
        <v>330</v>
      </c>
      <c r="E31" s="147"/>
      <c r="F31" s="147" t="s">
        <v>49</v>
      </c>
      <c r="G31" s="147"/>
      <c r="H31" s="147"/>
      <c r="I31" s="147" t="s">
        <v>49</v>
      </c>
      <c r="J31" s="147"/>
      <c r="K31" s="147"/>
      <c r="L31" s="147"/>
      <c r="M31" s="147"/>
      <c r="N31" s="147"/>
      <c r="O31" s="147" t="s">
        <v>49</v>
      </c>
      <c r="P31" s="147"/>
      <c r="Q31" s="50"/>
      <c r="R31" s="6"/>
    </row>
    <row r="32" spans="1:21" ht="39.75" customHeight="1">
      <c r="A32" s="87">
        <f t="shared" si="0"/>
        <v>32947</v>
      </c>
      <c r="B32" s="55" t="s">
        <v>101</v>
      </c>
      <c r="C32" s="5"/>
      <c r="D32" s="147" t="s">
        <v>31</v>
      </c>
      <c r="E32" s="147"/>
      <c r="F32" s="147" t="s">
        <v>32</v>
      </c>
      <c r="G32" s="147"/>
      <c r="H32" s="147"/>
      <c r="I32" s="147" t="s">
        <v>32</v>
      </c>
      <c r="J32" s="147"/>
      <c r="K32" s="147"/>
      <c r="L32" s="147"/>
      <c r="M32" s="147"/>
      <c r="N32" s="147"/>
      <c r="O32" s="147" t="s">
        <v>33</v>
      </c>
      <c r="P32" s="147"/>
      <c r="Q32" s="50"/>
      <c r="R32" s="6"/>
    </row>
    <row r="33" spans="1:18" ht="23.25" thickBot="1">
      <c r="A33" s="87">
        <f t="shared" si="0"/>
        <v>32947</v>
      </c>
      <c r="B33" s="55" t="s">
        <v>101</v>
      </c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3" t="s">
        <v>34</v>
      </c>
      <c r="R33" s="54"/>
    </row>
    <row r="34" spans="1:18" ht="15" thickTop="1"/>
    <row r="40" spans="1:18" ht="51.75" customHeight="1">
      <c r="P40" s="56">
        <f>S28+'[2]سعد 160-13'!Q27+'[2]سعد 39-17'!Q29+'[2]سعد 34B-10'!Q26+'[2]سعد 41-12'!Q27+'[2]سعد  96-11'!Q26+'[2]سعد 15-110'!Q27+'[2]سعد 56B-17  '!Q26+'[2]سعد 56A-17 '!Q25+'[2]سعد  111-15  '!Q26+'[2]سعد  102-15 '!Q29</f>
        <v>40768.590000000004</v>
      </c>
    </row>
    <row r="41" spans="1:18" ht="15" thickBot="1"/>
    <row r="42" spans="1:18" ht="26.25" thickTop="1">
      <c r="A42" s="87">
        <f>$O$71</f>
        <v>10305</v>
      </c>
      <c r="B42" s="80" t="s">
        <v>102</v>
      </c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8" ht="25.5">
      <c r="A43" s="87">
        <f t="shared" ref="A43:A77" si="4">$O$71</f>
        <v>10305</v>
      </c>
      <c r="B43" s="80" t="s">
        <v>102</v>
      </c>
      <c r="C43" s="5"/>
    </row>
    <row r="44" spans="1:18" ht="90">
      <c r="A44" s="87">
        <f t="shared" si="4"/>
        <v>10305</v>
      </c>
      <c r="B44" s="80" t="s">
        <v>102</v>
      </c>
      <c r="C44" s="5"/>
      <c r="E44" s="7" t="s">
        <v>0</v>
      </c>
      <c r="F44" s="149" t="s">
        <v>1</v>
      </c>
      <c r="G44" s="150"/>
      <c r="H44" s="150"/>
      <c r="I44" s="150"/>
      <c r="J44" s="151"/>
      <c r="K44" s="152"/>
      <c r="L44" s="152"/>
      <c r="M44" s="152"/>
      <c r="N44" s="152"/>
      <c r="O44" s="152"/>
      <c r="P44" s="8"/>
    </row>
    <row r="45" spans="1:18" ht="25.5">
      <c r="A45" s="87">
        <f t="shared" si="4"/>
        <v>10305</v>
      </c>
      <c r="B45" s="80" t="s">
        <v>102</v>
      </c>
      <c r="C45" s="5"/>
      <c r="E45" s="9"/>
      <c r="Q45" s="10"/>
    </row>
    <row r="46" spans="1:18" ht="25.5">
      <c r="A46" s="87">
        <f t="shared" si="4"/>
        <v>10305</v>
      </c>
      <c r="B46" s="80" t="s">
        <v>102</v>
      </c>
      <c r="C46" s="5"/>
    </row>
    <row r="47" spans="1:18" ht="25.5">
      <c r="A47" s="87">
        <f t="shared" si="4"/>
        <v>10305</v>
      </c>
      <c r="B47" s="80" t="s">
        <v>102</v>
      </c>
      <c r="C47" s="5"/>
      <c r="D47" s="147" t="s">
        <v>2</v>
      </c>
      <c r="E47" s="147"/>
      <c r="F47" s="11"/>
      <c r="G47" s="11"/>
      <c r="H47" s="174" t="s">
        <v>67</v>
      </c>
      <c r="I47" s="174"/>
      <c r="J47" s="174"/>
      <c r="K47" s="12"/>
    </row>
    <row r="48" spans="1:18" ht="25.5">
      <c r="A48" s="87">
        <f t="shared" si="4"/>
        <v>10305</v>
      </c>
      <c r="B48" s="80" t="s">
        <v>102</v>
      </c>
      <c r="C48" s="5"/>
      <c r="D48" s="153" t="s">
        <v>49</v>
      </c>
      <c r="E48" s="153"/>
      <c r="F48" s="13"/>
      <c r="G48" s="13"/>
      <c r="H48" s="153" t="s">
        <v>3</v>
      </c>
      <c r="I48" s="153"/>
      <c r="J48" s="13"/>
      <c r="K48" s="13"/>
      <c r="M48" s="154" t="s">
        <v>68</v>
      </c>
      <c r="N48" s="154"/>
    </row>
    <row r="49" spans="1:17" ht="25.5">
      <c r="A49" s="87">
        <f t="shared" si="4"/>
        <v>10305</v>
      </c>
      <c r="B49" s="80" t="s">
        <v>102</v>
      </c>
      <c r="C49" s="5"/>
      <c r="D49" s="153" t="s">
        <v>69</v>
      </c>
      <c r="E49" s="153"/>
      <c r="F49" s="13"/>
      <c r="G49" s="13"/>
      <c r="H49" s="146"/>
      <c r="I49" s="146"/>
      <c r="J49" s="13"/>
      <c r="K49" s="13"/>
      <c r="M49" s="15"/>
    </row>
    <row r="50" spans="1:17" ht="25.5">
      <c r="A50" s="87">
        <f t="shared" si="4"/>
        <v>10305</v>
      </c>
      <c r="B50" s="80" t="s">
        <v>102</v>
      </c>
      <c r="C50" s="5"/>
      <c r="D50" s="153" t="s">
        <v>70</v>
      </c>
      <c r="E50" s="153"/>
      <c r="F50" s="13"/>
      <c r="G50" s="13"/>
      <c r="H50" s="153" t="s">
        <v>71</v>
      </c>
      <c r="I50" s="153"/>
      <c r="J50" s="153"/>
      <c r="K50" s="153"/>
      <c r="L50" s="153"/>
      <c r="M50" s="154" t="s">
        <v>6</v>
      </c>
      <c r="N50" s="154"/>
    </row>
    <row r="51" spans="1:17" ht="26.25" thickBot="1">
      <c r="A51" s="87">
        <f t="shared" si="4"/>
        <v>10305</v>
      </c>
      <c r="B51" s="80" t="s">
        <v>102</v>
      </c>
      <c r="C51" s="5"/>
      <c r="D51" s="16"/>
    </row>
    <row r="52" spans="1:17" ht="26.25" thickTop="1">
      <c r="A52" s="87">
        <f t="shared" si="4"/>
        <v>10305</v>
      </c>
      <c r="B52" s="80" t="s">
        <v>102</v>
      </c>
      <c r="C52" s="5"/>
      <c r="D52" s="155" t="s">
        <v>7</v>
      </c>
      <c r="E52" s="158" t="s">
        <v>8</v>
      </c>
      <c r="F52" s="158" t="s">
        <v>9</v>
      </c>
      <c r="G52" s="161" t="s">
        <v>10</v>
      </c>
      <c r="H52" s="161" t="s">
        <v>11</v>
      </c>
      <c r="I52" s="158" t="s">
        <v>12</v>
      </c>
      <c r="J52" s="158"/>
      <c r="K52" s="158"/>
      <c r="L52" s="158"/>
      <c r="M52" s="158"/>
      <c r="N52" s="158"/>
      <c r="O52" s="158" t="s">
        <v>13</v>
      </c>
      <c r="P52" s="158" t="s">
        <v>14</v>
      </c>
      <c r="Q52" s="169" t="s">
        <v>15</v>
      </c>
    </row>
    <row r="53" spans="1:17" ht="25.5">
      <c r="A53" s="87">
        <f t="shared" si="4"/>
        <v>10305</v>
      </c>
      <c r="B53" s="80" t="s">
        <v>102</v>
      </c>
      <c r="C53" s="5"/>
      <c r="D53" s="156"/>
      <c r="E53" s="159"/>
      <c r="F53" s="159"/>
      <c r="G53" s="162"/>
      <c r="H53" s="162"/>
      <c r="I53" s="172" t="s">
        <v>16</v>
      </c>
      <c r="J53" s="173"/>
      <c r="K53" s="159" t="s">
        <v>17</v>
      </c>
      <c r="L53" s="159"/>
      <c r="M53" s="159" t="s">
        <v>18</v>
      </c>
      <c r="N53" s="159"/>
      <c r="O53" s="159"/>
      <c r="P53" s="159"/>
      <c r="Q53" s="170"/>
    </row>
    <row r="54" spans="1:17" ht="26.25" thickBot="1">
      <c r="A54" s="87">
        <f t="shared" si="4"/>
        <v>10305</v>
      </c>
      <c r="B54" s="80" t="s">
        <v>102</v>
      </c>
      <c r="C54" s="5"/>
      <c r="D54" s="157"/>
      <c r="E54" s="160"/>
      <c r="F54" s="160"/>
      <c r="G54" s="163"/>
      <c r="H54" s="163"/>
      <c r="I54" s="144" t="s">
        <v>19</v>
      </c>
      <c r="J54" s="144" t="s">
        <v>20</v>
      </c>
      <c r="K54" s="144" t="s">
        <v>19</v>
      </c>
      <c r="L54" s="144" t="s">
        <v>20</v>
      </c>
      <c r="M54" s="144" t="s">
        <v>19</v>
      </c>
      <c r="N54" s="144" t="s">
        <v>20</v>
      </c>
      <c r="O54" s="160"/>
      <c r="P54" s="160"/>
      <c r="Q54" s="171"/>
    </row>
    <row r="55" spans="1:17" ht="27.75" thickTop="1">
      <c r="A55" s="87">
        <f t="shared" si="4"/>
        <v>10305</v>
      </c>
      <c r="B55" s="80" t="s">
        <v>102</v>
      </c>
      <c r="C55" s="5"/>
      <c r="D55" s="18"/>
      <c r="E55" s="19" t="s">
        <v>21</v>
      </c>
      <c r="F55" s="20"/>
      <c r="G55" s="21"/>
      <c r="H55" s="22"/>
      <c r="I55" s="22"/>
      <c r="J55" s="23"/>
      <c r="K55" s="22"/>
      <c r="L55" s="24"/>
      <c r="M55" s="25"/>
      <c r="N55" s="23"/>
      <c r="O55" s="26"/>
      <c r="P55" s="27"/>
      <c r="Q55" s="28"/>
    </row>
    <row r="56" spans="1:17" ht="45">
      <c r="A56" s="87">
        <f t="shared" si="4"/>
        <v>10305</v>
      </c>
      <c r="B56" s="80" t="s">
        <v>102</v>
      </c>
      <c r="C56" s="5"/>
      <c r="D56" s="35">
        <v>2</v>
      </c>
      <c r="E56" s="58" t="s">
        <v>38</v>
      </c>
      <c r="F56" s="22" t="s">
        <v>22</v>
      </c>
      <c r="G56" s="26">
        <v>30</v>
      </c>
      <c r="H56" s="32">
        <v>0</v>
      </c>
      <c r="I56" s="32">
        <v>265</v>
      </c>
      <c r="J56" s="24">
        <v>0.95</v>
      </c>
      <c r="K56" s="33">
        <f t="shared" ref="K56:L59" si="5">M56-I56</f>
        <v>0</v>
      </c>
      <c r="L56" s="34">
        <f>N56-J56</f>
        <v>0</v>
      </c>
      <c r="M56" s="32">
        <v>265</v>
      </c>
      <c r="N56" s="24">
        <v>0.95</v>
      </c>
      <c r="O56" s="32">
        <f t="shared" ref="O56:O59" si="6">N56*M56*G56</f>
        <v>7552.5</v>
      </c>
      <c r="P56" s="36"/>
      <c r="Q56" s="29"/>
    </row>
    <row r="57" spans="1:17" ht="25.5">
      <c r="A57" s="87">
        <f t="shared" si="4"/>
        <v>10305</v>
      </c>
      <c r="B57" s="80" t="s">
        <v>102</v>
      </c>
      <c r="C57" s="5"/>
      <c r="D57" s="35">
        <v>3</v>
      </c>
      <c r="E57" s="58" t="s">
        <v>23</v>
      </c>
      <c r="F57" s="22" t="s">
        <v>22</v>
      </c>
      <c r="G57" s="26">
        <v>15</v>
      </c>
      <c r="H57" s="32">
        <v>0</v>
      </c>
      <c r="I57" s="32">
        <f>I56</f>
        <v>265</v>
      </c>
      <c r="J57" s="24">
        <v>0.95</v>
      </c>
      <c r="K57" s="33">
        <f t="shared" si="5"/>
        <v>0</v>
      </c>
      <c r="L57" s="34">
        <f t="shared" si="5"/>
        <v>0</v>
      </c>
      <c r="M57" s="32">
        <f>M56</f>
        <v>265</v>
      </c>
      <c r="N57" s="24">
        <v>0.95</v>
      </c>
      <c r="O57" s="32">
        <f t="shared" si="6"/>
        <v>3776.25</v>
      </c>
      <c r="P57" s="36"/>
      <c r="Q57" s="29"/>
    </row>
    <row r="58" spans="1:17" ht="45">
      <c r="A58" s="87">
        <f t="shared" si="4"/>
        <v>10305</v>
      </c>
      <c r="B58" s="80" t="s">
        <v>102</v>
      </c>
      <c r="C58" s="5"/>
      <c r="D58" s="35">
        <v>1</v>
      </c>
      <c r="E58" s="58" t="s">
        <v>72</v>
      </c>
      <c r="F58" s="22" t="s">
        <v>22</v>
      </c>
      <c r="G58" s="26">
        <v>20</v>
      </c>
      <c r="H58" s="26">
        <v>0</v>
      </c>
      <c r="I58" s="32">
        <v>125</v>
      </c>
      <c r="J58" s="24">
        <v>0.95</v>
      </c>
      <c r="K58" s="33">
        <f t="shared" si="5"/>
        <v>0</v>
      </c>
      <c r="L58" s="34">
        <f t="shared" si="5"/>
        <v>0</v>
      </c>
      <c r="M58" s="32">
        <v>125</v>
      </c>
      <c r="N58" s="24">
        <v>0.95</v>
      </c>
      <c r="O58" s="26">
        <f t="shared" si="6"/>
        <v>2375</v>
      </c>
      <c r="P58" s="36"/>
      <c r="Q58" s="29"/>
    </row>
    <row r="59" spans="1:17" ht="25.5">
      <c r="A59" s="87">
        <f t="shared" si="4"/>
        <v>10305</v>
      </c>
      <c r="B59" s="80" t="s">
        <v>102</v>
      </c>
      <c r="C59" s="5"/>
      <c r="D59" s="35">
        <v>3</v>
      </c>
      <c r="E59" s="58" t="s">
        <v>23</v>
      </c>
      <c r="F59" s="22" t="s">
        <v>22</v>
      </c>
      <c r="G59" s="26">
        <v>15</v>
      </c>
      <c r="H59" s="32">
        <v>0</v>
      </c>
      <c r="I59" s="32">
        <f>I58</f>
        <v>125</v>
      </c>
      <c r="J59" s="24">
        <v>0.95</v>
      </c>
      <c r="K59" s="33">
        <f t="shared" si="5"/>
        <v>0</v>
      </c>
      <c r="L59" s="34">
        <f t="shared" si="5"/>
        <v>0</v>
      </c>
      <c r="M59" s="32">
        <f>M58</f>
        <v>125</v>
      </c>
      <c r="N59" s="24">
        <v>0.95</v>
      </c>
      <c r="O59" s="32">
        <f t="shared" si="6"/>
        <v>1781.25</v>
      </c>
      <c r="P59" s="36"/>
      <c r="Q59" s="29"/>
    </row>
    <row r="60" spans="1:17" ht="25.5">
      <c r="A60" s="87">
        <f t="shared" si="4"/>
        <v>10305</v>
      </c>
      <c r="B60" s="80" t="s">
        <v>102</v>
      </c>
      <c r="C60" s="5"/>
      <c r="D60" s="35"/>
      <c r="E60" s="58" t="s">
        <v>73</v>
      </c>
      <c r="F60" s="22" t="s">
        <v>36</v>
      </c>
      <c r="G60" s="32">
        <v>180</v>
      </c>
      <c r="H60" s="26">
        <v>0</v>
      </c>
      <c r="I60" s="26">
        <v>-26</v>
      </c>
      <c r="J60" s="24">
        <v>1</v>
      </c>
      <c r="K60" s="31">
        <f>M60-I60</f>
        <v>0</v>
      </c>
      <c r="L60" s="24">
        <f>N60-J60</f>
        <v>0</v>
      </c>
      <c r="M60" s="26">
        <v>-26</v>
      </c>
      <c r="N60" s="24">
        <v>1</v>
      </c>
      <c r="O60" s="26">
        <f>N60*M60*G60</f>
        <v>-4680</v>
      </c>
      <c r="P60" s="36"/>
      <c r="Q60" s="28"/>
    </row>
    <row r="61" spans="1:17" ht="25.5">
      <c r="A61" s="87">
        <f t="shared" si="4"/>
        <v>10305</v>
      </c>
      <c r="B61" s="80" t="s">
        <v>102</v>
      </c>
      <c r="C61" s="5"/>
      <c r="D61" s="35"/>
      <c r="E61" s="58"/>
      <c r="F61" s="22"/>
      <c r="G61" s="32"/>
      <c r="H61" s="26"/>
      <c r="I61" s="26"/>
      <c r="J61" s="24"/>
      <c r="K61" s="26"/>
      <c r="L61" s="24"/>
      <c r="M61" s="26"/>
      <c r="N61" s="24"/>
      <c r="O61" s="26"/>
      <c r="P61" s="36"/>
      <c r="Q61" s="28"/>
    </row>
    <row r="62" spans="1:17" ht="25.5">
      <c r="A62" s="87">
        <f t="shared" si="4"/>
        <v>10305</v>
      </c>
      <c r="B62" s="80" t="s">
        <v>102</v>
      </c>
      <c r="C62" s="5"/>
      <c r="D62" s="35"/>
      <c r="E62" s="58"/>
      <c r="F62" s="22"/>
      <c r="G62" s="32"/>
      <c r="H62" s="26"/>
      <c r="I62" s="26"/>
      <c r="J62" s="24"/>
      <c r="K62" s="26"/>
      <c r="L62" s="24"/>
      <c r="M62" s="26"/>
      <c r="N62" s="24"/>
      <c r="O62" s="26"/>
      <c r="P62" s="36"/>
      <c r="Q62" s="28"/>
    </row>
    <row r="63" spans="1:17" ht="25.5">
      <c r="A63" s="87">
        <f t="shared" si="4"/>
        <v>10305</v>
      </c>
      <c r="B63" s="80" t="s">
        <v>102</v>
      </c>
      <c r="C63" s="5"/>
      <c r="D63" s="35"/>
      <c r="E63" s="58"/>
      <c r="F63" s="22"/>
      <c r="G63" s="32"/>
      <c r="H63" s="26"/>
      <c r="I63" s="26"/>
      <c r="J63" s="24"/>
      <c r="K63" s="26"/>
      <c r="L63" s="24"/>
      <c r="M63" s="26"/>
      <c r="N63" s="24"/>
      <c r="O63" s="26"/>
      <c r="P63" s="36"/>
      <c r="Q63" s="28"/>
    </row>
    <row r="64" spans="1:17" ht="25.5">
      <c r="A64" s="87">
        <f t="shared" si="4"/>
        <v>10305</v>
      </c>
      <c r="B64" s="80" t="s">
        <v>102</v>
      </c>
      <c r="C64" s="5"/>
      <c r="D64" s="35"/>
      <c r="E64" s="58"/>
      <c r="F64" s="22"/>
      <c r="G64" s="32"/>
      <c r="H64" s="26"/>
      <c r="I64" s="26"/>
      <c r="J64" s="24"/>
      <c r="K64" s="26"/>
      <c r="L64" s="24"/>
      <c r="M64" s="26"/>
      <c r="N64" s="24"/>
      <c r="O64" s="26"/>
      <c r="P64" s="36"/>
      <c r="Q64" s="28"/>
    </row>
    <row r="65" spans="1:17" ht="25.5">
      <c r="A65" s="87">
        <f t="shared" si="4"/>
        <v>10305</v>
      </c>
      <c r="B65" s="80" t="s">
        <v>102</v>
      </c>
      <c r="C65" s="5"/>
      <c r="D65" s="35"/>
      <c r="E65" s="58"/>
      <c r="F65" s="22"/>
      <c r="G65" s="26"/>
      <c r="H65" s="26"/>
      <c r="I65" s="26"/>
      <c r="J65" s="24"/>
      <c r="K65" s="26"/>
      <c r="L65" s="24"/>
      <c r="M65" s="26"/>
      <c r="N65" s="24"/>
      <c r="O65" s="26"/>
      <c r="P65" s="36"/>
      <c r="Q65" s="28"/>
    </row>
    <row r="66" spans="1:17" ht="25.5">
      <c r="A66" s="87">
        <f t="shared" si="4"/>
        <v>10305</v>
      </c>
      <c r="B66" s="80" t="s">
        <v>102</v>
      </c>
      <c r="C66" s="5"/>
      <c r="D66" s="35"/>
      <c r="E66" s="65"/>
      <c r="F66" s="27"/>
      <c r="G66" s="78"/>
      <c r="H66" s="59"/>
      <c r="I66" s="59"/>
      <c r="J66" s="23"/>
      <c r="K66" s="26"/>
      <c r="L66" s="24"/>
      <c r="M66" s="60"/>
      <c r="N66" s="23"/>
      <c r="O66" s="26"/>
      <c r="P66" s="36"/>
      <c r="Q66" s="145"/>
    </row>
    <row r="67" spans="1:17" ht="25.5">
      <c r="A67" s="87">
        <f t="shared" si="4"/>
        <v>10305</v>
      </c>
      <c r="B67" s="80" t="s">
        <v>102</v>
      </c>
      <c r="C67" s="5"/>
      <c r="D67" s="35"/>
      <c r="E67" s="65"/>
      <c r="F67" s="27"/>
      <c r="G67" s="78"/>
      <c r="H67" s="59"/>
      <c r="I67" s="59"/>
      <c r="J67" s="23"/>
      <c r="K67" s="26"/>
      <c r="L67" s="24"/>
      <c r="M67" s="60"/>
      <c r="N67" s="23"/>
      <c r="O67" s="26"/>
      <c r="P67" s="36"/>
      <c r="Q67" s="64"/>
    </row>
    <row r="68" spans="1:17" ht="26.25" thickBot="1">
      <c r="A68" s="87">
        <f t="shared" si="4"/>
        <v>10305</v>
      </c>
      <c r="B68" s="80" t="s">
        <v>102</v>
      </c>
      <c r="C68" s="5"/>
      <c r="D68" s="35"/>
      <c r="E68" s="69"/>
      <c r="F68" s="67"/>
      <c r="G68" s="67"/>
      <c r="H68" s="70"/>
      <c r="I68" s="70"/>
      <c r="J68" s="72"/>
      <c r="K68" s="26"/>
      <c r="L68" s="24"/>
      <c r="M68" s="71"/>
      <c r="N68" s="72"/>
      <c r="O68" s="26"/>
      <c r="P68" s="67"/>
      <c r="Q68" s="73"/>
    </row>
    <row r="69" spans="1:17" ht="31.5" thickTop="1" thickBot="1">
      <c r="A69" s="87">
        <f t="shared" si="4"/>
        <v>10305</v>
      </c>
      <c r="B69" s="80" t="s">
        <v>102</v>
      </c>
      <c r="C69" s="5"/>
      <c r="D69" s="164" t="s">
        <v>25</v>
      </c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37">
        <f>SUM(O55:O68)</f>
        <v>10805</v>
      </c>
      <c r="P69" s="38"/>
      <c r="Q69" s="39"/>
    </row>
    <row r="70" spans="1:17" ht="31.5" thickTop="1" thickBot="1">
      <c r="A70" s="87">
        <f t="shared" si="4"/>
        <v>10305</v>
      </c>
      <c r="B70" s="80" t="s">
        <v>102</v>
      </c>
      <c r="C70" s="5"/>
      <c r="D70" s="164" t="s">
        <v>26</v>
      </c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37">
        <v>500</v>
      </c>
      <c r="P70" s="38"/>
      <c r="Q70" s="39"/>
    </row>
    <row r="71" spans="1:17" ht="31.5" thickTop="1" thickBot="1">
      <c r="A71" s="87">
        <f t="shared" si="4"/>
        <v>10305</v>
      </c>
      <c r="B71" s="80" t="s">
        <v>102</v>
      </c>
      <c r="C71" s="5"/>
      <c r="D71" s="164" t="s">
        <v>27</v>
      </c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37">
        <f>O69-O70</f>
        <v>10305</v>
      </c>
      <c r="P71" s="38"/>
      <c r="Q71" s="39"/>
    </row>
    <row r="72" spans="1:17" ht="26.25" thickTop="1">
      <c r="A72" s="87">
        <f t="shared" si="4"/>
        <v>10305</v>
      </c>
      <c r="B72" s="80" t="s">
        <v>102</v>
      </c>
      <c r="C72" s="5"/>
      <c r="D72" s="166"/>
      <c r="E72" s="166"/>
      <c r="F72" s="166"/>
      <c r="G72" s="166"/>
      <c r="H72" s="166"/>
      <c r="I72" s="166"/>
      <c r="J72" s="166"/>
      <c r="K72" s="166"/>
      <c r="L72" s="166"/>
    </row>
    <row r="73" spans="1:17" ht="25.5">
      <c r="A73" s="87">
        <f t="shared" si="4"/>
        <v>10305</v>
      </c>
      <c r="B73" s="80" t="s">
        <v>102</v>
      </c>
      <c r="C73" s="5"/>
      <c r="D73" s="143"/>
      <c r="E73" s="142"/>
      <c r="F73" s="143"/>
      <c r="G73" s="143"/>
      <c r="H73" s="143"/>
      <c r="I73" s="167"/>
      <c r="J73" s="167"/>
      <c r="K73" s="167"/>
      <c r="L73" s="168"/>
      <c r="M73" s="168"/>
      <c r="N73" s="168"/>
      <c r="O73" s="43"/>
      <c r="P73" s="43"/>
      <c r="Q73" s="43"/>
    </row>
    <row r="74" spans="1:17" ht="25.5">
      <c r="A74" s="87">
        <f t="shared" si="4"/>
        <v>10305</v>
      </c>
      <c r="B74" s="80" t="s">
        <v>102</v>
      </c>
      <c r="C74" s="46"/>
      <c r="D74" s="147" t="s">
        <v>35</v>
      </c>
      <c r="E74" s="147"/>
      <c r="F74" s="147"/>
      <c r="G74" s="147" t="s">
        <v>28</v>
      </c>
      <c r="H74" s="147"/>
      <c r="I74" s="147"/>
      <c r="J74" s="148" t="s">
        <v>29</v>
      </c>
      <c r="K74" s="148"/>
      <c r="L74" s="148"/>
      <c r="M74" s="148"/>
      <c r="N74" s="148"/>
      <c r="O74" s="148"/>
      <c r="P74" s="147" t="s">
        <v>30</v>
      </c>
      <c r="Q74" s="147"/>
    </row>
    <row r="75" spans="1:17" ht="25.5">
      <c r="A75" s="87">
        <f t="shared" si="4"/>
        <v>10305</v>
      </c>
      <c r="B75" s="80" t="s">
        <v>102</v>
      </c>
      <c r="C75" s="5"/>
      <c r="D75" s="147" t="s">
        <v>330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</row>
    <row r="76" spans="1:17" ht="25.5">
      <c r="A76" s="87">
        <f t="shared" si="4"/>
        <v>10305</v>
      </c>
      <c r="B76" s="80" t="s">
        <v>102</v>
      </c>
      <c r="C76" s="5"/>
      <c r="D76" s="147" t="s">
        <v>31</v>
      </c>
      <c r="E76" s="147"/>
      <c r="F76" s="147"/>
      <c r="G76" s="147" t="s">
        <v>32</v>
      </c>
      <c r="H76" s="147"/>
      <c r="I76" s="147"/>
      <c r="J76" s="147" t="s">
        <v>32</v>
      </c>
      <c r="K76" s="147"/>
      <c r="L76" s="147"/>
      <c r="M76" s="147"/>
      <c r="N76" s="147"/>
      <c r="O76" s="147"/>
      <c r="P76" s="147" t="s">
        <v>33</v>
      </c>
      <c r="Q76" s="147"/>
    </row>
    <row r="77" spans="1:17" ht="26.25" thickBot="1">
      <c r="A77" s="87">
        <f t="shared" si="4"/>
        <v>10305</v>
      </c>
      <c r="B77" s="80" t="s">
        <v>102</v>
      </c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3" t="s">
        <v>34</v>
      </c>
    </row>
    <row r="78" spans="1:17" ht="15" thickTop="1"/>
    <row r="82" spans="1:18" ht="15" thickBot="1"/>
    <row r="83" spans="1:18" ht="27.75" thickTop="1">
      <c r="A83" s="88">
        <f>$O$109</f>
        <v>15920</v>
      </c>
      <c r="B83" s="80" t="s">
        <v>44</v>
      </c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3"/>
    </row>
    <row r="84" spans="1:18" ht="27">
      <c r="A84" s="88">
        <f t="shared" ref="A84:A115" si="7">$O$109</f>
        <v>15920</v>
      </c>
      <c r="B84" s="80" t="s">
        <v>44</v>
      </c>
      <c r="C84" s="5"/>
      <c r="R84" s="6"/>
    </row>
    <row r="85" spans="1:18" ht="90">
      <c r="A85" s="88">
        <f t="shared" si="7"/>
        <v>15920</v>
      </c>
      <c r="B85" s="80" t="s">
        <v>44</v>
      </c>
      <c r="C85" s="5"/>
      <c r="E85" s="7" t="s">
        <v>0</v>
      </c>
      <c r="F85" s="149" t="s">
        <v>1</v>
      </c>
      <c r="G85" s="150"/>
      <c r="H85" s="150"/>
      <c r="I85" s="150"/>
      <c r="J85" s="151"/>
      <c r="K85" s="152"/>
      <c r="L85" s="152"/>
      <c r="M85" s="152"/>
      <c r="N85" s="152"/>
      <c r="O85" s="152"/>
      <c r="P85" s="8"/>
      <c r="R85" s="6"/>
    </row>
    <row r="86" spans="1:18" ht="27">
      <c r="A86" s="88">
        <f t="shared" si="7"/>
        <v>15920</v>
      </c>
      <c r="B86" s="80" t="s">
        <v>44</v>
      </c>
      <c r="C86" s="5"/>
      <c r="E86" s="9"/>
      <c r="Q86" s="10"/>
      <c r="R86" s="6"/>
    </row>
    <row r="87" spans="1:18" ht="27">
      <c r="A87" s="88">
        <f t="shared" si="7"/>
        <v>15920</v>
      </c>
      <c r="B87" s="80" t="s">
        <v>44</v>
      </c>
      <c r="C87" s="5"/>
      <c r="R87" s="6"/>
    </row>
    <row r="88" spans="1:18" ht="27">
      <c r="A88" s="88">
        <f t="shared" si="7"/>
        <v>15920</v>
      </c>
      <c r="B88" s="80" t="s">
        <v>44</v>
      </c>
      <c r="C88" s="5"/>
      <c r="D88" s="147" t="s">
        <v>2</v>
      </c>
      <c r="E88" s="147"/>
      <c r="F88" s="11"/>
      <c r="G88" s="11"/>
      <c r="H88" s="174" t="s">
        <v>57</v>
      </c>
      <c r="I88" s="174"/>
      <c r="J88" s="174"/>
      <c r="K88" s="12"/>
      <c r="R88" s="6"/>
    </row>
    <row r="89" spans="1:18" ht="27">
      <c r="A89" s="88">
        <f t="shared" si="7"/>
        <v>15920</v>
      </c>
      <c r="B89" s="80" t="s">
        <v>44</v>
      </c>
      <c r="C89" s="5"/>
      <c r="D89" s="153" t="s">
        <v>49</v>
      </c>
      <c r="E89" s="153"/>
      <c r="F89" s="13"/>
      <c r="G89" s="13"/>
      <c r="H89" s="153" t="s">
        <v>3</v>
      </c>
      <c r="I89" s="153"/>
      <c r="J89" s="13"/>
      <c r="K89" s="13"/>
      <c r="M89" s="154" t="s">
        <v>39</v>
      </c>
      <c r="N89" s="154"/>
      <c r="R89" s="6"/>
    </row>
    <row r="90" spans="1:18" ht="27">
      <c r="A90" s="88">
        <f t="shared" si="7"/>
        <v>15920</v>
      </c>
      <c r="B90" s="80" t="s">
        <v>44</v>
      </c>
      <c r="C90" s="5"/>
      <c r="D90" s="153" t="s">
        <v>69</v>
      </c>
      <c r="E90" s="153"/>
      <c r="F90" s="13"/>
      <c r="G90" s="13"/>
      <c r="H90" s="146"/>
      <c r="I90" s="146"/>
      <c r="J90" s="13"/>
      <c r="K90" s="13"/>
      <c r="M90" s="15"/>
      <c r="R90" s="6"/>
    </row>
    <row r="91" spans="1:18" ht="27">
      <c r="A91" s="88">
        <f t="shared" si="7"/>
        <v>15920</v>
      </c>
      <c r="B91" s="80" t="s">
        <v>44</v>
      </c>
      <c r="C91" s="5"/>
      <c r="D91" s="153" t="s">
        <v>40</v>
      </c>
      <c r="E91" s="153"/>
      <c r="F91" s="13"/>
      <c r="G91" s="13"/>
      <c r="H91" s="153" t="s">
        <v>5</v>
      </c>
      <c r="I91" s="153"/>
      <c r="J91" s="153"/>
      <c r="K91" s="153"/>
      <c r="L91" s="153"/>
      <c r="M91" s="154" t="s">
        <v>6</v>
      </c>
      <c r="N91" s="154"/>
      <c r="R91" s="6"/>
    </row>
    <row r="92" spans="1:18" ht="27.75" thickBot="1">
      <c r="A92" s="88">
        <f t="shared" si="7"/>
        <v>15920</v>
      </c>
      <c r="B92" s="80" t="s">
        <v>44</v>
      </c>
      <c r="C92" s="5"/>
      <c r="D92" s="16"/>
      <c r="R92" s="6"/>
    </row>
    <row r="93" spans="1:18" ht="27.75" thickTop="1">
      <c r="A93" s="88">
        <f t="shared" si="7"/>
        <v>15920</v>
      </c>
      <c r="B93" s="80" t="s">
        <v>44</v>
      </c>
      <c r="C93" s="5"/>
      <c r="D93" s="155" t="s">
        <v>7</v>
      </c>
      <c r="E93" s="158" t="s">
        <v>8</v>
      </c>
      <c r="F93" s="158" t="s">
        <v>9</v>
      </c>
      <c r="G93" s="161" t="s">
        <v>10</v>
      </c>
      <c r="H93" s="161" t="s">
        <v>11</v>
      </c>
      <c r="I93" s="158" t="s">
        <v>12</v>
      </c>
      <c r="J93" s="158"/>
      <c r="K93" s="158"/>
      <c r="L93" s="158"/>
      <c r="M93" s="158"/>
      <c r="N93" s="158"/>
      <c r="O93" s="158" t="s">
        <v>13</v>
      </c>
      <c r="P93" s="158" t="s">
        <v>14</v>
      </c>
      <c r="Q93" s="169" t="s">
        <v>15</v>
      </c>
      <c r="R93" s="6"/>
    </row>
    <row r="94" spans="1:18" ht="27">
      <c r="A94" s="88">
        <f t="shared" si="7"/>
        <v>15920</v>
      </c>
      <c r="B94" s="80" t="s">
        <v>44</v>
      </c>
      <c r="C94" s="5"/>
      <c r="D94" s="156"/>
      <c r="E94" s="159"/>
      <c r="F94" s="159"/>
      <c r="G94" s="162"/>
      <c r="H94" s="162"/>
      <c r="I94" s="172" t="s">
        <v>16</v>
      </c>
      <c r="J94" s="173"/>
      <c r="K94" s="159" t="s">
        <v>17</v>
      </c>
      <c r="L94" s="159"/>
      <c r="M94" s="159" t="s">
        <v>18</v>
      </c>
      <c r="N94" s="159"/>
      <c r="O94" s="159"/>
      <c r="P94" s="159"/>
      <c r="Q94" s="170"/>
      <c r="R94" s="6"/>
    </row>
    <row r="95" spans="1:18" ht="27.75" thickBot="1">
      <c r="A95" s="88">
        <f t="shared" si="7"/>
        <v>15920</v>
      </c>
      <c r="B95" s="80" t="s">
        <v>44</v>
      </c>
      <c r="C95" s="5"/>
      <c r="D95" s="157"/>
      <c r="E95" s="160"/>
      <c r="F95" s="160"/>
      <c r="G95" s="163"/>
      <c r="H95" s="163"/>
      <c r="I95" s="144" t="s">
        <v>19</v>
      </c>
      <c r="J95" s="144" t="s">
        <v>20</v>
      </c>
      <c r="K95" s="144" t="s">
        <v>19</v>
      </c>
      <c r="L95" s="144" t="s">
        <v>20</v>
      </c>
      <c r="M95" s="144" t="s">
        <v>19</v>
      </c>
      <c r="N95" s="144" t="s">
        <v>20</v>
      </c>
      <c r="O95" s="160"/>
      <c r="P95" s="160"/>
      <c r="Q95" s="171"/>
      <c r="R95" s="6"/>
    </row>
    <row r="96" spans="1:18" ht="27.75" thickTop="1">
      <c r="A96" s="88">
        <f t="shared" si="7"/>
        <v>15920</v>
      </c>
      <c r="B96" s="80" t="s">
        <v>44</v>
      </c>
      <c r="C96" s="5"/>
      <c r="D96" s="18"/>
      <c r="E96" s="19" t="s">
        <v>21</v>
      </c>
      <c r="F96" s="20"/>
      <c r="G96" s="21"/>
      <c r="H96" s="22"/>
      <c r="I96" s="22"/>
      <c r="J96" s="23"/>
      <c r="K96" s="22"/>
      <c r="L96" s="24"/>
      <c r="M96" s="25"/>
      <c r="N96" s="23"/>
      <c r="O96" s="26"/>
      <c r="P96" s="27"/>
      <c r="Q96" s="28"/>
      <c r="R96" s="6"/>
    </row>
    <row r="97" spans="1:18" ht="27">
      <c r="A97" s="88">
        <f t="shared" si="7"/>
        <v>15920</v>
      </c>
      <c r="B97" s="80" t="s">
        <v>44</v>
      </c>
      <c r="C97" s="5"/>
      <c r="D97" s="18">
        <v>2</v>
      </c>
      <c r="E97" s="84" t="s">
        <v>41</v>
      </c>
      <c r="F97" s="22" t="s">
        <v>42</v>
      </c>
      <c r="G97" s="26">
        <v>400</v>
      </c>
      <c r="H97" s="26">
        <v>0</v>
      </c>
      <c r="I97" s="26">
        <f>11+14</f>
        <v>25</v>
      </c>
      <c r="J97" s="24">
        <v>1</v>
      </c>
      <c r="K97" s="26">
        <f t="shared" ref="K97:L103" si="8">M97-I97</f>
        <v>0</v>
      </c>
      <c r="L97" s="24">
        <f>N97-J97</f>
        <v>0</v>
      </c>
      <c r="M97" s="26">
        <f>11+14</f>
        <v>25</v>
      </c>
      <c r="N97" s="24">
        <v>1</v>
      </c>
      <c r="O97" s="26">
        <f t="shared" ref="O97:O103" si="9">N97*M97*G97</f>
        <v>10000</v>
      </c>
      <c r="P97" s="27"/>
      <c r="Q97" s="28"/>
      <c r="R97" s="6"/>
    </row>
    <row r="98" spans="1:18" ht="27">
      <c r="A98" s="88">
        <f t="shared" si="7"/>
        <v>15920</v>
      </c>
      <c r="B98" s="80" t="s">
        <v>44</v>
      </c>
      <c r="C98" s="5"/>
      <c r="D98" s="18"/>
      <c r="E98" s="84" t="s">
        <v>74</v>
      </c>
      <c r="F98" s="22" t="s">
        <v>42</v>
      </c>
      <c r="G98" s="26">
        <v>100</v>
      </c>
      <c r="H98" s="26">
        <v>0</v>
      </c>
      <c r="I98" s="26">
        <f>9+8</f>
        <v>17</v>
      </c>
      <c r="J98" s="24">
        <v>1</v>
      </c>
      <c r="K98" s="26">
        <f t="shared" si="8"/>
        <v>0</v>
      </c>
      <c r="L98" s="24">
        <f t="shared" si="8"/>
        <v>0</v>
      </c>
      <c r="M98" s="26">
        <f>9+8</f>
        <v>17</v>
      </c>
      <c r="N98" s="24">
        <v>1</v>
      </c>
      <c r="O98" s="26">
        <f t="shared" si="9"/>
        <v>1700</v>
      </c>
      <c r="P98" s="27"/>
      <c r="Q98" s="28"/>
      <c r="R98" s="6"/>
    </row>
    <row r="99" spans="1:18" ht="51">
      <c r="A99" s="88">
        <f t="shared" si="7"/>
        <v>15920</v>
      </c>
      <c r="B99" s="80" t="s">
        <v>44</v>
      </c>
      <c r="C99" s="5"/>
      <c r="D99" s="18">
        <v>2</v>
      </c>
      <c r="E99" s="84" t="s">
        <v>75</v>
      </c>
      <c r="F99" s="22" t="s">
        <v>42</v>
      </c>
      <c r="G99" s="26">
        <v>400</v>
      </c>
      <c r="H99" s="26">
        <v>0</v>
      </c>
      <c r="I99" s="26">
        <v>4</v>
      </c>
      <c r="J99" s="24">
        <v>1</v>
      </c>
      <c r="K99" s="26">
        <f t="shared" si="8"/>
        <v>0</v>
      </c>
      <c r="L99" s="24">
        <f t="shared" si="8"/>
        <v>0</v>
      </c>
      <c r="M99" s="26">
        <v>4</v>
      </c>
      <c r="N99" s="24">
        <v>1</v>
      </c>
      <c r="O99" s="26">
        <f t="shared" si="9"/>
        <v>1600</v>
      </c>
      <c r="P99" s="27"/>
      <c r="Q99" s="28"/>
      <c r="R99" s="6"/>
    </row>
    <row r="100" spans="1:18" ht="51">
      <c r="A100" s="88">
        <f t="shared" si="7"/>
        <v>15920</v>
      </c>
      <c r="B100" s="80" t="s">
        <v>44</v>
      </c>
      <c r="C100" s="5"/>
      <c r="D100" s="18"/>
      <c r="E100" s="84" t="s">
        <v>76</v>
      </c>
      <c r="F100" s="22" t="s">
        <v>42</v>
      </c>
      <c r="G100" s="26">
        <v>100</v>
      </c>
      <c r="H100" s="26">
        <v>0</v>
      </c>
      <c r="I100" s="26">
        <v>4</v>
      </c>
      <c r="J100" s="24">
        <v>1</v>
      </c>
      <c r="K100" s="26">
        <f t="shared" si="8"/>
        <v>0</v>
      </c>
      <c r="L100" s="24">
        <f t="shared" si="8"/>
        <v>0</v>
      </c>
      <c r="M100" s="26">
        <v>4</v>
      </c>
      <c r="N100" s="24">
        <v>1</v>
      </c>
      <c r="O100" s="26">
        <f t="shared" si="9"/>
        <v>400</v>
      </c>
      <c r="P100" s="27"/>
      <c r="Q100" s="28"/>
      <c r="R100" s="6"/>
    </row>
    <row r="101" spans="1:18" ht="51">
      <c r="A101" s="88">
        <f t="shared" si="7"/>
        <v>15920</v>
      </c>
      <c r="B101" s="80" t="s">
        <v>44</v>
      </c>
      <c r="C101" s="5"/>
      <c r="D101" s="35"/>
      <c r="E101" s="84" t="s">
        <v>43</v>
      </c>
      <c r="F101" s="61" t="s">
        <v>36</v>
      </c>
      <c r="G101" s="62">
        <v>12</v>
      </c>
      <c r="H101" s="62">
        <v>0</v>
      </c>
      <c r="I101" s="26">
        <f>180+30</f>
        <v>210</v>
      </c>
      <c r="J101" s="63">
        <v>1</v>
      </c>
      <c r="K101" s="62">
        <f t="shared" si="8"/>
        <v>0</v>
      </c>
      <c r="L101" s="24">
        <f t="shared" si="8"/>
        <v>0</v>
      </c>
      <c r="M101" s="26">
        <f>180+30</f>
        <v>210</v>
      </c>
      <c r="N101" s="63">
        <v>1</v>
      </c>
      <c r="O101" s="62">
        <f>N101*M101*G101</f>
        <v>2520</v>
      </c>
      <c r="P101" s="36"/>
      <c r="Q101" s="28"/>
      <c r="R101" s="6"/>
    </row>
    <row r="102" spans="1:18" ht="51">
      <c r="A102" s="88">
        <f t="shared" si="7"/>
        <v>15920</v>
      </c>
      <c r="B102" s="80" t="s">
        <v>44</v>
      </c>
      <c r="C102" s="5"/>
      <c r="D102" s="35"/>
      <c r="E102" s="84" t="s">
        <v>77</v>
      </c>
      <c r="F102" s="61" t="s">
        <v>36</v>
      </c>
      <c r="G102" s="62">
        <v>18</v>
      </c>
      <c r="H102" s="62">
        <v>0</v>
      </c>
      <c r="I102" s="26">
        <v>0</v>
      </c>
      <c r="J102" s="63">
        <v>1</v>
      </c>
      <c r="K102" s="62">
        <f t="shared" si="8"/>
        <v>0</v>
      </c>
      <c r="L102" s="24">
        <f t="shared" si="8"/>
        <v>0</v>
      </c>
      <c r="M102" s="26">
        <v>0</v>
      </c>
      <c r="N102" s="63">
        <v>1</v>
      </c>
      <c r="O102" s="62">
        <f t="shared" si="9"/>
        <v>0</v>
      </c>
      <c r="P102" s="36"/>
      <c r="Q102" s="28"/>
      <c r="R102" s="6"/>
    </row>
    <row r="103" spans="1:18" ht="27">
      <c r="A103" s="88">
        <f t="shared" si="7"/>
        <v>15920</v>
      </c>
      <c r="B103" s="80" t="s">
        <v>44</v>
      </c>
      <c r="C103" s="5"/>
      <c r="D103" s="35"/>
      <c r="E103" s="84" t="s">
        <v>78</v>
      </c>
      <c r="F103" s="61" t="s">
        <v>36</v>
      </c>
      <c r="G103" s="62">
        <v>400</v>
      </c>
      <c r="H103" s="62">
        <v>0</v>
      </c>
      <c r="I103" s="26">
        <v>1</v>
      </c>
      <c r="J103" s="63">
        <v>1</v>
      </c>
      <c r="K103" s="62">
        <f t="shared" si="8"/>
        <v>0</v>
      </c>
      <c r="L103" s="24">
        <f t="shared" si="8"/>
        <v>0</v>
      </c>
      <c r="M103" s="26">
        <v>1</v>
      </c>
      <c r="N103" s="63">
        <v>1</v>
      </c>
      <c r="O103" s="62">
        <f t="shared" si="9"/>
        <v>400</v>
      </c>
      <c r="P103" s="36"/>
      <c r="Q103" s="28"/>
      <c r="R103" s="6"/>
    </row>
    <row r="104" spans="1:18" ht="27">
      <c r="A104" s="88">
        <f t="shared" si="7"/>
        <v>15920</v>
      </c>
      <c r="B104" s="80" t="s">
        <v>44</v>
      </c>
      <c r="C104" s="5"/>
      <c r="D104" s="35"/>
      <c r="E104" s="84"/>
      <c r="F104" s="61"/>
      <c r="G104" s="62"/>
      <c r="H104" s="62"/>
      <c r="I104" s="26"/>
      <c r="J104" s="63"/>
      <c r="K104" s="62"/>
      <c r="L104" s="63"/>
      <c r="M104" s="26"/>
      <c r="N104" s="63"/>
      <c r="O104" s="62"/>
      <c r="P104" s="36"/>
      <c r="Q104" s="28"/>
      <c r="R104" s="6"/>
    </row>
    <row r="105" spans="1:18" ht="27">
      <c r="A105" s="88">
        <f t="shared" si="7"/>
        <v>15920</v>
      </c>
      <c r="B105" s="80" t="s">
        <v>44</v>
      </c>
      <c r="C105" s="5"/>
      <c r="D105" s="35"/>
      <c r="E105" s="84"/>
      <c r="F105" s="61"/>
      <c r="G105" s="62"/>
      <c r="H105" s="62"/>
      <c r="I105" s="26"/>
      <c r="J105" s="63"/>
      <c r="K105" s="62"/>
      <c r="L105" s="63"/>
      <c r="M105" s="26"/>
      <c r="N105" s="63"/>
      <c r="O105" s="62"/>
      <c r="P105" s="36"/>
      <c r="Q105" s="28"/>
      <c r="R105" s="6"/>
    </row>
    <row r="106" spans="1:18" ht="27.75" thickBot="1">
      <c r="A106" s="88">
        <f t="shared" si="7"/>
        <v>15920</v>
      </c>
      <c r="B106" s="80" t="s">
        <v>44</v>
      </c>
      <c r="C106" s="5"/>
      <c r="D106" s="35"/>
      <c r="E106" s="84"/>
      <c r="F106" s="61"/>
      <c r="G106" s="62"/>
      <c r="H106" s="62"/>
      <c r="I106" s="26"/>
      <c r="J106" s="63"/>
      <c r="K106" s="62"/>
      <c r="L106" s="63"/>
      <c r="M106" s="26"/>
      <c r="N106" s="63"/>
      <c r="O106" s="62"/>
      <c r="P106" s="36"/>
      <c r="Q106" s="28"/>
      <c r="R106" s="6"/>
    </row>
    <row r="107" spans="1:18" ht="31.5" thickTop="1" thickBot="1">
      <c r="A107" s="88">
        <f t="shared" si="7"/>
        <v>15920</v>
      </c>
      <c r="B107" s="80" t="s">
        <v>44</v>
      </c>
      <c r="C107" s="5"/>
      <c r="D107" s="164" t="s">
        <v>25</v>
      </c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37">
        <f>SUM(O96:O103)</f>
        <v>16620</v>
      </c>
      <c r="P107" s="38"/>
      <c r="Q107" s="39"/>
      <c r="R107" s="6"/>
    </row>
    <row r="108" spans="1:18" ht="31.5" thickTop="1" thickBot="1">
      <c r="A108" s="88">
        <f t="shared" si="7"/>
        <v>15920</v>
      </c>
      <c r="B108" s="80" t="s">
        <v>44</v>
      </c>
      <c r="C108" s="5"/>
      <c r="D108" s="164" t="s">
        <v>26</v>
      </c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38">
        <v>700</v>
      </c>
      <c r="P108" s="38"/>
      <c r="Q108" s="39"/>
      <c r="R108" s="6"/>
    </row>
    <row r="109" spans="1:18" ht="31.5" thickTop="1" thickBot="1">
      <c r="A109" s="88">
        <f t="shared" si="7"/>
        <v>15920</v>
      </c>
      <c r="B109" s="80" t="s">
        <v>44</v>
      </c>
      <c r="C109" s="5"/>
      <c r="D109" s="164" t="s">
        <v>27</v>
      </c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37">
        <f>O107-O108</f>
        <v>15920</v>
      </c>
      <c r="P109" s="38"/>
      <c r="Q109" s="39"/>
      <c r="R109" s="6"/>
    </row>
    <row r="110" spans="1:18" ht="27.75" thickTop="1">
      <c r="A110" s="88">
        <f t="shared" si="7"/>
        <v>15920</v>
      </c>
      <c r="B110" s="80" t="s">
        <v>44</v>
      </c>
      <c r="C110" s="5"/>
      <c r="D110" s="166"/>
      <c r="E110" s="166"/>
      <c r="F110" s="166"/>
      <c r="G110" s="166"/>
      <c r="H110" s="166"/>
      <c r="I110" s="166"/>
      <c r="J110" s="166"/>
      <c r="K110" s="166"/>
      <c r="L110" s="166"/>
      <c r="R110" s="6"/>
    </row>
    <row r="111" spans="1:18" ht="27">
      <c r="A111" s="88">
        <f t="shared" si="7"/>
        <v>15920</v>
      </c>
      <c r="B111" s="80" t="s">
        <v>44</v>
      </c>
      <c r="C111" s="5"/>
      <c r="D111" s="143"/>
      <c r="E111" s="142"/>
      <c r="F111" s="143"/>
      <c r="G111" s="143"/>
      <c r="H111" s="143"/>
      <c r="I111" s="167"/>
      <c r="J111" s="167"/>
      <c r="K111" s="167"/>
      <c r="L111" s="168"/>
      <c r="M111" s="168"/>
      <c r="N111" s="168"/>
      <c r="O111" s="43"/>
      <c r="P111" s="43"/>
      <c r="Q111" s="43"/>
      <c r="R111" s="44"/>
    </row>
    <row r="112" spans="1:18" ht="27">
      <c r="A112" s="88">
        <f t="shared" si="7"/>
        <v>15920</v>
      </c>
      <c r="B112" s="80" t="s">
        <v>44</v>
      </c>
      <c r="C112" s="46"/>
      <c r="D112" s="147" t="s">
        <v>35</v>
      </c>
      <c r="E112" s="147"/>
      <c r="F112" s="147" t="s">
        <v>28</v>
      </c>
      <c r="G112" s="147"/>
      <c r="H112" s="147"/>
      <c r="I112" s="148" t="s">
        <v>29</v>
      </c>
      <c r="J112" s="148"/>
      <c r="K112" s="148"/>
      <c r="L112" s="148"/>
      <c r="M112" s="148"/>
      <c r="N112" s="148"/>
      <c r="O112" s="147" t="s">
        <v>30</v>
      </c>
      <c r="P112" s="147"/>
      <c r="Q112" s="141"/>
      <c r="R112" s="48"/>
    </row>
    <row r="113" spans="1:18" ht="27">
      <c r="A113" s="88">
        <f t="shared" si="7"/>
        <v>15920</v>
      </c>
      <c r="B113" s="80" t="s">
        <v>44</v>
      </c>
      <c r="C113" s="5"/>
      <c r="D113" s="147" t="s">
        <v>330</v>
      </c>
      <c r="E113" s="147"/>
      <c r="F113" s="147"/>
      <c r="G113" s="147"/>
      <c r="H113" s="147"/>
      <c r="I113" s="147" t="s">
        <v>49</v>
      </c>
      <c r="J113" s="147"/>
      <c r="K113" s="147"/>
      <c r="L113" s="147"/>
      <c r="M113" s="147"/>
      <c r="N113" s="147"/>
      <c r="O113" s="147" t="s">
        <v>49</v>
      </c>
      <c r="P113" s="147"/>
      <c r="Q113" s="50"/>
      <c r="R113" s="6"/>
    </row>
    <row r="114" spans="1:18" ht="27">
      <c r="A114" s="88">
        <f t="shared" si="7"/>
        <v>15920</v>
      </c>
      <c r="B114" s="80" t="s">
        <v>44</v>
      </c>
      <c r="C114" s="5"/>
      <c r="D114" s="147" t="s">
        <v>31</v>
      </c>
      <c r="E114" s="147"/>
      <c r="F114" s="147" t="s">
        <v>32</v>
      </c>
      <c r="G114" s="147"/>
      <c r="H114" s="147"/>
      <c r="I114" s="147" t="s">
        <v>32</v>
      </c>
      <c r="J114" s="147"/>
      <c r="K114" s="147"/>
      <c r="L114" s="147"/>
      <c r="M114" s="147"/>
      <c r="N114" s="147"/>
      <c r="O114" s="147" t="s">
        <v>33</v>
      </c>
      <c r="P114" s="147"/>
      <c r="Q114" s="50"/>
      <c r="R114" s="6"/>
    </row>
    <row r="115" spans="1:18" ht="27.75" thickBot="1">
      <c r="A115" s="88">
        <f t="shared" si="7"/>
        <v>15920</v>
      </c>
      <c r="B115" s="80" t="s">
        <v>44</v>
      </c>
      <c r="C115" s="51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3" t="s">
        <v>34</v>
      </c>
      <c r="R115" s="54"/>
    </row>
    <row r="116" spans="1:18" ht="15" thickTop="1"/>
    <row r="118" spans="1:18" s="80" customFormat="1" ht="25.5"/>
    <row r="119" spans="1:18" s="80" customFormat="1" ht="25.5"/>
    <row r="120" spans="1:18" s="80" customFormat="1" ht="25.5">
      <c r="A120" s="57">
        <f>$O$152</f>
        <v>9971.76</v>
      </c>
      <c r="B120" s="80" t="s">
        <v>103</v>
      </c>
    </row>
    <row r="121" spans="1:18" ht="25.5">
      <c r="A121" s="57">
        <f t="shared" ref="A121:A158" si="10">$O$152</f>
        <v>9971.76</v>
      </c>
      <c r="B121" s="80" t="s">
        <v>103</v>
      </c>
      <c r="C121" s="5"/>
      <c r="R121" s="6"/>
    </row>
    <row r="122" spans="1:18" ht="90">
      <c r="A122" s="57">
        <f t="shared" si="10"/>
        <v>9971.76</v>
      </c>
      <c r="B122" s="80" t="s">
        <v>103</v>
      </c>
      <c r="C122" s="5"/>
      <c r="E122" s="7" t="s">
        <v>0</v>
      </c>
      <c r="F122" s="149" t="s">
        <v>1</v>
      </c>
      <c r="G122" s="150"/>
      <c r="H122" s="150"/>
      <c r="I122" s="150"/>
      <c r="J122" s="151"/>
      <c r="K122" s="152"/>
      <c r="L122" s="152"/>
      <c r="M122" s="152"/>
      <c r="N122" s="152"/>
      <c r="O122" s="152"/>
      <c r="P122" s="8"/>
      <c r="R122" s="6"/>
    </row>
    <row r="123" spans="1:18" ht="25.5">
      <c r="A123" s="57">
        <f t="shared" si="10"/>
        <v>9971.76</v>
      </c>
      <c r="B123" s="80" t="s">
        <v>103</v>
      </c>
      <c r="C123" s="5"/>
      <c r="E123" s="9"/>
      <c r="Q123" s="10"/>
      <c r="R123" s="6"/>
    </row>
    <row r="124" spans="1:18" ht="25.5">
      <c r="A124" s="57">
        <f t="shared" si="10"/>
        <v>9971.76</v>
      </c>
      <c r="B124" s="80" t="s">
        <v>103</v>
      </c>
      <c r="C124" s="5"/>
      <c r="R124" s="6"/>
    </row>
    <row r="125" spans="1:18" ht="25.5">
      <c r="A125" s="57">
        <f t="shared" si="10"/>
        <v>9971.76</v>
      </c>
      <c r="B125" s="80" t="s">
        <v>103</v>
      </c>
      <c r="C125" s="5"/>
      <c r="D125" s="147" t="s">
        <v>2</v>
      </c>
      <c r="E125" s="147"/>
      <c r="F125" s="11"/>
      <c r="G125" s="11"/>
      <c r="H125" s="174" t="s">
        <v>79</v>
      </c>
      <c r="I125" s="174"/>
      <c r="J125" s="174"/>
      <c r="K125" s="12"/>
      <c r="R125" s="6"/>
    </row>
    <row r="126" spans="1:18" ht="25.5">
      <c r="A126" s="57">
        <f t="shared" si="10"/>
        <v>9971.76</v>
      </c>
      <c r="B126" s="80" t="s">
        <v>103</v>
      </c>
      <c r="C126" s="5"/>
      <c r="D126" s="153" t="s">
        <v>49</v>
      </c>
      <c r="E126" s="153"/>
      <c r="F126" s="13"/>
      <c r="G126" s="13"/>
      <c r="H126" s="153" t="s">
        <v>3</v>
      </c>
      <c r="I126" s="153"/>
      <c r="J126" s="13"/>
      <c r="K126" s="13"/>
      <c r="M126" s="154" t="s">
        <v>39</v>
      </c>
      <c r="N126" s="154"/>
      <c r="R126" s="6"/>
    </row>
    <row r="127" spans="1:18" ht="25.5">
      <c r="A127" s="57">
        <f t="shared" si="10"/>
        <v>9971.76</v>
      </c>
      <c r="B127" s="80" t="s">
        <v>103</v>
      </c>
      <c r="C127" s="5"/>
      <c r="D127" s="153" t="s">
        <v>69</v>
      </c>
      <c r="E127" s="153"/>
      <c r="F127" s="13"/>
      <c r="G127" s="13"/>
      <c r="H127" s="146"/>
      <c r="I127" s="146"/>
      <c r="J127" s="13"/>
      <c r="K127" s="13"/>
      <c r="M127" s="15"/>
      <c r="R127" s="6"/>
    </row>
    <row r="128" spans="1:18" ht="25.5">
      <c r="A128" s="57">
        <f t="shared" si="10"/>
        <v>9971.76</v>
      </c>
      <c r="B128" s="80" t="s">
        <v>103</v>
      </c>
      <c r="C128" s="5"/>
      <c r="D128" s="153" t="s">
        <v>80</v>
      </c>
      <c r="E128" s="153"/>
      <c r="F128" s="13"/>
      <c r="G128" s="13"/>
      <c r="H128" s="153" t="s">
        <v>5</v>
      </c>
      <c r="I128" s="153"/>
      <c r="J128" s="153"/>
      <c r="K128" s="153"/>
      <c r="L128" s="153"/>
      <c r="M128" s="154" t="s">
        <v>6</v>
      </c>
      <c r="N128" s="154"/>
      <c r="R128" s="6"/>
    </row>
    <row r="129" spans="1:18" ht="26.25" thickBot="1">
      <c r="A129" s="57">
        <f t="shared" si="10"/>
        <v>9971.76</v>
      </c>
      <c r="B129" s="80" t="s">
        <v>103</v>
      </c>
      <c r="C129" s="5"/>
      <c r="D129" s="16"/>
      <c r="R129" s="6"/>
    </row>
    <row r="130" spans="1:18" ht="26.25" thickTop="1">
      <c r="A130" s="57">
        <f t="shared" si="10"/>
        <v>9971.76</v>
      </c>
      <c r="B130" s="80" t="s">
        <v>103</v>
      </c>
      <c r="C130" s="5"/>
      <c r="D130" s="155" t="s">
        <v>7</v>
      </c>
      <c r="E130" s="158" t="s">
        <v>8</v>
      </c>
      <c r="F130" s="158" t="s">
        <v>9</v>
      </c>
      <c r="G130" s="161" t="s">
        <v>10</v>
      </c>
      <c r="H130" s="161" t="s">
        <v>11</v>
      </c>
      <c r="I130" s="158" t="s">
        <v>12</v>
      </c>
      <c r="J130" s="158"/>
      <c r="K130" s="158"/>
      <c r="L130" s="158"/>
      <c r="M130" s="158"/>
      <c r="N130" s="158"/>
      <c r="O130" s="158" t="s">
        <v>13</v>
      </c>
      <c r="P130" s="158" t="s">
        <v>14</v>
      </c>
      <c r="Q130" s="169" t="s">
        <v>15</v>
      </c>
      <c r="R130" s="6"/>
    </row>
    <row r="131" spans="1:18" ht="25.5">
      <c r="A131" s="57">
        <f t="shared" si="10"/>
        <v>9971.76</v>
      </c>
      <c r="B131" s="80" t="s">
        <v>103</v>
      </c>
      <c r="C131" s="5"/>
      <c r="D131" s="156"/>
      <c r="E131" s="159"/>
      <c r="F131" s="159"/>
      <c r="G131" s="162"/>
      <c r="H131" s="162"/>
      <c r="I131" s="172" t="s">
        <v>16</v>
      </c>
      <c r="J131" s="173"/>
      <c r="K131" s="159" t="s">
        <v>17</v>
      </c>
      <c r="L131" s="159"/>
      <c r="M131" s="159" t="s">
        <v>18</v>
      </c>
      <c r="N131" s="159"/>
      <c r="O131" s="159"/>
      <c r="P131" s="159"/>
      <c r="Q131" s="170"/>
      <c r="R131" s="6"/>
    </row>
    <row r="132" spans="1:18" ht="26.25" thickBot="1">
      <c r="A132" s="57">
        <f t="shared" si="10"/>
        <v>9971.76</v>
      </c>
      <c r="B132" s="80" t="s">
        <v>103</v>
      </c>
      <c r="C132" s="5"/>
      <c r="D132" s="157"/>
      <c r="E132" s="160"/>
      <c r="F132" s="160"/>
      <c r="G132" s="163"/>
      <c r="H132" s="163"/>
      <c r="I132" s="144" t="s">
        <v>19</v>
      </c>
      <c r="J132" s="144" t="s">
        <v>20</v>
      </c>
      <c r="K132" s="144" t="s">
        <v>19</v>
      </c>
      <c r="L132" s="144" t="s">
        <v>20</v>
      </c>
      <c r="M132" s="144" t="s">
        <v>19</v>
      </c>
      <c r="N132" s="144" t="s">
        <v>20</v>
      </c>
      <c r="O132" s="160"/>
      <c r="P132" s="160"/>
      <c r="Q132" s="171"/>
      <c r="R132" s="6"/>
    </row>
    <row r="133" spans="1:18" ht="27.75" thickTop="1">
      <c r="A133" s="57">
        <f t="shared" si="10"/>
        <v>9971.76</v>
      </c>
      <c r="B133" s="80" t="s">
        <v>103</v>
      </c>
      <c r="C133" s="5"/>
      <c r="D133" s="18"/>
      <c r="E133" s="19" t="s">
        <v>21</v>
      </c>
      <c r="F133" s="20"/>
      <c r="G133" s="21"/>
      <c r="H133" s="22"/>
      <c r="I133" s="22"/>
      <c r="J133" s="23"/>
      <c r="K133" s="22"/>
      <c r="L133" s="24"/>
      <c r="M133" s="25"/>
      <c r="N133" s="23"/>
      <c r="O133" s="26"/>
      <c r="P133" s="27"/>
      <c r="Q133" s="28"/>
      <c r="R133" s="6"/>
    </row>
    <row r="134" spans="1:18" ht="30">
      <c r="A134" s="57">
        <f t="shared" si="10"/>
        <v>9971.76</v>
      </c>
      <c r="B134" s="80" t="s">
        <v>103</v>
      </c>
      <c r="C134" s="5"/>
      <c r="D134" s="18">
        <v>2</v>
      </c>
      <c r="E134" s="82" t="s">
        <v>81</v>
      </c>
      <c r="F134" s="22" t="s">
        <v>22</v>
      </c>
      <c r="G134" s="32">
        <v>60</v>
      </c>
      <c r="H134" s="26">
        <v>0</v>
      </c>
      <c r="I134" s="26">
        <f>7.57*2.8</f>
        <v>21.195999999999998</v>
      </c>
      <c r="J134" s="24">
        <v>1</v>
      </c>
      <c r="K134" s="26">
        <f>M134-I134</f>
        <v>0</v>
      </c>
      <c r="L134" s="24">
        <f>N134-J134</f>
        <v>0</v>
      </c>
      <c r="M134" s="26">
        <f>7.57*2.8</f>
        <v>21.195999999999998</v>
      </c>
      <c r="N134" s="24">
        <v>1</v>
      </c>
      <c r="O134" s="26">
        <f>N134*M134*G134</f>
        <v>1271.7599999999998</v>
      </c>
      <c r="P134" s="27"/>
      <c r="Q134" s="28"/>
      <c r="R134" s="6"/>
    </row>
    <row r="135" spans="1:18" ht="30">
      <c r="A135" s="57">
        <f t="shared" si="10"/>
        <v>9971.76</v>
      </c>
      <c r="B135" s="80" t="s">
        <v>103</v>
      </c>
      <c r="C135" s="5"/>
      <c r="D135" s="18"/>
      <c r="E135" s="82" t="s">
        <v>82</v>
      </c>
      <c r="F135" s="22" t="s">
        <v>24</v>
      </c>
      <c r="G135" s="32">
        <v>400</v>
      </c>
      <c r="H135" s="26">
        <v>0</v>
      </c>
      <c r="I135" s="26">
        <f>30*2.8*0.25</f>
        <v>21</v>
      </c>
      <c r="J135" s="24">
        <v>1</v>
      </c>
      <c r="K135" s="26">
        <f>M135-I135</f>
        <v>0</v>
      </c>
      <c r="L135" s="24">
        <f t="shared" ref="L135:L137" si="11">N135-J135</f>
        <v>0</v>
      </c>
      <c r="M135" s="26">
        <f>30*2.8*0.25</f>
        <v>21</v>
      </c>
      <c r="N135" s="24">
        <v>1</v>
      </c>
      <c r="O135" s="26">
        <f>N135*M135*G135</f>
        <v>8400</v>
      </c>
      <c r="P135" s="27"/>
      <c r="Q135" s="28"/>
      <c r="R135" s="6"/>
    </row>
    <row r="136" spans="1:18" ht="30">
      <c r="A136" s="57">
        <f t="shared" si="10"/>
        <v>9971.76</v>
      </c>
      <c r="B136" s="80" t="s">
        <v>103</v>
      </c>
      <c r="C136" s="5"/>
      <c r="D136" s="35"/>
      <c r="E136" s="82" t="s">
        <v>83</v>
      </c>
      <c r="F136" s="22" t="s">
        <v>36</v>
      </c>
      <c r="G136" s="32">
        <v>250</v>
      </c>
      <c r="H136" s="26">
        <v>0</v>
      </c>
      <c r="I136" s="26">
        <f>1+1+1</f>
        <v>3</v>
      </c>
      <c r="J136" s="24">
        <v>1</v>
      </c>
      <c r="K136" s="31">
        <f>M136-I136</f>
        <v>0</v>
      </c>
      <c r="L136" s="24">
        <f t="shared" si="11"/>
        <v>0</v>
      </c>
      <c r="M136" s="26">
        <f>1+1+1</f>
        <v>3</v>
      </c>
      <c r="N136" s="24">
        <v>1</v>
      </c>
      <c r="O136" s="26">
        <f t="shared" ref="O136:O137" si="12">N136*M136*G136</f>
        <v>750</v>
      </c>
      <c r="P136" s="36"/>
      <c r="Q136" s="28"/>
      <c r="R136" s="6"/>
    </row>
    <row r="137" spans="1:18" ht="30">
      <c r="A137" s="57">
        <f t="shared" si="10"/>
        <v>9971.76</v>
      </c>
      <c r="B137" s="80" t="s">
        <v>103</v>
      </c>
      <c r="C137" s="5"/>
      <c r="D137" s="35"/>
      <c r="E137" s="82" t="s">
        <v>84</v>
      </c>
      <c r="F137" s="22" t="s">
        <v>36</v>
      </c>
      <c r="G137" s="32">
        <v>150</v>
      </c>
      <c r="H137" s="26">
        <v>0</v>
      </c>
      <c r="I137" s="26">
        <v>1</v>
      </c>
      <c r="J137" s="24">
        <v>1</v>
      </c>
      <c r="K137" s="31">
        <f>M137-I137</f>
        <v>0</v>
      </c>
      <c r="L137" s="24">
        <f t="shared" si="11"/>
        <v>0</v>
      </c>
      <c r="M137" s="26">
        <v>1</v>
      </c>
      <c r="N137" s="24">
        <v>1</v>
      </c>
      <c r="O137" s="26">
        <f t="shared" si="12"/>
        <v>150</v>
      </c>
      <c r="P137" s="36"/>
      <c r="Q137" s="28"/>
      <c r="R137" s="6"/>
    </row>
    <row r="138" spans="1:18" ht="25.5">
      <c r="A138" s="57">
        <f t="shared" si="10"/>
        <v>9971.76</v>
      </c>
      <c r="B138" s="80" t="s">
        <v>103</v>
      </c>
      <c r="C138" s="5"/>
      <c r="D138" s="35"/>
      <c r="E138" s="84"/>
      <c r="F138" s="61"/>
      <c r="G138" s="62"/>
      <c r="H138" s="62"/>
      <c r="I138" s="26"/>
      <c r="J138" s="63"/>
      <c r="K138" s="62"/>
      <c r="L138" s="63"/>
      <c r="M138" s="26"/>
      <c r="N138" s="63"/>
      <c r="O138" s="62"/>
      <c r="P138" s="36"/>
      <c r="Q138" s="28"/>
      <c r="R138" s="6"/>
    </row>
    <row r="139" spans="1:18" ht="25.5">
      <c r="A139" s="57">
        <f t="shared" si="10"/>
        <v>9971.76</v>
      </c>
      <c r="B139" s="80" t="s">
        <v>103</v>
      </c>
      <c r="C139" s="5"/>
      <c r="D139" s="35"/>
      <c r="E139" s="84"/>
      <c r="F139" s="61"/>
      <c r="G139" s="62"/>
      <c r="H139" s="62"/>
      <c r="I139" s="26"/>
      <c r="J139" s="63"/>
      <c r="K139" s="62"/>
      <c r="L139" s="63"/>
      <c r="M139" s="26"/>
      <c r="N139" s="63"/>
      <c r="O139" s="62"/>
      <c r="P139" s="36"/>
      <c r="Q139" s="28"/>
      <c r="R139" s="6"/>
    </row>
    <row r="140" spans="1:18" ht="25.5">
      <c r="A140" s="57">
        <f t="shared" si="10"/>
        <v>9971.76</v>
      </c>
      <c r="B140" s="80" t="s">
        <v>103</v>
      </c>
      <c r="C140" s="5"/>
      <c r="D140" s="35"/>
      <c r="E140" s="84"/>
      <c r="F140" s="61"/>
      <c r="G140" s="62"/>
      <c r="H140" s="62"/>
      <c r="I140" s="26"/>
      <c r="J140" s="63"/>
      <c r="K140" s="62"/>
      <c r="L140" s="63"/>
      <c r="M140" s="26"/>
      <c r="N140" s="63"/>
      <c r="O140" s="62"/>
      <c r="P140" s="36"/>
      <c r="Q140" s="28"/>
      <c r="R140" s="6"/>
    </row>
    <row r="141" spans="1:18" ht="25.5">
      <c r="A141" s="57">
        <f t="shared" si="10"/>
        <v>9971.76</v>
      </c>
      <c r="B141" s="80" t="s">
        <v>103</v>
      </c>
      <c r="C141" s="5"/>
      <c r="D141" s="35"/>
      <c r="E141" s="84"/>
      <c r="F141" s="61"/>
      <c r="G141" s="62"/>
      <c r="H141" s="62"/>
      <c r="I141" s="26"/>
      <c r="J141" s="63"/>
      <c r="K141" s="62"/>
      <c r="L141" s="63"/>
      <c r="M141" s="26"/>
      <c r="N141" s="63"/>
      <c r="O141" s="62"/>
      <c r="P141" s="36"/>
      <c r="Q141" s="28"/>
      <c r="R141" s="6"/>
    </row>
    <row r="142" spans="1:18" ht="25.5">
      <c r="A142" s="57">
        <f t="shared" si="10"/>
        <v>9971.76</v>
      </c>
      <c r="B142" s="80" t="s">
        <v>103</v>
      </c>
      <c r="C142" s="5"/>
      <c r="D142" s="35"/>
      <c r="E142" s="84"/>
      <c r="F142" s="61"/>
      <c r="G142" s="62"/>
      <c r="H142" s="62"/>
      <c r="I142" s="26"/>
      <c r="J142" s="63"/>
      <c r="K142" s="62"/>
      <c r="L142" s="63"/>
      <c r="M142" s="26"/>
      <c r="N142" s="63"/>
      <c r="O142" s="62"/>
      <c r="P142" s="36"/>
      <c r="Q142" s="28"/>
      <c r="R142" s="6"/>
    </row>
    <row r="143" spans="1:18" ht="25.5">
      <c r="A143" s="57">
        <f t="shared" si="10"/>
        <v>9971.76</v>
      </c>
      <c r="B143" s="80" t="s">
        <v>103</v>
      </c>
      <c r="C143" s="5"/>
      <c r="D143" s="35"/>
      <c r="E143" s="84"/>
      <c r="F143" s="61"/>
      <c r="G143" s="62"/>
      <c r="H143" s="62"/>
      <c r="I143" s="26"/>
      <c r="J143" s="63"/>
      <c r="K143" s="62"/>
      <c r="L143" s="63"/>
      <c r="M143" s="26"/>
      <c r="N143" s="63"/>
      <c r="O143" s="62"/>
      <c r="P143" s="36"/>
      <c r="Q143" s="28"/>
      <c r="R143" s="6"/>
    </row>
    <row r="144" spans="1:18" ht="25.5">
      <c r="A144" s="57">
        <f t="shared" si="10"/>
        <v>9971.76</v>
      </c>
      <c r="B144" s="80" t="s">
        <v>103</v>
      </c>
      <c r="C144" s="5"/>
      <c r="D144" s="35"/>
      <c r="E144" s="84"/>
      <c r="F144" s="61"/>
      <c r="G144" s="62"/>
      <c r="H144" s="62"/>
      <c r="I144" s="26"/>
      <c r="J144" s="63"/>
      <c r="K144" s="62"/>
      <c r="L144" s="63"/>
      <c r="M144" s="26"/>
      <c r="N144" s="63"/>
      <c r="O144" s="62"/>
      <c r="P144" s="36"/>
      <c r="Q144" s="28"/>
      <c r="R144" s="6"/>
    </row>
    <row r="145" spans="1:18" ht="25.5">
      <c r="A145" s="57">
        <f t="shared" si="10"/>
        <v>9971.76</v>
      </c>
      <c r="B145" s="80" t="s">
        <v>103</v>
      </c>
      <c r="C145" s="5"/>
      <c r="D145" s="35"/>
      <c r="E145" s="84"/>
      <c r="F145" s="61"/>
      <c r="G145" s="62"/>
      <c r="H145" s="62"/>
      <c r="I145" s="26"/>
      <c r="J145" s="63"/>
      <c r="K145" s="62"/>
      <c r="L145" s="63"/>
      <c r="M145" s="26"/>
      <c r="N145" s="63"/>
      <c r="O145" s="62"/>
      <c r="P145" s="36"/>
      <c r="Q145" s="28"/>
      <c r="R145" s="6"/>
    </row>
    <row r="146" spans="1:18" ht="25.5">
      <c r="A146" s="57">
        <f t="shared" si="10"/>
        <v>9971.76</v>
      </c>
      <c r="B146" s="80" t="s">
        <v>103</v>
      </c>
      <c r="C146" s="5"/>
      <c r="D146" s="35"/>
      <c r="E146" s="84"/>
      <c r="F146" s="61"/>
      <c r="G146" s="62"/>
      <c r="H146" s="62"/>
      <c r="I146" s="26"/>
      <c r="J146" s="63"/>
      <c r="K146" s="62"/>
      <c r="L146" s="63"/>
      <c r="M146" s="26"/>
      <c r="N146" s="63"/>
      <c r="O146" s="62"/>
      <c r="P146" s="36"/>
      <c r="Q146" s="28"/>
      <c r="R146" s="6"/>
    </row>
    <row r="147" spans="1:18" ht="25.5">
      <c r="A147" s="57">
        <f t="shared" si="10"/>
        <v>9971.76</v>
      </c>
      <c r="B147" s="80" t="s">
        <v>103</v>
      </c>
      <c r="C147" s="5"/>
      <c r="D147" s="35"/>
      <c r="E147" s="84"/>
      <c r="F147" s="61"/>
      <c r="G147" s="62"/>
      <c r="H147" s="62"/>
      <c r="I147" s="26"/>
      <c r="J147" s="63"/>
      <c r="K147" s="62"/>
      <c r="L147" s="63"/>
      <c r="M147" s="26"/>
      <c r="N147" s="63"/>
      <c r="O147" s="62"/>
      <c r="P147" s="36"/>
      <c r="Q147" s="28"/>
      <c r="R147" s="6"/>
    </row>
    <row r="148" spans="1:18" ht="25.5">
      <c r="A148" s="57">
        <f t="shared" si="10"/>
        <v>9971.76</v>
      </c>
      <c r="B148" s="80" t="s">
        <v>103</v>
      </c>
      <c r="C148" s="5"/>
      <c r="D148" s="35"/>
      <c r="E148" s="84"/>
      <c r="F148" s="61"/>
      <c r="G148" s="62"/>
      <c r="H148" s="62"/>
      <c r="I148" s="26"/>
      <c r="J148" s="63"/>
      <c r="K148" s="62"/>
      <c r="L148" s="63"/>
      <c r="M148" s="26"/>
      <c r="N148" s="63"/>
      <c r="O148" s="62"/>
      <c r="P148" s="36"/>
      <c r="Q148" s="28"/>
      <c r="R148" s="6"/>
    </row>
    <row r="149" spans="1:18" ht="26.25" thickBot="1">
      <c r="A149" s="57">
        <f t="shared" si="10"/>
        <v>9971.76</v>
      </c>
      <c r="B149" s="80" t="s">
        <v>103</v>
      </c>
      <c r="C149" s="5"/>
      <c r="D149" s="35"/>
      <c r="E149" s="84"/>
      <c r="F149" s="61"/>
      <c r="G149" s="62"/>
      <c r="H149" s="62"/>
      <c r="I149" s="26"/>
      <c r="J149" s="63"/>
      <c r="K149" s="62"/>
      <c r="L149" s="63"/>
      <c r="M149" s="26"/>
      <c r="N149" s="63"/>
      <c r="O149" s="62"/>
      <c r="P149" s="36"/>
      <c r="Q149" s="28"/>
      <c r="R149" s="6"/>
    </row>
    <row r="150" spans="1:18" ht="31.5" thickTop="1" thickBot="1">
      <c r="A150" s="57">
        <f t="shared" si="10"/>
        <v>9971.76</v>
      </c>
      <c r="B150" s="80" t="s">
        <v>103</v>
      </c>
      <c r="C150" s="5"/>
      <c r="D150" s="164" t="s">
        <v>25</v>
      </c>
      <c r="E150" s="165"/>
      <c r="F150" s="165"/>
      <c r="G150" s="165"/>
      <c r="H150" s="165"/>
      <c r="I150" s="165"/>
      <c r="J150" s="165"/>
      <c r="K150" s="165"/>
      <c r="L150" s="165"/>
      <c r="M150" s="165"/>
      <c r="N150" s="165"/>
      <c r="O150" s="37">
        <f>SUM(O133:O138)</f>
        <v>10571.76</v>
      </c>
      <c r="P150" s="38"/>
      <c r="Q150" s="39"/>
      <c r="R150" s="6"/>
    </row>
    <row r="151" spans="1:18" ht="31.5" thickTop="1" thickBot="1">
      <c r="A151" s="57">
        <f t="shared" si="10"/>
        <v>9971.76</v>
      </c>
      <c r="B151" s="80" t="s">
        <v>103</v>
      </c>
      <c r="C151" s="5"/>
      <c r="D151" s="164" t="s">
        <v>26</v>
      </c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37">
        <v>600</v>
      </c>
      <c r="P151" s="38"/>
      <c r="Q151" s="39"/>
      <c r="R151" s="6"/>
    </row>
    <row r="152" spans="1:18" ht="31.5" thickTop="1" thickBot="1">
      <c r="A152" s="57">
        <f t="shared" si="10"/>
        <v>9971.76</v>
      </c>
      <c r="B152" s="80" t="s">
        <v>103</v>
      </c>
      <c r="C152" s="5"/>
      <c r="D152" s="164" t="s">
        <v>27</v>
      </c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O152" s="37">
        <f>O150-O151</f>
        <v>9971.76</v>
      </c>
      <c r="P152" s="38"/>
      <c r="Q152" s="39"/>
      <c r="R152" s="6"/>
    </row>
    <row r="153" spans="1:18" ht="26.25" thickTop="1">
      <c r="A153" s="57">
        <f t="shared" si="10"/>
        <v>9971.76</v>
      </c>
      <c r="B153" s="80" t="s">
        <v>103</v>
      </c>
      <c r="C153" s="5"/>
      <c r="D153" s="166"/>
      <c r="E153" s="166"/>
      <c r="F153" s="166"/>
      <c r="G153" s="166"/>
      <c r="H153" s="166"/>
      <c r="I153" s="166"/>
      <c r="J153" s="166"/>
      <c r="K153" s="166"/>
      <c r="L153" s="166"/>
      <c r="R153" s="6"/>
    </row>
    <row r="154" spans="1:18" ht="25.5">
      <c r="A154" s="57">
        <f t="shared" si="10"/>
        <v>9971.76</v>
      </c>
      <c r="B154" s="80" t="s">
        <v>103</v>
      </c>
      <c r="C154" s="5"/>
      <c r="D154" s="143"/>
      <c r="E154" s="142"/>
      <c r="F154" s="143"/>
      <c r="G154" s="143"/>
      <c r="H154" s="143"/>
      <c r="I154" s="167"/>
      <c r="J154" s="167"/>
      <c r="K154" s="167"/>
      <c r="L154" s="168"/>
      <c r="M154" s="168"/>
      <c r="N154" s="168"/>
      <c r="O154" s="43"/>
      <c r="P154" s="43"/>
      <c r="Q154" s="43"/>
      <c r="R154" s="44"/>
    </row>
    <row r="155" spans="1:18" ht="25.5">
      <c r="A155" s="57">
        <f t="shared" si="10"/>
        <v>9971.76</v>
      </c>
      <c r="B155" s="80" t="s">
        <v>103</v>
      </c>
      <c r="C155" s="46"/>
      <c r="D155" s="147" t="s">
        <v>35</v>
      </c>
      <c r="E155" s="147"/>
      <c r="F155" s="147" t="s">
        <v>28</v>
      </c>
      <c r="G155" s="147"/>
      <c r="H155" s="147"/>
      <c r="I155" s="148" t="s">
        <v>29</v>
      </c>
      <c r="J155" s="148"/>
      <c r="K155" s="148"/>
      <c r="L155" s="148"/>
      <c r="M155" s="148"/>
      <c r="N155" s="148"/>
      <c r="O155" s="147" t="s">
        <v>30</v>
      </c>
      <c r="P155" s="147"/>
      <c r="Q155" s="141"/>
      <c r="R155" s="48"/>
    </row>
    <row r="156" spans="1:18" ht="25.5">
      <c r="A156" s="57">
        <f t="shared" si="10"/>
        <v>9971.76</v>
      </c>
      <c r="B156" s="80" t="s">
        <v>103</v>
      </c>
      <c r="C156" s="5"/>
      <c r="D156" s="147" t="s">
        <v>330</v>
      </c>
      <c r="E156" s="147"/>
      <c r="F156" s="147" t="s">
        <v>49</v>
      </c>
      <c r="G156" s="147"/>
      <c r="H156" s="147"/>
      <c r="I156" s="147" t="s">
        <v>49</v>
      </c>
      <c r="J156" s="147"/>
      <c r="K156" s="147"/>
      <c r="L156" s="147"/>
      <c r="M156" s="147"/>
      <c r="N156" s="147"/>
      <c r="O156" s="147" t="s">
        <v>49</v>
      </c>
      <c r="P156" s="147"/>
      <c r="Q156" s="50"/>
      <c r="R156" s="6"/>
    </row>
    <row r="157" spans="1:18" ht="25.5">
      <c r="A157" s="57">
        <f t="shared" si="10"/>
        <v>9971.76</v>
      </c>
      <c r="B157" s="80" t="s">
        <v>103</v>
      </c>
      <c r="C157" s="5"/>
      <c r="D157" s="147" t="s">
        <v>31</v>
      </c>
      <c r="E157" s="147"/>
      <c r="F157" s="147" t="s">
        <v>32</v>
      </c>
      <c r="G157" s="147"/>
      <c r="H157" s="147"/>
      <c r="I157" s="147" t="s">
        <v>32</v>
      </c>
      <c r="J157" s="147"/>
      <c r="K157" s="147"/>
      <c r="L157" s="147"/>
      <c r="M157" s="147"/>
      <c r="N157" s="147"/>
      <c r="O157" s="147" t="s">
        <v>33</v>
      </c>
      <c r="P157" s="147"/>
      <c r="Q157" s="50"/>
      <c r="R157" s="6"/>
    </row>
    <row r="158" spans="1:18" ht="26.25" thickBot="1">
      <c r="A158" s="57">
        <f t="shared" si="10"/>
        <v>9971.76</v>
      </c>
      <c r="B158" s="80" t="s">
        <v>103</v>
      </c>
      <c r="C158" s="51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3" t="s">
        <v>34</v>
      </c>
      <c r="R158" s="54"/>
    </row>
    <row r="159" spans="1:18" ht="15" thickTop="1"/>
    <row r="169" spans="1:18" ht="15" thickBot="1"/>
    <row r="170" spans="1:18" ht="27.75" thickTop="1">
      <c r="A170" s="87">
        <f>$O$194</f>
        <v>550</v>
      </c>
      <c r="B170" s="81" t="s">
        <v>53</v>
      </c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</row>
    <row r="171" spans="1:18" ht="27">
      <c r="A171" s="87">
        <f t="shared" ref="A171:A199" si="13">$O$194</f>
        <v>550</v>
      </c>
      <c r="B171" s="81" t="s">
        <v>53</v>
      </c>
      <c r="C171" s="5"/>
      <c r="R171" s="6"/>
    </row>
    <row r="172" spans="1:18" ht="90">
      <c r="A172" s="87">
        <f t="shared" si="13"/>
        <v>550</v>
      </c>
      <c r="B172" s="81" t="s">
        <v>53</v>
      </c>
      <c r="C172" s="5"/>
      <c r="E172" s="7" t="s">
        <v>0</v>
      </c>
      <c r="F172" s="149" t="s">
        <v>1</v>
      </c>
      <c r="G172" s="150"/>
      <c r="H172" s="150"/>
      <c r="I172" s="150"/>
      <c r="J172" s="151"/>
      <c r="K172" s="152"/>
      <c r="L172" s="152"/>
      <c r="M172" s="152"/>
      <c r="N172" s="152"/>
      <c r="O172" s="152"/>
      <c r="P172" s="8"/>
      <c r="R172" s="6"/>
    </row>
    <row r="173" spans="1:18" ht="27">
      <c r="A173" s="87">
        <f t="shared" si="13"/>
        <v>550</v>
      </c>
      <c r="B173" s="81" t="s">
        <v>53</v>
      </c>
      <c r="C173" s="5"/>
      <c r="E173" s="9"/>
      <c r="Q173" s="10"/>
      <c r="R173" s="6"/>
    </row>
    <row r="174" spans="1:18" ht="27">
      <c r="A174" s="87">
        <f t="shared" si="13"/>
        <v>550</v>
      </c>
      <c r="B174" s="81" t="s">
        <v>53</v>
      </c>
      <c r="C174" s="5"/>
      <c r="R174" s="6"/>
    </row>
    <row r="175" spans="1:18" ht="27">
      <c r="A175" s="87">
        <f t="shared" si="13"/>
        <v>550</v>
      </c>
      <c r="B175" s="81" t="s">
        <v>53</v>
      </c>
      <c r="C175" s="5"/>
      <c r="D175" s="147" t="s">
        <v>2</v>
      </c>
      <c r="E175" s="147"/>
      <c r="F175" s="11"/>
      <c r="G175" s="11"/>
      <c r="H175" s="174" t="s">
        <v>85</v>
      </c>
      <c r="I175" s="174"/>
      <c r="J175" s="174"/>
      <c r="K175" s="12"/>
      <c r="R175" s="6"/>
    </row>
    <row r="176" spans="1:18" ht="27">
      <c r="A176" s="87">
        <f t="shared" si="13"/>
        <v>550</v>
      </c>
      <c r="B176" s="81" t="s">
        <v>53</v>
      </c>
      <c r="C176" s="5"/>
      <c r="D176" s="153" t="s">
        <v>49</v>
      </c>
      <c r="E176" s="153"/>
      <c r="F176" s="13"/>
      <c r="G176" s="13"/>
      <c r="H176" s="153" t="s">
        <v>3</v>
      </c>
      <c r="I176" s="153"/>
      <c r="J176" s="13"/>
      <c r="K176" s="13"/>
      <c r="M176" s="154" t="s">
        <v>4</v>
      </c>
      <c r="N176" s="154"/>
      <c r="R176" s="6"/>
    </row>
    <row r="177" spans="1:18" ht="27">
      <c r="A177" s="87">
        <f t="shared" si="13"/>
        <v>550</v>
      </c>
      <c r="B177" s="81" t="s">
        <v>53</v>
      </c>
      <c r="C177" s="5"/>
      <c r="D177" s="153"/>
      <c r="E177" s="153"/>
      <c r="F177" s="13"/>
      <c r="G177" s="13"/>
      <c r="H177" s="146"/>
      <c r="I177" s="146"/>
      <c r="J177" s="13"/>
      <c r="K177" s="13"/>
      <c r="M177" s="15"/>
      <c r="R177" s="6"/>
    </row>
    <row r="178" spans="1:18" ht="27">
      <c r="A178" s="87">
        <f t="shared" si="13"/>
        <v>550</v>
      </c>
      <c r="B178" s="81" t="s">
        <v>53</v>
      </c>
      <c r="C178" s="5"/>
      <c r="D178" s="153" t="s">
        <v>86</v>
      </c>
      <c r="E178" s="153"/>
      <c r="F178" s="13"/>
      <c r="G178" s="13"/>
      <c r="H178" s="153" t="s">
        <v>60</v>
      </c>
      <c r="I178" s="153"/>
      <c r="J178" s="153"/>
      <c r="K178" s="153"/>
      <c r="L178" s="153"/>
      <c r="M178" s="154" t="s">
        <v>6</v>
      </c>
      <c r="N178" s="154"/>
      <c r="R178" s="6"/>
    </row>
    <row r="179" spans="1:18" ht="27.75" thickBot="1">
      <c r="A179" s="87">
        <f t="shared" si="13"/>
        <v>550</v>
      </c>
      <c r="B179" s="81" t="s">
        <v>53</v>
      </c>
      <c r="C179" s="5"/>
      <c r="D179" s="16"/>
      <c r="R179" s="6"/>
    </row>
    <row r="180" spans="1:18" ht="27.75" thickTop="1">
      <c r="A180" s="87">
        <f t="shared" si="13"/>
        <v>550</v>
      </c>
      <c r="B180" s="81" t="s">
        <v>53</v>
      </c>
      <c r="C180" s="5"/>
      <c r="D180" s="155" t="s">
        <v>7</v>
      </c>
      <c r="E180" s="158" t="s">
        <v>8</v>
      </c>
      <c r="F180" s="158" t="s">
        <v>9</v>
      </c>
      <c r="G180" s="161" t="s">
        <v>10</v>
      </c>
      <c r="H180" s="161" t="s">
        <v>11</v>
      </c>
      <c r="I180" s="158" t="s">
        <v>12</v>
      </c>
      <c r="J180" s="158"/>
      <c r="K180" s="158"/>
      <c r="L180" s="158"/>
      <c r="M180" s="158"/>
      <c r="N180" s="158"/>
      <c r="O180" s="158" t="s">
        <v>13</v>
      </c>
      <c r="P180" s="158" t="s">
        <v>14</v>
      </c>
      <c r="Q180" s="169" t="s">
        <v>15</v>
      </c>
      <c r="R180" s="6"/>
    </row>
    <row r="181" spans="1:18" ht="27">
      <c r="A181" s="87">
        <f t="shared" si="13"/>
        <v>550</v>
      </c>
      <c r="B181" s="81" t="s">
        <v>53</v>
      </c>
      <c r="C181" s="5"/>
      <c r="D181" s="156"/>
      <c r="E181" s="159"/>
      <c r="F181" s="159"/>
      <c r="G181" s="162"/>
      <c r="H181" s="162"/>
      <c r="I181" s="172" t="s">
        <v>16</v>
      </c>
      <c r="J181" s="173"/>
      <c r="K181" s="159" t="s">
        <v>17</v>
      </c>
      <c r="L181" s="159"/>
      <c r="M181" s="159" t="s">
        <v>18</v>
      </c>
      <c r="N181" s="159"/>
      <c r="O181" s="159"/>
      <c r="P181" s="159"/>
      <c r="Q181" s="170"/>
      <c r="R181" s="6"/>
    </row>
    <row r="182" spans="1:18" ht="27.75" thickBot="1">
      <c r="A182" s="87">
        <f t="shared" si="13"/>
        <v>550</v>
      </c>
      <c r="B182" s="81" t="s">
        <v>53</v>
      </c>
      <c r="C182" s="5"/>
      <c r="D182" s="157"/>
      <c r="E182" s="160"/>
      <c r="F182" s="160"/>
      <c r="G182" s="163"/>
      <c r="H182" s="163"/>
      <c r="I182" s="144" t="s">
        <v>19</v>
      </c>
      <c r="J182" s="144" t="s">
        <v>20</v>
      </c>
      <c r="K182" s="144" t="s">
        <v>19</v>
      </c>
      <c r="L182" s="144" t="s">
        <v>20</v>
      </c>
      <c r="M182" s="144" t="s">
        <v>19</v>
      </c>
      <c r="N182" s="144" t="s">
        <v>20</v>
      </c>
      <c r="O182" s="160"/>
      <c r="P182" s="160"/>
      <c r="Q182" s="171"/>
      <c r="R182" s="6"/>
    </row>
    <row r="183" spans="1:18" ht="27.75" thickTop="1">
      <c r="A183" s="87">
        <f t="shared" si="13"/>
        <v>550</v>
      </c>
      <c r="B183" s="81" t="s">
        <v>53</v>
      </c>
      <c r="C183" s="5"/>
      <c r="D183" s="18"/>
      <c r="E183" s="19" t="s">
        <v>21</v>
      </c>
      <c r="F183" s="20"/>
      <c r="G183" s="21"/>
      <c r="H183" s="22"/>
      <c r="I183" s="22"/>
      <c r="J183" s="23"/>
      <c r="K183" s="22"/>
      <c r="L183" s="24"/>
      <c r="M183" s="25"/>
      <c r="N183" s="23"/>
      <c r="O183" s="26"/>
      <c r="P183" s="27"/>
      <c r="Q183" s="28"/>
      <c r="R183" s="6"/>
    </row>
    <row r="184" spans="1:18" ht="30">
      <c r="A184" s="87">
        <f t="shared" si="13"/>
        <v>550</v>
      </c>
      <c r="B184" s="81" t="s">
        <v>53</v>
      </c>
      <c r="C184" s="5"/>
      <c r="D184" s="35"/>
      <c r="E184" s="82" t="s">
        <v>83</v>
      </c>
      <c r="F184" s="22" t="s">
        <v>36</v>
      </c>
      <c r="G184" s="32">
        <v>250</v>
      </c>
      <c r="H184" s="26">
        <v>0</v>
      </c>
      <c r="I184" s="26">
        <v>2</v>
      </c>
      <c r="J184" s="24">
        <v>1</v>
      </c>
      <c r="K184" s="31">
        <f>M184-I184</f>
        <v>0</v>
      </c>
      <c r="L184" s="24">
        <f>N184-J184</f>
        <v>0</v>
      </c>
      <c r="M184" s="26">
        <v>2</v>
      </c>
      <c r="N184" s="24">
        <v>1</v>
      </c>
      <c r="O184" s="26">
        <f t="shared" ref="O184:O185" si="14">N184*M184*G184</f>
        <v>500</v>
      </c>
      <c r="P184" s="36"/>
      <c r="Q184" s="28"/>
      <c r="R184" s="6"/>
    </row>
    <row r="185" spans="1:18" ht="30">
      <c r="A185" s="87">
        <f t="shared" si="13"/>
        <v>550</v>
      </c>
      <c r="B185" s="81" t="s">
        <v>53</v>
      </c>
      <c r="C185" s="5"/>
      <c r="D185" s="35"/>
      <c r="E185" s="82" t="s">
        <v>84</v>
      </c>
      <c r="F185" s="22" t="s">
        <v>36</v>
      </c>
      <c r="G185" s="32">
        <v>150</v>
      </c>
      <c r="H185" s="26">
        <v>0</v>
      </c>
      <c r="I185" s="26">
        <v>1</v>
      </c>
      <c r="J185" s="24">
        <v>1</v>
      </c>
      <c r="K185" s="31">
        <f>M185-I185</f>
        <v>0</v>
      </c>
      <c r="L185" s="24">
        <f>N185-J185</f>
        <v>0</v>
      </c>
      <c r="M185" s="26">
        <v>1</v>
      </c>
      <c r="N185" s="24">
        <v>1</v>
      </c>
      <c r="O185" s="26">
        <f t="shared" si="14"/>
        <v>150</v>
      </c>
      <c r="P185" s="36"/>
      <c r="Q185" s="28"/>
      <c r="R185" s="6"/>
    </row>
    <row r="186" spans="1:18" ht="30">
      <c r="A186" s="87">
        <f t="shared" si="13"/>
        <v>550</v>
      </c>
      <c r="B186" s="81" t="s">
        <v>53</v>
      </c>
      <c r="C186" s="5"/>
      <c r="D186" s="35"/>
      <c r="E186" s="82"/>
      <c r="F186" s="22"/>
      <c r="G186" s="32"/>
      <c r="H186" s="26"/>
      <c r="I186" s="26"/>
      <c r="J186" s="24"/>
      <c r="K186" s="31"/>
      <c r="L186" s="24"/>
      <c r="M186" s="26"/>
      <c r="N186" s="24"/>
      <c r="O186" s="26"/>
      <c r="P186" s="36"/>
      <c r="Q186" s="28"/>
      <c r="R186" s="6"/>
    </row>
    <row r="187" spans="1:18" ht="30">
      <c r="A187" s="87">
        <f t="shared" si="13"/>
        <v>550</v>
      </c>
      <c r="B187" s="81" t="s">
        <v>53</v>
      </c>
      <c r="C187" s="5"/>
      <c r="D187" s="35"/>
      <c r="E187" s="82"/>
      <c r="F187" s="22"/>
      <c r="G187" s="32"/>
      <c r="H187" s="26"/>
      <c r="I187" s="26"/>
      <c r="J187" s="24"/>
      <c r="K187" s="31"/>
      <c r="L187" s="24"/>
      <c r="M187" s="26"/>
      <c r="N187" s="24"/>
      <c r="O187" s="26"/>
      <c r="P187" s="36"/>
      <c r="Q187" s="28"/>
      <c r="R187" s="6"/>
    </row>
    <row r="188" spans="1:18" ht="27">
      <c r="A188" s="87">
        <f t="shared" si="13"/>
        <v>550</v>
      </c>
      <c r="B188" s="81" t="s">
        <v>53</v>
      </c>
      <c r="C188" s="5"/>
      <c r="D188" s="3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36"/>
      <c r="Q188" s="28"/>
      <c r="R188" s="6"/>
    </row>
    <row r="189" spans="1:18" ht="27">
      <c r="A189" s="87">
        <f t="shared" si="13"/>
        <v>550</v>
      </c>
      <c r="B189" s="81" t="s">
        <v>53</v>
      </c>
      <c r="C189" s="5"/>
      <c r="D189" s="3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36"/>
      <c r="Q189" s="28"/>
      <c r="R189" s="6"/>
    </row>
    <row r="190" spans="1:18" ht="30">
      <c r="A190" s="87">
        <f t="shared" si="13"/>
        <v>550</v>
      </c>
      <c r="B190" s="81" t="s">
        <v>53</v>
      </c>
      <c r="C190" s="5"/>
      <c r="D190" s="35"/>
      <c r="E190" s="86"/>
      <c r="F190" s="22"/>
      <c r="G190" s="32"/>
      <c r="H190" s="26"/>
      <c r="I190" s="26"/>
      <c r="J190" s="24"/>
      <c r="K190" s="26"/>
      <c r="L190" s="24"/>
      <c r="M190" s="26"/>
      <c r="N190" s="24"/>
      <c r="O190" s="26"/>
      <c r="P190" s="36"/>
      <c r="Q190" s="28"/>
      <c r="R190" s="6"/>
    </row>
    <row r="191" spans="1:18" ht="27.75" thickBot="1">
      <c r="A191" s="87">
        <f t="shared" si="13"/>
        <v>550</v>
      </c>
      <c r="B191" s="81" t="s">
        <v>53</v>
      </c>
      <c r="C191" s="5"/>
      <c r="D191" s="74"/>
      <c r="E191" s="58"/>
      <c r="F191" s="22"/>
      <c r="G191" s="26"/>
      <c r="H191" s="26"/>
      <c r="I191" s="32"/>
      <c r="J191" s="24"/>
      <c r="K191" s="26"/>
      <c r="L191" s="24"/>
      <c r="M191" s="32"/>
      <c r="N191" s="24"/>
      <c r="O191" s="26"/>
      <c r="P191" s="36"/>
      <c r="Q191" s="28"/>
      <c r="R191" s="6"/>
    </row>
    <row r="192" spans="1:18" ht="31.5" thickTop="1" thickBot="1">
      <c r="A192" s="87">
        <f t="shared" si="13"/>
        <v>550</v>
      </c>
      <c r="B192" s="81" t="s">
        <v>53</v>
      </c>
      <c r="C192" s="5"/>
      <c r="D192" s="164" t="s">
        <v>25</v>
      </c>
      <c r="E192" s="165"/>
      <c r="F192" s="165"/>
      <c r="G192" s="165"/>
      <c r="H192" s="165"/>
      <c r="I192" s="165"/>
      <c r="J192" s="165"/>
      <c r="K192" s="165"/>
      <c r="L192" s="165"/>
      <c r="M192" s="165"/>
      <c r="N192" s="165"/>
      <c r="O192" s="37">
        <f>SUM(O183:O191)</f>
        <v>650</v>
      </c>
      <c r="P192" s="38"/>
      <c r="Q192" s="39"/>
      <c r="R192" s="6"/>
    </row>
    <row r="193" spans="1:18" ht="31.5" thickTop="1" thickBot="1">
      <c r="A193" s="87">
        <f t="shared" si="13"/>
        <v>550</v>
      </c>
      <c r="B193" s="81" t="s">
        <v>53</v>
      </c>
      <c r="C193" s="5"/>
      <c r="D193" s="164" t="s">
        <v>26</v>
      </c>
      <c r="E193" s="165"/>
      <c r="F193" s="165"/>
      <c r="G193" s="165"/>
      <c r="H193" s="165"/>
      <c r="I193" s="165"/>
      <c r="J193" s="165"/>
      <c r="K193" s="165"/>
      <c r="L193" s="165"/>
      <c r="M193" s="165"/>
      <c r="N193" s="165"/>
      <c r="O193" s="37">
        <v>100</v>
      </c>
      <c r="P193" s="38"/>
      <c r="Q193" s="39"/>
      <c r="R193" s="6"/>
    </row>
    <row r="194" spans="1:18" ht="31.5" thickTop="1" thickBot="1">
      <c r="A194" s="87">
        <f t="shared" si="13"/>
        <v>550</v>
      </c>
      <c r="B194" s="81" t="s">
        <v>53</v>
      </c>
      <c r="C194" s="5"/>
      <c r="D194" s="164" t="s">
        <v>27</v>
      </c>
      <c r="E194" s="165"/>
      <c r="F194" s="165"/>
      <c r="G194" s="165"/>
      <c r="H194" s="165"/>
      <c r="I194" s="165"/>
      <c r="J194" s="165"/>
      <c r="K194" s="165"/>
      <c r="L194" s="165"/>
      <c r="M194" s="165"/>
      <c r="N194" s="165"/>
      <c r="O194" s="37">
        <f>O192-O193</f>
        <v>550</v>
      </c>
      <c r="P194" s="38"/>
      <c r="Q194" s="39"/>
      <c r="R194" s="6"/>
    </row>
    <row r="195" spans="1:18" ht="27.75" thickTop="1">
      <c r="A195" s="87">
        <f t="shared" si="13"/>
        <v>550</v>
      </c>
      <c r="B195" s="81" t="s">
        <v>53</v>
      </c>
      <c r="C195" s="5"/>
      <c r="D195" s="166"/>
      <c r="E195" s="166"/>
      <c r="F195" s="166"/>
      <c r="G195" s="166"/>
      <c r="H195" s="166"/>
      <c r="I195" s="166"/>
      <c r="J195" s="166"/>
      <c r="K195" s="166"/>
      <c r="L195" s="166"/>
      <c r="R195" s="6"/>
    </row>
    <row r="196" spans="1:18" ht="27">
      <c r="A196" s="87">
        <f t="shared" si="13"/>
        <v>550</v>
      </c>
      <c r="B196" s="81" t="s">
        <v>53</v>
      </c>
      <c r="C196" s="5"/>
      <c r="D196" s="143"/>
      <c r="E196" s="142"/>
      <c r="F196" s="143"/>
      <c r="G196" s="143"/>
      <c r="H196" s="143"/>
      <c r="I196" s="167"/>
      <c r="J196" s="167"/>
      <c r="K196" s="167"/>
      <c r="L196" s="168"/>
      <c r="M196" s="168"/>
      <c r="N196" s="168"/>
      <c r="O196" s="43"/>
      <c r="P196" s="43"/>
      <c r="Q196" s="43"/>
      <c r="R196" s="44"/>
    </row>
    <row r="197" spans="1:18" ht="27">
      <c r="A197" s="87">
        <f t="shared" si="13"/>
        <v>550</v>
      </c>
      <c r="B197" s="81" t="s">
        <v>53</v>
      </c>
      <c r="C197" s="46"/>
      <c r="D197" s="147" t="s">
        <v>35</v>
      </c>
      <c r="E197" s="147"/>
      <c r="F197" s="147" t="s">
        <v>28</v>
      </c>
      <c r="G197" s="147"/>
      <c r="H197" s="147"/>
      <c r="I197" s="148" t="s">
        <v>29</v>
      </c>
      <c r="J197" s="148"/>
      <c r="K197" s="148"/>
      <c r="L197" s="148"/>
      <c r="M197" s="148"/>
      <c r="N197" s="148"/>
      <c r="O197" s="147" t="s">
        <v>30</v>
      </c>
      <c r="P197" s="147"/>
      <c r="Q197" s="141"/>
      <c r="R197" s="48"/>
    </row>
    <row r="198" spans="1:18" ht="27">
      <c r="A198" s="87">
        <f t="shared" si="13"/>
        <v>550</v>
      </c>
      <c r="B198" s="81" t="s">
        <v>53</v>
      </c>
      <c r="C198" s="5"/>
      <c r="D198" s="147" t="s">
        <v>330</v>
      </c>
      <c r="E198" s="147"/>
      <c r="F198" s="147"/>
      <c r="G198" s="147"/>
      <c r="H198" s="147"/>
      <c r="I198" s="147" t="s">
        <v>49</v>
      </c>
      <c r="J198" s="147"/>
      <c r="K198" s="147"/>
      <c r="L198" s="147"/>
      <c r="M198" s="147"/>
      <c r="N198" s="147"/>
      <c r="O198" s="147" t="s">
        <v>49</v>
      </c>
      <c r="P198" s="147"/>
      <c r="Q198" s="50"/>
      <c r="R198" s="6"/>
    </row>
    <row r="199" spans="1:18" ht="27">
      <c r="A199" s="87">
        <f t="shared" si="13"/>
        <v>550</v>
      </c>
      <c r="B199" s="81" t="s">
        <v>53</v>
      </c>
      <c r="C199" s="5"/>
      <c r="D199" s="147" t="s">
        <v>31</v>
      </c>
      <c r="E199" s="147"/>
      <c r="F199" s="147" t="s">
        <v>32</v>
      </c>
      <c r="G199" s="147"/>
      <c r="H199" s="147"/>
      <c r="I199" s="147" t="s">
        <v>32</v>
      </c>
      <c r="J199" s="147"/>
      <c r="K199" s="147"/>
      <c r="L199" s="147"/>
      <c r="M199" s="147"/>
      <c r="N199" s="147"/>
      <c r="O199" s="147" t="s">
        <v>33</v>
      </c>
      <c r="P199" s="147"/>
      <c r="Q199" s="50"/>
      <c r="R199" s="6"/>
    </row>
    <row r="200" spans="1:18" ht="23.25" thickBot="1">
      <c r="C200" s="51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3" t="s">
        <v>34</v>
      </c>
      <c r="R200" s="54"/>
    </row>
    <row r="201" spans="1:18" ht="15" thickTop="1"/>
    <row r="210" spans="1:18" ht="15" thickBot="1"/>
    <row r="211" spans="1:18" ht="26.25" thickTop="1">
      <c r="A211" s="79">
        <f>$O$235</f>
        <v>-287.79999999999973</v>
      </c>
      <c r="B211" s="80" t="s">
        <v>52</v>
      </c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</row>
    <row r="212" spans="1:18" ht="25.5">
      <c r="A212" s="79">
        <f t="shared" ref="A212:A241" si="15">$O$235</f>
        <v>-287.79999999999973</v>
      </c>
      <c r="B212" s="80" t="s">
        <v>52</v>
      </c>
      <c r="C212" s="5"/>
      <c r="R212" s="6"/>
    </row>
    <row r="213" spans="1:18" ht="90">
      <c r="A213" s="79">
        <f t="shared" si="15"/>
        <v>-287.79999999999973</v>
      </c>
      <c r="B213" s="80" t="s">
        <v>52</v>
      </c>
      <c r="C213" s="5"/>
      <c r="E213" s="7" t="s">
        <v>0</v>
      </c>
      <c r="F213" s="149" t="s">
        <v>1</v>
      </c>
      <c r="G213" s="150"/>
      <c r="H213" s="150"/>
      <c r="I213" s="150"/>
      <c r="J213" s="151"/>
      <c r="K213" s="152" t="s">
        <v>331</v>
      </c>
      <c r="L213" s="152"/>
      <c r="M213" s="152"/>
      <c r="N213" s="152"/>
      <c r="O213" s="152"/>
      <c r="P213" s="8"/>
      <c r="R213" s="6"/>
    </row>
    <row r="214" spans="1:18" ht="25.5">
      <c r="A214" s="79">
        <f t="shared" si="15"/>
        <v>-287.79999999999973</v>
      </c>
      <c r="B214" s="80" t="s">
        <v>52</v>
      </c>
      <c r="C214" s="5"/>
      <c r="E214" s="9"/>
      <c r="Q214" s="10"/>
      <c r="R214" s="6"/>
    </row>
    <row r="215" spans="1:18" ht="25.5">
      <c r="A215" s="79">
        <f t="shared" si="15"/>
        <v>-287.79999999999973</v>
      </c>
      <c r="B215" s="80" t="s">
        <v>52</v>
      </c>
      <c r="C215" s="5"/>
      <c r="R215" s="6"/>
    </row>
    <row r="216" spans="1:18" ht="25.5">
      <c r="A216" s="79">
        <f t="shared" si="15"/>
        <v>-287.79999999999973</v>
      </c>
      <c r="B216" s="80" t="s">
        <v>52</v>
      </c>
      <c r="C216" s="5"/>
      <c r="D216" s="147" t="s">
        <v>2</v>
      </c>
      <c r="E216" s="147"/>
      <c r="F216" s="11"/>
      <c r="G216" s="11"/>
      <c r="K216" s="12"/>
      <c r="R216" s="6"/>
    </row>
    <row r="217" spans="1:18" ht="25.5">
      <c r="A217" s="79">
        <f t="shared" si="15"/>
        <v>-287.79999999999973</v>
      </c>
      <c r="B217" s="80" t="s">
        <v>52</v>
      </c>
      <c r="C217" s="5"/>
      <c r="D217" s="153" t="s">
        <v>49</v>
      </c>
      <c r="E217" s="153"/>
      <c r="F217" s="13"/>
      <c r="G217" s="13"/>
      <c r="H217" s="174" t="s">
        <v>67</v>
      </c>
      <c r="I217" s="174"/>
      <c r="J217" s="174"/>
      <c r="K217" s="13"/>
      <c r="M217" s="154" t="s">
        <v>39</v>
      </c>
      <c r="N217" s="154"/>
      <c r="R217" s="6"/>
    </row>
    <row r="218" spans="1:18" ht="25.5">
      <c r="A218" s="79">
        <f t="shared" si="15"/>
        <v>-287.79999999999973</v>
      </c>
      <c r="B218" s="80" t="s">
        <v>52</v>
      </c>
      <c r="C218" s="5"/>
      <c r="D218" s="153"/>
      <c r="E218" s="153"/>
      <c r="F218" s="13"/>
      <c r="G218" s="13"/>
      <c r="H218" s="146"/>
      <c r="I218" s="146"/>
      <c r="J218" s="13"/>
      <c r="K218" s="13"/>
      <c r="M218" s="15"/>
      <c r="R218" s="6"/>
    </row>
    <row r="219" spans="1:18" ht="25.5">
      <c r="A219" s="79">
        <f t="shared" si="15"/>
        <v>-287.79999999999973</v>
      </c>
      <c r="B219" s="80" t="s">
        <v>52</v>
      </c>
      <c r="C219" s="5"/>
      <c r="D219" s="153" t="s">
        <v>87</v>
      </c>
      <c r="E219" s="153"/>
      <c r="F219" s="13"/>
      <c r="G219" s="13"/>
      <c r="H219" s="153" t="s">
        <v>60</v>
      </c>
      <c r="I219" s="153"/>
      <c r="J219" s="153"/>
      <c r="K219" s="153"/>
      <c r="L219" s="153"/>
      <c r="M219" s="154" t="s">
        <v>6</v>
      </c>
      <c r="N219" s="154"/>
      <c r="R219" s="6"/>
    </row>
    <row r="220" spans="1:18" ht="26.25" thickBot="1">
      <c r="A220" s="79">
        <f t="shared" si="15"/>
        <v>-287.79999999999973</v>
      </c>
      <c r="B220" s="80" t="s">
        <v>52</v>
      </c>
      <c r="C220" s="5"/>
      <c r="D220" s="16"/>
      <c r="R220" s="6"/>
    </row>
    <row r="221" spans="1:18" ht="26.25" thickTop="1">
      <c r="A221" s="79">
        <f t="shared" si="15"/>
        <v>-287.79999999999973</v>
      </c>
      <c r="B221" s="80" t="s">
        <v>52</v>
      </c>
      <c r="C221" s="5"/>
      <c r="D221" s="155" t="s">
        <v>7</v>
      </c>
      <c r="E221" s="158" t="s">
        <v>8</v>
      </c>
      <c r="F221" s="158" t="s">
        <v>9</v>
      </c>
      <c r="G221" s="161" t="s">
        <v>10</v>
      </c>
      <c r="H221" s="161" t="s">
        <v>11</v>
      </c>
      <c r="I221" s="158" t="s">
        <v>12</v>
      </c>
      <c r="J221" s="158"/>
      <c r="K221" s="158"/>
      <c r="L221" s="158"/>
      <c r="M221" s="158"/>
      <c r="N221" s="158"/>
      <c r="O221" s="158" t="s">
        <v>13</v>
      </c>
      <c r="P221" s="158" t="s">
        <v>14</v>
      </c>
      <c r="Q221" s="169" t="s">
        <v>15</v>
      </c>
      <c r="R221" s="6"/>
    </row>
    <row r="222" spans="1:18" ht="25.5">
      <c r="A222" s="79">
        <f t="shared" si="15"/>
        <v>-287.79999999999973</v>
      </c>
      <c r="B222" s="80" t="s">
        <v>52</v>
      </c>
      <c r="C222" s="5"/>
      <c r="D222" s="156"/>
      <c r="E222" s="159"/>
      <c r="F222" s="159"/>
      <c r="G222" s="162"/>
      <c r="H222" s="162"/>
      <c r="I222" s="172" t="s">
        <v>16</v>
      </c>
      <c r="J222" s="173"/>
      <c r="K222" s="159" t="s">
        <v>17</v>
      </c>
      <c r="L222" s="159"/>
      <c r="M222" s="159" t="s">
        <v>18</v>
      </c>
      <c r="N222" s="159"/>
      <c r="O222" s="159"/>
      <c r="P222" s="159"/>
      <c r="Q222" s="170"/>
      <c r="R222" s="6"/>
    </row>
    <row r="223" spans="1:18" ht="26.25" thickBot="1">
      <c r="A223" s="79">
        <f t="shared" si="15"/>
        <v>-287.79999999999973</v>
      </c>
      <c r="B223" s="80" t="s">
        <v>52</v>
      </c>
      <c r="C223" s="5"/>
      <c r="D223" s="157"/>
      <c r="E223" s="160"/>
      <c r="F223" s="160"/>
      <c r="G223" s="163"/>
      <c r="H223" s="163"/>
      <c r="I223" s="144" t="s">
        <v>19</v>
      </c>
      <c r="J223" s="144" t="s">
        <v>20</v>
      </c>
      <c r="K223" s="144" t="s">
        <v>19</v>
      </c>
      <c r="L223" s="144" t="s">
        <v>20</v>
      </c>
      <c r="M223" s="144" t="s">
        <v>19</v>
      </c>
      <c r="N223" s="144" t="s">
        <v>20</v>
      </c>
      <c r="O223" s="160"/>
      <c r="P223" s="160"/>
      <c r="Q223" s="171"/>
      <c r="R223" s="6"/>
    </row>
    <row r="224" spans="1:18" ht="27.75" thickTop="1">
      <c r="A224" s="79">
        <f t="shared" si="15"/>
        <v>-287.79999999999973</v>
      </c>
      <c r="B224" s="80" t="s">
        <v>52</v>
      </c>
      <c r="C224" s="5"/>
      <c r="D224" s="18"/>
      <c r="E224" s="19" t="s">
        <v>21</v>
      </c>
      <c r="F224" s="20"/>
      <c r="G224" s="21"/>
      <c r="H224" s="22"/>
      <c r="I224" s="22"/>
      <c r="J224" s="23"/>
      <c r="K224" s="22"/>
      <c r="L224" s="24"/>
      <c r="M224" s="25"/>
      <c r="N224" s="23"/>
      <c r="O224" s="26"/>
      <c r="P224" s="27"/>
      <c r="Q224" s="28"/>
      <c r="R224" s="6"/>
    </row>
    <row r="225" spans="1:18" ht="30">
      <c r="A225" s="79">
        <f t="shared" si="15"/>
        <v>-287.79999999999973</v>
      </c>
      <c r="B225" s="80" t="s">
        <v>52</v>
      </c>
      <c r="C225" s="5"/>
      <c r="D225" s="35"/>
      <c r="E225" s="82" t="s">
        <v>83</v>
      </c>
      <c r="F225" s="22"/>
      <c r="G225" s="32"/>
      <c r="H225" s="26"/>
      <c r="I225" s="26"/>
      <c r="J225" s="24"/>
      <c r="K225" s="31"/>
      <c r="L225" s="24"/>
      <c r="M225" s="26"/>
      <c r="N225" s="24"/>
      <c r="O225" s="26"/>
      <c r="P225" s="36"/>
      <c r="Q225" s="28"/>
      <c r="R225" s="6"/>
    </row>
    <row r="226" spans="1:18" ht="60">
      <c r="A226" s="79">
        <f t="shared" si="15"/>
        <v>-287.79999999999973</v>
      </c>
      <c r="B226" s="80" t="s">
        <v>52</v>
      </c>
      <c r="C226" s="5"/>
      <c r="D226" s="35"/>
      <c r="E226" s="82" t="s">
        <v>88</v>
      </c>
      <c r="F226" s="22" t="s">
        <v>22</v>
      </c>
      <c r="G226" s="32">
        <v>20</v>
      </c>
      <c r="H226" s="26">
        <v>0</v>
      </c>
      <c r="I226" s="26">
        <v>135.61000000000001</v>
      </c>
      <c r="J226" s="24">
        <v>1</v>
      </c>
      <c r="K226" s="31">
        <f>M226-I226</f>
        <v>0</v>
      </c>
      <c r="L226" s="24">
        <f>N226-J226</f>
        <v>0</v>
      </c>
      <c r="M226" s="26">
        <v>135.61000000000001</v>
      </c>
      <c r="N226" s="24">
        <v>1</v>
      </c>
      <c r="O226" s="26">
        <f t="shared" ref="O226" si="16">N226*M226*G226</f>
        <v>2712.2000000000003</v>
      </c>
      <c r="P226" s="36"/>
      <c r="Q226" s="28"/>
      <c r="R226" s="6"/>
    </row>
    <row r="227" spans="1:18" ht="30">
      <c r="A227" s="79">
        <f t="shared" si="15"/>
        <v>-287.79999999999973</v>
      </c>
      <c r="B227" s="80" t="s">
        <v>52</v>
      </c>
      <c r="C227" s="5"/>
      <c r="D227" s="35"/>
      <c r="E227" s="82"/>
      <c r="F227" s="22"/>
      <c r="G227" s="32"/>
      <c r="H227" s="26"/>
      <c r="I227" s="26"/>
      <c r="J227" s="24"/>
      <c r="K227" s="31"/>
      <c r="L227" s="24"/>
      <c r="M227" s="26"/>
      <c r="N227" s="24"/>
      <c r="O227" s="26"/>
      <c r="P227" s="36"/>
      <c r="Q227" s="28"/>
      <c r="R227" s="6"/>
    </row>
    <row r="228" spans="1:18" ht="30">
      <c r="A228" s="79">
        <f t="shared" si="15"/>
        <v>-287.79999999999973</v>
      </c>
      <c r="B228" s="80" t="s">
        <v>52</v>
      </c>
      <c r="C228" s="5"/>
      <c r="D228" s="35"/>
      <c r="E228" s="82"/>
      <c r="F228" s="22"/>
      <c r="G228" s="32"/>
      <c r="H228" s="26"/>
      <c r="I228" s="26"/>
      <c r="J228" s="24"/>
      <c r="K228" s="31"/>
      <c r="L228" s="24"/>
      <c r="M228" s="26"/>
      <c r="N228" s="24"/>
      <c r="O228" s="26"/>
      <c r="P228" s="36"/>
      <c r="Q228" s="28"/>
      <c r="R228" s="6"/>
    </row>
    <row r="229" spans="1:18" ht="25.5">
      <c r="A229" s="79">
        <f t="shared" si="15"/>
        <v>-287.79999999999973</v>
      </c>
      <c r="B229" s="80" t="s">
        <v>52</v>
      </c>
      <c r="C229" s="5"/>
      <c r="D229" s="3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36"/>
      <c r="Q229" s="28"/>
      <c r="R229" s="6"/>
    </row>
    <row r="230" spans="1:18" ht="25.5">
      <c r="A230" s="79">
        <f t="shared" si="15"/>
        <v>-287.79999999999973</v>
      </c>
      <c r="B230" s="80" t="s">
        <v>52</v>
      </c>
      <c r="C230" s="5"/>
      <c r="D230" s="3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36"/>
      <c r="Q230" s="28"/>
      <c r="R230" s="6"/>
    </row>
    <row r="231" spans="1:18" ht="30">
      <c r="A231" s="79">
        <f t="shared" si="15"/>
        <v>-287.79999999999973</v>
      </c>
      <c r="B231" s="80" t="s">
        <v>52</v>
      </c>
      <c r="C231" s="5"/>
      <c r="D231" s="35"/>
      <c r="E231" s="86"/>
      <c r="F231" s="22"/>
      <c r="G231" s="32"/>
      <c r="H231" s="26"/>
      <c r="I231" s="26"/>
      <c r="J231" s="24"/>
      <c r="K231" s="26"/>
      <c r="L231" s="24"/>
      <c r="M231" s="26"/>
      <c r="N231" s="24"/>
      <c r="O231" s="26"/>
      <c r="P231" s="36"/>
      <c r="Q231" s="28"/>
      <c r="R231" s="6"/>
    </row>
    <row r="232" spans="1:18" ht="26.25" thickBot="1">
      <c r="A232" s="79">
        <f t="shared" si="15"/>
        <v>-287.79999999999973</v>
      </c>
      <c r="B232" s="80" t="s">
        <v>52</v>
      </c>
      <c r="C232" s="5"/>
      <c r="D232" s="74"/>
      <c r="E232" s="58"/>
      <c r="F232" s="22"/>
      <c r="G232" s="26"/>
      <c r="H232" s="26"/>
      <c r="I232" s="32"/>
      <c r="J232" s="24"/>
      <c r="K232" s="26"/>
      <c r="L232" s="24"/>
      <c r="M232" s="32"/>
      <c r="N232" s="24"/>
      <c r="O232" s="26"/>
      <c r="P232" s="36"/>
      <c r="Q232" s="28"/>
      <c r="R232" s="6"/>
    </row>
    <row r="233" spans="1:18" ht="31.5" thickTop="1" thickBot="1">
      <c r="A233" s="79">
        <f t="shared" si="15"/>
        <v>-287.79999999999973</v>
      </c>
      <c r="B233" s="80" t="s">
        <v>52</v>
      </c>
      <c r="C233" s="5"/>
      <c r="D233" s="164" t="s">
        <v>25</v>
      </c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37">
        <f>SUM(O224:O232)</f>
        <v>2712.2000000000003</v>
      </c>
      <c r="P233" s="38"/>
      <c r="Q233" s="39"/>
      <c r="R233" s="6"/>
    </row>
    <row r="234" spans="1:18" ht="31.5" thickTop="1" thickBot="1">
      <c r="A234" s="79">
        <f t="shared" si="15"/>
        <v>-287.79999999999973</v>
      </c>
      <c r="B234" s="80" t="s">
        <v>52</v>
      </c>
      <c r="C234" s="5"/>
      <c r="D234" s="164" t="s">
        <v>26</v>
      </c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37">
        <v>3000</v>
      </c>
      <c r="P234" s="38"/>
      <c r="Q234" s="39"/>
      <c r="R234" s="6"/>
    </row>
    <row r="235" spans="1:18" ht="31.5" thickTop="1" thickBot="1">
      <c r="A235" s="79">
        <f t="shared" si="15"/>
        <v>-287.79999999999973</v>
      </c>
      <c r="B235" s="80" t="s">
        <v>52</v>
      </c>
      <c r="C235" s="5"/>
      <c r="D235" s="164" t="s">
        <v>27</v>
      </c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37">
        <f>O233-O234</f>
        <v>-287.79999999999973</v>
      </c>
      <c r="P235" s="38"/>
      <c r="Q235" s="39"/>
      <c r="R235" s="6"/>
    </row>
    <row r="236" spans="1:18" ht="26.25" thickTop="1">
      <c r="A236" s="79">
        <f t="shared" si="15"/>
        <v>-287.79999999999973</v>
      </c>
      <c r="B236" s="80" t="s">
        <v>52</v>
      </c>
      <c r="C236" s="5"/>
      <c r="D236" s="166"/>
      <c r="E236" s="166"/>
      <c r="F236" s="166"/>
      <c r="G236" s="166"/>
      <c r="H236" s="166"/>
      <c r="I236" s="166"/>
      <c r="J236" s="166"/>
      <c r="K236" s="166"/>
      <c r="L236" s="166"/>
      <c r="R236" s="6"/>
    </row>
    <row r="237" spans="1:18" ht="25.5">
      <c r="A237" s="79">
        <f t="shared" si="15"/>
        <v>-287.79999999999973</v>
      </c>
      <c r="B237" s="80" t="s">
        <v>52</v>
      </c>
      <c r="C237" s="5"/>
      <c r="D237" s="143"/>
      <c r="E237" s="142"/>
      <c r="F237" s="143"/>
      <c r="G237" s="143"/>
      <c r="H237" s="143"/>
      <c r="I237" s="167"/>
      <c r="J237" s="167"/>
      <c r="K237" s="167"/>
      <c r="L237" s="168"/>
      <c r="M237" s="168"/>
      <c r="N237" s="168"/>
      <c r="O237" s="43"/>
      <c r="P237" s="43"/>
      <c r="Q237" s="43"/>
      <c r="R237" s="44"/>
    </row>
    <row r="238" spans="1:18" ht="25.5">
      <c r="A238" s="79">
        <f t="shared" si="15"/>
        <v>-287.79999999999973</v>
      </c>
      <c r="B238" s="80" t="s">
        <v>52</v>
      </c>
      <c r="C238" s="46"/>
      <c r="D238" s="147" t="s">
        <v>35</v>
      </c>
      <c r="E238" s="147"/>
      <c r="F238" s="147" t="s">
        <v>28</v>
      </c>
      <c r="G238" s="147"/>
      <c r="H238" s="147"/>
      <c r="I238" s="148" t="s">
        <v>29</v>
      </c>
      <c r="J238" s="148"/>
      <c r="K238" s="148"/>
      <c r="L238" s="148"/>
      <c r="M238" s="148"/>
      <c r="N238" s="148"/>
      <c r="O238" s="147" t="s">
        <v>30</v>
      </c>
      <c r="P238" s="147"/>
      <c r="Q238" s="141"/>
      <c r="R238" s="48"/>
    </row>
    <row r="239" spans="1:18" ht="25.5">
      <c r="A239" s="79">
        <f t="shared" si="15"/>
        <v>-287.79999999999973</v>
      </c>
      <c r="B239" s="80" t="s">
        <v>52</v>
      </c>
      <c r="C239" s="5"/>
      <c r="D239" s="147" t="s">
        <v>330</v>
      </c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50"/>
      <c r="R239" s="6"/>
    </row>
    <row r="240" spans="1:18" ht="25.5">
      <c r="A240" s="79">
        <f t="shared" si="15"/>
        <v>-287.79999999999973</v>
      </c>
      <c r="B240" s="80" t="s">
        <v>52</v>
      </c>
      <c r="C240" s="5"/>
      <c r="D240" s="147" t="s">
        <v>31</v>
      </c>
      <c r="E240" s="147"/>
      <c r="F240" s="147" t="s">
        <v>32</v>
      </c>
      <c r="G240" s="147"/>
      <c r="H240" s="147"/>
      <c r="I240" s="147" t="s">
        <v>32</v>
      </c>
      <c r="J240" s="147"/>
      <c r="K240" s="147"/>
      <c r="L240" s="147"/>
      <c r="M240" s="147"/>
      <c r="N240" s="147"/>
      <c r="O240" s="147" t="s">
        <v>33</v>
      </c>
      <c r="P240" s="147"/>
      <c r="Q240" s="50"/>
      <c r="R240" s="6"/>
    </row>
    <row r="241" spans="1:18" ht="26.25" thickBot="1">
      <c r="A241" s="79">
        <f t="shared" si="15"/>
        <v>-287.79999999999973</v>
      </c>
      <c r="B241" s="80" t="s">
        <v>52</v>
      </c>
      <c r="C241" s="51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3" t="s">
        <v>34</v>
      </c>
      <c r="R241" s="54"/>
    </row>
    <row r="242" spans="1:18" ht="15" thickTop="1"/>
    <row r="248" spans="1:18" ht="15" thickBot="1"/>
    <row r="249" spans="1:18" ht="23.25" thickTop="1">
      <c r="A249" s="79">
        <f>$O$273</f>
        <v>1300</v>
      </c>
      <c r="B249" s="55" t="s">
        <v>104</v>
      </c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"/>
    </row>
    <row r="250" spans="1:18" ht="22.5">
      <c r="A250" s="79">
        <f t="shared" ref="A250:A279" si="17">$O$273</f>
        <v>1300</v>
      </c>
      <c r="B250" s="55" t="s">
        <v>104</v>
      </c>
      <c r="C250" s="5"/>
      <c r="R250" s="6"/>
    </row>
    <row r="251" spans="1:18" ht="90">
      <c r="A251" s="79">
        <f t="shared" si="17"/>
        <v>1300</v>
      </c>
      <c r="B251" s="55" t="s">
        <v>104</v>
      </c>
      <c r="C251" s="5"/>
      <c r="E251" s="7" t="s">
        <v>0</v>
      </c>
      <c r="F251" s="149" t="s">
        <v>1</v>
      </c>
      <c r="G251" s="150"/>
      <c r="H251" s="150"/>
      <c r="I251" s="150"/>
      <c r="J251" s="151"/>
      <c r="K251" s="152"/>
      <c r="L251" s="152"/>
      <c r="M251" s="152"/>
      <c r="N251" s="152"/>
      <c r="O251" s="152"/>
      <c r="P251" s="8"/>
      <c r="R251" s="6"/>
    </row>
    <row r="252" spans="1:18" ht="22.5">
      <c r="A252" s="79">
        <f t="shared" si="17"/>
        <v>1300</v>
      </c>
      <c r="B252" s="55" t="s">
        <v>104</v>
      </c>
      <c r="C252" s="5"/>
      <c r="E252" s="9"/>
      <c r="Q252" s="10"/>
      <c r="R252" s="6"/>
    </row>
    <row r="253" spans="1:18" ht="22.5">
      <c r="A253" s="79">
        <f t="shared" si="17"/>
        <v>1300</v>
      </c>
      <c r="B253" s="55" t="s">
        <v>104</v>
      </c>
      <c r="C253" s="5"/>
      <c r="R253" s="6"/>
    </row>
    <row r="254" spans="1:18" ht="22.5">
      <c r="A254" s="79">
        <f t="shared" si="17"/>
        <v>1300</v>
      </c>
      <c r="B254" s="55" t="s">
        <v>104</v>
      </c>
      <c r="C254" s="5"/>
      <c r="D254" s="147" t="s">
        <v>2</v>
      </c>
      <c r="E254" s="147"/>
      <c r="F254" s="11"/>
      <c r="G254" s="11"/>
      <c r="H254" s="174" t="s">
        <v>57</v>
      </c>
      <c r="I254" s="174"/>
      <c r="J254" s="174"/>
      <c r="K254" s="12"/>
      <c r="R254" s="6"/>
    </row>
    <row r="255" spans="1:18" ht="22.5">
      <c r="A255" s="79">
        <f t="shared" si="17"/>
        <v>1300</v>
      </c>
      <c r="B255" s="55" t="s">
        <v>104</v>
      </c>
      <c r="C255" s="5"/>
      <c r="D255" s="153"/>
      <c r="E255" s="153"/>
      <c r="F255" s="13"/>
      <c r="G255" s="13"/>
      <c r="H255" s="153" t="s">
        <v>3</v>
      </c>
      <c r="I255" s="153"/>
      <c r="J255" s="13"/>
      <c r="K255" s="13"/>
      <c r="M255" s="154" t="s">
        <v>4</v>
      </c>
      <c r="N255" s="154"/>
      <c r="R255" s="6"/>
    </row>
    <row r="256" spans="1:18" ht="22.5">
      <c r="A256" s="79">
        <f t="shared" si="17"/>
        <v>1300</v>
      </c>
      <c r="B256" s="55" t="s">
        <v>104</v>
      </c>
      <c r="C256" s="5"/>
      <c r="D256" s="153"/>
      <c r="E256" s="153"/>
      <c r="F256" s="13"/>
      <c r="G256" s="13"/>
      <c r="H256" s="146"/>
      <c r="I256" s="146"/>
      <c r="J256" s="13"/>
      <c r="K256" s="13"/>
      <c r="M256" s="15"/>
      <c r="R256" s="6"/>
    </row>
    <row r="257" spans="1:18" ht="22.5">
      <c r="A257" s="79">
        <f t="shared" si="17"/>
        <v>1300</v>
      </c>
      <c r="B257" s="55" t="s">
        <v>104</v>
      </c>
      <c r="C257" s="5"/>
      <c r="D257" s="153" t="s">
        <v>89</v>
      </c>
      <c r="E257" s="153"/>
      <c r="F257" s="13"/>
      <c r="G257" s="13"/>
      <c r="H257" s="153" t="s">
        <v>60</v>
      </c>
      <c r="I257" s="153"/>
      <c r="J257" s="153"/>
      <c r="K257" s="153"/>
      <c r="L257" s="153"/>
      <c r="M257" s="154" t="s">
        <v>6</v>
      </c>
      <c r="N257" s="154"/>
      <c r="R257" s="6"/>
    </row>
    <row r="258" spans="1:18" ht="23.25" thickBot="1">
      <c r="A258" s="79">
        <f t="shared" si="17"/>
        <v>1300</v>
      </c>
      <c r="B258" s="55" t="s">
        <v>104</v>
      </c>
      <c r="C258" s="5"/>
      <c r="D258" s="16"/>
      <c r="R258" s="6"/>
    </row>
    <row r="259" spans="1:18" ht="23.25" thickTop="1">
      <c r="A259" s="79">
        <f t="shared" si="17"/>
        <v>1300</v>
      </c>
      <c r="B259" s="55" t="s">
        <v>104</v>
      </c>
      <c r="C259" s="5"/>
      <c r="D259" s="155" t="s">
        <v>7</v>
      </c>
      <c r="E259" s="158" t="s">
        <v>8</v>
      </c>
      <c r="F259" s="158" t="s">
        <v>9</v>
      </c>
      <c r="G259" s="161" t="s">
        <v>10</v>
      </c>
      <c r="H259" s="161" t="s">
        <v>11</v>
      </c>
      <c r="I259" s="158" t="s">
        <v>12</v>
      </c>
      <c r="J259" s="158"/>
      <c r="K259" s="158"/>
      <c r="L259" s="158"/>
      <c r="M259" s="158"/>
      <c r="N259" s="158"/>
      <c r="O259" s="158" t="s">
        <v>13</v>
      </c>
      <c r="P259" s="158" t="s">
        <v>14</v>
      </c>
      <c r="Q259" s="169" t="s">
        <v>15</v>
      </c>
      <c r="R259" s="6"/>
    </row>
    <row r="260" spans="1:18" ht="22.5">
      <c r="A260" s="79">
        <f t="shared" si="17"/>
        <v>1300</v>
      </c>
      <c r="B260" s="55" t="s">
        <v>104</v>
      </c>
      <c r="C260" s="5"/>
      <c r="D260" s="156"/>
      <c r="E260" s="159"/>
      <c r="F260" s="159"/>
      <c r="G260" s="162"/>
      <c r="H260" s="162"/>
      <c r="I260" s="172" t="s">
        <v>16</v>
      </c>
      <c r="J260" s="173"/>
      <c r="K260" s="159" t="s">
        <v>17</v>
      </c>
      <c r="L260" s="159"/>
      <c r="M260" s="159" t="s">
        <v>18</v>
      </c>
      <c r="N260" s="159"/>
      <c r="O260" s="159"/>
      <c r="P260" s="159"/>
      <c r="Q260" s="170"/>
      <c r="R260" s="6"/>
    </row>
    <row r="261" spans="1:18" ht="23.25" thickBot="1">
      <c r="A261" s="79">
        <f t="shared" si="17"/>
        <v>1300</v>
      </c>
      <c r="B261" s="55" t="s">
        <v>104</v>
      </c>
      <c r="C261" s="5"/>
      <c r="D261" s="157"/>
      <c r="E261" s="160"/>
      <c r="F261" s="160"/>
      <c r="G261" s="163"/>
      <c r="H261" s="163"/>
      <c r="I261" s="144" t="s">
        <v>19</v>
      </c>
      <c r="J261" s="144" t="s">
        <v>20</v>
      </c>
      <c r="K261" s="144" t="s">
        <v>19</v>
      </c>
      <c r="L261" s="144" t="s">
        <v>20</v>
      </c>
      <c r="M261" s="144" t="s">
        <v>19</v>
      </c>
      <c r="N261" s="144" t="s">
        <v>20</v>
      </c>
      <c r="O261" s="160"/>
      <c r="P261" s="160"/>
      <c r="Q261" s="171"/>
      <c r="R261" s="6"/>
    </row>
    <row r="262" spans="1:18" ht="27.75" thickTop="1">
      <c r="A262" s="79">
        <f t="shared" si="17"/>
        <v>1300</v>
      </c>
      <c r="B262" s="55" t="s">
        <v>104</v>
      </c>
      <c r="C262" s="5"/>
      <c r="D262" s="18"/>
      <c r="E262" s="19" t="s">
        <v>21</v>
      </c>
      <c r="F262" s="20"/>
      <c r="G262" s="21"/>
      <c r="H262" s="22"/>
      <c r="I262" s="22"/>
      <c r="J262" s="23"/>
      <c r="K262" s="22"/>
      <c r="L262" s="24"/>
      <c r="M262" s="25"/>
      <c r="N262" s="23"/>
      <c r="O262" s="26"/>
      <c r="P262" s="27"/>
      <c r="Q262" s="28"/>
      <c r="R262" s="6"/>
    </row>
    <row r="263" spans="1:18" ht="30">
      <c r="A263" s="79">
        <f t="shared" si="17"/>
        <v>1300</v>
      </c>
      <c r="B263" s="55" t="s">
        <v>104</v>
      </c>
      <c r="C263" s="5"/>
      <c r="D263" s="35"/>
      <c r="E263" s="82" t="s">
        <v>83</v>
      </c>
      <c r="F263" s="22"/>
      <c r="G263" s="32"/>
      <c r="H263" s="26"/>
      <c r="I263" s="26"/>
      <c r="J263" s="24"/>
      <c r="K263" s="31"/>
      <c r="L263" s="24"/>
      <c r="M263" s="26"/>
      <c r="N263" s="24"/>
      <c r="O263" s="26"/>
      <c r="P263" s="36"/>
      <c r="Q263" s="28"/>
      <c r="R263" s="6"/>
    </row>
    <row r="264" spans="1:18" ht="30">
      <c r="A264" s="79">
        <f t="shared" si="17"/>
        <v>1300</v>
      </c>
      <c r="B264" s="55" t="s">
        <v>104</v>
      </c>
      <c r="C264" s="5"/>
      <c r="D264" s="35"/>
      <c r="E264" s="82" t="s">
        <v>90</v>
      </c>
      <c r="F264" s="22" t="s">
        <v>36</v>
      </c>
      <c r="G264" s="32">
        <v>250</v>
      </c>
      <c r="H264" s="26">
        <v>0</v>
      </c>
      <c r="I264" s="26">
        <v>4</v>
      </c>
      <c r="J264" s="24">
        <v>1</v>
      </c>
      <c r="K264" s="31">
        <f>M264-I264</f>
        <v>0</v>
      </c>
      <c r="L264" s="24">
        <f>N264-J264</f>
        <v>0</v>
      </c>
      <c r="M264" s="26">
        <v>4</v>
      </c>
      <c r="N264" s="24">
        <v>1</v>
      </c>
      <c r="O264" s="26">
        <f t="shared" ref="O264:O265" si="18">N264*M264*G264</f>
        <v>1000</v>
      </c>
      <c r="P264" s="36"/>
      <c r="Q264" s="28"/>
      <c r="R264" s="6"/>
    </row>
    <row r="265" spans="1:18" ht="30">
      <c r="A265" s="79">
        <f t="shared" si="17"/>
        <v>1300</v>
      </c>
      <c r="B265" s="55" t="s">
        <v>104</v>
      </c>
      <c r="C265" s="5"/>
      <c r="D265" s="35"/>
      <c r="E265" s="82" t="s">
        <v>91</v>
      </c>
      <c r="F265" s="22" t="s">
        <v>36</v>
      </c>
      <c r="G265" s="32">
        <v>150</v>
      </c>
      <c r="H265" s="26">
        <v>0</v>
      </c>
      <c r="I265" s="26">
        <v>2</v>
      </c>
      <c r="J265" s="24">
        <v>1</v>
      </c>
      <c r="K265" s="31">
        <f>M265-I265</f>
        <v>0</v>
      </c>
      <c r="L265" s="24">
        <f>N265-J265</f>
        <v>0</v>
      </c>
      <c r="M265" s="26">
        <v>2</v>
      </c>
      <c r="N265" s="24">
        <v>1</v>
      </c>
      <c r="O265" s="26">
        <f t="shared" si="18"/>
        <v>300</v>
      </c>
      <c r="P265" s="36"/>
      <c r="Q265" s="28"/>
      <c r="R265" s="6"/>
    </row>
    <row r="266" spans="1:18" ht="30">
      <c r="A266" s="79">
        <f t="shared" si="17"/>
        <v>1300</v>
      </c>
      <c r="B266" s="55" t="s">
        <v>104</v>
      </c>
      <c r="C266" s="5"/>
      <c r="D266" s="35"/>
      <c r="E266" s="82"/>
      <c r="F266" s="22"/>
      <c r="G266" s="32"/>
      <c r="H266" s="26"/>
      <c r="I266" s="26"/>
      <c r="J266" s="24"/>
      <c r="K266" s="31"/>
      <c r="L266" s="24"/>
      <c r="M266" s="26"/>
      <c r="N266" s="24"/>
      <c r="O266" s="26"/>
      <c r="P266" s="36"/>
      <c r="Q266" s="28"/>
      <c r="R266" s="6"/>
    </row>
    <row r="267" spans="1:18" ht="22.5">
      <c r="A267" s="79">
        <f t="shared" si="17"/>
        <v>1300</v>
      </c>
      <c r="B267" s="55" t="s">
        <v>104</v>
      </c>
      <c r="C267" s="5"/>
      <c r="D267" s="3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36"/>
      <c r="Q267" s="28"/>
      <c r="R267" s="6"/>
    </row>
    <row r="268" spans="1:18" ht="22.5">
      <c r="A268" s="79">
        <f t="shared" si="17"/>
        <v>1300</v>
      </c>
      <c r="B268" s="55" t="s">
        <v>104</v>
      </c>
      <c r="C268" s="5"/>
      <c r="D268" s="3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36"/>
      <c r="Q268" s="28"/>
      <c r="R268" s="6"/>
    </row>
    <row r="269" spans="1:18" ht="30">
      <c r="A269" s="79">
        <f t="shared" si="17"/>
        <v>1300</v>
      </c>
      <c r="B269" s="55" t="s">
        <v>104</v>
      </c>
      <c r="C269" s="5"/>
      <c r="D269" s="35"/>
      <c r="E269" s="86"/>
      <c r="F269" s="22"/>
      <c r="G269" s="32"/>
      <c r="H269" s="26"/>
      <c r="I269" s="26"/>
      <c r="J269" s="24"/>
      <c r="K269" s="26"/>
      <c r="L269" s="24"/>
      <c r="M269" s="26"/>
      <c r="N269" s="24"/>
      <c r="O269" s="26"/>
      <c r="P269" s="36"/>
      <c r="Q269" s="28"/>
      <c r="R269" s="6"/>
    </row>
    <row r="270" spans="1:18" ht="23.25" thickBot="1">
      <c r="A270" s="79">
        <f t="shared" si="17"/>
        <v>1300</v>
      </c>
      <c r="B270" s="55" t="s">
        <v>104</v>
      </c>
      <c r="C270" s="5"/>
      <c r="D270" s="74"/>
      <c r="E270" s="58"/>
      <c r="F270" s="22"/>
      <c r="G270" s="26"/>
      <c r="H270" s="26"/>
      <c r="I270" s="32"/>
      <c r="J270" s="24"/>
      <c r="K270" s="26"/>
      <c r="L270" s="24"/>
      <c r="M270" s="32"/>
      <c r="N270" s="24"/>
      <c r="O270" s="26"/>
      <c r="P270" s="36"/>
      <c r="Q270" s="28"/>
      <c r="R270" s="6"/>
    </row>
    <row r="271" spans="1:18" ht="31.5" thickTop="1" thickBot="1">
      <c r="A271" s="79">
        <f t="shared" si="17"/>
        <v>1300</v>
      </c>
      <c r="B271" s="55" t="s">
        <v>104</v>
      </c>
      <c r="C271" s="5"/>
      <c r="D271" s="164" t="s">
        <v>25</v>
      </c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37">
        <f>SUM(O262:O270)</f>
        <v>1300</v>
      </c>
      <c r="P271" s="38"/>
      <c r="Q271" s="39"/>
      <c r="R271" s="6"/>
    </row>
    <row r="272" spans="1:18" ht="31.5" thickTop="1" thickBot="1">
      <c r="A272" s="79">
        <f t="shared" si="17"/>
        <v>1300</v>
      </c>
      <c r="B272" s="55" t="s">
        <v>104</v>
      </c>
      <c r="C272" s="5"/>
      <c r="D272" s="164" t="s">
        <v>26</v>
      </c>
      <c r="E272" s="165"/>
      <c r="F272" s="165"/>
      <c r="G272" s="165"/>
      <c r="H272" s="165"/>
      <c r="I272" s="165"/>
      <c r="J272" s="165"/>
      <c r="K272" s="165"/>
      <c r="L272" s="165"/>
      <c r="M272" s="165"/>
      <c r="N272" s="165"/>
      <c r="O272" s="37">
        <v>0</v>
      </c>
      <c r="P272" s="38"/>
      <c r="Q272" s="39"/>
      <c r="R272" s="6"/>
    </row>
    <row r="273" spans="1:18" ht="31.5" thickTop="1" thickBot="1">
      <c r="A273" s="79">
        <f t="shared" si="17"/>
        <v>1300</v>
      </c>
      <c r="B273" s="55" t="s">
        <v>104</v>
      </c>
      <c r="C273" s="5"/>
      <c r="D273" s="164" t="s">
        <v>27</v>
      </c>
      <c r="E273" s="165"/>
      <c r="F273" s="165"/>
      <c r="G273" s="165"/>
      <c r="H273" s="165"/>
      <c r="I273" s="165"/>
      <c r="J273" s="165"/>
      <c r="K273" s="165"/>
      <c r="L273" s="165"/>
      <c r="M273" s="165"/>
      <c r="N273" s="165"/>
      <c r="O273" s="37">
        <f>O271-O272</f>
        <v>1300</v>
      </c>
      <c r="P273" s="38"/>
      <c r="Q273" s="39"/>
      <c r="R273" s="6"/>
    </row>
    <row r="274" spans="1:18" ht="26.25" thickTop="1">
      <c r="A274" s="79">
        <f t="shared" si="17"/>
        <v>1300</v>
      </c>
      <c r="B274" s="55" t="s">
        <v>104</v>
      </c>
      <c r="C274" s="5"/>
      <c r="D274" s="166"/>
      <c r="E274" s="166"/>
      <c r="F274" s="166"/>
      <c r="G274" s="166"/>
      <c r="H274" s="166"/>
      <c r="I274" s="166"/>
      <c r="J274" s="166"/>
      <c r="K274" s="166"/>
      <c r="L274" s="166"/>
      <c r="R274" s="6"/>
    </row>
    <row r="275" spans="1:18" ht="22.5">
      <c r="A275" s="79">
        <f t="shared" si="17"/>
        <v>1300</v>
      </c>
      <c r="B275" s="55" t="s">
        <v>104</v>
      </c>
      <c r="C275" s="5"/>
      <c r="D275" s="143"/>
      <c r="E275" s="142"/>
      <c r="F275" s="143"/>
      <c r="G275" s="143"/>
      <c r="H275" s="143"/>
      <c r="I275" s="167"/>
      <c r="J275" s="167"/>
      <c r="K275" s="167"/>
      <c r="L275" s="168"/>
      <c r="M275" s="168"/>
      <c r="N275" s="168"/>
      <c r="O275" s="43"/>
      <c r="P275" s="43"/>
      <c r="Q275" s="43"/>
      <c r="R275" s="44"/>
    </row>
    <row r="276" spans="1:18" ht="22.5">
      <c r="A276" s="79">
        <f t="shared" si="17"/>
        <v>1300</v>
      </c>
      <c r="B276" s="55" t="s">
        <v>104</v>
      </c>
      <c r="C276" s="46"/>
      <c r="D276" s="147" t="s">
        <v>35</v>
      </c>
      <c r="E276" s="147"/>
      <c r="F276" s="147" t="s">
        <v>28</v>
      </c>
      <c r="G276" s="147"/>
      <c r="H276" s="147"/>
      <c r="I276" s="148" t="s">
        <v>29</v>
      </c>
      <c r="J276" s="148"/>
      <c r="K276" s="148"/>
      <c r="L276" s="148"/>
      <c r="M276" s="148"/>
      <c r="N276" s="148"/>
      <c r="O276" s="147" t="s">
        <v>30</v>
      </c>
      <c r="P276" s="147"/>
      <c r="Q276" s="141"/>
      <c r="R276" s="48"/>
    </row>
    <row r="277" spans="1:18" ht="22.5">
      <c r="A277" s="79">
        <f t="shared" si="17"/>
        <v>1300</v>
      </c>
      <c r="B277" s="55" t="s">
        <v>104</v>
      </c>
      <c r="C277" s="5"/>
      <c r="D277" s="147" t="s">
        <v>330</v>
      </c>
      <c r="E277" s="147"/>
      <c r="F277" s="147" t="s">
        <v>49</v>
      </c>
      <c r="G277" s="147"/>
      <c r="H277" s="147"/>
      <c r="I277" s="147" t="s">
        <v>49</v>
      </c>
      <c r="J277" s="147"/>
      <c r="K277" s="147"/>
      <c r="L277" s="147"/>
      <c r="M277" s="147"/>
      <c r="N277" s="147"/>
      <c r="O277" s="147" t="s">
        <v>49</v>
      </c>
      <c r="P277" s="147"/>
      <c r="Q277" s="50"/>
      <c r="R277" s="6"/>
    </row>
    <row r="278" spans="1:18" ht="22.5">
      <c r="A278" s="79">
        <f t="shared" si="17"/>
        <v>1300</v>
      </c>
      <c r="B278" s="55" t="s">
        <v>104</v>
      </c>
      <c r="C278" s="5"/>
      <c r="D278" s="147" t="s">
        <v>31</v>
      </c>
      <c r="E278" s="147"/>
      <c r="F278" s="147" t="s">
        <v>32</v>
      </c>
      <c r="G278" s="147"/>
      <c r="H278" s="147"/>
      <c r="I278" s="147" t="s">
        <v>32</v>
      </c>
      <c r="J278" s="147"/>
      <c r="K278" s="147"/>
      <c r="L278" s="147"/>
      <c r="M278" s="147"/>
      <c r="N278" s="147"/>
      <c r="O278" s="147" t="s">
        <v>33</v>
      </c>
      <c r="P278" s="147"/>
      <c r="Q278" s="50"/>
      <c r="R278" s="6"/>
    </row>
    <row r="279" spans="1:18" ht="23.25" thickBot="1">
      <c r="A279" s="79">
        <f t="shared" si="17"/>
        <v>1300</v>
      </c>
      <c r="B279" s="55" t="s">
        <v>104</v>
      </c>
      <c r="C279" s="51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3" t="s">
        <v>34</v>
      </c>
      <c r="R279" s="54"/>
    </row>
    <row r="280" spans="1:18" ht="15" thickTop="1"/>
    <row r="287" spans="1:18" ht="15" thickBot="1"/>
    <row r="288" spans="1:18" ht="23.25" thickTop="1">
      <c r="A288" s="87">
        <f>$O$313</f>
        <v>2638.6941176470591</v>
      </c>
      <c r="B288" s="55" t="s">
        <v>55</v>
      </c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"/>
    </row>
    <row r="289" spans="1:18" ht="22.5">
      <c r="A289" s="87">
        <f t="shared" ref="A289:A319" si="19">$O$313</f>
        <v>2638.6941176470591</v>
      </c>
      <c r="B289" s="55" t="s">
        <v>55</v>
      </c>
      <c r="C289" s="5"/>
      <c r="R289" s="6"/>
    </row>
    <row r="290" spans="1:18" ht="90">
      <c r="A290" s="87">
        <f t="shared" si="19"/>
        <v>2638.6941176470591</v>
      </c>
      <c r="B290" s="55" t="s">
        <v>55</v>
      </c>
      <c r="C290" s="5"/>
      <c r="E290" s="7" t="s">
        <v>0</v>
      </c>
      <c r="F290" s="149" t="s">
        <v>1</v>
      </c>
      <c r="G290" s="150"/>
      <c r="H290" s="150"/>
      <c r="I290" s="150"/>
      <c r="J290" s="151"/>
      <c r="K290" s="152"/>
      <c r="L290" s="152"/>
      <c r="M290" s="152"/>
      <c r="N290" s="152"/>
      <c r="O290" s="152"/>
      <c r="P290" s="8"/>
      <c r="R290" s="6"/>
    </row>
    <row r="291" spans="1:18" ht="22.5">
      <c r="A291" s="87">
        <f t="shared" si="19"/>
        <v>2638.6941176470591</v>
      </c>
      <c r="B291" s="55" t="s">
        <v>55</v>
      </c>
      <c r="C291" s="5"/>
      <c r="E291" s="9"/>
      <c r="Q291" s="10"/>
      <c r="R291" s="6"/>
    </row>
    <row r="292" spans="1:18" ht="22.5">
      <c r="A292" s="87">
        <f t="shared" si="19"/>
        <v>2638.6941176470591</v>
      </c>
      <c r="B292" s="55" t="s">
        <v>55</v>
      </c>
      <c r="C292" s="5"/>
      <c r="R292" s="6"/>
    </row>
    <row r="293" spans="1:18" ht="22.5">
      <c r="A293" s="87">
        <f t="shared" si="19"/>
        <v>2638.6941176470591</v>
      </c>
      <c r="B293" s="55" t="s">
        <v>55</v>
      </c>
      <c r="C293" s="5"/>
      <c r="D293" s="147" t="s">
        <v>2</v>
      </c>
      <c r="E293" s="147"/>
      <c r="F293" s="11"/>
      <c r="G293" s="11"/>
      <c r="H293" s="174" t="s">
        <v>92</v>
      </c>
      <c r="I293" s="174"/>
      <c r="J293" s="174"/>
      <c r="K293" s="12"/>
      <c r="R293" s="6"/>
    </row>
    <row r="294" spans="1:18" ht="22.5">
      <c r="A294" s="87">
        <f t="shared" si="19"/>
        <v>2638.6941176470591</v>
      </c>
      <c r="B294" s="55" t="s">
        <v>55</v>
      </c>
      <c r="C294" s="5"/>
      <c r="D294" s="153" t="s">
        <v>49</v>
      </c>
      <c r="E294" s="153"/>
      <c r="F294" s="13"/>
      <c r="G294" s="13"/>
      <c r="H294" s="153" t="s">
        <v>3</v>
      </c>
      <c r="I294" s="153"/>
      <c r="J294" s="13"/>
      <c r="K294" s="13"/>
      <c r="M294" s="154" t="s">
        <v>4</v>
      </c>
      <c r="N294" s="154"/>
      <c r="R294" s="6"/>
    </row>
    <row r="295" spans="1:18" ht="22.5">
      <c r="A295" s="87">
        <f t="shared" si="19"/>
        <v>2638.6941176470591</v>
      </c>
      <c r="B295" s="55" t="s">
        <v>55</v>
      </c>
      <c r="C295" s="5"/>
      <c r="D295" s="153"/>
      <c r="E295" s="153"/>
      <c r="F295" s="13"/>
      <c r="G295" s="13"/>
      <c r="H295" s="146"/>
      <c r="I295" s="146"/>
      <c r="J295" s="13"/>
      <c r="K295" s="13"/>
      <c r="M295" s="15"/>
      <c r="R295" s="6"/>
    </row>
    <row r="296" spans="1:18" ht="22.5">
      <c r="A296" s="87">
        <f t="shared" si="19"/>
        <v>2638.6941176470591</v>
      </c>
      <c r="B296" s="55" t="s">
        <v>55</v>
      </c>
      <c r="C296" s="5"/>
      <c r="D296" s="153" t="s">
        <v>93</v>
      </c>
      <c r="E296" s="153"/>
      <c r="F296" s="13"/>
      <c r="G296" s="13"/>
      <c r="H296" s="153" t="s">
        <v>60</v>
      </c>
      <c r="I296" s="153"/>
      <c r="J296" s="153"/>
      <c r="K296" s="153"/>
      <c r="L296" s="153"/>
      <c r="M296" s="154" t="s">
        <v>6</v>
      </c>
      <c r="N296" s="154"/>
      <c r="R296" s="6"/>
    </row>
    <row r="297" spans="1:18" ht="23.25" thickBot="1">
      <c r="A297" s="87">
        <f t="shared" si="19"/>
        <v>2638.6941176470591</v>
      </c>
      <c r="B297" s="55" t="s">
        <v>55</v>
      </c>
      <c r="C297" s="5"/>
      <c r="D297" s="16"/>
      <c r="R297" s="6"/>
    </row>
    <row r="298" spans="1:18" ht="23.25" thickTop="1">
      <c r="A298" s="87">
        <f t="shared" si="19"/>
        <v>2638.6941176470591</v>
      </c>
      <c r="B298" s="55" t="s">
        <v>55</v>
      </c>
      <c r="C298" s="5"/>
      <c r="D298" s="155" t="s">
        <v>7</v>
      </c>
      <c r="E298" s="158" t="s">
        <v>8</v>
      </c>
      <c r="F298" s="158" t="s">
        <v>9</v>
      </c>
      <c r="G298" s="161" t="s">
        <v>10</v>
      </c>
      <c r="H298" s="161" t="s">
        <v>11</v>
      </c>
      <c r="I298" s="158" t="s">
        <v>12</v>
      </c>
      <c r="J298" s="158"/>
      <c r="K298" s="158"/>
      <c r="L298" s="158"/>
      <c r="M298" s="158"/>
      <c r="N298" s="158"/>
      <c r="O298" s="158" t="s">
        <v>13</v>
      </c>
      <c r="P298" s="158" t="s">
        <v>14</v>
      </c>
      <c r="Q298" s="169" t="s">
        <v>15</v>
      </c>
      <c r="R298" s="6"/>
    </row>
    <row r="299" spans="1:18" ht="22.5">
      <c r="A299" s="87">
        <f t="shared" si="19"/>
        <v>2638.6941176470591</v>
      </c>
      <c r="B299" s="55" t="s">
        <v>55</v>
      </c>
      <c r="C299" s="5"/>
      <c r="D299" s="156"/>
      <c r="E299" s="159"/>
      <c r="F299" s="159"/>
      <c r="G299" s="162"/>
      <c r="H299" s="162"/>
      <c r="I299" s="172" t="s">
        <v>16</v>
      </c>
      <c r="J299" s="173"/>
      <c r="K299" s="159" t="s">
        <v>17</v>
      </c>
      <c r="L299" s="159"/>
      <c r="M299" s="159" t="s">
        <v>18</v>
      </c>
      <c r="N299" s="159"/>
      <c r="O299" s="159"/>
      <c r="P299" s="159"/>
      <c r="Q299" s="170"/>
      <c r="R299" s="6"/>
    </row>
    <row r="300" spans="1:18" ht="23.25" thickBot="1">
      <c r="A300" s="87">
        <f t="shared" si="19"/>
        <v>2638.6941176470591</v>
      </c>
      <c r="B300" s="55" t="s">
        <v>55</v>
      </c>
      <c r="C300" s="5"/>
      <c r="D300" s="157"/>
      <c r="E300" s="160"/>
      <c r="F300" s="160"/>
      <c r="G300" s="163"/>
      <c r="H300" s="163"/>
      <c r="I300" s="144" t="s">
        <v>19</v>
      </c>
      <c r="J300" s="144" t="s">
        <v>20</v>
      </c>
      <c r="K300" s="144" t="s">
        <v>19</v>
      </c>
      <c r="L300" s="144" t="s">
        <v>20</v>
      </c>
      <c r="M300" s="144" t="s">
        <v>19</v>
      </c>
      <c r="N300" s="144" t="s">
        <v>20</v>
      </c>
      <c r="O300" s="160"/>
      <c r="P300" s="160"/>
      <c r="Q300" s="171"/>
      <c r="R300" s="6"/>
    </row>
    <row r="301" spans="1:18" ht="27.75" thickTop="1">
      <c r="A301" s="87">
        <f t="shared" si="19"/>
        <v>2638.6941176470591</v>
      </c>
      <c r="B301" s="55" t="s">
        <v>55</v>
      </c>
      <c r="C301" s="5"/>
      <c r="D301" s="18"/>
      <c r="E301" s="19" t="s">
        <v>21</v>
      </c>
      <c r="F301" s="20"/>
      <c r="G301" s="21"/>
      <c r="H301" s="22"/>
      <c r="I301" s="22"/>
      <c r="J301" s="23"/>
      <c r="K301" s="22"/>
      <c r="L301" s="24"/>
      <c r="M301" s="25"/>
      <c r="N301" s="23"/>
      <c r="O301" s="26"/>
      <c r="P301" s="27"/>
      <c r="Q301" s="28"/>
      <c r="R301" s="6"/>
    </row>
    <row r="302" spans="1:18" ht="30">
      <c r="A302" s="87">
        <f t="shared" si="19"/>
        <v>2638.6941176470591</v>
      </c>
      <c r="B302" s="55" t="s">
        <v>55</v>
      </c>
      <c r="C302" s="5"/>
      <c r="D302" s="35"/>
      <c r="E302" s="82"/>
      <c r="F302" s="22"/>
      <c r="G302" s="32"/>
      <c r="H302" s="26"/>
      <c r="I302" s="26"/>
      <c r="J302" s="24"/>
      <c r="K302" s="31"/>
      <c r="L302" s="24"/>
      <c r="M302" s="26"/>
      <c r="N302" s="24"/>
      <c r="O302" s="26"/>
      <c r="P302" s="36"/>
      <c r="Q302" s="28"/>
      <c r="R302" s="6"/>
    </row>
    <row r="303" spans="1:18" ht="27">
      <c r="A303" s="87">
        <f t="shared" si="19"/>
        <v>2638.6941176470591</v>
      </c>
      <c r="B303" s="55" t="s">
        <v>55</v>
      </c>
      <c r="C303" s="5"/>
      <c r="D303" s="35"/>
      <c r="E303" s="30" t="s">
        <v>50</v>
      </c>
      <c r="F303" s="22" t="s">
        <v>22</v>
      </c>
      <c r="G303" s="26">
        <v>300</v>
      </c>
      <c r="H303" s="26">
        <v>0</v>
      </c>
      <c r="I303" s="26">
        <v>17.739999999999998</v>
      </c>
      <c r="J303" s="24">
        <v>0.4</v>
      </c>
      <c r="K303" s="26">
        <f t="shared" ref="K303:L305" si="20">M303-I303</f>
        <v>0</v>
      </c>
      <c r="L303" s="24">
        <f>N303-J303</f>
        <v>0</v>
      </c>
      <c r="M303" s="26">
        <v>17.739999999999998</v>
      </c>
      <c r="N303" s="24">
        <v>0.4</v>
      </c>
      <c r="O303" s="26">
        <f t="shared" ref="O303:O305" si="21">N303*M303*G303</f>
        <v>2128.8000000000002</v>
      </c>
      <c r="P303" s="36"/>
      <c r="Q303" s="28"/>
      <c r="R303" s="6"/>
    </row>
    <row r="304" spans="1:18" ht="27">
      <c r="A304" s="87">
        <f t="shared" si="19"/>
        <v>2638.6941176470591</v>
      </c>
      <c r="B304" s="55" t="s">
        <v>55</v>
      </c>
      <c r="C304" s="5"/>
      <c r="D304" s="35"/>
      <c r="E304" s="30" t="s">
        <v>51</v>
      </c>
      <c r="F304" s="22" t="s">
        <v>22</v>
      </c>
      <c r="G304" s="26">
        <v>280</v>
      </c>
      <c r="H304" s="26">
        <v>0</v>
      </c>
      <c r="I304" s="68">
        <v>10</v>
      </c>
      <c r="J304" s="24">
        <v>0.4</v>
      </c>
      <c r="K304" s="26">
        <f t="shared" si="20"/>
        <v>0</v>
      </c>
      <c r="L304" s="24">
        <f t="shared" si="20"/>
        <v>0</v>
      </c>
      <c r="M304" s="68">
        <v>10</v>
      </c>
      <c r="N304" s="24">
        <v>0.4</v>
      </c>
      <c r="O304" s="26">
        <f t="shared" si="21"/>
        <v>1120</v>
      </c>
      <c r="P304" s="36"/>
      <c r="Q304" s="28"/>
      <c r="R304" s="6"/>
    </row>
    <row r="305" spans="1:18" ht="54">
      <c r="A305" s="87">
        <f t="shared" si="19"/>
        <v>2638.6941176470591</v>
      </c>
      <c r="B305" s="55" t="s">
        <v>55</v>
      </c>
      <c r="C305" s="5"/>
      <c r="D305" s="35"/>
      <c r="E305" s="30" t="s">
        <v>94</v>
      </c>
      <c r="F305" s="22" t="s">
        <v>48</v>
      </c>
      <c r="G305" s="26">
        <v>30</v>
      </c>
      <c r="H305" s="26">
        <v>0</v>
      </c>
      <c r="I305" s="26">
        <f>17.74/0.425</f>
        <v>41.741176470588236</v>
      </c>
      <c r="J305" s="24">
        <v>0.4</v>
      </c>
      <c r="K305" s="26">
        <f t="shared" si="20"/>
        <v>0</v>
      </c>
      <c r="L305" s="24">
        <f t="shared" si="20"/>
        <v>0</v>
      </c>
      <c r="M305" s="26">
        <f>17.74/0.425</f>
        <v>41.741176470588236</v>
      </c>
      <c r="N305" s="24">
        <v>0.4</v>
      </c>
      <c r="O305" s="26">
        <f t="shared" si="21"/>
        <v>500.89411764705892</v>
      </c>
      <c r="P305" s="36"/>
      <c r="Q305" s="28"/>
      <c r="R305" s="6"/>
    </row>
    <row r="306" spans="1:18" ht="27">
      <c r="A306" s="87">
        <f t="shared" si="19"/>
        <v>2638.6941176470591</v>
      </c>
      <c r="B306" s="55" t="s">
        <v>55</v>
      </c>
      <c r="C306" s="5"/>
      <c r="D306" s="35"/>
      <c r="E306" s="30"/>
      <c r="F306" s="75"/>
      <c r="G306" s="76"/>
      <c r="H306" s="76"/>
      <c r="I306" s="76"/>
      <c r="J306" s="24"/>
      <c r="K306" s="76"/>
      <c r="L306" s="77"/>
      <c r="M306" s="76"/>
      <c r="N306" s="24"/>
      <c r="O306" s="76"/>
      <c r="P306" s="36"/>
      <c r="Q306" s="28"/>
      <c r="R306" s="6"/>
    </row>
    <row r="307" spans="1:18" ht="27">
      <c r="A307" s="87">
        <f t="shared" si="19"/>
        <v>2638.6941176470591</v>
      </c>
      <c r="B307" s="55" t="s">
        <v>55</v>
      </c>
      <c r="C307" s="5"/>
      <c r="D307" s="35"/>
      <c r="E307" s="30"/>
      <c r="F307" s="75"/>
      <c r="G307" s="76"/>
      <c r="H307" s="76"/>
      <c r="I307" s="76"/>
      <c r="J307" s="24"/>
      <c r="K307" s="76"/>
      <c r="L307" s="77"/>
      <c r="M307" s="76"/>
      <c r="N307" s="24"/>
      <c r="O307" s="76"/>
      <c r="P307" s="36"/>
      <c r="Q307" s="28"/>
      <c r="R307" s="6"/>
    </row>
    <row r="308" spans="1:18" ht="27">
      <c r="A308" s="87">
        <f t="shared" si="19"/>
        <v>2638.6941176470591</v>
      </c>
      <c r="B308" s="55" t="s">
        <v>55</v>
      </c>
      <c r="C308" s="5"/>
      <c r="D308" s="35"/>
      <c r="E308" s="30"/>
      <c r="F308" s="75"/>
      <c r="G308" s="76"/>
      <c r="H308" s="76"/>
      <c r="I308" s="76"/>
      <c r="J308" s="24"/>
      <c r="K308" s="76"/>
      <c r="L308" s="77"/>
      <c r="M308" s="76"/>
      <c r="N308" s="24"/>
      <c r="O308" s="76"/>
      <c r="P308" s="36"/>
      <c r="Q308" s="28"/>
      <c r="R308" s="6"/>
    </row>
    <row r="309" spans="1:18" ht="27">
      <c r="A309" s="87">
        <f t="shared" si="19"/>
        <v>2638.6941176470591</v>
      </c>
      <c r="B309" s="55" t="s">
        <v>55</v>
      </c>
      <c r="C309" s="5"/>
      <c r="D309" s="35"/>
      <c r="E309" s="30"/>
      <c r="F309" s="75"/>
      <c r="G309" s="76"/>
      <c r="H309" s="76"/>
      <c r="I309" s="76"/>
      <c r="J309" s="24"/>
      <c r="K309" s="76"/>
      <c r="L309" s="77"/>
      <c r="M309" s="76"/>
      <c r="N309" s="24"/>
      <c r="O309" s="76"/>
      <c r="P309" s="36"/>
      <c r="Q309" s="28"/>
      <c r="R309" s="6"/>
    </row>
    <row r="310" spans="1:18" ht="23.25" thickBot="1">
      <c r="A310" s="87">
        <f t="shared" si="19"/>
        <v>2638.6941176470591</v>
      </c>
      <c r="B310" s="55" t="s">
        <v>55</v>
      </c>
      <c r="C310" s="5"/>
      <c r="D310" s="74"/>
      <c r="E310" s="58"/>
      <c r="F310" s="22"/>
      <c r="G310" s="26"/>
      <c r="H310" s="26"/>
      <c r="I310" s="32"/>
      <c r="J310" s="24"/>
      <c r="K310" s="26"/>
      <c r="L310" s="24"/>
      <c r="M310" s="32"/>
      <c r="N310" s="24"/>
      <c r="O310" s="26"/>
      <c r="P310" s="36"/>
      <c r="Q310" s="28"/>
      <c r="R310" s="6"/>
    </row>
    <row r="311" spans="1:18" ht="31.5" thickTop="1" thickBot="1">
      <c r="A311" s="87">
        <f t="shared" si="19"/>
        <v>2638.6941176470591</v>
      </c>
      <c r="B311" s="55" t="s">
        <v>55</v>
      </c>
      <c r="C311" s="5"/>
      <c r="D311" s="164" t="s">
        <v>25</v>
      </c>
      <c r="E311" s="165"/>
      <c r="F311" s="165"/>
      <c r="G311" s="165"/>
      <c r="H311" s="165"/>
      <c r="I311" s="165"/>
      <c r="J311" s="165"/>
      <c r="K311" s="165"/>
      <c r="L311" s="165"/>
      <c r="M311" s="165"/>
      <c r="N311" s="165"/>
      <c r="O311" s="37">
        <f>SUM(O301:O310)</f>
        <v>3749.6941176470591</v>
      </c>
      <c r="P311" s="38"/>
      <c r="Q311" s="39"/>
      <c r="R311" s="6"/>
    </row>
    <row r="312" spans="1:18" ht="31.5" thickTop="1" thickBot="1">
      <c r="A312" s="87">
        <f t="shared" si="19"/>
        <v>2638.6941176470591</v>
      </c>
      <c r="B312" s="55" t="s">
        <v>55</v>
      </c>
      <c r="C312" s="5"/>
      <c r="D312" s="164" t="s">
        <v>26</v>
      </c>
      <c r="E312" s="165"/>
      <c r="F312" s="165"/>
      <c r="G312" s="165"/>
      <c r="H312" s="165"/>
      <c r="I312" s="165"/>
      <c r="J312" s="165"/>
      <c r="K312" s="165"/>
      <c r="L312" s="165"/>
      <c r="M312" s="165"/>
      <c r="N312" s="165"/>
      <c r="O312" s="37">
        <v>1111</v>
      </c>
      <c r="P312" s="38"/>
      <c r="Q312" s="39"/>
      <c r="R312" s="6"/>
    </row>
    <row r="313" spans="1:18" ht="31.5" thickTop="1" thickBot="1">
      <c r="A313" s="87">
        <f t="shared" si="19"/>
        <v>2638.6941176470591</v>
      </c>
      <c r="B313" s="55" t="s">
        <v>55</v>
      </c>
      <c r="C313" s="5"/>
      <c r="D313" s="164" t="s">
        <v>27</v>
      </c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37">
        <f>O311-O312</f>
        <v>2638.6941176470591</v>
      </c>
      <c r="P313" s="38"/>
      <c r="Q313" s="39"/>
      <c r="R313" s="6"/>
    </row>
    <row r="314" spans="1:18" ht="26.25" thickTop="1">
      <c r="A314" s="87">
        <f t="shared" si="19"/>
        <v>2638.6941176470591</v>
      </c>
      <c r="B314" s="55" t="s">
        <v>55</v>
      </c>
      <c r="C314" s="5"/>
      <c r="D314" s="166"/>
      <c r="E314" s="166"/>
      <c r="F314" s="166"/>
      <c r="G314" s="166"/>
      <c r="H314" s="166"/>
      <c r="I314" s="166"/>
      <c r="J314" s="166"/>
      <c r="K314" s="166"/>
      <c r="L314" s="166"/>
      <c r="R314" s="6"/>
    </row>
    <row r="315" spans="1:18" ht="22.5">
      <c r="A315" s="87">
        <f t="shared" si="19"/>
        <v>2638.6941176470591</v>
      </c>
      <c r="B315" s="55" t="s">
        <v>55</v>
      </c>
      <c r="C315" s="5"/>
      <c r="D315" s="143"/>
      <c r="E315" s="142"/>
      <c r="F315" s="143"/>
      <c r="G315" s="143"/>
      <c r="H315" s="143"/>
      <c r="I315" s="167"/>
      <c r="J315" s="167"/>
      <c r="K315" s="167"/>
      <c r="L315" s="168"/>
      <c r="M315" s="168"/>
      <c r="N315" s="168"/>
      <c r="O315" s="43"/>
      <c r="P315" s="43"/>
      <c r="Q315" s="43"/>
      <c r="R315" s="44"/>
    </row>
    <row r="316" spans="1:18" ht="22.5">
      <c r="A316" s="87">
        <f t="shared" si="19"/>
        <v>2638.6941176470591</v>
      </c>
      <c r="B316" s="55" t="s">
        <v>55</v>
      </c>
      <c r="C316" s="46"/>
      <c r="D316" s="147" t="s">
        <v>35</v>
      </c>
      <c r="E316" s="147"/>
      <c r="F316" s="147" t="s">
        <v>28</v>
      </c>
      <c r="G316" s="147"/>
      <c r="H316" s="147"/>
      <c r="I316" s="148" t="s">
        <v>29</v>
      </c>
      <c r="J316" s="148"/>
      <c r="K316" s="148"/>
      <c r="L316" s="148"/>
      <c r="M316" s="148"/>
      <c r="N316" s="148"/>
      <c r="O316" s="147" t="s">
        <v>30</v>
      </c>
      <c r="P316" s="147"/>
      <c r="Q316" s="141"/>
      <c r="R316" s="48"/>
    </row>
    <row r="317" spans="1:18" ht="22.5">
      <c r="A317" s="87">
        <f t="shared" si="19"/>
        <v>2638.6941176470591</v>
      </c>
      <c r="B317" s="55" t="s">
        <v>55</v>
      </c>
      <c r="C317" s="5"/>
      <c r="D317" s="147" t="s">
        <v>330</v>
      </c>
      <c r="E317" s="147"/>
      <c r="F317" s="147" t="s">
        <v>49</v>
      </c>
      <c r="G317" s="147"/>
      <c r="H317" s="147"/>
      <c r="I317" s="147" t="s">
        <v>49</v>
      </c>
      <c r="J317" s="147"/>
      <c r="K317" s="147"/>
      <c r="L317" s="147"/>
      <c r="M317" s="147"/>
      <c r="N317" s="147"/>
      <c r="O317" s="147" t="s">
        <v>49</v>
      </c>
      <c r="P317" s="147"/>
      <c r="Q317" s="50"/>
      <c r="R317" s="6"/>
    </row>
    <row r="318" spans="1:18" ht="22.5">
      <c r="A318" s="87">
        <f t="shared" si="19"/>
        <v>2638.6941176470591</v>
      </c>
      <c r="B318" s="55" t="s">
        <v>55</v>
      </c>
      <c r="C318" s="5"/>
      <c r="D318" s="147" t="s">
        <v>31</v>
      </c>
      <c r="E318" s="147"/>
      <c r="F318" s="147" t="s">
        <v>32</v>
      </c>
      <c r="G318" s="147"/>
      <c r="H318" s="147"/>
      <c r="I318" s="147" t="s">
        <v>32</v>
      </c>
      <c r="J318" s="147"/>
      <c r="K318" s="147"/>
      <c r="L318" s="147"/>
      <c r="M318" s="147"/>
      <c r="N318" s="147"/>
      <c r="O318" s="147" t="s">
        <v>33</v>
      </c>
      <c r="P318" s="147"/>
      <c r="Q318" s="50"/>
      <c r="R318" s="6"/>
    </row>
    <row r="319" spans="1:18" ht="23.25" thickBot="1">
      <c r="A319" s="87">
        <f t="shared" si="19"/>
        <v>2638.6941176470591</v>
      </c>
      <c r="B319" s="55" t="s">
        <v>55</v>
      </c>
      <c r="C319" s="51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3" t="s">
        <v>34</v>
      </c>
      <c r="R319" s="54"/>
    </row>
    <row r="320" spans="1:18" ht="15" thickTop="1"/>
    <row r="326" spans="1:18" ht="15" thickBot="1"/>
    <row r="327" spans="1:18" ht="23.25" thickTop="1">
      <c r="A327" s="87">
        <f>$O$354</f>
        <v>0</v>
      </c>
      <c r="B327" s="55" t="s">
        <v>105</v>
      </c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"/>
    </row>
    <row r="328" spans="1:18" ht="22.5">
      <c r="A328" s="87">
        <f t="shared" ref="A328:A360" si="22">$O$354</f>
        <v>0</v>
      </c>
      <c r="B328" s="55" t="s">
        <v>105</v>
      </c>
      <c r="C328" s="5"/>
      <c r="R328" s="6"/>
    </row>
    <row r="329" spans="1:18" ht="90" customHeight="1">
      <c r="A329" s="87">
        <f t="shared" si="22"/>
        <v>0</v>
      </c>
      <c r="B329" s="55" t="s">
        <v>105</v>
      </c>
      <c r="C329" s="5"/>
      <c r="E329" s="7" t="s">
        <v>0</v>
      </c>
      <c r="F329" s="149" t="s">
        <v>1</v>
      </c>
      <c r="G329" s="150"/>
      <c r="H329" s="150"/>
      <c r="I329" s="150"/>
      <c r="J329" s="151"/>
      <c r="K329" s="152"/>
      <c r="L329" s="152"/>
      <c r="M329" s="152"/>
      <c r="N329" s="152"/>
      <c r="O329" s="152"/>
      <c r="P329" s="8"/>
      <c r="R329" s="6"/>
    </row>
    <row r="330" spans="1:18" ht="22.5" customHeight="1">
      <c r="A330" s="87">
        <f t="shared" si="22"/>
        <v>0</v>
      </c>
      <c r="B330" s="55" t="s">
        <v>105</v>
      </c>
      <c r="C330" s="5"/>
      <c r="E330" s="9"/>
      <c r="Q330" s="10"/>
      <c r="R330" s="6"/>
    </row>
    <row r="331" spans="1:18" ht="22.5" customHeight="1">
      <c r="A331" s="87">
        <f t="shared" si="22"/>
        <v>0</v>
      </c>
      <c r="B331" s="55" t="s">
        <v>105</v>
      </c>
      <c r="C331" s="5"/>
      <c r="R331" s="6"/>
    </row>
    <row r="332" spans="1:18" ht="22.5" customHeight="1">
      <c r="A332" s="87">
        <f t="shared" si="22"/>
        <v>0</v>
      </c>
      <c r="B332" s="55" t="s">
        <v>105</v>
      </c>
      <c r="C332" s="5"/>
      <c r="D332" s="147" t="s">
        <v>2</v>
      </c>
      <c r="E332" s="147"/>
      <c r="F332" s="11"/>
      <c r="G332" s="11"/>
      <c r="H332" s="174" t="s">
        <v>67</v>
      </c>
      <c r="I332" s="174"/>
      <c r="J332" s="174"/>
      <c r="K332" s="12"/>
      <c r="R332" s="6"/>
    </row>
    <row r="333" spans="1:18" ht="22.5" customHeight="1">
      <c r="A333" s="87">
        <f t="shared" si="22"/>
        <v>0</v>
      </c>
      <c r="B333" s="55" t="s">
        <v>105</v>
      </c>
      <c r="C333" s="5"/>
      <c r="D333" s="153" t="s">
        <v>49</v>
      </c>
      <c r="E333" s="153"/>
      <c r="F333" s="13"/>
      <c r="G333" s="13"/>
      <c r="H333" s="153" t="s">
        <v>3</v>
      </c>
      <c r="I333" s="153"/>
      <c r="J333" s="13"/>
      <c r="K333" s="13"/>
      <c r="M333" s="154" t="s">
        <v>106</v>
      </c>
      <c r="N333" s="154"/>
      <c r="R333" s="6"/>
    </row>
    <row r="334" spans="1:18" ht="22.5" customHeight="1">
      <c r="A334" s="87">
        <f t="shared" si="22"/>
        <v>0</v>
      </c>
      <c r="B334" s="55" t="s">
        <v>105</v>
      </c>
      <c r="C334" s="5"/>
      <c r="D334" s="153"/>
      <c r="E334" s="153"/>
      <c r="F334" s="13"/>
      <c r="G334" s="13"/>
      <c r="H334" s="146"/>
      <c r="I334" s="146"/>
      <c r="J334" s="13"/>
      <c r="K334" s="13"/>
      <c r="M334" s="15"/>
      <c r="R334" s="6"/>
    </row>
    <row r="335" spans="1:18" ht="23.25" customHeight="1">
      <c r="A335" s="87">
        <f t="shared" si="22"/>
        <v>0</v>
      </c>
      <c r="B335" s="55" t="s">
        <v>105</v>
      </c>
      <c r="C335" s="5"/>
      <c r="D335" s="153" t="s">
        <v>113</v>
      </c>
      <c r="E335" s="153"/>
      <c r="F335" s="13"/>
      <c r="G335" s="13"/>
      <c r="H335" s="153" t="s">
        <v>47</v>
      </c>
      <c r="I335" s="153"/>
      <c r="J335" s="153"/>
      <c r="K335" s="153"/>
      <c r="L335" s="153"/>
      <c r="M335" s="154" t="s">
        <v>6</v>
      </c>
      <c r="N335" s="154"/>
      <c r="R335" s="6"/>
    </row>
    <row r="336" spans="1:18" ht="23.25" thickBot="1">
      <c r="A336" s="87">
        <f t="shared" si="22"/>
        <v>0</v>
      </c>
      <c r="B336" s="55" t="s">
        <v>105</v>
      </c>
      <c r="C336" s="5"/>
      <c r="D336" s="16"/>
      <c r="R336" s="6"/>
    </row>
    <row r="337" spans="1:32" ht="23.25" customHeight="1" thickTop="1">
      <c r="A337" s="87">
        <f t="shared" si="22"/>
        <v>0</v>
      </c>
      <c r="B337" s="55" t="s">
        <v>105</v>
      </c>
      <c r="C337" s="5"/>
      <c r="D337" s="155" t="s">
        <v>7</v>
      </c>
      <c r="E337" s="158" t="s">
        <v>8</v>
      </c>
      <c r="F337" s="158" t="s">
        <v>9</v>
      </c>
      <c r="G337" s="161" t="s">
        <v>10</v>
      </c>
      <c r="H337" s="161" t="s">
        <v>11</v>
      </c>
      <c r="I337" s="158" t="s">
        <v>12</v>
      </c>
      <c r="J337" s="158"/>
      <c r="K337" s="158"/>
      <c r="L337" s="158"/>
      <c r="M337" s="158"/>
      <c r="N337" s="158"/>
      <c r="O337" s="158" t="s">
        <v>13</v>
      </c>
      <c r="P337" s="158" t="s">
        <v>14</v>
      </c>
      <c r="Q337" s="169" t="s">
        <v>15</v>
      </c>
      <c r="R337" s="6"/>
      <c r="AF337" s="4">
        <v>28</v>
      </c>
    </row>
    <row r="338" spans="1:32" ht="22.5">
      <c r="A338" s="87">
        <f t="shared" si="22"/>
        <v>0</v>
      </c>
      <c r="B338" s="55" t="s">
        <v>105</v>
      </c>
      <c r="C338" s="5"/>
      <c r="D338" s="156"/>
      <c r="E338" s="159"/>
      <c r="F338" s="159"/>
      <c r="G338" s="162"/>
      <c r="H338" s="162"/>
      <c r="I338" s="172" t="s">
        <v>16</v>
      </c>
      <c r="J338" s="173"/>
      <c r="K338" s="159" t="s">
        <v>17</v>
      </c>
      <c r="L338" s="159"/>
      <c r="M338" s="159" t="s">
        <v>18</v>
      </c>
      <c r="N338" s="159"/>
      <c r="O338" s="159"/>
      <c r="P338" s="159"/>
      <c r="Q338" s="170"/>
      <c r="R338" s="6"/>
    </row>
    <row r="339" spans="1:32" ht="23.25" thickBot="1">
      <c r="A339" s="87">
        <f t="shared" si="22"/>
        <v>0</v>
      </c>
      <c r="B339" s="55" t="s">
        <v>105</v>
      </c>
      <c r="C339" s="5"/>
      <c r="D339" s="157"/>
      <c r="E339" s="160"/>
      <c r="F339" s="160"/>
      <c r="G339" s="163"/>
      <c r="H339" s="163"/>
      <c r="I339" s="144" t="s">
        <v>19</v>
      </c>
      <c r="J339" s="144" t="s">
        <v>20</v>
      </c>
      <c r="K339" s="144" t="s">
        <v>19</v>
      </c>
      <c r="L339" s="144" t="s">
        <v>20</v>
      </c>
      <c r="M339" s="144" t="s">
        <v>19</v>
      </c>
      <c r="N339" s="144" t="s">
        <v>20</v>
      </c>
      <c r="O339" s="160"/>
      <c r="P339" s="160"/>
      <c r="Q339" s="171"/>
      <c r="R339" s="6"/>
    </row>
    <row r="340" spans="1:32" ht="27.75" thickTop="1">
      <c r="A340" s="87">
        <f t="shared" si="22"/>
        <v>0</v>
      </c>
      <c r="B340" s="55" t="s">
        <v>105</v>
      </c>
      <c r="C340" s="5"/>
      <c r="D340" s="18"/>
      <c r="E340" s="19" t="s">
        <v>21</v>
      </c>
      <c r="F340" s="20"/>
      <c r="G340" s="21"/>
      <c r="H340" s="22"/>
      <c r="I340" s="22"/>
      <c r="J340" s="23"/>
      <c r="K340" s="22"/>
      <c r="L340" s="24"/>
      <c r="M340" s="25"/>
      <c r="N340" s="23"/>
      <c r="O340" s="26"/>
      <c r="P340" s="27"/>
      <c r="Q340" s="28"/>
      <c r="R340" s="6"/>
    </row>
    <row r="341" spans="1:32" ht="30">
      <c r="A341" s="87">
        <f t="shared" si="22"/>
        <v>0</v>
      </c>
      <c r="B341" s="55" t="s">
        <v>105</v>
      </c>
      <c r="C341" s="5"/>
      <c r="D341" s="35"/>
      <c r="E341" s="82"/>
      <c r="F341" s="22"/>
      <c r="G341" s="32"/>
      <c r="H341" s="26"/>
      <c r="I341" s="26"/>
      <c r="J341" s="24"/>
      <c r="K341" s="31"/>
      <c r="L341" s="24"/>
      <c r="M341" s="26"/>
      <c r="N341" s="24"/>
      <c r="O341" s="26"/>
      <c r="P341" s="36"/>
      <c r="Q341" s="28"/>
      <c r="R341" s="6"/>
    </row>
    <row r="342" spans="1:32" ht="54">
      <c r="A342" s="87">
        <f t="shared" si="22"/>
        <v>0</v>
      </c>
      <c r="B342" s="55" t="s">
        <v>105</v>
      </c>
      <c r="C342" s="5"/>
      <c r="D342" s="35"/>
      <c r="E342" s="30" t="s">
        <v>95</v>
      </c>
      <c r="F342" s="22" t="s">
        <v>36</v>
      </c>
      <c r="G342" s="32">
        <v>55</v>
      </c>
      <c r="H342" s="26">
        <v>0</v>
      </c>
      <c r="I342" s="26">
        <f>(398*0.9)+(126*0.4)</f>
        <v>408.6</v>
      </c>
      <c r="J342" s="24">
        <v>0.8</v>
      </c>
      <c r="K342" s="31">
        <f>M342-I342</f>
        <v>0</v>
      </c>
      <c r="L342" s="24">
        <f>N342-J342</f>
        <v>0</v>
      </c>
      <c r="M342" s="26">
        <f>(398*0.9)+(126*0.4)</f>
        <v>408.6</v>
      </c>
      <c r="N342" s="24">
        <v>0.8</v>
      </c>
      <c r="O342" s="26">
        <f t="shared" ref="O342:O344" si="23">N342*M342*G342</f>
        <v>17978.400000000001</v>
      </c>
      <c r="P342" s="36"/>
      <c r="Q342" s="28"/>
      <c r="R342" s="6"/>
    </row>
    <row r="343" spans="1:32" ht="27">
      <c r="A343" s="87">
        <f t="shared" si="22"/>
        <v>0</v>
      </c>
      <c r="B343" s="55" t="s">
        <v>105</v>
      </c>
      <c r="C343" s="5"/>
      <c r="D343" s="35"/>
      <c r="E343" s="30" t="s">
        <v>96</v>
      </c>
      <c r="F343" s="75" t="s">
        <v>48</v>
      </c>
      <c r="G343" s="76">
        <v>100</v>
      </c>
      <c r="H343" s="76">
        <v>0</v>
      </c>
      <c r="I343" s="76">
        <v>42.59</v>
      </c>
      <c r="J343" s="24">
        <v>0.8</v>
      </c>
      <c r="K343" s="76">
        <f t="shared" ref="K343:L349" si="24">M343-I343</f>
        <v>0</v>
      </c>
      <c r="L343" s="77">
        <f t="shared" si="24"/>
        <v>0</v>
      </c>
      <c r="M343" s="76">
        <v>42.59</v>
      </c>
      <c r="N343" s="24">
        <v>0.8</v>
      </c>
      <c r="O343" s="76">
        <f t="shared" si="23"/>
        <v>3407.2000000000003</v>
      </c>
      <c r="P343" s="36"/>
      <c r="Q343" s="28"/>
      <c r="R343" s="6"/>
    </row>
    <row r="344" spans="1:32" ht="27">
      <c r="A344" s="87">
        <f t="shared" si="22"/>
        <v>0</v>
      </c>
      <c r="B344" s="55" t="s">
        <v>105</v>
      </c>
      <c r="C344" s="5"/>
      <c r="D344" s="35"/>
      <c r="E344" s="30" t="s">
        <v>97</v>
      </c>
      <c r="F344" s="75" t="s">
        <v>48</v>
      </c>
      <c r="G344" s="76">
        <v>25</v>
      </c>
      <c r="H344" s="76">
        <v>0</v>
      </c>
      <c r="I344" s="76">
        <v>42.28</v>
      </c>
      <c r="J344" s="24">
        <v>0.8</v>
      </c>
      <c r="K344" s="76">
        <f t="shared" si="24"/>
        <v>0</v>
      </c>
      <c r="L344" s="77">
        <f t="shared" si="24"/>
        <v>0</v>
      </c>
      <c r="M344" s="76">
        <v>42.28</v>
      </c>
      <c r="N344" s="24">
        <v>0.8</v>
      </c>
      <c r="O344" s="76">
        <f t="shared" si="23"/>
        <v>845.60000000000014</v>
      </c>
      <c r="P344" s="36"/>
      <c r="Q344" s="28"/>
      <c r="R344" s="6"/>
    </row>
    <row r="345" spans="1:32" ht="27">
      <c r="A345" s="87">
        <f t="shared" si="22"/>
        <v>0</v>
      </c>
      <c r="B345" s="55" t="s">
        <v>105</v>
      </c>
      <c r="C345" s="5"/>
      <c r="D345" s="35"/>
      <c r="E345" s="30" t="s">
        <v>98</v>
      </c>
      <c r="F345" s="75" t="s">
        <v>48</v>
      </c>
      <c r="G345" s="76">
        <v>25</v>
      </c>
      <c r="H345" s="76">
        <v>0</v>
      </c>
      <c r="I345" s="76">
        <v>87.86</v>
      </c>
      <c r="J345" s="24">
        <v>0.8</v>
      </c>
      <c r="K345" s="76">
        <f t="shared" si="24"/>
        <v>0</v>
      </c>
      <c r="L345" s="77">
        <f t="shared" si="24"/>
        <v>0</v>
      </c>
      <c r="M345" s="76">
        <v>87.86</v>
      </c>
      <c r="N345" s="24">
        <v>0.8</v>
      </c>
      <c r="O345" s="76">
        <f>N345*M345*G345</f>
        <v>1757.1999999999998</v>
      </c>
      <c r="P345" s="36"/>
      <c r="Q345" s="28"/>
      <c r="R345" s="6"/>
    </row>
    <row r="346" spans="1:32" ht="27">
      <c r="A346" s="87">
        <f t="shared" si="22"/>
        <v>0</v>
      </c>
      <c r="B346" s="55" t="s">
        <v>105</v>
      </c>
      <c r="C346" s="5"/>
      <c r="D346" s="35"/>
      <c r="E346" s="30" t="s">
        <v>99</v>
      </c>
      <c r="F346" s="75" t="s">
        <v>48</v>
      </c>
      <c r="G346" s="76">
        <v>15</v>
      </c>
      <c r="H346" s="76">
        <v>0</v>
      </c>
      <c r="I346" s="76">
        <v>63.24</v>
      </c>
      <c r="J346" s="24">
        <v>1</v>
      </c>
      <c r="K346" s="76">
        <f t="shared" si="24"/>
        <v>0</v>
      </c>
      <c r="L346" s="77">
        <f t="shared" si="24"/>
        <v>0</v>
      </c>
      <c r="M346" s="76">
        <v>63.24</v>
      </c>
      <c r="N346" s="24">
        <v>1</v>
      </c>
      <c r="O346" s="76">
        <f>N346*M346*G346</f>
        <v>948.6</v>
      </c>
      <c r="P346" s="36"/>
      <c r="Q346" s="28"/>
      <c r="R346" s="6"/>
    </row>
    <row r="347" spans="1:32" ht="27">
      <c r="A347" s="87">
        <f t="shared" si="22"/>
        <v>0</v>
      </c>
      <c r="B347" s="55" t="s">
        <v>105</v>
      </c>
      <c r="C347" s="5"/>
      <c r="D347" s="35"/>
      <c r="E347" s="30" t="s">
        <v>100</v>
      </c>
      <c r="F347" s="75" t="s">
        <v>48</v>
      </c>
      <c r="G347" s="76">
        <v>100</v>
      </c>
      <c r="H347" s="76">
        <v>0</v>
      </c>
      <c r="I347" s="76">
        <v>126</v>
      </c>
      <c r="J347" s="24">
        <v>0.8</v>
      </c>
      <c r="K347" s="76">
        <f t="shared" si="24"/>
        <v>0</v>
      </c>
      <c r="L347" s="77">
        <f t="shared" si="24"/>
        <v>0</v>
      </c>
      <c r="M347" s="76">
        <v>126</v>
      </c>
      <c r="N347" s="24">
        <v>0.8</v>
      </c>
      <c r="O347" s="76">
        <f>N347*M347*G347</f>
        <v>10080.000000000002</v>
      </c>
      <c r="P347" s="36"/>
      <c r="Q347" s="28"/>
      <c r="R347" s="6"/>
    </row>
    <row r="348" spans="1:32" ht="27">
      <c r="A348" s="87">
        <f t="shared" si="22"/>
        <v>0</v>
      </c>
      <c r="B348" s="55" t="s">
        <v>105</v>
      </c>
      <c r="C348" s="5"/>
      <c r="D348" s="35"/>
      <c r="E348" s="30" t="s">
        <v>114</v>
      </c>
      <c r="F348" s="75" t="s">
        <v>36</v>
      </c>
      <c r="G348" s="76">
        <v>250</v>
      </c>
      <c r="H348" s="76">
        <v>0</v>
      </c>
      <c r="I348" s="76">
        <v>18</v>
      </c>
      <c r="J348" s="24">
        <v>0.75</v>
      </c>
      <c r="K348" s="76">
        <f t="shared" si="24"/>
        <v>0</v>
      </c>
      <c r="L348" s="77">
        <f t="shared" si="24"/>
        <v>0</v>
      </c>
      <c r="M348" s="76">
        <v>18</v>
      </c>
      <c r="N348" s="24">
        <v>0.75</v>
      </c>
      <c r="O348" s="76">
        <f t="shared" ref="O348:O351" si="25">N348*M348*G348</f>
        <v>3375</v>
      </c>
      <c r="P348" s="36"/>
      <c r="Q348" s="28"/>
      <c r="R348" s="6"/>
    </row>
    <row r="349" spans="1:32" ht="27">
      <c r="A349" s="87">
        <f t="shared" si="22"/>
        <v>0</v>
      </c>
      <c r="B349" s="55" t="s">
        <v>105</v>
      </c>
      <c r="C349" s="5"/>
      <c r="D349" s="35"/>
      <c r="E349" s="30" t="s">
        <v>115</v>
      </c>
      <c r="F349" s="75" t="s">
        <v>36</v>
      </c>
      <c r="G349" s="76">
        <v>150</v>
      </c>
      <c r="H349" s="76">
        <v>0</v>
      </c>
      <c r="I349" s="76">
        <v>6</v>
      </c>
      <c r="J349" s="24">
        <v>0.75</v>
      </c>
      <c r="K349" s="76">
        <f t="shared" si="24"/>
        <v>0</v>
      </c>
      <c r="L349" s="77">
        <f t="shared" si="24"/>
        <v>0</v>
      </c>
      <c r="M349" s="76">
        <v>6</v>
      </c>
      <c r="N349" s="24">
        <v>0.75</v>
      </c>
      <c r="O349" s="76">
        <f t="shared" si="25"/>
        <v>675</v>
      </c>
      <c r="P349" s="36"/>
      <c r="Q349" s="28"/>
      <c r="R349" s="6"/>
    </row>
    <row r="350" spans="1:32" ht="31.5" customHeight="1">
      <c r="A350" s="87">
        <f t="shared" si="22"/>
        <v>0</v>
      </c>
      <c r="B350" s="55" t="s">
        <v>105</v>
      </c>
      <c r="C350" s="5"/>
      <c r="D350" s="35"/>
      <c r="E350" s="30" t="s">
        <v>90</v>
      </c>
      <c r="F350" s="22" t="s">
        <v>36</v>
      </c>
      <c r="G350" s="32">
        <v>250</v>
      </c>
      <c r="H350" s="26">
        <v>0</v>
      </c>
      <c r="I350" s="26">
        <v>2</v>
      </c>
      <c r="J350" s="24">
        <v>1</v>
      </c>
      <c r="K350" s="31">
        <f>M350-I350</f>
        <v>0</v>
      </c>
      <c r="L350" s="24">
        <f>N350-J350</f>
        <v>0</v>
      </c>
      <c r="M350" s="26">
        <v>2</v>
      </c>
      <c r="N350" s="24">
        <v>1</v>
      </c>
      <c r="O350" s="26">
        <f t="shared" si="25"/>
        <v>500</v>
      </c>
      <c r="P350" s="36"/>
      <c r="Q350" s="28"/>
      <c r="R350" s="6"/>
    </row>
    <row r="351" spans="1:32" ht="31.5" customHeight="1" thickBot="1">
      <c r="A351" s="87">
        <f t="shared" si="22"/>
        <v>0</v>
      </c>
      <c r="B351" s="55" t="s">
        <v>105</v>
      </c>
      <c r="C351" s="5"/>
      <c r="D351" s="74"/>
      <c r="E351" s="30" t="s">
        <v>91</v>
      </c>
      <c r="F351" s="22" t="s">
        <v>36</v>
      </c>
      <c r="G351" s="32">
        <v>150</v>
      </c>
      <c r="H351" s="26">
        <v>0</v>
      </c>
      <c r="I351" s="26">
        <v>1</v>
      </c>
      <c r="J351" s="24">
        <v>1</v>
      </c>
      <c r="K351" s="31">
        <f>M351-I351</f>
        <v>0</v>
      </c>
      <c r="L351" s="24">
        <f>N351-J351</f>
        <v>0</v>
      </c>
      <c r="M351" s="26">
        <v>1</v>
      </c>
      <c r="N351" s="24">
        <v>1</v>
      </c>
      <c r="O351" s="26">
        <f t="shared" si="25"/>
        <v>150</v>
      </c>
      <c r="P351" s="36"/>
      <c r="Q351" s="28"/>
      <c r="R351" s="6"/>
    </row>
    <row r="352" spans="1:32" ht="31.5" customHeight="1" thickTop="1" thickBot="1">
      <c r="A352" s="87">
        <f t="shared" si="22"/>
        <v>0</v>
      </c>
      <c r="B352" s="55" t="s">
        <v>105</v>
      </c>
      <c r="C352" s="5"/>
      <c r="D352" s="164" t="s">
        <v>25</v>
      </c>
      <c r="E352" s="165"/>
      <c r="F352" s="165"/>
      <c r="G352" s="165"/>
      <c r="H352" s="165"/>
      <c r="I352" s="165"/>
      <c r="J352" s="165"/>
      <c r="K352" s="165"/>
      <c r="L352" s="165"/>
      <c r="M352" s="165"/>
      <c r="N352" s="165"/>
      <c r="O352" s="37">
        <f>SUM(O340:O351)</f>
        <v>39717</v>
      </c>
      <c r="P352" s="38"/>
      <c r="Q352" s="39"/>
      <c r="R352" s="6"/>
    </row>
    <row r="353" spans="1:18" ht="31.5" customHeight="1" thickTop="1" thickBot="1">
      <c r="A353" s="87">
        <f t="shared" si="22"/>
        <v>0</v>
      </c>
      <c r="B353" s="55" t="s">
        <v>105</v>
      </c>
      <c r="C353" s="5"/>
      <c r="D353" s="164" t="s">
        <v>26</v>
      </c>
      <c r="E353" s="165"/>
      <c r="F353" s="165"/>
      <c r="G353" s="165"/>
      <c r="H353" s="165"/>
      <c r="I353" s="165"/>
      <c r="J353" s="165"/>
      <c r="K353" s="165"/>
      <c r="L353" s="165"/>
      <c r="M353" s="165"/>
      <c r="N353" s="165"/>
      <c r="O353" s="37">
        <f>SUMPRODUCT(G341:G351,I341:I351,J341:J351)</f>
        <v>39717</v>
      </c>
      <c r="P353" s="38"/>
      <c r="Q353" s="39"/>
      <c r="R353" s="6"/>
    </row>
    <row r="354" spans="1:18" ht="31.5" thickTop="1" thickBot="1">
      <c r="A354" s="87">
        <f t="shared" si="22"/>
        <v>0</v>
      </c>
      <c r="B354" s="55" t="s">
        <v>105</v>
      </c>
      <c r="C354" s="5"/>
      <c r="D354" s="164" t="s">
        <v>27</v>
      </c>
      <c r="E354" s="165"/>
      <c r="F354" s="165"/>
      <c r="G354" s="165"/>
      <c r="H354" s="165"/>
      <c r="I354" s="165"/>
      <c r="J354" s="165"/>
      <c r="K354" s="165"/>
      <c r="L354" s="165"/>
      <c r="M354" s="165"/>
      <c r="N354" s="165"/>
      <c r="O354" s="37">
        <f>O352-O353</f>
        <v>0</v>
      </c>
      <c r="P354" s="38"/>
      <c r="Q354" s="39"/>
      <c r="R354" s="6"/>
    </row>
    <row r="355" spans="1:18" ht="22.5" customHeight="1" thickTop="1">
      <c r="A355" s="87">
        <f t="shared" si="22"/>
        <v>0</v>
      </c>
      <c r="B355" s="55" t="s">
        <v>105</v>
      </c>
      <c r="C355" s="5"/>
      <c r="D355" s="166"/>
      <c r="E355" s="166"/>
      <c r="F355" s="166"/>
      <c r="G355" s="166"/>
      <c r="H355" s="166"/>
      <c r="I355" s="166"/>
      <c r="J355" s="166"/>
      <c r="K355" s="166"/>
      <c r="L355" s="166"/>
      <c r="R355" s="6"/>
    </row>
    <row r="356" spans="1:18" ht="22.5" customHeight="1">
      <c r="A356" s="87">
        <f t="shared" si="22"/>
        <v>0</v>
      </c>
      <c r="B356" s="55" t="s">
        <v>105</v>
      </c>
      <c r="C356" s="5"/>
      <c r="D356" s="143"/>
      <c r="E356" s="142"/>
      <c r="F356" s="143"/>
      <c r="G356" s="143"/>
      <c r="H356" s="143"/>
      <c r="I356" s="167"/>
      <c r="J356" s="167"/>
      <c r="K356" s="167"/>
      <c r="L356" s="168"/>
      <c r="M356" s="168"/>
      <c r="N356" s="168"/>
      <c r="O356" s="43"/>
      <c r="P356" s="43"/>
      <c r="Q356" s="43"/>
      <c r="R356" s="44"/>
    </row>
    <row r="357" spans="1:18" ht="22.5" customHeight="1">
      <c r="A357" s="87">
        <f t="shared" si="22"/>
        <v>0</v>
      </c>
      <c r="B357" s="55" t="s">
        <v>105</v>
      </c>
      <c r="C357" s="46"/>
      <c r="D357" s="147" t="s">
        <v>35</v>
      </c>
      <c r="E357" s="147"/>
      <c r="F357" s="147" t="s">
        <v>28</v>
      </c>
      <c r="G357" s="147"/>
      <c r="H357" s="147"/>
      <c r="I357" s="148" t="s">
        <v>29</v>
      </c>
      <c r="J357" s="148"/>
      <c r="K357" s="148"/>
      <c r="L357" s="148"/>
      <c r="M357" s="148"/>
      <c r="N357" s="148"/>
      <c r="O357" s="147" t="s">
        <v>30</v>
      </c>
      <c r="P357" s="147"/>
      <c r="Q357" s="141"/>
      <c r="R357" s="48"/>
    </row>
    <row r="358" spans="1:18" ht="23.25" customHeight="1">
      <c r="A358" s="87">
        <f t="shared" si="22"/>
        <v>0</v>
      </c>
      <c r="B358" s="55" t="s">
        <v>105</v>
      </c>
      <c r="C358" s="5"/>
      <c r="D358" s="147" t="s">
        <v>330</v>
      </c>
      <c r="E358" s="147"/>
      <c r="F358" s="147" t="s">
        <v>49</v>
      </c>
      <c r="G358" s="147"/>
      <c r="H358" s="147"/>
      <c r="I358" s="147" t="s">
        <v>49</v>
      </c>
      <c r="J358" s="147"/>
      <c r="K358" s="147"/>
      <c r="L358" s="147"/>
      <c r="M358" s="147"/>
      <c r="N358" s="147"/>
      <c r="O358" s="147" t="s">
        <v>49</v>
      </c>
      <c r="P358" s="147"/>
      <c r="Q358" s="50"/>
      <c r="R358" s="6"/>
    </row>
    <row r="359" spans="1:18" ht="22.5">
      <c r="A359" s="87">
        <f t="shared" si="22"/>
        <v>0</v>
      </c>
      <c r="B359" s="55" t="s">
        <v>105</v>
      </c>
      <c r="C359" s="5"/>
      <c r="D359" s="147" t="s">
        <v>31</v>
      </c>
      <c r="E359" s="147"/>
      <c r="F359" s="147" t="s">
        <v>32</v>
      </c>
      <c r="G359" s="147"/>
      <c r="H359" s="147"/>
      <c r="I359" s="147" t="s">
        <v>32</v>
      </c>
      <c r="J359" s="147"/>
      <c r="K359" s="147"/>
      <c r="L359" s="147"/>
      <c r="M359" s="147"/>
      <c r="N359" s="147"/>
      <c r="O359" s="147" t="s">
        <v>33</v>
      </c>
      <c r="P359" s="147"/>
      <c r="Q359" s="50"/>
      <c r="R359" s="6"/>
    </row>
    <row r="360" spans="1:18" ht="23.25" thickBot="1">
      <c r="A360" s="87">
        <f t="shared" si="22"/>
        <v>0</v>
      </c>
      <c r="B360" s="55" t="s">
        <v>105</v>
      </c>
      <c r="C360" s="51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3" t="s">
        <v>34</v>
      </c>
      <c r="R360" s="54"/>
    </row>
    <row r="361" spans="1:18" ht="15" thickTop="1">
      <c r="C361" s="94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6"/>
    </row>
    <row r="362" spans="1:18">
      <c r="C362" s="94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6"/>
    </row>
    <row r="363" spans="1:18">
      <c r="C363" s="94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</row>
    <row r="364" spans="1:18">
      <c r="C364" s="94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6"/>
    </row>
    <row r="365" spans="1:18">
      <c r="C365" s="94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6"/>
    </row>
    <row r="366" spans="1:18">
      <c r="C366" s="94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6"/>
    </row>
    <row r="367" spans="1:18">
      <c r="C367" s="94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6"/>
    </row>
    <row r="368" spans="1:18">
      <c r="C368" s="94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6"/>
    </row>
    <row r="369" spans="3:18">
      <c r="C369" s="94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6"/>
    </row>
    <row r="370" spans="3:18">
      <c r="C370" s="94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6"/>
    </row>
    <row r="371" spans="3:18">
      <c r="C371" s="94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6"/>
    </row>
    <row r="372" spans="3:18">
      <c r="C372" s="94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6"/>
    </row>
    <row r="373" spans="3:18">
      <c r="C373" s="94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6"/>
    </row>
    <row r="374" spans="3:18"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</row>
  </sheetData>
  <autoFilter ref="A1:B358" xr:uid="{00000000-0009-0000-0000-000004000000}"/>
  <mergeCells count="396">
    <mergeCell ref="D359:E359"/>
    <mergeCell ref="F359:H359"/>
    <mergeCell ref="I359:L359"/>
    <mergeCell ref="M359:N359"/>
    <mergeCell ref="O359:P359"/>
    <mergeCell ref="D357:E357"/>
    <mergeCell ref="F357:H357"/>
    <mergeCell ref="I357:L357"/>
    <mergeCell ref="M357:N357"/>
    <mergeCell ref="O357:P357"/>
    <mergeCell ref="D358:E358"/>
    <mergeCell ref="F358:H358"/>
    <mergeCell ref="I358:L358"/>
    <mergeCell ref="M358:N358"/>
    <mergeCell ref="O358:P358"/>
    <mergeCell ref="D352:N352"/>
    <mergeCell ref="D353:N353"/>
    <mergeCell ref="D354:N354"/>
    <mergeCell ref="D355:L355"/>
    <mergeCell ref="I356:K356"/>
    <mergeCell ref="L356:N356"/>
    <mergeCell ref="O337:O339"/>
    <mergeCell ref="P337:P339"/>
    <mergeCell ref="Q337:Q339"/>
    <mergeCell ref="I338:J338"/>
    <mergeCell ref="K338:L338"/>
    <mergeCell ref="M338:N338"/>
    <mergeCell ref="D335:E335"/>
    <mergeCell ref="H335:L335"/>
    <mergeCell ref="M335:N335"/>
    <mergeCell ref="D337:D339"/>
    <mergeCell ref="E337:E339"/>
    <mergeCell ref="F337:F339"/>
    <mergeCell ref="G337:G339"/>
    <mergeCell ref="H337:H339"/>
    <mergeCell ref="I337:N337"/>
    <mergeCell ref="D332:E332"/>
    <mergeCell ref="H332:J332"/>
    <mergeCell ref="D333:E333"/>
    <mergeCell ref="H333:I333"/>
    <mergeCell ref="M333:N333"/>
    <mergeCell ref="D334:E334"/>
    <mergeCell ref="D318:E318"/>
    <mergeCell ref="F318:H318"/>
    <mergeCell ref="I318:L318"/>
    <mergeCell ref="M318:N318"/>
    <mergeCell ref="O318:P318"/>
    <mergeCell ref="F329:J329"/>
    <mergeCell ref="K329:O329"/>
    <mergeCell ref="D316:E316"/>
    <mergeCell ref="F316:H316"/>
    <mergeCell ref="I316:L316"/>
    <mergeCell ref="M316:N316"/>
    <mergeCell ref="O316:P316"/>
    <mergeCell ref="D317:E317"/>
    <mergeCell ref="F317:H317"/>
    <mergeCell ref="I317:L317"/>
    <mergeCell ref="M317:N317"/>
    <mergeCell ref="O317:P317"/>
    <mergeCell ref="D311:N311"/>
    <mergeCell ref="D312:N312"/>
    <mergeCell ref="D313:N313"/>
    <mergeCell ref="D314:L314"/>
    <mergeCell ref="I315:K315"/>
    <mergeCell ref="L315:N315"/>
    <mergeCell ref="O298:O300"/>
    <mergeCell ref="P298:P300"/>
    <mergeCell ref="Q298:Q300"/>
    <mergeCell ref="I299:J299"/>
    <mergeCell ref="K299:L299"/>
    <mergeCell ref="M299:N299"/>
    <mergeCell ref="D296:E296"/>
    <mergeCell ref="H296:L296"/>
    <mergeCell ref="M296:N296"/>
    <mergeCell ref="D298:D300"/>
    <mergeCell ref="E298:E300"/>
    <mergeCell ref="F298:F300"/>
    <mergeCell ref="G298:G300"/>
    <mergeCell ref="H298:H300"/>
    <mergeCell ref="I298:N298"/>
    <mergeCell ref="D293:E293"/>
    <mergeCell ref="H293:J293"/>
    <mergeCell ref="D294:E294"/>
    <mergeCell ref="H294:I294"/>
    <mergeCell ref="M294:N294"/>
    <mergeCell ref="D295:E295"/>
    <mergeCell ref="D278:E278"/>
    <mergeCell ref="F278:H278"/>
    <mergeCell ref="I278:L278"/>
    <mergeCell ref="M278:N278"/>
    <mergeCell ref="O278:P278"/>
    <mergeCell ref="F290:J290"/>
    <mergeCell ref="K290:O290"/>
    <mergeCell ref="D276:E276"/>
    <mergeCell ref="F276:H276"/>
    <mergeCell ref="I276:L276"/>
    <mergeCell ref="M276:N276"/>
    <mergeCell ref="O276:P276"/>
    <mergeCell ref="D277:E277"/>
    <mergeCell ref="F277:H277"/>
    <mergeCell ref="I277:L277"/>
    <mergeCell ref="M277:N277"/>
    <mergeCell ref="O277:P277"/>
    <mergeCell ref="D271:N271"/>
    <mergeCell ref="D272:N272"/>
    <mergeCell ref="D273:N273"/>
    <mergeCell ref="D274:L274"/>
    <mergeCell ref="I275:K275"/>
    <mergeCell ref="L275:N275"/>
    <mergeCell ref="O259:O261"/>
    <mergeCell ref="P259:P261"/>
    <mergeCell ref="Q259:Q261"/>
    <mergeCell ref="I260:J260"/>
    <mergeCell ref="K260:L260"/>
    <mergeCell ref="M260:N260"/>
    <mergeCell ref="D257:E257"/>
    <mergeCell ref="H257:L257"/>
    <mergeCell ref="M257:N257"/>
    <mergeCell ref="D259:D261"/>
    <mergeCell ref="E259:E261"/>
    <mergeCell ref="F259:F261"/>
    <mergeCell ref="G259:G261"/>
    <mergeCell ref="H259:H261"/>
    <mergeCell ref="I259:N259"/>
    <mergeCell ref="D254:E254"/>
    <mergeCell ref="H254:J254"/>
    <mergeCell ref="D255:E255"/>
    <mergeCell ref="H255:I255"/>
    <mergeCell ref="M255:N255"/>
    <mergeCell ref="D256:E256"/>
    <mergeCell ref="D240:E240"/>
    <mergeCell ref="F240:H240"/>
    <mergeCell ref="I240:L240"/>
    <mergeCell ref="M240:N240"/>
    <mergeCell ref="O240:P240"/>
    <mergeCell ref="F251:J251"/>
    <mergeCell ref="K251:O251"/>
    <mergeCell ref="D238:E238"/>
    <mergeCell ref="F238:H238"/>
    <mergeCell ref="I238:L238"/>
    <mergeCell ref="M238:N238"/>
    <mergeCell ref="O238:P238"/>
    <mergeCell ref="D239:E239"/>
    <mergeCell ref="F239:H239"/>
    <mergeCell ref="I239:L239"/>
    <mergeCell ref="M239:N239"/>
    <mergeCell ref="O239:P239"/>
    <mergeCell ref="D233:N233"/>
    <mergeCell ref="D234:N234"/>
    <mergeCell ref="D235:N235"/>
    <mergeCell ref="D236:L236"/>
    <mergeCell ref="I237:K237"/>
    <mergeCell ref="L237:N237"/>
    <mergeCell ref="O221:O223"/>
    <mergeCell ref="P221:P223"/>
    <mergeCell ref="Q221:Q223"/>
    <mergeCell ref="I222:J222"/>
    <mergeCell ref="K222:L222"/>
    <mergeCell ref="M222:N222"/>
    <mergeCell ref="D221:D223"/>
    <mergeCell ref="E221:E223"/>
    <mergeCell ref="F221:F223"/>
    <mergeCell ref="G221:G223"/>
    <mergeCell ref="H221:H223"/>
    <mergeCell ref="I221:N221"/>
    <mergeCell ref="D216:E216"/>
    <mergeCell ref="D217:E217"/>
    <mergeCell ref="H217:J217"/>
    <mergeCell ref="M217:N217"/>
    <mergeCell ref="D218:E218"/>
    <mergeCell ref="D219:E219"/>
    <mergeCell ref="H219:L219"/>
    <mergeCell ref="M219:N219"/>
    <mergeCell ref="D199:E199"/>
    <mergeCell ref="F199:H199"/>
    <mergeCell ref="I199:L199"/>
    <mergeCell ref="M199:N199"/>
    <mergeCell ref="O199:P199"/>
    <mergeCell ref="F213:J213"/>
    <mergeCell ref="K213:O213"/>
    <mergeCell ref="D197:E197"/>
    <mergeCell ref="F197:H197"/>
    <mergeCell ref="I197:L197"/>
    <mergeCell ref="M197:N197"/>
    <mergeCell ref="O197:P197"/>
    <mergeCell ref="D198:E198"/>
    <mergeCell ref="F198:H198"/>
    <mergeCell ref="I198:L198"/>
    <mergeCell ref="M198:N198"/>
    <mergeCell ref="O198:P198"/>
    <mergeCell ref="D192:N192"/>
    <mergeCell ref="D193:N193"/>
    <mergeCell ref="D194:N194"/>
    <mergeCell ref="D195:L195"/>
    <mergeCell ref="I196:K196"/>
    <mergeCell ref="L196:N196"/>
    <mergeCell ref="O180:O182"/>
    <mergeCell ref="P180:P182"/>
    <mergeCell ref="Q180:Q182"/>
    <mergeCell ref="I181:J181"/>
    <mergeCell ref="K181:L181"/>
    <mergeCell ref="M181:N181"/>
    <mergeCell ref="D178:E178"/>
    <mergeCell ref="H178:L178"/>
    <mergeCell ref="M178:N178"/>
    <mergeCell ref="D180:D182"/>
    <mergeCell ref="E180:E182"/>
    <mergeCell ref="F180:F182"/>
    <mergeCell ref="G180:G182"/>
    <mergeCell ref="H180:H182"/>
    <mergeCell ref="I180:N180"/>
    <mergeCell ref="D175:E175"/>
    <mergeCell ref="H175:J175"/>
    <mergeCell ref="D176:E176"/>
    <mergeCell ref="H176:I176"/>
    <mergeCell ref="M176:N176"/>
    <mergeCell ref="D177:E177"/>
    <mergeCell ref="D157:E157"/>
    <mergeCell ref="F157:H157"/>
    <mergeCell ref="I157:L157"/>
    <mergeCell ref="M157:N157"/>
    <mergeCell ref="O157:P157"/>
    <mergeCell ref="F172:J172"/>
    <mergeCell ref="K172:O172"/>
    <mergeCell ref="D155:E155"/>
    <mergeCell ref="F155:H155"/>
    <mergeCell ref="I155:L155"/>
    <mergeCell ref="M155:N155"/>
    <mergeCell ref="O155:P155"/>
    <mergeCell ref="D156:E156"/>
    <mergeCell ref="F156:H156"/>
    <mergeCell ref="I156:L156"/>
    <mergeCell ref="M156:N156"/>
    <mergeCell ref="O156:P156"/>
    <mergeCell ref="D150:N150"/>
    <mergeCell ref="D151:N151"/>
    <mergeCell ref="D152:N152"/>
    <mergeCell ref="D153:L153"/>
    <mergeCell ref="I154:K154"/>
    <mergeCell ref="L154:N154"/>
    <mergeCell ref="O130:O132"/>
    <mergeCell ref="P130:P132"/>
    <mergeCell ref="Q130:Q132"/>
    <mergeCell ref="I131:J131"/>
    <mergeCell ref="K131:L131"/>
    <mergeCell ref="M131:N131"/>
    <mergeCell ref="D128:E128"/>
    <mergeCell ref="H128:L128"/>
    <mergeCell ref="M128:N128"/>
    <mergeCell ref="D130:D132"/>
    <mergeCell ref="E130:E132"/>
    <mergeCell ref="F130:F132"/>
    <mergeCell ref="G130:G132"/>
    <mergeCell ref="H130:H132"/>
    <mergeCell ref="I130:N130"/>
    <mergeCell ref="D125:E125"/>
    <mergeCell ref="H125:J125"/>
    <mergeCell ref="D126:E126"/>
    <mergeCell ref="H126:I126"/>
    <mergeCell ref="M126:N126"/>
    <mergeCell ref="D127:E127"/>
    <mergeCell ref="D114:E114"/>
    <mergeCell ref="F114:H114"/>
    <mergeCell ref="I114:L114"/>
    <mergeCell ref="M114:N114"/>
    <mergeCell ref="O114:P114"/>
    <mergeCell ref="F122:J122"/>
    <mergeCell ref="K122:O122"/>
    <mergeCell ref="D112:E112"/>
    <mergeCell ref="F112:H112"/>
    <mergeCell ref="I112:L112"/>
    <mergeCell ref="M112:N112"/>
    <mergeCell ref="O112:P112"/>
    <mergeCell ref="D113:E113"/>
    <mergeCell ref="F113:H113"/>
    <mergeCell ref="I113:L113"/>
    <mergeCell ref="M113:N113"/>
    <mergeCell ref="O113:P113"/>
    <mergeCell ref="D107:N107"/>
    <mergeCell ref="D108:N108"/>
    <mergeCell ref="D109:N109"/>
    <mergeCell ref="D110:L110"/>
    <mergeCell ref="I111:K111"/>
    <mergeCell ref="L111:N111"/>
    <mergeCell ref="O93:O95"/>
    <mergeCell ref="P93:P95"/>
    <mergeCell ref="Q93:Q95"/>
    <mergeCell ref="I94:J94"/>
    <mergeCell ref="K94:L94"/>
    <mergeCell ref="M94:N94"/>
    <mergeCell ref="D91:E91"/>
    <mergeCell ref="H91:L91"/>
    <mergeCell ref="M91:N91"/>
    <mergeCell ref="D93:D95"/>
    <mergeCell ref="E93:E95"/>
    <mergeCell ref="F93:F95"/>
    <mergeCell ref="G93:G95"/>
    <mergeCell ref="H93:H95"/>
    <mergeCell ref="I93:N93"/>
    <mergeCell ref="D88:E88"/>
    <mergeCell ref="H88:J88"/>
    <mergeCell ref="D89:E89"/>
    <mergeCell ref="H89:I89"/>
    <mergeCell ref="M89:N89"/>
    <mergeCell ref="D90:E90"/>
    <mergeCell ref="D76:F76"/>
    <mergeCell ref="G76:I76"/>
    <mergeCell ref="J76:M76"/>
    <mergeCell ref="N76:O76"/>
    <mergeCell ref="P76:Q76"/>
    <mergeCell ref="F85:J85"/>
    <mergeCell ref="K85:O85"/>
    <mergeCell ref="D74:F74"/>
    <mergeCell ref="G74:I74"/>
    <mergeCell ref="J74:M74"/>
    <mergeCell ref="N74:O74"/>
    <mergeCell ref="P74:Q74"/>
    <mergeCell ref="D75:F75"/>
    <mergeCell ref="G75:I75"/>
    <mergeCell ref="J75:M75"/>
    <mergeCell ref="N75:O75"/>
    <mergeCell ref="P75:Q75"/>
    <mergeCell ref="D69:N69"/>
    <mergeCell ref="D70:N70"/>
    <mergeCell ref="D71:N71"/>
    <mergeCell ref="D72:L72"/>
    <mergeCell ref="I73:K73"/>
    <mergeCell ref="L73:N73"/>
    <mergeCell ref="O52:O54"/>
    <mergeCell ref="P52:P54"/>
    <mergeCell ref="Q52:Q54"/>
    <mergeCell ref="I53:J53"/>
    <mergeCell ref="K53:L53"/>
    <mergeCell ref="M53:N53"/>
    <mergeCell ref="D50:E50"/>
    <mergeCell ref="H50:L50"/>
    <mergeCell ref="M50:N50"/>
    <mergeCell ref="D52:D54"/>
    <mergeCell ref="E52:E54"/>
    <mergeCell ref="F52:F54"/>
    <mergeCell ref="G52:G54"/>
    <mergeCell ref="H52:H54"/>
    <mergeCell ref="I52:N52"/>
    <mergeCell ref="D47:E47"/>
    <mergeCell ref="H47:J47"/>
    <mergeCell ref="D48:E48"/>
    <mergeCell ref="H48:I48"/>
    <mergeCell ref="M48:N48"/>
    <mergeCell ref="D49:E49"/>
    <mergeCell ref="D32:E32"/>
    <mergeCell ref="F32:H32"/>
    <mergeCell ref="I32:L32"/>
    <mergeCell ref="M32:N32"/>
    <mergeCell ref="O32:P32"/>
    <mergeCell ref="F44:J44"/>
    <mergeCell ref="K44:O44"/>
    <mergeCell ref="D30:E30"/>
    <mergeCell ref="F30:H30"/>
    <mergeCell ref="I30:L30"/>
    <mergeCell ref="M30:N30"/>
    <mergeCell ref="O30:P30"/>
    <mergeCell ref="D31:E31"/>
    <mergeCell ref="F31:H31"/>
    <mergeCell ref="I31:L31"/>
    <mergeCell ref="M31:N31"/>
    <mergeCell ref="O31:P31"/>
    <mergeCell ref="D25:N25"/>
    <mergeCell ref="S25:U25"/>
    <mergeCell ref="D26:N26"/>
    <mergeCell ref="D27:N27"/>
    <mergeCell ref="D28:L28"/>
    <mergeCell ref="I29:K29"/>
    <mergeCell ref="L29:N29"/>
    <mergeCell ref="O11:O13"/>
    <mergeCell ref="P11:P13"/>
    <mergeCell ref="Q11:Q13"/>
    <mergeCell ref="I12:J12"/>
    <mergeCell ref="K12:L12"/>
    <mergeCell ref="M12:N12"/>
    <mergeCell ref="D8:E8"/>
    <mergeCell ref="D9:E9"/>
    <mergeCell ref="H9:L9"/>
    <mergeCell ref="M9:N9"/>
    <mergeCell ref="D11:D13"/>
    <mergeCell ref="E11:E13"/>
    <mergeCell ref="F11:F13"/>
    <mergeCell ref="G11:G13"/>
    <mergeCell ref="H11:H13"/>
    <mergeCell ref="I11:N11"/>
    <mergeCell ref="F3:J3"/>
    <mergeCell ref="K3:O3"/>
    <mergeCell ref="D6:E6"/>
    <mergeCell ref="H6:J6"/>
    <mergeCell ref="D7:E7"/>
    <mergeCell ref="H7:I7"/>
    <mergeCell ref="M7:N7"/>
  </mergeCells>
  <printOptions horizontalCentered="1"/>
  <pageMargins left="0.39370078740157483" right="0.39370078740157483" top="0.39370078740157483" bottom="0.74803149606299213" header="0.31496062992125984" footer="0.31496062992125984"/>
  <pageSetup paperSize="9" scale="37" orientation="landscape" verticalDpi="300" r:id="rId1"/>
  <headerFooter>
    <oddFooter>&amp;C&amp;"Arial,Regular"&amp;10Page &amp;P of &amp;N</oddFooter>
  </headerFooter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3515-9FCC-4776-B2F4-3883CD212A3A}">
  <dimension ref="C1:AF374"/>
  <sheetViews>
    <sheetView rightToLeft="1" view="pageBreakPreview" topLeftCell="A151" zoomScale="40" zoomScaleNormal="75" zoomScaleSheetLayoutView="40" workbookViewId="0">
      <selection activeCell="E202" sqref="E202"/>
    </sheetView>
  </sheetViews>
  <sheetFormatPr defaultColWidth="9.140625" defaultRowHeight="14.25"/>
  <cols>
    <col min="1" max="2" width="9.140625" style="4"/>
    <col min="3" max="3" width="3" style="4" customWidth="1"/>
    <col min="4" max="4" width="11.42578125" style="4" customWidth="1"/>
    <col min="5" max="5" width="77" style="4" customWidth="1"/>
    <col min="6" max="6" width="10.42578125" style="4" customWidth="1"/>
    <col min="7" max="7" width="18.5703125" style="4" customWidth="1"/>
    <col min="8" max="8" width="18.140625" style="4" customWidth="1"/>
    <col min="9" max="10" width="13.42578125" style="4" customWidth="1"/>
    <col min="11" max="11" width="14.42578125" style="4" bestFit="1" customWidth="1"/>
    <col min="12" max="12" width="13.42578125" style="4" customWidth="1"/>
    <col min="13" max="13" width="14.42578125" style="4" bestFit="1" customWidth="1"/>
    <col min="14" max="14" width="13.42578125" style="4" customWidth="1"/>
    <col min="15" max="15" width="28.28515625" style="4" customWidth="1"/>
    <col min="16" max="16" width="25.5703125" style="4" customWidth="1"/>
    <col min="17" max="17" width="16.5703125" style="4" customWidth="1"/>
    <col min="18" max="18" width="1.42578125" style="4" customWidth="1"/>
    <col min="19" max="19" width="10.85546875" style="4" bestFit="1" customWidth="1"/>
    <col min="20" max="16384" width="9.140625" style="4"/>
  </cols>
  <sheetData>
    <row r="1" spans="3:18" ht="39.75" customHeight="1" thickTop="1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3:18" ht="52.5" customHeight="1">
      <c r="C2" s="5"/>
      <c r="R2" s="6"/>
    </row>
    <row r="3" spans="3:18" ht="90">
      <c r="C3" s="5"/>
      <c r="E3" s="7" t="s">
        <v>0</v>
      </c>
      <c r="F3" s="149" t="s">
        <v>1</v>
      </c>
      <c r="G3" s="150"/>
      <c r="H3" s="150"/>
      <c r="I3" s="150"/>
      <c r="J3" s="151"/>
      <c r="K3" s="152"/>
      <c r="L3" s="152"/>
      <c r="M3" s="152"/>
      <c r="N3" s="152"/>
      <c r="O3" s="152"/>
      <c r="P3" s="8"/>
      <c r="R3" s="6"/>
    </row>
    <row r="4" spans="3:18" ht="12" customHeight="1">
      <c r="C4" s="5"/>
      <c r="E4" s="9"/>
      <c r="Q4" s="10"/>
      <c r="R4" s="6"/>
    </row>
    <row r="5" spans="3:18" ht="11.25" customHeight="1">
      <c r="C5" s="5"/>
      <c r="R5" s="6"/>
    </row>
    <row r="6" spans="3:18" ht="22.5" customHeight="1">
      <c r="C6" s="5"/>
      <c r="D6" s="147" t="s">
        <v>2</v>
      </c>
      <c r="E6" s="147"/>
      <c r="F6" s="11"/>
      <c r="G6" s="11"/>
      <c r="H6" s="174" t="s">
        <v>57</v>
      </c>
      <c r="I6" s="174"/>
      <c r="J6" s="174"/>
      <c r="K6" s="12"/>
      <c r="R6" s="6"/>
    </row>
    <row r="7" spans="3:18" ht="20.25" customHeight="1">
      <c r="C7" s="5"/>
      <c r="D7" s="153" t="s">
        <v>49</v>
      </c>
      <c r="E7" s="153"/>
      <c r="F7" s="13"/>
      <c r="G7" s="13"/>
      <c r="H7" s="153" t="s">
        <v>3</v>
      </c>
      <c r="I7" s="153"/>
      <c r="J7" s="13"/>
      <c r="K7" s="13"/>
      <c r="M7" s="154" t="s">
        <v>37</v>
      </c>
      <c r="N7" s="154"/>
      <c r="R7" s="6"/>
    </row>
    <row r="8" spans="3:18" ht="20.25" customHeight="1">
      <c r="C8" s="5"/>
      <c r="D8" s="153" t="s">
        <v>58</v>
      </c>
      <c r="E8" s="153"/>
      <c r="F8" s="13"/>
      <c r="G8" s="13"/>
      <c r="H8" s="146"/>
      <c r="I8" s="146"/>
      <c r="J8" s="13"/>
      <c r="K8" s="13"/>
      <c r="M8" s="15"/>
      <c r="R8" s="6"/>
    </row>
    <row r="9" spans="3:18" ht="20.25" customHeight="1">
      <c r="C9" s="5"/>
      <c r="D9" s="153" t="s">
        <v>59</v>
      </c>
      <c r="E9" s="153"/>
      <c r="F9" s="13"/>
      <c r="G9" s="13"/>
      <c r="H9" s="153" t="s">
        <v>60</v>
      </c>
      <c r="I9" s="153"/>
      <c r="J9" s="153"/>
      <c r="K9" s="153"/>
      <c r="L9" s="153"/>
      <c r="M9" s="154" t="s">
        <v>6</v>
      </c>
      <c r="N9" s="154"/>
      <c r="R9" s="6"/>
    </row>
    <row r="10" spans="3:18" ht="15" thickBot="1">
      <c r="C10" s="5"/>
      <c r="D10" s="16"/>
      <c r="R10" s="6"/>
    </row>
    <row r="11" spans="3:18" ht="27" customHeight="1" thickTop="1">
      <c r="C11" s="5"/>
      <c r="D11" s="155" t="s">
        <v>7</v>
      </c>
      <c r="E11" s="158" t="s">
        <v>8</v>
      </c>
      <c r="F11" s="158" t="s">
        <v>9</v>
      </c>
      <c r="G11" s="161" t="s">
        <v>10</v>
      </c>
      <c r="H11" s="161" t="s">
        <v>11</v>
      </c>
      <c r="I11" s="158" t="s">
        <v>12</v>
      </c>
      <c r="J11" s="158"/>
      <c r="K11" s="158"/>
      <c r="L11" s="158"/>
      <c r="M11" s="158"/>
      <c r="N11" s="158"/>
      <c r="O11" s="158" t="s">
        <v>13</v>
      </c>
      <c r="P11" s="158" t="s">
        <v>14</v>
      </c>
      <c r="Q11" s="169" t="s">
        <v>15</v>
      </c>
      <c r="R11" s="6"/>
    </row>
    <row r="12" spans="3:18" ht="27" customHeight="1">
      <c r="C12" s="5"/>
      <c r="D12" s="156"/>
      <c r="E12" s="159"/>
      <c r="F12" s="159"/>
      <c r="G12" s="162"/>
      <c r="H12" s="162"/>
      <c r="I12" s="172" t="s">
        <v>16</v>
      </c>
      <c r="J12" s="173"/>
      <c r="K12" s="159" t="s">
        <v>17</v>
      </c>
      <c r="L12" s="159"/>
      <c r="M12" s="159" t="s">
        <v>18</v>
      </c>
      <c r="N12" s="159"/>
      <c r="O12" s="159"/>
      <c r="P12" s="159"/>
      <c r="Q12" s="170"/>
      <c r="R12" s="6"/>
    </row>
    <row r="13" spans="3:18" ht="27" customHeight="1" thickBot="1">
      <c r="C13" s="5"/>
      <c r="D13" s="157"/>
      <c r="E13" s="160"/>
      <c r="F13" s="160"/>
      <c r="G13" s="163"/>
      <c r="H13" s="163"/>
      <c r="I13" s="144" t="s">
        <v>19</v>
      </c>
      <c r="J13" s="144" t="s">
        <v>20</v>
      </c>
      <c r="K13" s="144" t="s">
        <v>19</v>
      </c>
      <c r="L13" s="144" t="s">
        <v>20</v>
      </c>
      <c r="M13" s="144" t="s">
        <v>19</v>
      </c>
      <c r="N13" s="144" t="s">
        <v>20</v>
      </c>
      <c r="O13" s="160"/>
      <c r="P13" s="160"/>
      <c r="Q13" s="171"/>
      <c r="R13" s="6"/>
    </row>
    <row r="14" spans="3:18" ht="47.25" customHeight="1" thickTop="1">
      <c r="C14" s="5"/>
      <c r="D14" s="18"/>
      <c r="E14" s="19" t="s">
        <v>21</v>
      </c>
      <c r="F14" s="20"/>
      <c r="G14" s="21"/>
      <c r="H14" s="22"/>
      <c r="I14" s="22"/>
      <c r="J14" s="23"/>
      <c r="K14" s="22"/>
      <c r="L14" s="24"/>
      <c r="M14" s="25"/>
      <c r="N14" s="23"/>
      <c r="O14" s="26"/>
      <c r="P14" s="27"/>
      <c r="Q14" s="28"/>
      <c r="R14" s="6"/>
    </row>
    <row r="15" spans="3:18" ht="47.25" customHeight="1">
      <c r="C15" s="5"/>
      <c r="D15" s="35"/>
      <c r="E15" s="82" t="s">
        <v>61</v>
      </c>
      <c r="F15" s="22" t="s">
        <v>22</v>
      </c>
      <c r="G15" s="32">
        <v>60</v>
      </c>
      <c r="H15" s="26">
        <v>0</v>
      </c>
      <c r="I15" s="26">
        <v>23</v>
      </c>
      <c r="J15" s="24">
        <v>0.95</v>
      </c>
      <c r="K15" s="31">
        <f t="shared" ref="K15:L20" si="0">M15-I15</f>
        <v>0</v>
      </c>
      <c r="L15" s="24">
        <f>N15-J15</f>
        <v>0</v>
      </c>
      <c r="M15" s="26">
        <v>23</v>
      </c>
      <c r="N15" s="24">
        <v>0.95</v>
      </c>
      <c r="O15" s="26">
        <f>N15*M15*G15</f>
        <v>1310.9999999999998</v>
      </c>
      <c r="P15" s="36"/>
      <c r="Q15" s="28"/>
      <c r="R15" s="6"/>
    </row>
    <row r="16" spans="3:18" ht="47.25" customHeight="1">
      <c r="C16" s="5"/>
      <c r="D16" s="35"/>
      <c r="E16" s="82" t="s">
        <v>62</v>
      </c>
      <c r="F16" s="22" t="s">
        <v>24</v>
      </c>
      <c r="G16" s="32">
        <v>400</v>
      </c>
      <c r="H16" s="26">
        <v>0</v>
      </c>
      <c r="I16" s="26">
        <f>40.25+5</f>
        <v>45.25</v>
      </c>
      <c r="J16" s="24">
        <v>0.95</v>
      </c>
      <c r="K16" s="31">
        <f t="shared" si="0"/>
        <v>0</v>
      </c>
      <c r="L16" s="24">
        <f t="shared" si="0"/>
        <v>0</v>
      </c>
      <c r="M16" s="26">
        <f>40.25+5</f>
        <v>45.25</v>
      </c>
      <c r="N16" s="24">
        <v>0.95</v>
      </c>
      <c r="O16" s="26">
        <f>N16*M16*G16</f>
        <v>17195</v>
      </c>
      <c r="P16" s="36"/>
      <c r="Q16" s="28"/>
      <c r="R16" s="6"/>
    </row>
    <row r="17" spans="3:21" ht="47.25" customHeight="1">
      <c r="C17" s="5"/>
      <c r="D17" s="35"/>
      <c r="E17" s="82" t="s">
        <v>45</v>
      </c>
      <c r="F17" s="22" t="s">
        <v>22</v>
      </c>
      <c r="G17" s="32">
        <v>60</v>
      </c>
      <c r="H17" s="26">
        <v>0</v>
      </c>
      <c r="I17" s="26">
        <v>28</v>
      </c>
      <c r="J17" s="24">
        <v>0.95</v>
      </c>
      <c r="K17" s="31">
        <f t="shared" si="0"/>
        <v>0</v>
      </c>
      <c r="L17" s="24">
        <f t="shared" si="0"/>
        <v>0</v>
      </c>
      <c r="M17" s="26">
        <v>28</v>
      </c>
      <c r="N17" s="24">
        <v>0.95</v>
      </c>
      <c r="O17" s="26">
        <f>N17*M17*G17</f>
        <v>1595.9999999999998</v>
      </c>
      <c r="P17" s="36"/>
      <c r="Q17" s="28"/>
      <c r="R17" s="6"/>
    </row>
    <row r="18" spans="3:21" ht="47.25" customHeight="1">
      <c r="C18" s="5"/>
      <c r="D18" s="35"/>
      <c r="E18" s="82" t="s">
        <v>46</v>
      </c>
      <c r="F18" s="22" t="s">
        <v>24</v>
      </c>
      <c r="G18" s="32">
        <v>400</v>
      </c>
      <c r="H18" s="26">
        <v>0</v>
      </c>
      <c r="I18" s="26">
        <f>161*0.25</f>
        <v>40.25</v>
      </c>
      <c r="J18" s="24">
        <v>0.95</v>
      </c>
      <c r="K18" s="31">
        <f t="shared" si="0"/>
        <v>0</v>
      </c>
      <c r="L18" s="24">
        <f t="shared" si="0"/>
        <v>0</v>
      </c>
      <c r="M18" s="26">
        <f>161*0.25</f>
        <v>40.25</v>
      </c>
      <c r="N18" s="24">
        <v>0.95</v>
      </c>
      <c r="O18" s="26">
        <f>N18*M18*G18</f>
        <v>15294.999999999998</v>
      </c>
      <c r="P18" s="36"/>
      <c r="Q18" s="28"/>
      <c r="R18" s="6"/>
    </row>
    <row r="19" spans="3:21" ht="47.25" customHeight="1">
      <c r="C19" s="5"/>
      <c r="D19" s="35"/>
      <c r="E19" s="82" t="s">
        <v>63</v>
      </c>
      <c r="F19" s="22" t="s">
        <v>36</v>
      </c>
      <c r="G19" s="32">
        <v>250</v>
      </c>
      <c r="H19" s="26">
        <v>0</v>
      </c>
      <c r="I19" s="26">
        <v>-2</v>
      </c>
      <c r="J19" s="24">
        <v>1</v>
      </c>
      <c r="K19" s="31">
        <f t="shared" si="0"/>
        <v>0</v>
      </c>
      <c r="L19" s="24">
        <f t="shared" si="0"/>
        <v>0</v>
      </c>
      <c r="M19" s="26">
        <v>-2</v>
      </c>
      <c r="N19" s="24">
        <v>1</v>
      </c>
      <c r="O19" s="26">
        <f t="shared" ref="O19:O22" si="1">N19*M19*G19</f>
        <v>-500</v>
      </c>
      <c r="P19" s="36"/>
      <c r="Q19" s="28"/>
      <c r="R19" s="6"/>
    </row>
    <row r="20" spans="3:21" ht="47.25" customHeight="1">
      <c r="C20" s="5"/>
      <c r="D20" s="35"/>
      <c r="E20" s="82" t="s">
        <v>64</v>
      </c>
      <c r="F20" s="22" t="s">
        <v>36</v>
      </c>
      <c r="G20" s="32">
        <v>150</v>
      </c>
      <c r="H20" s="26">
        <v>0</v>
      </c>
      <c r="I20" s="26">
        <v>-1</v>
      </c>
      <c r="J20" s="24">
        <v>1</v>
      </c>
      <c r="K20" s="31">
        <f t="shared" si="0"/>
        <v>0</v>
      </c>
      <c r="L20" s="24">
        <f t="shared" si="0"/>
        <v>0</v>
      </c>
      <c r="M20" s="26">
        <v>-1</v>
      </c>
      <c r="N20" s="24">
        <v>1</v>
      </c>
      <c r="O20" s="26">
        <f t="shared" si="1"/>
        <v>-150</v>
      </c>
      <c r="P20" s="36"/>
      <c r="Q20" s="28"/>
      <c r="R20" s="6"/>
    </row>
    <row r="21" spans="3:21" ht="47.25" customHeight="1">
      <c r="C21" s="5"/>
      <c r="D21" s="35"/>
      <c r="E21" s="82" t="s">
        <v>65</v>
      </c>
      <c r="F21" s="22" t="s">
        <v>36</v>
      </c>
      <c r="G21" s="32">
        <v>250</v>
      </c>
      <c r="H21" s="26">
        <v>0</v>
      </c>
      <c r="I21" s="26">
        <v>-4</v>
      </c>
      <c r="J21" s="24">
        <v>1</v>
      </c>
      <c r="K21" s="31">
        <f>M21-I21</f>
        <v>0</v>
      </c>
      <c r="L21" s="24">
        <f>N21-J21</f>
        <v>0</v>
      </c>
      <c r="M21" s="26">
        <v>-4</v>
      </c>
      <c r="N21" s="24">
        <v>1</v>
      </c>
      <c r="O21" s="26">
        <f t="shared" si="1"/>
        <v>-1000</v>
      </c>
      <c r="P21" s="36"/>
      <c r="Q21" s="28"/>
      <c r="R21" s="6"/>
    </row>
    <row r="22" spans="3:21" ht="47.25" customHeight="1">
      <c r="C22" s="5"/>
      <c r="D22" s="35"/>
      <c r="E22" s="82" t="s">
        <v>66</v>
      </c>
      <c r="F22" s="22" t="s">
        <v>36</v>
      </c>
      <c r="G22" s="32">
        <v>150</v>
      </c>
      <c r="H22" s="26">
        <v>0</v>
      </c>
      <c r="I22" s="26">
        <v>-2</v>
      </c>
      <c r="J22" s="24">
        <v>1</v>
      </c>
      <c r="K22" s="31">
        <f>M22-I22</f>
        <v>0</v>
      </c>
      <c r="L22" s="24">
        <f>N22-J22</f>
        <v>0</v>
      </c>
      <c r="M22" s="26">
        <v>-2</v>
      </c>
      <c r="N22" s="24">
        <v>1</v>
      </c>
      <c r="O22" s="26">
        <f t="shared" si="1"/>
        <v>-300</v>
      </c>
      <c r="P22" s="36"/>
      <c r="Q22" s="28"/>
      <c r="R22" s="6"/>
    </row>
    <row r="23" spans="3:21" ht="47.25" customHeight="1">
      <c r="C23" s="5"/>
      <c r="D23" s="35"/>
      <c r="P23" s="36"/>
      <c r="Q23" s="28"/>
      <c r="R23" s="6"/>
    </row>
    <row r="24" spans="3:21" ht="47.25" customHeight="1" thickBot="1">
      <c r="C24" s="5"/>
      <c r="D24" s="74"/>
      <c r="E24" s="58"/>
      <c r="F24" s="22"/>
      <c r="G24" s="26"/>
      <c r="H24" s="26"/>
      <c r="I24" s="32"/>
      <c r="J24" s="24"/>
      <c r="K24" s="26"/>
      <c r="L24" s="24"/>
      <c r="M24" s="32"/>
      <c r="N24" s="24"/>
      <c r="O24" s="26"/>
      <c r="P24" s="36"/>
      <c r="Q24" s="28"/>
      <c r="R24" s="6"/>
    </row>
    <row r="25" spans="3:21" ht="47.25" customHeight="1" thickTop="1" thickBot="1">
      <c r="C25" s="5"/>
      <c r="D25" s="164" t="s">
        <v>25</v>
      </c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37">
        <f>SUM(O14:O24)</f>
        <v>33447</v>
      </c>
      <c r="P25" s="38"/>
      <c r="Q25" s="39"/>
      <c r="R25" s="6"/>
      <c r="S25" s="175">
        <v>5976.75</v>
      </c>
      <c r="T25" s="176"/>
      <c r="U25" s="177"/>
    </row>
    <row r="26" spans="3:21" ht="39" customHeight="1" thickTop="1" thickBot="1">
      <c r="C26" s="5"/>
      <c r="D26" s="164" t="s">
        <v>26</v>
      </c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37">
        <v>500</v>
      </c>
      <c r="P26" s="38"/>
      <c r="Q26" s="39"/>
      <c r="R26" s="6"/>
      <c r="S26" s="40">
        <f t="shared" ref="S26:S27" si="2">O26-S25</f>
        <v>-5476.75</v>
      </c>
    </row>
    <row r="27" spans="3:21" ht="39" customHeight="1" thickTop="1" thickBot="1">
      <c r="C27" s="5"/>
      <c r="D27" s="164" t="s">
        <v>27</v>
      </c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37">
        <f>O25-O26</f>
        <v>32947</v>
      </c>
      <c r="P27" s="38"/>
      <c r="Q27" s="39"/>
      <c r="R27" s="6"/>
      <c r="S27" s="40">
        <f t="shared" si="2"/>
        <v>38423.75</v>
      </c>
    </row>
    <row r="28" spans="3:21" ht="47.25" customHeight="1" thickTop="1">
      <c r="C28" s="5"/>
      <c r="D28" s="166"/>
      <c r="E28" s="166"/>
      <c r="F28" s="166"/>
      <c r="G28" s="166"/>
      <c r="H28" s="166"/>
      <c r="I28" s="166"/>
      <c r="J28" s="166"/>
      <c r="K28" s="166"/>
      <c r="L28" s="166"/>
      <c r="R28" s="6"/>
      <c r="S28" s="40">
        <f>O25-S25</f>
        <v>27470.25</v>
      </c>
    </row>
    <row r="29" spans="3:21">
      <c r="C29" s="5"/>
      <c r="D29" s="143"/>
      <c r="E29" s="142"/>
      <c r="F29" s="143"/>
      <c r="G29" s="143"/>
      <c r="H29" s="143"/>
      <c r="I29" s="167"/>
      <c r="J29" s="167"/>
      <c r="K29" s="167"/>
      <c r="L29" s="168"/>
      <c r="M29" s="168"/>
      <c r="N29" s="168"/>
      <c r="O29" s="43"/>
      <c r="P29" s="43"/>
      <c r="Q29" s="43"/>
      <c r="R29" s="44"/>
      <c r="S29" s="83"/>
      <c r="T29" s="45"/>
    </row>
    <row r="30" spans="3:21" s="49" customFormat="1" ht="39.75" customHeight="1">
      <c r="C30" s="46"/>
      <c r="D30" s="147" t="s">
        <v>35</v>
      </c>
      <c r="E30" s="147"/>
      <c r="F30" s="147" t="s">
        <v>28</v>
      </c>
      <c r="G30" s="147"/>
      <c r="H30" s="147"/>
      <c r="I30" s="148" t="s">
        <v>29</v>
      </c>
      <c r="J30" s="148"/>
      <c r="K30" s="148"/>
      <c r="L30" s="148"/>
      <c r="M30" s="148"/>
      <c r="N30" s="148"/>
      <c r="O30" s="147" t="s">
        <v>30</v>
      </c>
      <c r="P30" s="147"/>
      <c r="Q30" s="141"/>
      <c r="R30" s="48"/>
    </row>
    <row r="31" spans="3:21" ht="39.75" customHeight="1">
      <c r="C31" s="5"/>
      <c r="D31" s="147" t="s">
        <v>330</v>
      </c>
      <c r="E31" s="147"/>
      <c r="F31" s="147" t="s">
        <v>49</v>
      </c>
      <c r="G31" s="147"/>
      <c r="H31" s="147"/>
      <c r="I31" s="147" t="s">
        <v>49</v>
      </c>
      <c r="J31" s="147"/>
      <c r="K31" s="147"/>
      <c r="L31" s="147"/>
      <c r="M31" s="147"/>
      <c r="N31" s="147"/>
      <c r="O31" s="147" t="s">
        <v>49</v>
      </c>
      <c r="P31" s="147"/>
      <c r="Q31" s="50"/>
      <c r="R31" s="6"/>
    </row>
    <row r="32" spans="3:21" ht="39.75" customHeight="1">
      <c r="C32" s="5"/>
      <c r="D32" s="147" t="s">
        <v>31</v>
      </c>
      <c r="E32" s="147"/>
      <c r="F32" s="147" t="s">
        <v>32</v>
      </c>
      <c r="G32" s="147"/>
      <c r="H32" s="147"/>
      <c r="I32" s="147" t="s">
        <v>32</v>
      </c>
      <c r="J32" s="147"/>
      <c r="K32" s="147"/>
      <c r="L32" s="147"/>
      <c r="M32" s="147"/>
      <c r="N32" s="147"/>
      <c r="O32" s="147" t="s">
        <v>33</v>
      </c>
      <c r="P32" s="147"/>
      <c r="Q32" s="50"/>
      <c r="R32" s="6"/>
    </row>
    <row r="33" spans="3:18" ht="23.25" thickBot="1">
      <c r="C33" s="51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3" t="s">
        <v>34</v>
      </c>
      <c r="R33" s="54"/>
    </row>
    <row r="34" spans="3:18" ht="15" thickTop="1"/>
    <row r="40" spans="3:18" ht="51.75" customHeight="1">
      <c r="P40" s="56">
        <f>S28+'[2]سعد 160-13'!Q27+'[2]سعد 39-17'!Q29+'[2]سعد 34B-10'!Q26+'[2]سعد 41-12'!Q27+'[2]سعد  96-11'!Q26+'[2]سعد 15-110'!Q27+'[2]سعد 56B-17  '!Q26+'[2]سعد 56A-17 '!Q25+'[2]سعد  111-15  '!Q26+'[2]سعد  102-15 '!Q29</f>
        <v>40768.590000000004</v>
      </c>
    </row>
    <row r="41" spans="3:18" ht="15" thickBot="1"/>
    <row r="42" spans="3:18" ht="15" thickTop="1">
      <c r="C42" s="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3:18">
      <c r="C43" s="5"/>
    </row>
    <row r="44" spans="3:18" ht="90">
      <c r="C44" s="5"/>
      <c r="E44" s="7" t="s">
        <v>0</v>
      </c>
      <c r="F44" s="149" t="s">
        <v>1</v>
      </c>
      <c r="G44" s="150"/>
      <c r="H44" s="150"/>
      <c r="I44" s="150"/>
      <c r="J44" s="151"/>
      <c r="K44" s="152"/>
      <c r="L44" s="152"/>
      <c r="M44" s="152"/>
      <c r="N44" s="152"/>
      <c r="O44" s="152"/>
      <c r="P44" s="8"/>
    </row>
    <row r="45" spans="3:18">
      <c r="C45" s="5"/>
      <c r="E45" s="9"/>
      <c r="Q45" s="10"/>
    </row>
    <row r="46" spans="3:18">
      <c r="C46" s="5"/>
    </row>
    <row r="47" spans="3:18" ht="22.5">
      <c r="C47" s="5"/>
      <c r="D47" s="147" t="s">
        <v>2</v>
      </c>
      <c r="E47" s="147"/>
      <c r="F47" s="11"/>
      <c r="G47" s="11"/>
      <c r="H47" s="174" t="s">
        <v>67</v>
      </c>
      <c r="I47" s="174"/>
      <c r="J47" s="174"/>
      <c r="K47" s="12"/>
    </row>
    <row r="48" spans="3:18" ht="20.25">
      <c r="C48" s="5"/>
      <c r="D48" s="153" t="s">
        <v>49</v>
      </c>
      <c r="E48" s="153"/>
      <c r="F48" s="13"/>
      <c r="G48" s="13"/>
      <c r="H48" s="153" t="s">
        <v>3</v>
      </c>
      <c r="I48" s="153"/>
      <c r="J48" s="13"/>
      <c r="K48" s="13"/>
      <c r="M48" s="154" t="s">
        <v>68</v>
      </c>
      <c r="N48" s="154"/>
    </row>
    <row r="49" spans="3:17" ht="20.25">
      <c r="C49" s="5"/>
      <c r="D49" s="153" t="s">
        <v>69</v>
      </c>
      <c r="E49" s="153"/>
      <c r="F49" s="13"/>
      <c r="G49" s="13"/>
      <c r="H49" s="146"/>
      <c r="I49" s="146"/>
      <c r="J49" s="13"/>
      <c r="K49" s="13"/>
      <c r="M49" s="15"/>
    </row>
    <row r="50" spans="3:17" ht="20.25">
      <c r="C50" s="5"/>
      <c r="D50" s="153" t="s">
        <v>70</v>
      </c>
      <c r="E50" s="153"/>
      <c r="F50" s="13"/>
      <c r="G50" s="13"/>
      <c r="H50" s="153" t="s">
        <v>71</v>
      </c>
      <c r="I50" s="153"/>
      <c r="J50" s="153"/>
      <c r="K50" s="153"/>
      <c r="L50" s="153"/>
      <c r="M50" s="154" t="s">
        <v>6</v>
      </c>
      <c r="N50" s="154"/>
    </row>
    <row r="51" spans="3:17" ht="15" thickBot="1">
      <c r="C51" s="5"/>
      <c r="D51" s="16"/>
    </row>
    <row r="52" spans="3:17" ht="23.25" thickTop="1">
      <c r="C52" s="5"/>
      <c r="D52" s="155" t="s">
        <v>7</v>
      </c>
      <c r="E52" s="158" t="s">
        <v>8</v>
      </c>
      <c r="F52" s="158" t="s">
        <v>9</v>
      </c>
      <c r="G52" s="161" t="s">
        <v>10</v>
      </c>
      <c r="H52" s="161" t="s">
        <v>11</v>
      </c>
      <c r="I52" s="158" t="s">
        <v>12</v>
      </c>
      <c r="J52" s="158"/>
      <c r="K52" s="158"/>
      <c r="L52" s="158"/>
      <c r="M52" s="158"/>
      <c r="N52" s="158"/>
      <c r="O52" s="158" t="s">
        <v>13</v>
      </c>
      <c r="P52" s="158" t="s">
        <v>14</v>
      </c>
      <c r="Q52" s="169" t="s">
        <v>15</v>
      </c>
    </row>
    <row r="53" spans="3:17" ht="22.5">
      <c r="C53" s="5"/>
      <c r="D53" s="156"/>
      <c r="E53" s="159"/>
      <c r="F53" s="159"/>
      <c r="G53" s="162"/>
      <c r="H53" s="162"/>
      <c r="I53" s="172" t="s">
        <v>16</v>
      </c>
      <c r="J53" s="173"/>
      <c r="K53" s="159" t="s">
        <v>17</v>
      </c>
      <c r="L53" s="159"/>
      <c r="M53" s="159" t="s">
        <v>18</v>
      </c>
      <c r="N53" s="159"/>
      <c r="O53" s="159"/>
      <c r="P53" s="159"/>
      <c r="Q53" s="170"/>
    </row>
    <row r="54" spans="3:17" ht="23.25" thickBot="1">
      <c r="C54" s="5"/>
      <c r="D54" s="157"/>
      <c r="E54" s="160"/>
      <c r="F54" s="160"/>
      <c r="G54" s="163"/>
      <c r="H54" s="163"/>
      <c r="I54" s="144" t="s">
        <v>19</v>
      </c>
      <c r="J54" s="144" t="s">
        <v>20</v>
      </c>
      <c r="K54" s="144" t="s">
        <v>19</v>
      </c>
      <c r="L54" s="144" t="s">
        <v>20</v>
      </c>
      <c r="M54" s="144" t="s">
        <v>19</v>
      </c>
      <c r="N54" s="144" t="s">
        <v>20</v>
      </c>
      <c r="O54" s="160"/>
      <c r="P54" s="160"/>
      <c r="Q54" s="171"/>
    </row>
    <row r="55" spans="3:17" ht="27.75" thickTop="1">
      <c r="C55" s="5"/>
      <c r="D55" s="18"/>
      <c r="E55" s="19" t="s">
        <v>21</v>
      </c>
      <c r="F55" s="20"/>
      <c r="G55" s="21"/>
      <c r="H55" s="22"/>
      <c r="I55" s="22"/>
      <c r="J55" s="23"/>
      <c r="K55" s="22"/>
      <c r="L55" s="24"/>
      <c r="M55" s="25"/>
      <c r="N55" s="23"/>
      <c r="O55" s="26"/>
      <c r="P55" s="27"/>
      <c r="Q55" s="28"/>
    </row>
    <row r="56" spans="3:17" ht="45">
      <c r="C56" s="5"/>
      <c r="D56" s="35">
        <v>2</v>
      </c>
      <c r="E56" s="58" t="s">
        <v>38</v>
      </c>
      <c r="F56" s="22" t="s">
        <v>22</v>
      </c>
      <c r="G56" s="26">
        <v>30</v>
      </c>
      <c r="H56" s="32">
        <v>0</v>
      </c>
      <c r="I56" s="32">
        <v>265</v>
      </c>
      <c r="J56" s="24">
        <v>0.95</v>
      </c>
      <c r="K56" s="33">
        <f t="shared" ref="K56:L59" si="3">M56-I56</f>
        <v>0</v>
      </c>
      <c r="L56" s="34">
        <f>N56-J56</f>
        <v>0</v>
      </c>
      <c r="M56" s="32">
        <v>265</v>
      </c>
      <c r="N56" s="24">
        <v>0.95</v>
      </c>
      <c r="O56" s="32">
        <f t="shared" ref="O56:O59" si="4">N56*M56*G56</f>
        <v>7552.5</v>
      </c>
      <c r="P56" s="36"/>
      <c r="Q56" s="29"/>
    </row>
    <row r="57" spans="3:17" ht="22.5">
      <c r="C57" s="5"/>
      <c r="D57" s="35">
        <v>3</v>
      </c>
      <c r="E57" s="58" t="s">
        <v>23</v>
      </c>
      <c r="F57" s="22" t="s">
        <v>22</v>
      </c>
      <c r="G57" s="26">
        <v>15</v>
      </c>
      <c r="H57" s="32">
        <v>0</v>
      </c>
      <c r="I57" s="32">
        <f>I56</f>
        <v>265</v>
      </c>
      <c r="J57" s="24">
        <v>0.95</v>
      </c>
      <c r="K57" s="33">
        <f t="shared" si="3"/>
        <v>0</v>
      </c>
      <c r="L57" s="34">
        <f t="shared" si="3"/>
        <v>0</v>
      </c>
      <c r="M57" s="32">
        <f>M56</f>
        <v>265</v>
      </c>
      <c r="N57" s="24">
        <v>0.95</v>
      </c>
      <c r="O57" s="32">
        <f t="shared" si="4"/>
        <v>3776.25</v>
      </c>
      <c r="P57" s="36"/>
      <c r="Q57" s="29"/>
    </row>
    <row r="58" spans="3:17" ht="45">
      <c r="C58" s="5"/>
      <c r="D58" s="35">
        <v>1</v>
      </c>
      <c r="E58" s="58" t="s">
        <v>72</v>
      </c>
      <c r="F58" s="22" t="s">
        <v>22</v>
      </c>
      <c r="G58" s="26">
        <v>20</v>
      </c>
      <c r="H58" s="26">
        <v>0</v>
      </c>
      <c r="I58" s="32">
        <v>125</v>
      </c>
      <c r="J58" s="24">
        <v>0.95</v>
      </c>
      <c r="K58" s="33">
        <f t="shared" si="3"/>
        <v>0</v>
      </c>
      <c r="L58" s="34">
        <f t="shared" si="3"/>
        <v>0</v>
      </c>
      <c r="M58" s="32">
        <v>125</v>
      </c>
      <c r="N58" s="24">
        <v>0.95</v>
      </c>
      <c r="O58" s="26">
        <f t="shared" si="4"/>
        <v>2375</v>
      </c>
      <c r="P58" s="36"/>
      <c r="Q58" s="29"/>
    </row>
    <row r="59" spans="3:17" ht="22.5">
      <c r="C59" s="5"/>
      <c r="D59" s="35">
        <v>3</v>
      </c>
      <c r="E59" s="58" t="s">
        <v>23</v>
      </c>
      <c r="F59" s="22" t="s">
        <v>22</v>
      </c>
      <c r="G59" s="26">
        <v>15</v>
      </c>
      <c r="H59" s="32">
        <v>0</v>
      </c>
      <c r="I59" s="32">
        <f>I58</f>
        <v>125</v>
      </c>
      <c r="J59" s="24">
        <v>0.95</v>
      </c>
      <c r="K59" s="33">
        <f t="shared" si="3"/>
        <v>0</v>
      </c>
      <c r="L59" s="34">
        <f t="shared" si="3"/>
        <v>0</v>
      </c>
      <c r="M59" s="32">
        <f>M58</f>
        <v>125</v>
      </c>
      <c r="N59" s="24">
        <v>0.95</v>
      </c>
      <c r="O59" s="32">
        <f t="shared" si="4"/>
        <v>1781.25</v>
      </c>
      <c r="P59" s="36"/>
      <c r="Q59" s="29"/>
    </row>
    <row r="60" spans="3:17" ht="22.5">
      <c r="C60" s="5"/>
      <c r="D60" s="35"/>
      <c r="E60" s="58" t="s">
        <v>73</v>
      </c>
      <c r="F60" s="22" t="s">
        <v>36</v>
      </c>
      <c r="G60" s="32">
        <v>180</v>
      </c>
      <c r="H60" s="26">
        <v>0</v>
      </c>
      <c r="I60" s="26">
        <v>-26</v>
      </c>
      <c r="J60" s="24">
        <v>1</v>
      </c>
      <c r="K60" s="31">
        <f>M60-I60</f>
        <v>0</v>
      </c>
      <c r="L60" s="24">
        <f>N60-J60</f>
        <v>0</v>
      </c>
      <c r="M60" s="26">
        <v>-26</v>
      </c>
      <c r="N60" s="24">
        <v>1</v>
      </c>
      <c r="O60" s="26">
        <f>N60*M60*G60</f>
        <v>-4680</v>
      </c>
      <c r="P60" s="36"/>
      <c r="Q60" s="28"/>
    </row>
    <row r="61" spans="3:17" ht="22.5">
      <c r="C61" s="5"/>
      <c r="D61" s="35"/>
      <c r="E61" s="58"/>
      <c r="F61" s="22"/>
      <c r="G61" s="32"/>
      <c r="H61" s="26"/>
      <c r="I61" s="26"/>
      <c r="J61" s="24"/>
      <c r="K61" s="26"/>
      <c r="L61" s="24"/>
      <c r="M61" s="26"/>
      <c r="N61" s="24"/>
      <c r="O61" s="26"/>
      <c r="P61" s="36"/>
      <c r="Q61" s="28"/>
    </row>
    <row r="62" spans="3:17" ht="22.5">
      <c r="C62" s="5"/>
      <c r="D62" s="35"/>
      <c r="E62" s="58"/>
      <c r="F62" s="22"/>
      <c r="G62" s="32"/>
      <c r="H62" s="26"/>
      <c r="I62" s="26"/>
      <c r="J62" s="24"/>
      <c r="K62" s="26"/>
      <c r="L62" s="24"/>
      <c r="M62" s="26"/>
      <c r="N62" s="24"/>
      <c r="O62" s="26"/>
      <c r="P62" s="36"/>
      <c r="Q62" s="28"/>
    </row>
    <row r="63" spans="3:17" ht="22.5">
      <c r="C63" s="5"/>
      <c r="D63" s="35"/>
      <c r="E63" s="58"/>
      <c r="F63" s="22"/>
      <c r="G63" s="32"/>
      <c r="H63" s="26"/>
      <c r="I63" s="26"/>
      <c r="J63" s="24"/>
      <c r="K63" s="26"/>
      <c r="L63" s="24"/>
      <c r="M63" s="26"/>
      <c r="N63" s="24"/>
      <c r="O63" s="26"/>
      <c r="P63" s="36"/>
      <c r="Q63" s="28"/>
    </row>
    <row r="64" spans="3:17" ht="22.5">
      <c r="C64" s="5"/>
      <c r="D64" s="35"/>
      <c r="E64" s="58"/>
      <c r="F64" s="22"/>
      <c r="G64" s="32"/>
      <c r="H64" s="26"/>
      <c r="I64" s="26"/>
      <c r="J64" s="24"/>
      <c r="K64" s="26"/>
      <c r="L64" s="24"/>
      <c r="M64" s="26"/>
      <c r="N64" s="24"/>
      <c r="O64" s="26"/>
      <c r="P64" s="36"/>
      <c r="Q64" s="28"/>
    </row>
    <row r="65" spans="3:17" ht="22.5">
      <c r="C65" s="5"/>
      <c r="D65" s="35"/>
      <c r="E65" s="58"/>
      <c r="F65" s="22"/>
      <c r="G65" s="26"/>
      <c r="H65" s="26"/>
      <c r="I65" s="26"/>
      <c r="J65" s="24"/>
      <c r="K65" s="26"/>
      <c r="L65" s="24"/>
      <c r="M65" s="26"/>
      <c r="N65" s="24"/>
      <c r="O65" s="26"/>
      <c r="P65" s="36"/>
      <c r="Q65" s="28"/>
    </row>
    <row r="66" spans="3:17" ht="23.25">
      <c r="C66" s="5"/>
      <c r="D66" s="35"/>
      <c r="E66" s="65"/>
      <c r="F66" s="27"/>
      <c r="G66" s="78"/>
      <c r="H66" s="59"/>
      <c r="I66" s="59"/>
      <c r="J66" s="23"/>
      <c r="K66" s="26"/>
      <c r="L66" s="24"/>
      <c r="M66" s="60"/>
      <c r="N66" s="23"/>
      <c r="O66" s="26"/>
      <c r="P66" s="36"/>
      <c r="Q66" s="145"/>
    </row>
    <row r="67" spans="3:17" ht="23.25">
      <c r="C67" s="5"/>
      <c r="D67" s="35"/>
      <c r="E67" s="65"/>
      <c r="F67" s="27"/>
      <c r="G67" s="78"/>
      <c r="H67" s="59"/>
      <c r="I67" s="59"/>
      <c r="J67" s="23"/>
      <c r="K67" s="26"/>
      <c r="L67" s="24"/>
      <c r="M67" s="60"/>
      <c r="N67" s="23"/>
      <c r="O67" s="26"/>
      <c r="P67" s="36"/>
      <c r="Q67" s="64"/>
    </row>
    <row r="68" spans="3:17" ht="23.25" thickBot="1">
      <c r="C68" s="5"/>
      <c r="D68" s="35"/>
      <c r="E68" s="69"/>
      <c r="F68" s="67"/>
      <c r="G68" s="67"/>
      <c r="H68" s="70"/>
      <c r="I68" s="70"/>
      <c r="J68" s="72"/>
      <c r="K68" s="26"/>
      <c r="L68" s="24"/>
      <c r="M68" s="71"/>
      <c r="N68" s="72"/>
      <c r="O68" s="26"/>
      <c r="P68" s="67"/>
      <c r="Q68" s="73"/>
    </row>
    <row r="69" spans="3:17" ht="31.5" thickTop="1" thickBot="1">
      <c r="C69" s="5"/>
      <c r="D69" s="164" t="s">
        <v>25</v>
      </c>
      <c r="E69" s="165"/>
      <c r="F69" s="165"/>
      <c r="G69" s="165"/>
      <c r="H69" s="165"/>
      <c r="I69" s="165"/>
      <c r="J69" s="165"/>
      <c r="K69" s="165"/>
      <c r="L69" s="165"/>
      <c r="M69" s="165"/>
      <c r="N69" s="165"/>
      <c r="O69" s="37">
        <f>SUM(O55:O68)</f>
        <v>10805</v>
      </c>
      <c r="P69" s="38"/>
      <c r="Q69" s="39"/>
    </row>
    <row r="70" spans="3:17" ht="31.5" thickTop="1" thickBot="1">
      <c r="C70" s="5"/>
      <c r="D70" s="164" t="s">
        <v>26</v>
      </c>
      <c r="E70" s="165"/>
      <c r="F70" s="165"/>
      <c r="G70" s="165"/>
      <c r="H70" s="165"/>
      <c r="I70" s="165"/>
      <c r="J70" s="165"/>
      <c r="K70" s="165"/>
      <c r="L70" s="165"/>
      <c r="M70" s="165"/>
      <c r="N70" s="165"/>
      <c r="O70" s="37">
        <v>500</v>
      </c>
      <c r="P70" s="38"/>
      <c r="Q70" s="39"/>
    </row>
    <row r="71" spans="3:17" ht="31.5" thickTop="1" thickBot="1">
      <c r="C71" s="5"/>
      <c r="D71" s="164" t="s">
        <v>27</v>
      </c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37">
        <f>O69-O70</f>
        <v>10305</v>
      </c>
      <c r="P71" s="38"/>
      <c r="Q71" s="39"/>
    </row>
    <row r="72" spans="3:17" ht="26.25" thickTop="1">
      <c r="C72" s="5"/>
      <c r="D72" s="166"/>
      <c r="E72" s="166"/>
      <c r="F72" s="166"/>
      <c r="G72" s="166"/>
      <c r="H72" s="166"/>
      <c r="I72" s="166"/>
      <c r="J72" s="166"/>
      <c r="K72" s="166"/>
      <c r="L72" s="166"/>
    </row>
    <row r="73" spans="3:17">
      <c r="C73" s="5"/>
      <c r="D73" s="143"/>
      <c r="E73" s="142"/>
      <c r="F73" s="143"/>
      <c r="G73" s="143"/>
      <c r="H73" s="143"/>
      <c r="I73" s="167"/>
      <c r="J73" s="167"/>
      <c r="K73" s="167"/>
      <c r="L73" s="168"/>
      <c r="M73" s="168"/>
      <c r="N73" s="168"/>
      <c r="O73" s="43"/>
      <c r="P73" s="43"/>
      <c r="Q73" s="43"/>
    </row>
    <row r="74" spans="3:17" ht="22.5">
      <c r="C74" s="46"/>
      <c r="D74" s="147" t="s">
        <v>35</v>
      </c>
      <c r="E74" s="147"/>
      <c r="F74" s="147"/>
      <c r="G74" s="147" t="s">
        <v>28</v>
      </c>
      <c r="H74" s="147"/>
      <c r="I74" s="147"/>
      <c r="J74" s="148" t="s">
        <v>29</v>
      </c>
      <c r="K74" s="148"/>
      <c r="L74" s="148"/>
      <c r="M74" s="148"/>
      <c r="N74" s="148"/>
      <c r="O74" s="148"/>
      <c r="P74" s="147" t="s">
        <v>30</v>
      </c>
      <c r="Q74" s="147"/>
    </row>
    <row r="75" spans="3:17" ht="22.5">
      <c r="C75" s="5"/>
      <c r="D75" s="147" t="s">
        <v>330</v>
      </c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</row>
    <row r="76" spans="3:17" ht="22.5">
      <c r="C76" s="5"/>
      <c r="D76" s="147" t="s">
        <v>31</v>
      </c>
      <c r="E76" s="147"/>
      <c r="F76" s="147"/>
      <c r="G76" s="147" t="s">
        <v>32</v>
      </c>
      <c r="H76" s="147"/>
      <c r="I76" s="147"/>
      <c r="J76" s="147" t="s">
        <v>32</v>
      </c>
      <c r="K76" s="147"/>
      <c r="L76" s="147"/>
      <c r="M76" s="147"/>
      <c r="N76" s="147"/>
      <c r="O76" s="147"/>
      <c r="P76" s="147" t="s">
        <v>33</v>
      </c>
      <c r="Q76" s="147"/>
    </row>
    <row r="77" spans="3:17" ht="23.25" thickBot="1">
      <c r="C77" s="51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3" t="s">
        <v>34</v>
      </c>
    </row>
    <row r="78" spans="3:17" ht="15" thickTop="1"/>
    <row r="82" spans="3:18" ht="15" thickBot="1"/>
    <row r="83" spans="3:18" ht="15" thickTop="1">
      <c r="C83" s="1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3"/>
    </row>
    <row r="84" spans="3:18">
      <c r="C84" s="5"/>
      <c r="R84" s="6"/>
    </row>
    <row r="85" spans="3:18" ht="90">
      <c r="C85" s="5"/>
      <c r="E85" s="7" t="s">
        <v>0</v>
      </c>
      <c r="F85" s="149" t="s">
        <v>1</v>
      </c>
      <c r="G85" s="150"/>
      <c r="H85" s="150"/>
      <c r="I85" s="150"/>
      <c r="J85" s="151"/>
      <c r="K85" s="152"/>
      <c r="L85" s="152"/>
      <c r="M85" s="152"/>
      <c r="N85" s="152"/>
      <c r="O85" s="152"/>
      <c r="P85" s="8"/>
      <c r="R85" s="6"/>
    </row>
    <row r="86" spans="3:18">
      <c r="C86" s="5"/>
      <c r="E86" s="9"/>
      <c r="Q86" s="10"/>
      <c r="R86" s="6"/>
    </row>
    <row r="87" spans="3:18">
      <c r="C87" s="5"/>
      <c r="R87" s="6"/>
    </row>
    <row r="88" spans="3:18" ht="22.5">
      <c r="C88" s="5"/>
      <c r="D88" s="147" t="s">
        <v>2</v>
      </c>
      <c r="E88" s="147"/>
      <c r="F88" s="11"/>
      <c r="G88" s="11"/>
      <c r="H88" s="174" t="s">
        <v>57</v>
      </c>
      <c r="I88" s="174"/>
      <c r="J88" s="174"/>
      <c r="K88" s="12"/>
      <c r="R88" s="6"/>
    </row>
    <row r="89" spans="3:18" ht="20.25">
      <c r="C89" s="5"/>
      <c r="D89" s="153" t="s">
        <v>49</v>
      </c>
      <c r="E89" s="153"/>
      <c r="F89" s="13"/>
      <c r="G89" s="13"/>
      <c r="H89" s="153" t="s">
        <v>3</v>
      </c>
      <c r="I89" s="153"/>
      <c r="J89" s="13"/>
      <c r="K89" s="13"/>
      <c r="M89" s="154" t="s">
        <v>39</v>
      </c>
      <c r="N89" s="154"/>
      <c r="R89" s="6"/>
    </row>
    <row r="90" spans="3:18" ht="20.25">
      <c r="C90" s="5"/>
      <c r="D90" s="153" t="s">
        <v>69</v>
      </c>
      <c r="E90" s="153"/>
      <c r="F90" s="13"/>
      <c r="G90" s="13"/>
      <c r="H90" s="146"/>
      <c r="I90" s="146"/>
      <c r="J90" s="13"/>
      <c r="K90" s="13"/>
      <c r="M90" s="15"/>
      <c r="R90" s="6"/>
    </row>
    <row r="91" spans="3:18" ht="20.25">
      <c r="C91" s="5"/>
      <c r="D91" s="153" t="s">
        <v>40</v>
      </c>
      <c r="E91" s="153"/>
      <c r="F91" s="13"/>
      <c r="G91" s="13"/>
      <c r="H91" s="153" t="s">
        <v>5</v>
      </c>
      <c r="I91" s="153"/>
      <c r="J91" s="153"/>
      <c r="K91" s="153"/>
      <c r="L91" s="153"/>
      <c r="M91" s="154" t="s">
        <v>6</v>
      </c>
      <c r="N91" s="154"/>
      <c r="R91" s="6"/>
    </row>
    <row r="92" spans="3:18" ht="15" thickBot="1">
      <c r="C92" s="5"/>
      <c r="D92" s="16"/>
      <c r="R92" s="6"/>
    </row>
    <row r="93" spans="3:18" ht="23.25" thickTop="1">
      <c r="C93" s="5"/>
      <c r="D93" s="155" t="s">
        <v>7</v>
      </c>
      <c r="E93" s="158" t="s">
        <v>8</v>
      </c>
      <c r="F93" s="158" t="s">
        <v>9</v>
      </c>
      <c r="G93" s="161" t="s">
        <v>10</v>
      </c>
      <c r="H93" s="161" t="s">
        <v>11</v>
      </c>
      <c r="I93" s="158" t="s">
        <v>12</v>
      </c>
      <c r="J93" s="158"/>
      <c r="K93" s="158"/>
      <c r="L93" s="158"/>
      <c r="M93" s="158"/>
      <c r="N93" s="158"/>
      <c r="O93" s="158" t="s">
        <v>13</v>
      </c>
      <c r="P93" s="158" t="s">
        <v>14</v>
      </c>
      <c r="Q93" s="169" t="s">
        <v>15</v>
      </c>
      <c r="R93" s="6"/>
    </row>
    <row r="94" spans="3:18" ht="22.5">
      <c r="C94" s="5"/>
      <c r="D94" s="156"/>
      <c r="E94" s="159"/>
      <c r="F94" s="159"/>
      <c r="G94" s="162"/>
      <c r="H94" s="162"/>
      <c r="I94" s="172" t="s">
        <v>16</v>
      </c>
      <c r="J94" s="173"/>
      <c r="K94" s="159" t="s">
        <v>17</v>
      </c>
      <c r="L94" s="159"/>
      <c r="M94" s="159" t="s">
        <v>18</v>
      </c>
      <c r="N94" s="159"/>
      <c r="O94" s="159"/>
      <c r="P94" s="159"/>
      <c r="Q94" s="170"/>
      <c r="R94" s="6"/>
    </row>
    <row r="95" spans="3:18" ht="23.25" thickBot="1">
      <c r="C95" s="5"/>
      <c r="D95" s="157"/>
      <c r="E95" s="160"/>
      <c r="F95" s="160"/>
      <c r="G95" s="163"/>
      <c r="H95" s="163"/>
      <c r="I95" s="144" t="s">
        <v>19</v>
      </c>
      <c r="J95" s="144" t="s">
        <v>20</v>
      </c>
      <c r="K95" s="144" t="s">
        <v>19</v>
      </c>
      <c r="L95" s="144" t="s">
        <v>20</v>
      </c>
      <c r="M95" s="144" t="s">
        <v>19</v>
      </c>
      <c r="N95" s="144" t="s">
        <v>20</v>
      </c>
      <c r="O95" s="160"/>
      <c r="P95" s="160"/>
      <c r="Q95" s="171"/>
      <c r="R95" s="6"/>
    </row>
    <row r="96" spans="3:18" ht="27.75" thickTop="1">
      <c r="C96" s="5"/>
      <c r="D96" s="18"/>
      <c r="E96" s="19" t="s">
        <v>21</v>
      </c>
      <c r="F96" s="20"/>
      <c r="G96" s="21"/>
      <c r="H96" s="22"/>
      <c r="I96" s="22"/>
      <c r="J96" s="23"/>
      <c r="K96" s="22"/>
      <c r="L96" s="24"/>
      <c r="M96" s="25"/>
      <c r="N96" s="23"/>
      <c r="O96" s="26"/>
      <c r="P96" s="27"/>
      <c r="Q96" s="28"/>
      <c r="R96" s="6"/>
    </row>
    <row r="97" spans="3:18" ht="25.5">
      <c r="C97" s="5"/>
      <c r="D97" s="18">
        <v>2</v>
      </c>
      <c r="E97" s="84" t="s">
        <v>41</v>
      </c>
      <c r="F97" s="22" t="s">
        <v>42</v>
      </c>
      <c r="G97" s="26">
        <v>400</v>
      </c>
      <c r="H97" s="26">
        <v>0</v>
      </c>
      <c r="I97" s="26">
        <f>11+14</f>
        <v>25</v>
      </c>
      <c r="J97" s="24">
        <v>1</v>
      </c>
      <c r="K97" s="26">
        <f t="shared" ref="K97:L103" si="5">M97-I97</f>
        <v>0</v>
      </c>
      <c r="L97" s="24">
        <f>N97-J97</f>
        <v>0</v>
      </c>
      <c r="M97" s="26">
        <f>11+14</f>
        <v>25</v>
      </c>
      <c r="N97" s="24">
        <v>1</v>
      </c>
      <c r="O97" s="26">
        <f t="shared" ref="O97:O103" si="6">N97*M97*G97</f>
        <v>10000</v>
      </c>
      <c r="P97" s="27"/>
      <c r="Q97" s="28"/>
      <c r="R97" s="6"/>
    </row>
    <row r="98" spans="3:18" ht="25.5">
      <c r="C98" s="5"/>
      <c r="D98" s="18"/>
      <c r="E98" s="84" t="s">
        <v>74</v>
      </c>
      <c r="F98" s="22" t="s">
        <v>42</v>
      </c>
      <c r="G98" s="26">
        <v>100</v>
      </c>
      <c r="H98" s="26">
        <v>0</v>
      </c>
      <c r="I98" s="26">
        <f>9+8</f>
        <v>17</v>
      </c>
      <c r="J98" s="24">
        <v>1</v>
      </c>
      <c r="K98" s="26">
        <f t="shared" si="5"/>
        <v>0</v>
      </c>
      <c r="L98" s="24">
        <f t="shared" si="5"/>
        <v>0</v>
      </c>
      <c r="M98" s="26">
        <f>9+8</f>
        <v>17</v>
      </c>
      <c r="N98" s="24">
        <v>1</v>
      </c>
      <c r="O98" s="26">
        <f t="shared" si="6"/>
        <v>1700</v>
      </c>
      <c r="P98" s="27"/>
      <c r="Q98" s="28"/>
      <c r="R98" s="6"/>
    </row>
    <row r="99" spans="3:18" ht="51">
      <c r="C99" s="5"/>
      <c r="D99" s="18">
        <v>2</v>
      </c>
      <c r="E99" s="84" t="s">
        <v>75</v>
      </c>
      <c r="F99" s="22" t="s">
        <v>42</v>
      </c>
      <c r="G99" s="26">
        <v>400</v>
      </c>
      <c r="H99" s="26">
        <v>0</v>
      </c>
      <c r="I99" s="26">
        <v>4</v>
      </c>
      <c r="J99" s="24">
        <v>1</v>
      </c>
      <c r="K99" s="26">
        <f t="shared" si="5"/>
        <v>0</v>
      </c>
      <c r="L99" s="24">
        <f t="shared" si="5"/>
        <v>0</v>
      </c>
      <c r="M99" s="26">
        <v>4</v>
      </c>
      <c r="N99" s="24">
        <v>1</v>
      </c>
      <c r="O99" s="26">
        <f t="shared" si="6"/>
        <v>1600</v>
      </c>
      <c r="P99" s="27"/>
      <c r="Q99" s="28"/>
      <c r="R99" s="6"/>
    </row>
    <row r="100" spans="3:18" ht="51">
      <c r="C100" s="5"/>
      <c r="D100" s="18"/>
      <c r="E100" s="84" t="s">
        <v>76</v>
      </c>
      <c r="F100" s="22" t="s">
        <v>42</v>
      </c>
      <c r="G100" s="26">
        <v>100</v>
      </c>
      <c r="H100" s="26">
        <v>0</v>
      </c>
      <c r="I100" s="26">
        <v>4</v>
      </c>
      <c r="J100" s="24">
        <v>1</v>
      </c>
      <c r="K100" s="26">
        <f t="shared" si="5"/>
        <v>0</v>
      </c>
      <c r="L100" s="24">
        <f t="shared" si="5"/>
        <v>0</v>
      </c>
      <c r="M100" s="26">
        <v>4</v>
      </c>
      <c r="N100" s="24">
        <v>1</v>
      </c>
      <c r="O100" s="26">
        <f t="shared" si="6"/>
        <v>400</v>
      </c>
      <c r="P100" s="27"/>
      <c r="Q100" s="28"/>
      <c r="R100" s="6"/>
    </row>
    <row r="101" spans="3:18" ht="51">
      <c r="C101" s="5"/>
      <c r="D101" s="35"/>
      <c r="E101" s="84" t="s">
        <v>43</v>
      </c>
      <c r="F101" s="61" t="s">
        <v>36</v>
      </c>
      <c r="G101" s="62">
        <v>12</v>
      </c>
      <c r="H101" s="62">
        <v>0</v>
      </c>
      <c r="I101" s="26">
        <f>180+30</f>
        <v>210</v>
      </c>
      <c r="J101" s="63">
        <v>1</v>
      </c>
      <c r="K101" s="62">
        <f t="shared" si="5"/>
        <v>0</v>
      </c>
      <c r="L101" s="24">
        <f t="shared" si="5"/>
        <v>0</v>
      </c>
      <c r="M101" s="26">
        <f>180+30</f>
        <v>210</v>
      </c>
      <c r="N101" s="63">
        <v>1</v>
      </c>
      <c r="O101" s="62">
        <f>N101*M101*G101</f>
        <v>2520</v>
      </c>
      <c r="P101" s="36"/>
      <c r="Q101" s="28"/>
      <c r="R101" s="6"/>
    </row>
    <row r="102" spans="3:18" ht="51">
      <c r="C102" s="5"/>
      <c r="D102" s="35"/>
      <c r="E102" s="84" t="s">
        <v>77</v>
      </c>
      <c r="F102" s="61" t="s">
        <v>36</v>
      </c>
      <c r="G102" s="62">
        <v>18</v>
      </c>
      <c r="H102" s="62">
        <v>0</v>
      </c>
      <c r="I102" s="26">
        <v>0</v>
      </c>
      <c r="J102" s="63">
        <v>1</v>
      </c>
      <c r="K102" s="62">
        <f t="shared" si="5"/>
        <v>0</v>
      </c>
      <c r="L102" s="24">
        <f t="shared" si="5"/>
        <v>0</v>
      </c>
      <c r="M102" s="26">
        <v>0</v>
      </c>
      <c r="N102" s="63">
        <v>1</v>
      </c>
      <c r="O102" s="62">
        <f t="shared" si="6"/>
        <v>0</v>
      </c>
      <c r="P102" s="36"/>
      <c r="Q102" s="28"/>
      <c r="R102" s="6"/>
    </row>
    <row r="103" spans="3:18" ht="25.5">
      <c r="C103" s="5"/>
      <c r="D103" s="35"/>
      <c r="E103" s="84" t="s">
        <v>78</v>
      </c>
      <c r="F103" s="61" t="s">
        <v>36</v>
      </c>
      <c r="G103" s="62">
        <v>400</v>
      </c>
      <c r="H103" s="62">
        <v>0</v>
      </c>
      <c r="I103" s="26">
        <v>1</v>
      </c>
      <c r="J103" s="63">
        <v>1</v>
      </c>
      <c r="K103" s="62">
        <f t="shared" si="5"/>
        <v>0</v>
      </c>
      <c r="L103" s="24">
        <f t="shared" si="5"/>
        <v>0</v>
      </c>
      <c r="M103" s="26">
        <v>1</v>
      </c>
      <c r="N103" s="63">
        <v>1</v>
      </c>
      <c r="O103" s="62">
        <f t="shared" si="6"/>
        <v>400</v>
      </c>
      <c r="P103" s="36"/>
      <c r="Q103" s="28"/>
      <c r="R103" s="6"/>
    </row>
    <row r="104" spans="3:18" ht="25.5">
      <c r="C104" s="5"/>
      <c r="D104" s="35"/>
      <c r="E104" s="84"/>
      <c r="F104" s="61"/>
      <c r="G104" s="62"/>
      <c r="H104" s="62"/>
      <c r="I104" s="26"/>
      <c r="J104" s="63"/>
      <c r="K104" s="62"/>
      <c r="L104" s="63"/>
      <c r="M104" s="26"/>
      <c r="N104" s="63"/>
      <c r="O104" s="62"/>
      <c r="P104" s="36"/>
      <c r="Q104" s="28"/>
      <c r="R104" s="6"/>
    </row>
    <row r="105" spans="3:18" ht="25.5">
      <c r="C105" s="5"/>
      <c r="D105" s="35"/>
      <c r="E105" s="84"/>
      <c r="F105" s="61"/>
      <c r="G105" s="62"/>
      <c r="H105" s="62"/>
      <c r="I105" s="26"/>
      <c r="J105" s="63"/>
      <c r="K105" s="62"/>
      <c r="L105" s="63"/>
      <c r="M105" s="26"/>
      <c r="N105" s="63"/>
      <c r="O105" s="62"/>
      <c r="P105" s="36"/>
      <c r="Q105" s="28"/>
      <c r="R105" s="6"/>
    </row>
    <row r="106" spans="3:18" ht="26.25" thickBot="1">
      <c r="C106" s="5"/>
      <c r="D106" s="35"/>
      <c r="E106" s="84"/>
      <c r="F106" s="61"/>
      <c r="G106" s="62"/>
      <c r="H106" s="62"/>
      <c r="I106" s="26"/>
      <c r="J106" s="63"/>
      <c r="K106" s="62"/>
      <c r="L106" s="63"/>
      <c r="M106" s="26"/>
      <c r="N106" s="63"/>
      <c r="O106" s="62"/>
      <c r="P106" s="36"/>
      <c r="Q106" s="28"/>
      <c r="R106" s="6"/>
    </row>
    <row r="107" spans="3:18" ht="31.5" thickTop="1" thickBot="1">
      <c r="C107" s="5"/>
      <c r="D107" s="164" t="s">
        <v>25</v>
      </c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37">
        <f>SUM(O96:O103)</f>
        <v>16620</v>
      </c>
      <c r="P107" s="38"/>
      <c r="Q107" s="39"/>
      <c r="R107" s="6"/>
    </row>
    <row r="108" spans="3:18" ht="31.5" thickTop="1" thickBot="1">
      <c r="C108" s="5"/>
      <c r="D108" s="164" t="s">
        <v>26</v>
      </c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38">
        <v>700</v>
      </c>
      <c r="P108" s="38"/>
      <c r="Q108" s="39"/>
      <c r="R108" s="6"/>
    </row>
    <row r="109" spans="3:18" ht="31.5" thickTop="1" thickBot="1">
      <c r="C109" s="5"/>
      <c r="D109" s="164" t="s">
        <v>27</v>
      </c>
      <c r="E109" s="165"/>
      <c r="F109" s="165"/>
      <c r="G109" s="165"/>
      <c r="H109" s="165"/>
      <c r="I109" s="165"/>
      <c r="J109" s="165"/>
      <c r="K109" s="165"/>
      <c r="L109" s="165"/>
      <c r="M109" s="165"/>
      <c r="N109" s="165"/>
      <c r="O109" s="37">
        <f>O107-O108</f>
        <v>15920</v>
      </c>
      <c r="P109" s="38"/>
      <c r="Q109" s="39"/>
      <c r="R109" s="6"/>
    </row>
    <row r="110" spans="3:18" ht="26.25" thickTop="1">
      <c r="C110" s="5"/>
      <c r="D110" s="166"/>
      <c r="E110" s="166"/>
      <c r="F110" s="166"/>
      <c r="G110" s="166"/>
      <c r="H110" s="166"/>
      <c r="I110" s="166"/>
      <c r="J110" s="166"/>
      <c r="K110" s="166"/>
      <c r="L110" s="166"/>
      <c r="R110" s="6"/>
    </row>
    <row r="111" spans="3:18">
      <c r="C111" s="5"/>
      <c r="D111" s="143"/>
      <c r="E111" s="142"/>
      <c r="F111" s="143"/>
      <c r="G111" s="143"/>
      <c r="H111" s="143"/>
      <c r="I111" s="167"/>
      <c r="J111" s="167"/>
      <c r="K111" s="167"/>
      <c r="L111" s="168"/>
      <c r="M111" s="168"/>
      <c r="N111" s="168"/>
      <c r="O111" s="43"/>
      <c r="P111" s="43"/>
      <c r="Q111" s="43"/>
      <c r="R111" s="44"/>
    </row>
    <row r="112" spans="3:18" ht="22.5">
      <c r="C112" s="46"/>
      <c r="D112" s="147" t="s">
        <v>35</v>
      </c>
      <c r="E112" s="147"/>
      <c r="F112" s="147" t="s">
        <v>28</v>
      </c>
      <c r="G112" s="147"/>
      <c r="H112" s="147"/>
      <c r="I112" s="148" t="s">
        <v>29</v>
      </c>
      <c r="J112" s="148"/>
      <c r="K112" s="148"/>
      <c r="L112" s="148"/>
      <c r="M112" s="148"/>
      <c r="N112" s="148"/>
      <c r="O112" s="147" t="s">
        <v>30</v>
      </c>
      <c r="P112" s="147"/>
      <c r="Q112" s="141"/>
      <c r="R112" s="48"/>
    </row>
    <row r="113" spans="3:18" ht="22.5">
      <c r="C113" s="5"/>
      <c r="D113" s="147" t="s">
        <v>330</v>
      </c>
      <c r="E113" s="147"/>
      <c r="F113" s="147"/>
      <c r="G113" s="147"/>
      <c r="H113" s="147"/>
      <c r="I113" s="147" t="s">
        <v>49</v>
      </c>
      <c r="J113" s="147"/>
      <c r="K113" s="147"/>
      <c r="L113" s="147"/>
      <c r="M113" s="147"/>
      <c r="N113" s="147"/>
      <c r="O113" s="147" t="s">
        <v>49</v>
      </c>
      <c r="P113" s="147"/>
      <c r="Q113" s="50"/>
      <c r="R113" s="6"/>
    </row>
    <row r="114" spans="3:18" ht="22.5">
      <c r="C114" s="5"/>
      <c r="D114" s="147" t="s">
        <v>31</v>
      </c>
      <c r="E114" s="147"/>
      <c r="F114" s="147" t="s">
        <v>32</v>
      </c>
      <c r="G114" s="147"/>
      <c r="H114" s="147"/>
      <c r="I114" s="147" t="s">
        <v>32</v>
      </c>
      <c r="J114" s="147"/>
      <c r="K114" s="147"/>
      <c r="L114" s="147"/>
      <c r="M114" s="147"/>
      <c r="N114" s="147"/>
      <c r="O114" s="147" t="s">
        <v>33</v>
      </c>
      <c r="P114" s="147"/>
      <c r="Q114" s="50"/>
      <c r="R114" s="6"/>
    </row>
    <row r="115" spans="3:18" ht="23.25" thickBot="1">
      <c r="C115" s="51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3" t="s">
        <v>34</v>
      </c>
      <c r="R115" s="54"/>
    </row>
    <row r="116" spans="3:18" ht="15" thickTop="1"/>
    <row r="118" spans="3:18" s="80" customFormat="1" ht="25.5"/>
    <row r="119" spans="3:18" s="80" customFormat="1" ht="25.5"/>
    <row r="120" spans="3:18" s="80" customFormat="1" ht="25.5"/>
    <row r="121" spans="3:18">
      <c r="C121" s="5"/>
      <c r="R121" s="6"/>
    </row>
    <row r="122" spans="3:18" ht="90">
      <c r="C122" s="5"/>
      <c r="E122" s="7" t="s">
        <v>0</v>
      </c>
      <c r="F122" s="149" t="s">
        <v>1</v>
      </c>
      <c r="G122" s="150"/>
      <c r="H122" s="150"/>
      <c r="I122" s="150"/>
      <c r="J122" s="151"/>
      <c r="K122" s="152"/>
      <c r="L122" s="152"/>
      <c r="M122" s="152"/>
      <c r="N122" s="152"/>
      <c r="O122" s="152"/>
      <c r="P122" s="8"/>
      <c r="R122" s="6"/>
    </row>
    <row r="123" spans="3:18">
      <c r="C123" s="5"/>
      <c r="E123" s="9"/>
      <c r="Q123" s="10"/>
      <c r="R123" s="6"/>
    </row>
    <row r="124" spans="3:18">
      <c r="C124" s="5"/>
      <c r="R124" s="6"/>
    </row>
    <row r="125" spans="3:18" ht="22.5">
      <c r="C125" s="5"/>
      <c r="D125" s="147" t="s">
        <v>2</v>
      </c>
      <c r="E125" s="147"/>
      <c r="F125" s="11"/>
      <c r="G125" s="11"/>
      <c r="H125" s="174" t="s">
        <v>79</v>
      </c>
      <c r="I125" s="174"/>
      <c r="J125" s="174"/>
      <c r="K125" s="12"/>
      <c r="R125" s="6"/>
    </row>
    <row r="126" spans="3:18" ht="20.25">
      <c r="C126" s="5"/>
      <c r="D126" s="153" t="s">
        <v>49</v>
      </c>
      <c r="E126" s="153"/>
      <c r="F126" s="13"/>
      <c r="G126" s="13"/>
      <c r="H126" s="153" t="s">
        <v>3</v>
      </c>
      <c r="I126" s="153"/>
      <c r="J126" s="13"/>
      <c r="K126" s="13"/>
      <c r="M126" s="154" t="s">
        <v>39</v>
      </c>
      <c r="N126" s="154"/>
      <c r="R126" s="6"/>
    </row>
    <row r="127" spans="3:18" ht="20.25">
      <c r="C127" s="5"/>
      <c r="D127" s="153" t="s">
        <v>69</v>
      </c>
      <c r="E127" s="153"/>
      <c r="F127" s="13"/>
      <c r="G127" s="13"/>
      <c r="H127" s="146"/>
      <c r="I127" s="146"/>
      <c r="J127" s="13"/>
      <c r="K127" s="13"/>
      <c r="M127" s="15"/>
      <c r="R127" s="6"/>
    </row>
    <row r="128" spans="3:18" ht="20.25">
      <c r="C128" s="5"/>
      <c r="D128" s="153" t="s">
        <v>80</v>
      </c>
      <c r="E128" s="153"/>
      <c r="F128" s="13"/>
      <c r="G128" s="13"/>
      <c r="H128" s="153" t="s">
        <v>5</v>
      </c>
      <c r="I128" s="153"/>
      <c r="J128" s="153"/>
      <c r="K128" s="153"/>
      <c r="L128" s="153"/>
      <c r="M128" s="154" t="s">
        <v>6</v>
      </c>
      <c r="N128" s="154"/>
      <c r="R128" s="6"/>
    </row>
    <row r="129" spans="3:18" ht="15" thickBot="1">
      <c r="C129" s="5"/>
      <c r="D129" s="16"/>
      <c r="R129" s="6"/>
    </row>
    <row r="130" spans="3:18" ht="23.25" thickTop="1">
      <c r="C130" s="5"/>
      <c r="D130" s="155" t="s">
        <v>7</v>
      </c>
      <c r="E130" s="158" t="s">
        <v>8</v>
      </c>
      <c r="F130" s="158" t="s">
        <v>9</v>
      </c>
      <c r="G130" s="161" t="s">
        <v>10</v>
      </c>
      <c r="H130" s="161" t="s">
        <v>11</v>
      </c>
      <c r="I130" s="158" t="s">
        <v>12</v>
      </c>
      <c r="J130" s="158"/>
      <c r="K130" s="158"/>
      <c r="L130" s="158"/>
      <c r="M130" s="158"/>
      <c r="N130" s="158"/>
      <c r="O130" s="158" t="s">
        <v>13</v>
      </c>
      <c r="P130" s="158" t="s">
        <v>14</v>
      </c>
      <c r="Q130" s="169" t="s">
        <v>15</v>
      </c>
      <c r="R130" s="6"/>
    </row>
    <row r="131" spans="3:18" ht="22.5">
      <c r="C131" s="5"/>
      <c r="D131" s="156"/>
      <c r="E131" s="159"/>
      <c r="F131" s="159"/>
      <c r="G131" s="162"/>
      <c r="H131" s="162"/>
      <c r="I131" s="172" t="s">
        <v>16</v>
      </c>
      <c r="J131" s="173"/>
      <c r="K131" s="159" t="s">
        <v>17</v>
      </c>
      <c r="L131" s="159"/>
      <c r="M131" s="159" t="s">
        <v>18</v>
      </c>
      <c r="N131" s="159"/>
      <c r="O131" s="159"/>
      <c r="P131" s="159"/>
      <c r="Q131" s="170"/>
      <c r="R131" s="6"/>
    </row>
    <row r="132" spans="3:18" ht="23.25" thickBot="1">
      <c r="C132" s="5"/>
      <c r="D132" s="157"/>
      <c r="E132" s="160"/>
      <c r="F132" s="160"/>
      <c r="G132" s="163"/>
      <c r="H132" s="163"/>
      <c r="I132" s="144" t="s">
        <v>19</v>
      </c>
      <c r="J132" s="144" t="s">
        <v>20</v>
      </c>
      <c r="K132" s="144" t="s">
        <v>19</v>
      </c>
      <c r="L132" s="144" t="s">
        <v>20</v>
      </c>
      <c r="M132" s="144" t="s">
        <v>19</v>
      </c>
      <c r="N132" s="144" t="s">
        <v>20</v>
      </c>
      <c r="O132" s="160"/>
      <c r="P132" s="160"/>
      <c r="Q132" s="171"/>
      <c r="R132" s="6"/>
    </row>
    <row r="133" spans="3:18" ht="27.75" thickTop="1">
      <c r="C133" s="5"/>
      <c r="D133" s="18"/>
      <c r="E133" s="19" t="s">
        <v>21</v>
      </c>
      <c r="F133" s="20"/>
      <c r="G133" s="21"/>
      <c r="H133" s="22"/>
      <c r="I133" s="22"/>
      <c r="J133" s="23"/>
      <c r="K133" s="22"/>
      <c r="L133" s="24"/>
      <c r="M133" s="25"/>
      <c r="N133" s="23"/>
      <c r="O133" s="26"/>
      <c r="P133" s="27"/>
      <c r="Q133" s="28"/>
      <c r="R133" s="6"/>
    </row>
    <row r="134" spans="3:18" ht="30">
      <c r="C134" s="5"/>
      <c r="D134" s="18">
        <v>2</v>
      </c>
      <c r="E134" s="82" t="s">
        <v>81</v>
      </c>
      <c r="F134" s="22" t="s">
        <v>22</v>
      </c>
      <c r="G134" s="32">
        <v>60</v>
      </c>
      <c r="H134" s="26">
        <v>0</v>
      </c>
      <c r="I134" s="26">
        <f>7.57*2.8</f>
        <v>21.195999999999998</v>
      </c>
      <c r="J134" s="24">
        <v>1</v>
      </c>
      <c r="K134" s="26">
        <f>M134-I134</f>
        <v>0</v>
      </c>
      <c r="L134" s="24">
        <f>N134-J134</f>
        <v>0</v>
      </c>
      <c r="M134" s="26">
        <f>7.57*2.8</f>
        <v>21.195999999999998</v>
      </c>
      <c r="N134" s="24">
        <v>1</v>
      </c>
      <c r="O134" s="26">
        <f>N134*M134*G134</f>
        <v>1271.7599999999998</v>
      </c>
      <c r="P134" s="27"/>
      <c r="Q134" s="28"/>
      <c r="R134" s="6"/>
    </row>
    <row r="135" spans="3:18" ht="30">
      <c r="C135" s="5"/>
      <c r="D135" s="18"/>
      <c r="E135" s="82" t="s">
        <v>82</v>
      </c>
      <c r="F135" s="22" t="s">
        <v>24</v>
      </c>
      <c r="G135" s="32">
        <v>400</v>
      </c>
      <c r="H135" s="26">
        <v>0</v>
      </c>
      <c r="I135" s="26">
        <f>30*2.8*0.25</f>
        <v>21</v>
      </c>
      <c r="J135" s="24">
        <v>1</v>
      </c>
      <c r="K135" s="26">
        <f>M135-I135</f>
        <v>0</v>
      </c>
      <c r="L135" s="24">
        <f t="shared" ref="L135:L137" si="7">N135-J135</f>
        <v>0</v>
      </c>
      <c r="M135" s="26">
        <f>30*2.8*0.25</f>
        <v>21</v>
      </c>
      <c r="N135" s="24">
        <v>1</v>
      </c>
      <c r="O135" s="26">
        <f>N135*M135*G135</f>
        <v>8400</v>
      </c>
      <c r="P135" s="27"/>
      <c r="Q135" s="28"/>
      <c r="R135" s="6"/>
    </row>
    <row r="136" spans="3:18" ht="30">
      <c r="C136" s="5"/>
      <c r="D136" s="35"/>
      <c r="E136" s="82" t="s">
        <v>83</v>
      </c>
      <c r="F136" s="22" t="s">
        <v>36</v>
      </c>
      <c r="G136" s="32">
        <v>250</v>
      </c>
      <c r="H136" s="26">
        <v>0</v>
      </c>
      <c r="I136" s="26">
        <f>1+1+1</f>
        <v>3</v>
      </c>
      <c r="J136" s="24">
        <v>1</v>
      </c>
      <c r="K136" s="31">
        <f>M136-I136</f>
        <v>0</v>
      </c>
      <c r="L136" s="24">
        <f t="shared" si="7"/>
        <v>0</v>
      </c>
      <c r="M136" s="26">
        <f>1+1+1</f>
        <v>3</v>
      </c>
      <c r="N136" s="24">
        <v>1</v>
      </c>
      <c r="O136" s="26">
        <f t="shared" ref="O136:O137" si="8">N136*M136*G136</f>
        <v>750</v>
      </c>
      <c r="P136" s="36"/>
      <c r="Q136" s="28"/>
      <c r="R136" s="6"/>
    </row>
    <row r="137" spans="3:18" ht="30">
      <c r="C137" s="5"/>
      <c r="D137" s="35"/>
      <c r="E137" s="82" t="s">
        <v>84</v>
      </c>
      <c r="F137" s="22" t="s">
        <v>36</v>
      </c>
      <c r="G137" s="32">
        <v>150</v>
      </c>
      <c r="H137" s="26">
        <v>0</v>
      </c>
      <c r="I137" s="26">
        <v>1</v>
      </c>
      <c r="J137" s="24">
        <v>1</v>
      </c>
      <c r="K137" s="31">
        <f>M137-I137</f>
        <v>0</v>
      </c>
      <c r="L137" s="24">
        <f t="shared" si="7"/>
        <v>0</v>
      </c>
      <c r="M137" s="26">
        <v>1</v>
      </c>
      <c r="N137" s="24">
        <v>1</v>
      </c>
      <c r="O137" s="26">
        <f t="shared" si="8"/>
        <v>150</v>
      </c>
      <c r="P137" s="36"/>
      <c r="Q137" s="28"/>
      <c r="R137" s="6"/>
    </row>
    <row r="138" spans="3:18" ht="25.5">
      <c r="C138" s="5"/>
      <c r="D138" s="35"/>
      <c r="E138" s="84"/>
      <c r="F138" s="61"/>
      <c r="G138" s="62"/>
      <c r="H138" s="62"/>
      <c r="I138" s="26"/>
      <c r="J138" s="63"/>
      <c r="K138" s="62"/>
      <c r="L138" s="63"/>
      <c r="M138" s="26"/>
      <c r="N138" s="63"/>
      <c r="O138" s="62"/>
      <c r="P138" s="36"/>
      <c r="Q138" s="28"/>
      <c r="R138" s="6"/>
    </row>
    <row r="139" spans="3:18" ht="25.5">
      <c r="C139" s="5"/>
      <c r="D139" s="35"/>
      <c r="E139" s="84"/>
      <c r="F139" s="61"/>
      <c r="G139" s="62"/>
      <c r="H139" s="62"/>
      <c r="I139" s="26"/>
      <c r="J139" s="63"/>
      <c r="K139" s="62"/>
      <c r="L139" s="63"/>
      <c r="M139" s="26"/>
      <c r="N139" s="63"/>
      <c r="O139" s="62"/>
      <c r="P139" s="36"/>
      <c r="Q139" s="28"/>
      <c r="R139" s="6"/>
    </row>
    <row r="140" spans="3:18" ht="25.5">
      <c r="C140" s="5"/>
      <c r="D140" s="35"/>
      <c r="E140" s="84"/>
      <c r="F140" s="61"/>
      <c r="G140" s="62"/>
      <c r="H140" s="62"/>
      <c r="I140" s="26"/>
      <c r="J140" s="63"/>
      <c r="K140" s="62"/>
      <c r="L140" s="63"/>
      <c r="M140" s="26"/>
      <c r="N140" s="63"/>
      <c r="O140" s="62"/>
      <c r="P140" s="36"/>
      <c r="Q140" s="28"/>
      <c r="R140" s="6"/>
    </row>
    <row r="141" spans="3:18" ht="25.5">
      <c r="C141" s="5"/>
      <c r="D141" s="35"/>
      <c r="E141" s="84"/>
      <c r="F141" s="61"/>
      <c r="G141" s="62"/>
      <c r="H141" s="62"/>
      <c r="I141" s="26"/>
      <c r="J141" s="63"/>
      <c r="K141" s="62"/>
      <c r="L141" s="63"/>
      <c r="M141" s="26"/>
      <c r="N141" s="63"/>
      <c r="O141" s="62"/>
      <c r="P141" s="36"/>
      <c r="Q141" s="28"/>
      <c r="R141" s="6"/>
    </row>
    <row r="142" spans="3:18" ht="25.5">
      <c r="C142" s="5"/>
      <c r="D142" s="35"/>
      <c r="E142" s="84"/>
      <c r="F142" s="61"/>
      <c r="G142" s="62"/>
      <c r="H142" s="62"/>
      <c r="I142" s="26"/>
      <c r="J142" s="63"/>
      <c r="K142" s="62"/>
      <c r="L142" s="63"/>
      <c r="M142" s="26"/>
      <c r="N142" s="63"/>
      <c r="O142" s="62"/>
      <c r="P142" s="36"/>
      <c r="Q142" s="28"/>
      <c r="R142" s="6"/>
    </row>
    <row r="143" spans="3:18" ht="25.5">
      <c r="C143" s="5"/>
      <c r="D143" s="35"/>
      <c r="E143" s="84"/>
      <c r="F143" s="61"/>
      <c r="G143" s="62"/>
      <c r="H143" s="62"/>
      <c r="I143" s="26"/>
      <c r="J143" s="63"/>
      <c r="K143" s="62"/>
      <c r="L143" s="63"/>
      <c r="M143" s="26"/>
      <c r="N143" s="63"/>
      <c r="O143" s="62"/>
      <c r="P143" s="36"/>
      <c r="Q143" s="28"/>
      <c r="R143" s="6"/>
    </row>
    <row r="144" spans="3:18" ht="25.5">
      <c r="C144" s="5"/>
      <c r="D144" s="35"/>
      <c r="E144" s="84"/>
      <c r="F144" s="61"/>
      <c r="G144" s="62"/>
      <c r="H144" s="62"/>
      <c r="I144" s="26"/>
      <c r="J144" s="63"/>
      <c r="K144" s="62"/>
      <c r="L144" s="63"/>
      <c r="M144" s="26"/>
      <c r="N144" s="63"/>
      <c r="O144" s="62"/>
      <c r="P144" s="36"/>
      <c r="Q144" s="28"/>
      <c r="R144" s="6"/>
    </row>
    <row r="145" spans="3:18" ht="25.5">
      <c r="C145" s="5"/>
      <c r="D145" s="35"/>
      <c r="E145" s="84"/>
      <c r="F145" s="61"/>
      <c r="G145" s="62"/>
      <c r="H145" s="62"/>
      <c r="I145" s="26"/>
      <c r="J145" s="63"/>
      <c r="K145" s="62"/>
      <c r="L145" s="63"/>
      <c r="M145" s="26"/>
      <c r="N145" s="63"/>
      <c r="O145" s="62"/>
      <c r="P145" s="36"/>
      <c r="Q145" s="28"/>
      <c r="R145" s="6"/>
    </row>
    <row r="146" spans="3:18" ht="25.5">
      <c r="C146" s="5"/>
      <c r="D146" s="35"/>
      <c r="E146" s="84"/>
      <c r="F146" s="61"/>
      <c r="G146" s="62"/>
      <c r="H146" s="62"/>
      <c r="I146" s="26"/>
      <c r="J146" s="63"/>
      <c r="K146" s="62"/>
      <c r="L146" s="63"/>
      <c r="M146" s="26"/>
      <c r="N146" s="63"/>
      <c r="O146" s="62"/>
      <c r="P146" s="36"/>
      <c r="Q146" s="28"/>
      <c r="R146" s="6"/>
    </row>
    <row r="147" spans="3:18" ht="25.5">
      <c r="C147" s="5"/>
      <c r="D147" s="35"/>
      <c r="E147" s="84"/>
      <c r="F147" s="61"/>
      <c r="G147" s="62"/>
      <c r="H147" s="62"/>
      <c r="I147" s="26"/>
      <c r="J147" s="63"/>
      <c r="K147" s="62"/>
      <c r="L147" s="63"/>
      <c r="M147" s="26"/>
      <c r="N147" s="63"/>
      <c r="O147" s="62"/>
      <c r="P147" s="36"/>
      <c r="Q147" s="28"/>
      <c r="R147" s="6"/>
    </row>
    <row r="148" spans="3:18" ht="25.5">
      <c r="C148" s="5"/>
      <c r="D148" s="35"/>
      <c r="E148" s="84"/>
      <c r="F148" s="61"/>
      <c r="G148" s="62"/>
      <c r="H148" s="62"/>
      <c r="I148" s="26"/>
      <c r="J148" s="63"/>
      <c r="K148" s="62"/>
      <c r="L148" s="63"/>
      <c r="M148" s="26"/>
      <c r="N148" s="63"/>
      <c r="O148" s="62"/>
      <c r="P148" s="36"/>
      <c r="Q148" s="28"/>
      <c r="R148" s="6"/>
    </row>
    <row r="149" spans="3:18" ht="26.25" thickBot="1">
      <c r="C149" s="5"/>
      <c r="D149" s="35"/>
      <c r="E149" s="84"/>
      <c r="F149" s="61"/>
      <c r="G149" s="62"/>
      <c r="H149" s="62"/>
      <c r="I149" s="26"/>
      <c r="J149" s="63"/>
      <c r="K149" s="62"/>
      <c r="L149" s="63"/>
      <c r="M149" s="26"/>
      <c r="N149" s="63"/>
      <c r="O149" s="62"/>
      <c r="P149" s="36"/>
      <c r="Q149" s="28"/>
      <c r="R149" s="6"/>
    </row>
    <row r="150" spans="3:18" ht="31.5" thickTop="1" thickBot="1">
      <c r="C150" s="5"/>
      <c r="D150" s="164" t="s">
        <v>25</v>
      </c>
      <c r="E150" s="165"/>
      <c r="F150" s="165"/>
      <c r="G150" s="165"/>
      <c r="H150" s="165"/>
      <c r="I150" s="165"/>
      <c r="J150" s="165"/>
      <c r="K150" s="165"/>
      <c r="L150" s="165"/>
      <c r="M150" s="165"/>
      <c r="N150" s="165"/>
      <c r="O150" s="37">
        <f>SUM(O133:O138)</f>
        <v>10571.76</v>
      </c>
      <c r="P150" s="38"/>
      <c r="Q150" s="39"/>
      <c r="R150" s="6"/>
    </row>
    <row r="151" spans="3:18" ht="31.5" thickTop="1" thickBot="1">
      <c r="C151" s="5"/>
      <c r="D151" s="164" t="s">
        <v>26</v>
      </c>
      <c r="E151" s="165"/>
      <c r="F151" s="165"/>
      <c r="G151" s="165"/>
      <c r="H151" s="165"/>
      <c r="I151" s="165"/>
      <c r="J151" s="165"/>
      <c r="K151" s="165"/>
      <c r="L151" s="165"/>
      <c r="M151" s="165"/>
      <c r="N151" s="165"/>
      <c r="O151" s="37">
        <v>600</v>
      </c>
      <c r="P151" s="38"/>
      <c r="Q151" s="39"/>
      <c r="R151" s="6"/>
    </row>
    <row r="152" spans="3:18" ht="31.5" thickTop="1" thickBot="1">
      <c r="C152" s="5"/>
      <c r="D152" s="164" t="s">
        <v>27</v>
      </c>
      <c r="E152" s="165"/>
      <c r="F152" s="165"/>
      <c r="G152" s="165"/>
      <c r="H152" s="165"/>
      <c r="I152" s="165"/>
      <c r="J152" s="165"/>
      <c r="K152" s="165"/>
      <c r="L152" s="165"/>
      <c r="M152" s="165"/>
      <c r="N152" s="165"/>
      <c r="O152" s="37">
        <f>O150-O151</f>
        <v>9971.76</v>
      </c>
      <c r="P152" s="38"/>
      <c r="Q152" s="39"/>
      <c r="R152" s="6"/>
    </row>
    <row r="153" spans="3:18" ht="26.25" thickTop="1">
      <c r="C153" s="5"/>
      <c r="D153" s="166"/>
      <c r="E153" s="166"/>
      <c r="F153" s="166"/>
      <c r="G153" s="166"/>
      <c r="H153" s="166"/>
      <c r="I153" s="166"/>
      <c r="J153" s="166"/>
      <c r="K153" s="166"/>
      <c r="L153" s="166"/>
      <c r="R153" s="6"/>
    </row>
    <row r="154" spans="3:18">
      <c r="C154" s="5"/>
      <c r="D154" s="143"/>
      <c r="E154" s="142"/>
      <c r="F154" s="143"/>
      <c r="G154" s="143"/>
      <c r="H154" s="143"/>
      <c r="I154" s="167"/>
      <c r="J154" s="167"/>
      <c r="K154" s="167"/>
      <c r="L154" s="168"/>
      <c r="M154" s="168"/>
      <c r="N154" s="168"/>
      <c r="O154" s="43"/>
      <c r="P154" s="43"/>
      <c r="Q154" s="43"/>
      <c r="R154" s="44"/>
    </row>
    <row r="155" spans="3:18" ht="22.5">
      <c r="C155" s="46"/>
      <c r="D155" s="147" t="s">
        <v>35</v>
      </c>
      <c r="E155" s="147"/>
      <c r="F155" s="147" t="s">
        <v>28</v>
      </c>
      <c r="G155" s="147"/>
      <c r="H155" s="147"/>
      <c r="I155" s="148" t="s">
        <v>29</v>
      </c>
      <c r="J155" s="148"/>
      <c r="K155" s="148"/>
      <c r="L155" s="148"/>
      <c r="M155" s="148"/>
      <c r="N155" s="148"/>
      <c r="O155" s="147" t="s">
        <v>30</v>
      </c>
      <c r="P155" s="147"/>
      <c r="Q155" s="141"/>
      <c r="R155" s="48"/>
    </row>
    <row r="156" spans="3:18" ht="22.5">
      <c r="C156" s="5"/>
      <c r="D156" s="147" t="s">
        <v>330</v>
      </c>
      <c r="E156" s="147"/>
      <c r="F156" s="147" t="s">
        <v>49</v>
      </c>
      <c r="G156" s="147"/>
      <c r="H156" s="147"/>
      <c r="I156" s="147" t="s">
        <v>49</v>
      </c>
      <c r="J156" s="147"/>
      <c r="K156" s="147"/>
      <c r="L156" s="147"/>
      <c r="M156" s="147"/>
      <c r="N156" s="147"/>
      <c r="O156" s="147" t="s">
        <v>49</v>
      </c>
      <c r="P156" s="147"/>
      <c r="Q156" s="50"/>
      <c r="R156" s="6"/>
    </row>
    <row r="157" spans="3:18" ht="22.5">
      <c r="C157" s="5"/>
      <c r="D157" s="147" t="s">
        <v>31</v>
      </c>
      <c r="E157" s="147"/>
      <c r="F157" s="147" t="s">
        <v>32</v>
      </c>
      <c r="G157" s="147"/>
      <c r="H157" s="147"/>
      <c r="I157" s="147" t="s">
        <v>32</v>
      </c>
      <c r="J157" s="147"/>
      <c r="K157" s="147"/>
      <c r="L157" s="147"/>
      <c r="M157" s="147"/>
      <c r="N157" s="147"/>
      <c r="O157" s="147" t="s">
        <v>33</v>
      </c>
      <c r="P157" s="147"/>
      <c r="Q157" s="50"/>
      <c r="R157" s="6"/>
    </row>
    <row r="158" spans="3:18" ht="23.25" thickBot="1">
      <c r="C158" s="51"/>
      <c r="D158" s="52"/>
      <c r="E158" s="52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3" t="s">
        <v>34</v>
      </c>
      <c r="R158" s="54"/>
    </row>
    <row r="159" spans="3:18" ht="15" thickTop="1"/>
    <row r="169" spans="3:18" ht="15" thickBot="1"/>
    <row r="170" spans="3:18" ht="15" thickTop="1">
      <c r="C170" s="1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3"/>
    </row>
    <row r="171" spans="3:18">
      <c r="C171" s="5"/>
      <c r="R171" s="6"/>
    </row>
    <row r="172" spans="3:18" ht="90">
      <c r="C172" s="5"/>
      <c r="E172" s="7" t="s">
        <v>0</v>
      </c>
      <c r="F172" s="149" t="s">
        <v>1</v>
      </c>
      <c r="G172" s="150"/>
      <c r="H172" s="150"/>
      <c r="I172" s="150"/>
      <c r="J172" s="151"/>
      <c r="K172" s="152"/>
      <c r="L172" s="152"/>
      <c r="M172" s="152"/>
      <c r="N172" s="152"/>
      <c r="O172" s="152"/>
      <c r="P172" s="8"/>
      <c r="R172" s="6"/>
    </row>
    <row r="173" spans="3:18">
      <c r="C173" s="5"/>
      <c r="E173" s="9"/>
      <c r="Q173" s="10"/>
      <c r="R173" s="6"/>
    </row>
    <row r="174" spans="3:18">
      <c r="C174" s="5"/>
      <c r="R174" s="6"/>
    </row>
    <row r="175" spans="3:18" ht="22.5">
      <c r="C175" s="5"/>
      <c r="D175" s="147" t="s">
        <v>2</v>
      </c>
      <c r="E175" s="147"/>
      <c r="F175" s="11"/>
      <c r="G175" s="11"/>
      <c r="H175" s="174" t="s">
        <v>85</v>
      </c>
      <c r="I175" s="174"/>
      <c r="J175" s="174"/>
      <c r="K175" s="12"/>
      <c r="R175" s="6"/>
    </row>
    <row r="176" spans="3:18" ht="20.25">
      <c r="C176" s="5"/>
      <c r="D176" s="153" t="s">
        <v>49</v>
      </c>
      <c r="E176" s="153"/>
      <c r="F176" s="13"/>
      <c r="G176" s="13"/>
      <c r="H176" s="153" t="s">
        <v>3</v>
      </c>
      <c r="I176" s="153"/>
      <c r="J176" s="13"/>
      <c r="K176" s="13"/>
      <c r="M176" s="154" t="s">
        <v>4</v>
      </c>
      <c r="N176" s="154"/>
      <c r="R176" s="6"/>
    </row>
    <row r="177" spans="3:18" ht="20.25">
      <c r="C177" s="5"/>
      <c r="D177" s="153"/>
      <c r="E177" s="153"/>
      <c r="F177" s="13"/>
      <c r="G177" s="13"/>
      <c r="H177" s="146"/>
      <c r="I177" s="146"/>
      <c r="J177" s="13"/>
      <c r="K177" s="13"/>
      <c r="M177" s="15"/>
      <c r="R177" s="6"/>
    </row>
    <row r="178" spans="3:18" ht="20.25">
      <c r="C178" s="5"/>
      <c r="D178" s="153" t="s">
        <v>86</v>
      </c>
      <c r="E178" s="153"/>
      <c r="F178" s="13"/>
      <c r="G178" s="13"/>
      <c r="H178" s="153" t="s">
        <v>60</v>
      </c>
      <c r="I178" s="153"/>
      <c r="J178" s="153"/>
      <c r="K178" s="153"/>
      <c r="L178" s="153"/>
      <c r="M178" s="154" t="s">
        <v>6</v>
      </c>
      <c r="N178" s="154"/>
      <c r="R178" s="6"/>
    </row>
    <row r="179" spans="3:18" ht="15" thickBot="1">
      <c r="C179" s="5"/>
      <c r="D179" s="16"/>
      <c r="R179" s="6"/>
    </row>
    <row r="180" spans="3:18" ht="23.25" thickTop="1">
      <c r="C180" s="5"/>
      <c r="D180" s="155" t="s">
        <v>7</v>
      </c>
      <c r="E180" s="158" t="s">
        <v>8</v>
      </c>
      <c r="F180" s="158" t="s">
        <v>9</v>
      </c>
      <c r="G180" s="161" t="s">
        <v>10</v>
      </c>
      <c r="H180" s="161" t="s">
        <v>11</v>
      </c>
      <c r="I180" s="158" t="s">
        <v>12</v>
      </c>
      <c r="J180" s="158"/>
      <c r="K180" s="158"/>
      <c r="L180" s="158"/>
      <c r="M180" s="158"/>
      <c r="N180" s="158"/>
      <c r="O180" s="158" t="s">
        <v>13</v>
      </c>
      <c r="P180" s="158" t="s">
        <v>14</v>
      </c>
      <c r="Q180" s="169" t="s">
        <v>15</v>
      </c>
      <c r="R180" s="6"/>
    </row>
    <row r="181" spans="3:18" ht="22.5">
      <c r="C181" s="5"/>
      <c r="D181" s="156"/>
      <c r="E181" s="159"/>
      <c r="F181" s="159"/>
      <c r="G181" s="162"/>
      <c r="H181" s="162"/>
      <c r="I181" s="172" t="s">
        <v>16</v>
      </c>
      <c r="J181" s="173"/>
      <c r="K181" s="159" t="s">
        <v>17</v>
      </c>
      <c r="L181" s="159"/>
      <c r="M181" s="159" t="s">
        <v>18</v>
      </c>
      <c r="N181" s="159"/>
      <c r="O181" s="159"/>
      <c r="P181" s="159"/>
      <c r="Q181" s="170"/>
      <c r="R181" s="6"/>
    </row>
    <row r="182" spans="3:18" ht="23.25" thickBot="1">
      <c r="C182" s="5"/>
      <c r="D182" s="157"/>
      <c r="E182" s="160"/>
      <c r="F182" s="160"/>
      <c r="G182" s="163"/>
      <c r="H182" s="163"/>
      <c r="I182" s="144" t="s">
        <v>19</v>
      </c>
      <c r="J182" s="144" t="s">
        <v>20</v>
      </c>
      <c r="K182" s="144" t="s">
        <v>19</v>
      </c>
      <c r="L182" s="144" t="s">
        <v>20</v>
      </c>
      <c r="M182" s="144" t="s">
        <v>19</v>
      </c>
      <c r="N182" s="144" t="s">
        <v>20</v>
      </c>
      <c r="O182" s="160"/>
      <c r="P182" s="160"/>
      <c r="Q182" s="171"/>
      <c r="R182" s="6"/>
    </row>
    <row r="183" spans="3:18" ht="27.75" thickTop="1">
      <c r="C183" s="5"/>
      <c r="D183" s="18"/>
      <c r="E183" s="19" t="s">
        <v>21</v>
      </c>
      <c r="F183" s="20"/>
      <c r="G183" s="21"/>
      <c r="H183" s="22"/>
      <c r="I183" s="22"/>
      <c r="J183" s="23"/>
      <c r="K183" s="22"/>
      <c r="L183" s="24"/>
      <c r="M183" s="25"/>
      <c r="N183" s="23"/>
      <c r="O183" s="26"/>
      <c r="P183" s="27"/>
      <c r="Q183" s="28"/>
      <c r="R183" s="6"/>
    </row>
    <row r="184" spans="3:18" ht="30">
      <c r="C184" s="5"/>
      <c r="D184" s="35"/>
      <c r="E184" s="82" t="s">
        <v>83</v>
      </c>
      <c r="F184" s="22" t="s">
        <v>36</v>
      </c>
      <c r="G184" s="32">
        <v>250</v>
      </c>
      <c r="H184" s="26">
        <v>0</v>
      </c>
      <c r="I184" s="26">
        <v>2</v>
      </c>
      <c r="J184" s="24">
        <v>1</v>
      </c>
      <c r="K184" s="31">
        <f>M184-I184</f>
        <v>0</v>
      </c>
      <c r="L184" s="24">
        <f>N184-J184</f>
        <v>0</v>
      </c>
      <c r="M184" s="26">
        <v>2</v>
      </c>
      <c r="N184" s="24">
        <v>1</v>
      </c>
      <c r="O184" s="26">
        <f t="shared" ref="O184:O185" si="9">N184*M184*G184</f>
        <v>500</v>
      </c>
      <c r="P184" s="36"/>
      <c r="Q184" s="28"/>
      <c r="R184" s="6"/>
    </row>
    <row r="185" spans="3:18" ht="30">
      <c r="C185" s="5"/>
      <c r="D185" s="35"/>
      <c r="E185" s="82" t="s">
        <v>84</v>
      </c>
      <c r="F185" s="22" t="s">
        <v>36</v>
      </c>
      <c r="G185" s="32">
        <v>150</v>
      </c>
      <c r="H185" s="26">
        <v>0</v>
      </c>
      <c r="I185" s="26">
        <v>1</v>
      </c>
      <c r="J185" s="24">
        <v>1</v>
      </c>
      <c r="K185" s="31">
        <f>M185-I185</f>
        <v>0</v>
      </c>
      <c r="L185" s="24">
        <f>N185-J185</f>
        <v>0</v>
      </c>
      <c r="M185" s="26">
        <v>1</v>
      </c>
      <c r="N185" s="24">
        <v>1</v>
      </c>
      <c r="O185" s="26">
        <f t="shared" si="9"/>
        <v>150</v>
      </c>
      <c r="P185" s="36"/>
      <c r="Q185" s="28"/>
      <c r="R185" s="6"/>
    </row>
    <row r="186" spans="3:18" ht="30">
      <c r="C186" s="5"/>
      <c r="D186" s="35"/>
      <c r="E186" s="82"/>
      <c r="F186" s="22"/>
      <c r="G186" s="32"/>
      <c r="H186" s="26"/>
      <c r="I186" s="26"/>
      <c r="J186" s="24"/>
      <c r="K186" s="31"/>
      <c r="L186" s="24"/>
      <c r="M186" s="26"/>
      <c r="N186" s="24"/>
      <c r="O186" s="26"/>
      <c r="P186" s="36"/>
      <c r="Q186" s="28"/>
      <c r="R186" s="6"/>
    </row>
    <row r="187" spans="3:18" ht="30">
      <c r="C187" s="5"/>
      <c r="D187" s="35"/>
      <c r="E187" s="82"/>
      <c r="F187" s="22"/>
      <c r="G187" s="32"/>
      <c r="H187" s="26"/>
      <c r="I187" s="26"/>
      <c r="J187" s="24"/>
      <c r="K187" s="31"/>
      <c r="L187" s="24"/>
      <c r="M187" s="26"/>
      <c r="N187" s="24"/>
      <c r="O187" s="26"/>
      <c r="P187" s="36"/>
      <c r="Q187" s="28"/>
      <c r="R187" s="6"/>
    </row>
    <row r="188" spans="3:18" ht="22.5">
      <c r="C188" s="5"/>
      <c r="D188" s="3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36"/>
      <c r="Q188" s="28"/>
      <c r="R188" s="6"/>
    </row>
    <row r="189" spans="3:18" ht="22.5">
      <c r="C189" s="5"/>
      <c r="D189" s="3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36"/>
      <c r="Q189" s="28"/>
      <c r="R189" s="6"/>
    </row>
    <row r="190" spans="3:18" ht="30">
      <c r="C190" s="5"/>
      <c r="D190" s="35"/>
      <c r="E190" s="86"/>
      <c r="F190" s="22"/>
      <c r="G190" s="32"/>
      <c r="H190" s="26"/>
      <c r="I190" s="26"/>
      <c r="J190" s="24"/>
      <c r="K190" s="26"/>
      <c r="L190" s="24"/>
      <c r="M190" s="26"/>
      <c r="N190" s="24"/>
      <c r="O190" s="26"/>
      <c r="P190" s="36"/>
      <c r="Q190" s="28"/>
      <c r="R190" s="6"/>
    </row>
    <row r="191" spans="3:18" ht="23.25" thickBot="1">
      <c r="C191" s="5"/>
      <c r="D191" s="74"/>
      <c r="E191" s="58"/>
      <c r="F191" s="22"/>
      <c r="G191" s="26"/>
      <c r="H191" s="26"/>
      <c r="I191" s="32"/>
      <c r="J191" s="24"/>
      <c r="K191" s="26"/>
      <c r="L191" s="24"/>
      <c r="M191" s="32"/>
      <c r="N191" s="24"/>
      <c r="O191" s="26"/>
      <c r="P191" s="36"/>
      <c r="Q191" s="28"/>
      <c r="R191" s="6"/>
    </row>
    <row r="192" spans="3:18" ht="31.5" thickTop="1" thickBot="1">
      <c r="C192" s="5"/>
      <c r="D192" s="164" t="s">
        <v>25</v>
      </c>
      <c r="E192" s="165"/>
      <c r="F192" s="165"/>
      <c r="G192" s="165"/>
      <c r="H192" s="165"/>
      <c r="I192" s="165"/>
      <c r="J192" s="165"/>
      <c r="K192" s="165"/>
      <c r="L192" s="165"/>
      <c r="M192" s="165"/>
      <c r="N192" s="165"/>
      <c r="O192" s="37">
        <f>SUM(O183:O191)</f>
        <v>650</v>
      </c>
      <c r="P192" s="38"/>
      <c r="Q192" s="39"/>
      <c r="R192" s="6"/>
    </row>
    <row r="193" spans="3:18" ht="31.5" thickTop="1" thickBot="1">
      <c r="C193" s="5"/>
      <c r="D193" s="164" t="s">
        <v>26</v>
      </c>
      <c r="E193" s="165"/>
      <c r="F193" s="165"/>
      <c r="G193" s="165"/>
      <c r="H193" s="165"/>
      <c r="I193" s="165"/>
      <c r="J193" s="165"/>
      <c r="K193" s="165"/>
      <c r="L193" s="165"/>
      <c r="M193" s="165"/>
      <c r="N193" s="165"/>
      <c r="O193" s="37">
        <v>100</v>
      </c>
      <c r="P193" s="38"/>
      <c r="Q193" s="39"/>
      <c r="R193" s="6"/>
    </row>
    <row r="194" spans="3:18" ht="31.5" thickTop="1" thickBot="1">
      <c r="C194" s="5"/>
      <c r="D194" s="164" t="s">
        <v>27</v>
      </c>
      <c r="E194" s="165"/>
      <c r="F194" s="165"/>
      <c r="G194" s="165"/>
      <c r="H194" s="165"/>
      <c r="I194" s="165"/>
      <c r="J194" s="165"/>
      <c r="K194" s="165"/>
      <c r="L194" s="165"/>
      <c r="M194" s="165"/>
      <c r="N194" s="165"/>
      <c r="O194" s="37">
        <f>O192-O193</f>
        <v>550</v>
      </c>
      <c r="P194" s="38"/>
      <c r="Q194" s="39"/>
      <c r="R194" s="6"/>
    </row>
    <row r="195" spans="3:18" ht="26.25" thickTop="1">
      <c r="C195" s="5"/>
      <c r="D195" s="166"/>
      <c r="E195" s="166"/>
      <c r="F195" s="166"/>
      <c r="G195" s="166"/>
      <c r="H195" s="166"/>
      <c r="I195" s="166"/>
      <c r="J195" s="166"/>
      <c r="K195" s="166"/>
      <c r="L195" s="166"/>
      <c r="R195" s="6"/>
    </row>
    <row r="196" spans="3:18">
      <c r="C196" s="5"/>
      <c r="D196" s="143"/>
      <c r="E196" s="142"/>
      <c r="F196" s="143"/>
      <c r="G196" s="143"/>
      <c r="H196" s="143"/>
      <c r="I196" s="167"/>
      <c r="J196" s="167"/>
      <c r="K196" s="167"/>
      <c r="L196" s="168"/>
      <c r="M196" s="168"/>
      <c r="N196" s="168"/>
      <c r="O196" s="43"/>
      <c r="P196" s="43"/>
      <c r="Q196" s="43"/>
      <c r="R196" s="44"/>
    </row>
    <row r="197" spans="3:18" ht="22.5">
      <c r="C197" s="46"/>
      <c r="D197" s="147" t="s">
        <v>35</v>
      </c>
      <c r="E197" s="147"/>
      <c r="F197" s="147" t="s">
        <v>28</v>
      </c>
      <c r="G197" s="147"/>
      <c r="H197" s="147"/>
      <c r="I197" s="148" t="s">
        <v>29</v>
      </c>
      <c r="J197" s="148"/>
      <c r="K197" s="148"/>
      <c r="L197" s="148"/>
      <c r="M197" s="148"/>
      <c r="N197" s="148"/>
      <c r="O197" s="147" t="s">
        <v>30</v>
      </c>
      <c r="P197" s="147"/>
      <c r="Q197" s="141"/>
      <c r="R197" s="48"/>
    </row>
    <row r="198" spans="3:18" ht="22.5">
      <c r="C198" s="5"/>
      <c r="D198" s="147" t="s">
        <v>330</v>
      </c>
      <c r="E198" s="147"/>
      <c r="F198" s="147"/>
      <c r="G198" s="147"/>
      <c r="H198" s="147"/>
      <c r="I198" s="147" t="s">
        <v>49</v>
      </c>
      <c r="J198" s="147"/>
      <c r="K198" s="147"/>
      <c r="L198" s="147"/>
      <c r="M198" s="147"/>
      <c r="N198" s="147"/>
      <c r="O198" s="147" t="s">
        <v>49</v>
      </c>
      <c r="P198" s="147"/>
      <c r="Q198" s="50"/>
      <c r="R198" s="6"/>
    </row>
    <row r="199" spans="3:18" ht="22.5">
      <c r="C199" s="5"/>
      <c r="D199" s="147" t="s">
        <v>31</v>
      </c>
      <c r="E199" s="147"/>
      <c r="F199" s="147" t="s">
        <v>32</v>
      </c>
      <c r="G199" s="147"/>
      <c r="H199" s="147"/>
      <c r="I199" s="147" t="s">
        <v>32</v>
      </c>
      <c r="J199" s="147"/>
      <c r="K199" s="147"/>
      <c r="L199" s="147"/>
      <c r="M199" s="147"/>
      <c r="N199" s="147"/>
      <c r="O199" s="147" t="s">
        <v>33</v>
      </c>
      <c r="P199" s="147"/>
      <c r="Q199" s="50"/>
      <c r="R199" s="6"/>
    </row>
    <row r="200" spans="3:18" ht="23.25" thickBot="1">
      <c r="C200" s="51"/>
      <c r="D200" s="52"/>
      <c r="E200" s="52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3" t="s">
        <v>34</v>
      </c>
      <c r="R200" s="54"/>
    </row>
    <row r="201" spans="3:18" ht="15" thickTop="1"/>
    <row r="210" spans="3:18" ht="15" thickBot="1"/>
    <row r="211" spans="3:18" ht="15" thickTop="1">
      <c r="C211" s="1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3"/>
    </row>
    <row r="212" spans="3:18">
      <c r="C212" s="5"/>
      <c r="R212" s="6"/>
    </row>
    <row r="213" spans="3:18" ht="90">
      <c r="C213" s="5"/>
      <c r="E213" s="7" t="s">
        <v>0</v>
      </c>
      <c r="F213" s="149" t="s">
        <v>1</v>
      </c>
      <c r="G213" s="150"/>
      <c r="H213" s="150"/>
      <c r="I213" s="150"/>
      <c r="J213" s="151"/>
      <c r="K213" s="152" t="s">
        <v>331</v>
      </c>
      <c r="L213" s="152"/>
      <c r="M213" s="152"/>
      <c r="N213" s="152"/>
      <c r="O213" s="152"/>
      <c r="P213" s="8"/>
      <c r="R213" s="6"/>
    </row>
    <row r="214" spans="3:18">
      <c r="C214" s="5"/>
      <c r="E214" s="9"/>
      <c r="Q214" s="10"/>
      <c r="R214" s="6"/>
    </row>
    <row r="215" spans="3:18">
      <c r="C215" s="5"/>
      <c r="R215" s="6"/>
    </row>
    <row r="216" spans="3:18" ht="22.5">
      <c r="C216" s="5"/>
      <c r="D216" s="147" t="s">
        <v>2</v>
      </c>
      <c r="E216" s="147"/>
      <c r="F216" s="11"/>
      <c r="G216" s="11"/>
      <c r="K216" s="12"/>
      <c r="R216" s="6"/>
    </row>
    <row r="217" spans="3:18" ht="22.5">
      <c r="C217" s="5"/>
      <c r="D217" s="153" t="s">
        <v>49</v>
      </c>
      <c r="E217" s="153"/>
      <c r="F217" s="13"/>
      <c r="G217" s="13"/>
      <c r="H217" s="174" t="s">
        <v>67</v>
      </c>
      <c r="I217" s="174"/>
      <c r="J217" s="174"/>
      <c r="K217" s="13"/>
      <c r="M217" s="154" t="s">
        <v>39</v>
      </c>
      <c r="N217" s="154"/>
      <c r="R217" s="6"/>
    </row>
    <row r="218" spans="3:18" ht="20.25">
      <c r="C218" s="5"/>
      <c r="D218" s="153"/>
      <c r="E218" s="153"/>
      <c r="F218" s="13"/>
      <c r="G218" s="13"/>
      <c r="H218" s="146"/>
      <c r="I218" s="146"/>
      <c r="J218" s="13"/>
      <c r="K218" s="13"/>
      <c r="M218" s="15"/>
      <c r="R218" s="6"/>
    </row>
    <row r="219" spans="3:18" ht="20.25">
      <c r="C219" s="5"/>
      <c r="D219" s="153" t="s">
        <v>87</v>
      </c>
      <c r="E219" s="153"/>
      <c r="F219" s="13"/>
      <c r="G219" s="13"/>
      <c r="H219" s="153" t="s">
        <v>60</v>
      </c>
      <c r="I219" s="153"/>
      <c r="J219" s="153"/>
      <c r="K219" s="153"/>
      <c r="L219" s="153"/>
      <c r="M219" s="154" t="s">
        <v>6</v>
      </c>
      <c r="N219" s="154"/>
      <c r="R219" s="6"/>
    </row>
    <row r="220" spans="3:18" ht="15" thickBot="1">
      <c r="C220" s="5"/>
      <c r="D220" s="16"/>
      <c r="R220" s="6"/>
    </row>
    <row r="221" spans="3:18" ht="23.25" thickTop="1">
      <c r="C221" s="5"/>
      <c r="D221" s="155" t="s">
        <v>7</v>
      </c>
      <c r="E221" s="158" t="s">
        <v>8</v>
      </c>
      <c r="F221" s="158" t="s">
        <v>9</v>
      </c>
      <c r="G221" s="161" t="s">
        <v>10</v>
      </c>
      <c r="H221" s="161" t="s">
        <v>11</v>
      </c>
      <c r="I221" s="158" t="s">
        <v>12</v>
      </c>
      <c r="J221" s="158"/>
      <c r="K221" s="158"/>
      <c r="L221" s="158"/>
      <c r="M221" s="158"/>
      <c r="N221" s="158"/>
      <c r="O221" s="158" t="s">
        <v>13</v>
      </c>
      <c r="P221" s="158" t="s">
        <v>14</v>
      </c>
      <c r="Q221" s="169" t="s">
        <v>15</v>
      </c>
      <c r="R221" s="6"/>
    </row>
    <row r="222" spans="3:18" ht="22.5">
      <c r="C222" s="5"/>
      <c r="D222" s="156"/>
      <c r="E222" s="159"/>
      <c r="F222" s="159"/>
      <c r="G222" s="162"/>
      <c r="H222" s="162"/>
      <c r="I222" s="172" t="s">
        <v>16</v>
      </c>
      <c r="J222" s="173"/>
      <c r="K222" s="159" t="s">
        <v>17</v>
      </c>
      <c r="L222" s="159"/>
      <c r="M222" s="159" t="s">
        <v>18</v>
      </c>
      <c r="N222" s="159"/>
      <c r="O222" s="159"/>
      <c r="P222" s="159"/>
      <c r="Q222" s="170"/>
      <c r="R222" s="6"/>
    </row>
    <row r="223" spans="3:18" ht="23.25" thickBot="1">
      <c r="C223" s="5"/>
      <c r="D223" s="157"/>
      <c r="E223" s="160"/>
      <c r="F223" s="160"/>
      <c r="G223" s="163"/>
      <c r="H223" s="163"/>
      <c r="I223" s="144" t="s">
        <v>19</v>
      </c>
      <c r="J223" s="144" t="s">
        <v>20</v>
      </c>
      <c r="K223" s="144" t="s">
        <v>19</v>
      </c>
      <c r="L223" s="144" t="s">
        <v>20</v>
      </c>
      <c r="M223" s="144" t="s">
        <v>19</v>
      </c>
      <c r="N223" s="144" t="s">
        <v>20</v>
      </c>
      <c r="O223" s="160"/>
      <c r="P223" s="160"/>
      <c r="Q223" s="171"/>
      <c r="R223" s="6"/>
    </row>
    <row r="224" spans="3:18" ht="27.75" thickTop="1">
      <c r="C224" s="5"/>
      <c r="D224" s="18"/>
      <c r="E224" s="19" t="s">
        <v>21</v>
      </c>
      <c r="F224" s="20"/>
      <c r="G224" s="21"/>
      <c r="H224" s="22"/>
      <c r="I224" s="22"/>
      <c r="J224" s="23"/>
      <c r="K224" s="22"/>
      <c r="L224" s="24"/>
      <c r="M224" s="25"/>
      <c r="N224" s="23"/>
      <c r="O224" s="26"/>
      <c r="P224" s="27"/>
      <c r="Q224" s="28"/>
      <c r="R224" s="6"/>
    </row>
    <row r="225" spans="3:18" ht="30">
      <c r="C225" s="5"/>
      <c r="D225" s="35"/>
      <c r="E225" s="82" t="s">
        <v>83</v>
      </c>
      <c r="F225" s="22"/>
      <c r="G225" s="32"/>
      <c r="H225" s="26"/>
      <c r="I225" s="26"/>
      <c r="J225" s="24"/>
      <c r="K225" s="31"/>
      <c r="L225" s="24"/>
      <c r="M225" s="26"/>
      <c r="N225" s="24"/>
      <c r="O225" s="26"/>
      <c r="P225" s="36"/>
      <c r="Q225" s="28"/>
      <c r="R225" s="6"/>
    </row>
    <row r="226" spans="3:18" ht="60">
      <c r="C226" s="5"/>
      <c r="D226" s="35"/>
      <c r="E226" s="82" t="s">
        <v>88</v>
      </c>
      <c r="F226" s="22" t="s">
        <v>22</v>
      </c>
      <c r="G226" s="32">
        <v>20</v>
      </c>
      <c r="H226" s="26">
        <v>0</v>
      </c>
      <c r="I226" s="26">
        <v>135.61000000000001</v>
      </c>
      <c r="J226" s="24">
        <v>1</v>
      </c>
      <c r="K226" s="31">
        <f>M226-I226</f>
        <v>0</v>
      </c>
      <c r="L226" s="24">
        <f>N226-J226</f>
        <v>0</v>
      </c>
      <c r="M226" s="26">
        <v>135.61000000000001</v>
      </c>
      <c r="N226" s="24">
        <v>1</v>
      </c>
      <c r="O226" s="26">
        <f t="shared" ref="O226" si="10">N226*M226*G226</f>
        <v>2712.2000000000003</v>
      </c>
      <c r="P226" s="36"/>
      <c r="Q226" s="28"/>
      <c r="R226" s="6"/>
    </row>
    <row r="227" spans="3:18" ht="30">
      <c r="C227" s="5"/>
      <c r="D227" s="35"/>
      <c r="E227" s="82"/>
      <c r="F227" s="22"/>
      <c r="G227" s="32"/>
      <c r="H227" s="26"/>
      <c r="I227" s="26"/>
      <c r="J227" s="24"/>
      <c r="K227" s="31"/>
      <c r="L227" s="24"/>
      <c r="M227" s="26"/>
      <c r="N227" s="24"/>
      <c r="O227" s="26"/>
      <c r="P227" s="36"/>
      <c r="Q227" s="28"/>
      <c r="R227" s="6"/>
    </row>
    <row r="228" spans="3:18" ht="30">
      <c r="C228" s="5"/>
      <c r="D228" s="35"/>
      <c r="E228" s="82"/>
      <c r="F228" s="22"/>
      <c r="G228" s="32"/>
      <c r="H228" s="26"/>
      <c r="I228" s="26"/>
      <c r="J228" s="24"/>
      <c r="K228" s="31"/>
      <c r="L228" s="24"/>
      <c r="M228" s="26"/>
      <c r="N228" s="24"/>
      <c r="O228" s="26"/>
      <c r="P228" s="36"/>
      <c r="Q228" s="28"/>
      <c r="R228" s="6"/>
    </row>
    <row r="229" spans="3:18" ht="22.5">
      <c r="C229" s="5"/>
      <c r="D229" s="35"/>
      <c r="E229" s="85"/>
      <c r="F229" s="85"/>
      <c r="G229" s="85"/>
      <c r="H229" s="85"/>
      <c r="I229" s="85"/>
      <c r="J229" s="85"/>
      <c r="K229" s="85"/>
      <c r="L229" s="85"/>
      <c r="M229" s="85"/>
      <c r="N229" s="85"/>
      <c r="O229" s="85"/>
      <c r="P229" s="36"/>
      <c r="Q229" s="28"/>
      <c r="R229" s="6"/>
    </row>
    <row r="230" spans="3:18" ht="22.5">
      <c r="C230" s="5"/>
      <c r="D230" s="35"/>
      <c r="E230" s="85"/>
      <c r="F230" s="85"/>
      <c r="G230" s="85"/>
      <c r="H230" s="85"/>
      <c r="I230" s="85"/>
      <c r="J230" s="85"/>
      <c r="K230" s="85"/>
      <c r="L230" s="85"/>
      <c r="M230" s="85"/>
      <c r="N230" s="85"/>
      <c r="O230" s="85"/>
      <c r="P230" s="36"/>
      <c r="Q230" s="28"/>
      <c r="R230" s="6"/>
    </row>
    <row r="231" spans="3:18" ht="30">
      <c r="C231" s="5"/>
      <c r="D231" s="35"/>
      <c r="E231" s="86"/>
      <c r="F231" s="22"/>
      <c r="G231" s="32"/>
      <c r="H231" s="26"/>
      <c r="I231" s="26"/>
      <c r="J231" s="24"/>
      <c r="K231" s="26"/>
      <c r="L231" s="24"/>
      <c r="M231" s="26"/>
      <c r="N231" s="24"/>
      <c r="O231" s="26"/>
      <c r="P231" s="36"/>
      <c r="Q231" s="28"/>
      <c r="R231" s="6"/>
    </row>
    <row r="232" spans="3:18" ht="23.25" thickBot="1">
      <c r="C232" s="5"/>
      <c r="D232" s="74"/>
      <c r="E232" s="58"/>
      <c r="F232" s="22"/>
      <c r="G232" s="26"/>
      <c r="H232" s="26"/>
      <c r="I232" s="32"/>
      <c r="J232" s="24"/>
      <c r="K232" s="26"/>
      <c r="L232" s="24"/>
      <c r="M232" s="32"/>
      <c r="N232" s="24"/>
      <c r="O232" s="26"/>
      <c r="P232" s="36"/>
      <c r="Q232" s="28"/>
      <c r="R232" s="6"/>
    </row>
    <row r="233" spans="3:18" ht="31.5" thickTop="1" thickBot="1">
      <c r="C233" s="5"/>
      <c r="D233" s="164" t="s">
        <v>25</v>
      </c>
      <c r="E233" s="165"/>
      <c r="F233" s="165"/>
      <c r="G233" s="165"/>
      <c r="H233" s="165"/>
      <c r="I233" s="165"/>
      <c r="J233" s="165"/>
      <c r="K233" s="165"/>
      <c r="L233" s="165"/>
      <c r="M233" s="165"/>
      <c r="N233" s="165"/>
      <c r="O233" s="37">
        <f>SUM(O224:O232)</f>
        <v>2712.2000000000003</v>
      </c>
      <c r="P233" s="38"/>
      <c r="Q233" s="39"/>
      <c r="R233" s="6"/>
    </row>
    <row r="234" spans="3:18" ht="31.5" thickTop="1" thickBot="1">
      <c r="C234" s="5"/>
      <c r="D234" s="164" t="s">
        <v>26</v>
      </c>
      <c r="E234" s="165"/>
      <c r="F234" s="165"/>
      <c r="G234" s="165"/>
      <c r="H234" s="165"/>
      <c r="I234" s="165"/>
      <c r="J234" s="165"/>
      <c r="K234" s="165"/>
      <c r="L234" s="165"/>
      <c r="M234" s="165"/>
      <c r="N234" s="165"/>
      <c r="O234" s="37">
        <v>3000</v>
      </c>
      <c r="P234" s="38"/>
      <c r="Q234" s="39"/>
      <c r="R234" s="6"/>
    </row>
    <row r="235" spans="3:18" ht="31.5" thickTop="1" thickBot="1">
      <c r="C235" s="5"/>
      <c r="D235" s="164" t="s">
        <v>27</v>
      </c>
      <c r="E235" s="165"/>
      <c r="F235" s="165"/>
      <c r="G235" s="165"/>
      <c r="H235" s="165"/>
      <c r="I235" s="165"/>
      <c r="J235" s="165"/>
      <c r="K235" s="165"/>
      <c r="L235" s="165"/>
      <c r="M235" s="165"/>
      <c r="N235" s="165"/>
      <c r="O235" s="37">
        <f>O233-O234</f>
        <v>-287.79999999999973</v>
      </c>
      <c r="P235" s="38"/>
      <c r="Q235" s="39"/>
      <c r="R235" s="6"/>
    </row>
    <row r="236" spans="3:18" ht="26.25" thickTop="1">
      <c r="C236" s="5"/>
      <c r="D236" s="166"/>
      <c r="E236" s="166"/>
      <c r="F236" s="166"/>
      <c r="G236" s="166"/>
      <c r="H236" s="166"/>
      <c r="I236" s="166"/>
      <c r="J236" s="166"/>
      <c r="K236" s="166"/>
      <c r="L236" s="166"/>
      <c r="R236" s="6"/>
    </row>
    <row r="237" spans="3:18">
      <c r="C237" s="5"/>
      <c r="D237" s="143"/>
      <c r="E237" s="142"/>
      <c r="F237" s="143"/>
      <c r="G237" s="143"/>
      <c r="H237" s="143"/>
      <c r="I237" s="167"/>
      <c r="J237" s="167"/>
      <c r="K237" s="167"/>
      <c r="L237" s="168"/>
      <c r="M237" s="168"/>
      <c r="N237" s="168"/>
      <c r="O237" s="43"/>
      <c r="P237" s="43"/>
      <c r="Q237" s="43"/>
      <c r="R237" s="44"/>
    </row>
    <row r="238" spans="3:18" ht="22.5">
      <c r="C238" s="46"/>
      <c r="D238" s="147" t="s">
        <v>35</v>
      </c>
      <c r="E238" s="147"/>
      <c r="F238" s="147" t="s">
        <v>28</v>
      </c>
      <c r="G238" s="147"/>
      <c r="H238" s="147"/>
      <c r="I238" s="148" t="s">
        <v>29</v>
      </c>
      <c r="J238" s="148"/>
      <c r="K238" s="148"/>
      <c r="L238" s="148"/>
      <c r="M238" s="148"/>
      <c r="N238" s="148"/>
      <c r="O238" s="147" t="s">
        <v>30</v>
      </c>
      <c r="P238" s="147"/>
      <c r="Q238" s="141"/>
      <c r="R238" s="48"/>
    </row>
    <row r="239" spans="3:18" ht="22.5">
      <c r="C239" s="5"/>
      <c r="D239" s="147" t="s">
        <v>330</v>
      </c>
      <c r="E239" s="147"/>
      <c r="F239" s="147"/>
      <c r="G239" s="147"/>
      <c r="H239" s="147"/>
      <c r="I239" s="147"/>
      <c r="J239" s="147"/>
      <c r="K239" s="147"/>
      <c r="L239" s="147"/>
      <c r="M239" s="147"/>
      <c r="N239" s="147"/>
      <c r="O239" s="147"/>
      <c r="P239" s="147"/>
      <c r="Q239" s="50"/>
      <c r="R239" s="6"/>
    </row>
    <row r="240" spans="3:18" ht="22.5">
      <c r="C240" s="5"/>
      <c r="D240" s="147" t="s">
        <v>31</v>
      </c>
      <c r="E240" s="147"/>
      <c r="F240" s="147" t="s">
        <v>32</v>
      </c>
      <c r="G240" s="147"/>
      <c r="H240" s="147"/>
      <c r="I240" s="147" t="s">
        <v>32</v>
      </c>
      <c r="J240" s="147"/>
      <c r="K240" s="147"/>
      <c r="L240" s="147"/>
      <c r="M240" s="147"/>
      <c r="N240" s="147"/>
      <c r="O240" s="147" t="s">
        <v>33</v>
      </c>
      <c r="P240" s="147"/>
      <c r="Q240" s="50"/>
      <c r="R240" s="6"/>
    </row>
    <row r="241" spans="3:18" ht="23.25" thickBot="1">
      <c r="C241" s="51"/>
      <c r="D241" s="52"/>
      <c r="E241" s="52"/>
      <c r="F241" s="52"/>
      <c r="G241" s="52"/>
      <c r="H241" s="52"/>
      <c r="I241" s="52"/>
      <c r="J241" s="52"/>
      <c r="K241" s="52"/>
      <c r="L241" s="52"/>
      <c r="M241" s="52"/>
      <c r="N241" s="52"/>
      <c r="O241" s="52"/>
      <c r="P241" s="52"/>
      <c r="Q241" s="53" t="s">
        <v>34</v>
      </c>
      <c r="R241" s="54"/>
    </row>
    <row r="242" spans="3:18" ht="15" thickTop="1"/>
    <row r="248" spans="3:18" ht="15" thickBot="1"/>
    <row r="249" spans="3:18" ht="15" thickTop="1">
      <c r="C249" s="1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3"/>
    </row>
    <row r="250" spans="3:18">
      <c r="C250" s="5"/>
      <c r="R250" s="6"/>
    </row>
    <row r="251" spans="3:18" ht="90">
      <c r="C251" s="5"/>
      <c r="E251" s="7" t="s">
        <v>0</v>
      </c>
      <c r="F251" s="149" t="s">
        <v>1</v>
      </c>
      <c r="G251" s="150"/>
      <c r="H251" s="150"/>
      <c r="I251" s="150"/>
      <c r="J251" s="151"/>
      <c r="K251" s="152"/>
      <c r="L251" s="152"/>
      <c r="M251" s="152"/>
      <c r="N251" s="152"/>
      <c r="O251" s="152"/>
      <c r="P251" s="8"/>
      <c r="R251" s="6"/>
    </row>
    <row r="252" spans="3:18">
      <c r="C252" s="5"/>
      <c r="E252" s="9"/>
      <c r="Q252" s="10"/>
      <c r="R252" s="6"/>
    </row>
    <row r="253" spans="3:18">
      <c r="C253" s="5"/>
      <c r="R253" s="6"/>
    </row>
    <row r="254" spans="3:18" ht="22.5">
      <c r="C254" s="5"/>
      <c r="D254" s="147" t="s">
        <v>2</v>
      </c>
      <c r="E254" s="147"/>
      <c r="F254" s="11"/>
      <c r="G254" s="11"/>
      <c r="H254" s="174" t="s">
        <v>57</v>
      </c>
      <c r="I254" s="174"/>
      <c r="J254" s="174"/>
      <c r="K254" s="12"/>
      <c r="R254" s="6"/>
    </row>
    <row r="255" spans="3:18" ht="20.25">
      <c r="C255" s="5"/>
      <c r="D255" s="153"/>
      <c r="E255" s="153"/>
      <c r="F255" s="13"/>
      <c r="G255" s="13"/>
      <c r="H255" s="153" t="s">
        <v>3</v>
      </c>
      <c r="I255" s="153"/>
      <c r="J255" s="13"/>
      <c r="K255" s="13"/>
      <c r="M255" s="154" t="s">
        <v>4</v>
      </c>
      <c r="N255" s="154"/>
      <c r="R255" s="6"/>
    </row>
    <row r="256" spans="3:18" ht="20.25">
      <c r="C256" s="5"/>
      <c r="D256" s="153"/>
      <c r="E256" s="153"/>
      <c r="F256" s="13"/>
      <c r="G256" s="13"/>
      <c r="H256" s="146"/>
      <c r="I256" s="146"/>
      <c r="J256" s="13"/>
      <c r="K256" s="13"/>
      <c r="M256" s="15"/>
      <c r="R256" s="6"/>
    </row>
    <row r="257" spans="3:18" ht="20.25">
      <c r="C257" s="5"/>
      <c r="D257" s="153" t="s">
        <v>89</v>
      </c>
      <c r="E257" s="153"/>
      <c r="F257" s="13"/>
      <c r="G257" s="13"/>
      <c r="H257" s="153" t="s">
        <v>60</v>
      </c>
      <c r="I257" s="153"/>
      <c r="J257" s="153"/>
      <c r="K257" s="153"/>
      <c r="L257" s="153"/>
      <c r="M257" s="154" t="s">
        <v>6</v>
      </c>
      <c r="N257" s="154"/>
      <c r="R257" s="6"/>
    </row>
    <row r="258" spans="3:18" ht="15" thickBot="1">
      <c r="C258" s="5"/>
      <c r="D258" s="16"/>
      <c r="R258" s="6"/>
    </row>
    <row r="259" spans="3:18" ht="23.25" thickTop="1">
      <c r="C259" s="5"/>
      <c r="D259" s="155" t="s">
        <v>7</v>
      </c>
      <c r="E259" s="158" t="s">
        <v>8</v>
      </c>
      <c r="F259" s="158" t="s">
        <v>9</v>
      </c>
      <c r="G259" s="161" t="s">
        <v>10</v>
      </c>
      <c r="H259" s="161" t="s">
        <v>11</v>
      </c>
      <c r="I259" s="158" t="s">
        <v>12</v>
      </c>
      <c r="J259" s="158"/>
      <c r="K259" s="158"/>
      <c r="L259" s="158"/>
      <c r="M259" s="158"/>
      <c r="N259" s="158"/>
      <c r="O259" s="158" t="s">
        <v>13</v>
      </c>
      <c r="P259" s="158" t="s">
        <v>14</v>
      </c>
      <c r="Q259" s="169" t="s">
        <v>15</v>
      </c>
      <c r="R259" s="6"/>
    </row>
    <row r="260" spans="3:18" ht="22.5">
      <c r="C260" s="5"/>
      <c r="D260" s="156"/>
      <c r="E260" s="159"/>
      <c r="F260" s="159"/>
      <c r="G260" s="162"/>
      <c r="H260" s="162"/>
      <c r="I260" s="172" t="s">
        <v>16</v>
      </c>
      <c r="J260" s="173"/>
      <c r="K260" s="159" t="s">
        <v>17</v>
      </c>
      <c r="L260" s="159"/>
      <c r="M260" s="159" t="s">
        <v>18</v>
      </c>
      <c r="N260" s="159"/>
      <c r="O260" s="159"/>
      <c r="P260" s="159"/>
      <c r="Q260" s="170"/>
      <c r="R260" s="6"/>
    </row>
    <row r="261" spans="3:18" ht="23.25" thickBot="1">
      <c r="C261" s="5"/>
      <c r="D261" s="157"/>
      <c r="E261" s="160"/>
      <c r="F261" s="160"/>
      <c r="G261" s="163"/>
      <c r="H261" s="163"/>
      <c r="I261" s="144" t="s">
        <v>19</v>
      </c>
      <c r="J261" s="144" t="s">
        <v>20</v>
      </c>
      <c r="K261" s="144" t="s">
        <v>19</v>
      </c>
      <c r="L261" s="144" t="s">
        <v>20</v>
      </c>
      <c r="M261" s="144" t="s">
        <v>19</v>
      </c>
      <c r="N261" s="144" t="s">
        <v>20</v>
      </c>
      <c r="O261" s="160"/>
      <c r="P261" s="160"/>
      <c r="Q261" s="171"/>
      <c r="R261" s="6"/>
    </row>
    <row r="262" spans="3:18" ht="27.75" thickTop="1">
      <c r="C262" s="5"/>
      <c r="D262" s="18"/>
      <c r="E262" s="19" t="s">
        <v>21</v>
      </c>
      <c r="F262" s="20"/>
      <c r="G262" s="21"/>
      <c r="H262" s="22"/>
      <c r="I262" s="22"/>
      <c r="J262" s="23"/>
      <c r="K262" s="22"/>
      <c r="L262" s="24"/>
      <c r="M262" s="25"/>
      <c r="N262" s="23"/>
      <c r="O262" s="26"/>
      <c r="P262" s="27"/>
      <c r="Q262" s="28"/>
      <c r="R262" s="6"/>
    </row>
    <row r="263" spans="3:18" ht="30">
      <c r="C263" s="5"/>
      <c r="D263" s="35"/>
      <c r="E263" s="82" t="s">
        <v>83</v>
      </c>
      <c r="F263" s="22"/>
      <c r="G263" s="32"/>
      <c r="H263" s="26"/>
      <c r="I263" s="26"/>
      <c r="J263" s="24"/>
      <c r="K263" s="31"/>
      <c r="L263" s="24"/>
      <c r="M263" s="26"/>
      <c r="N263" s="24"/>
      <c r="O263" s="26"/>
      <c r="P263" s="36"/>
      <c r="Q263" s="28"/>
      <c r="R263" s="6"/>
    </row>
    <row r="264" spans="3:18" ht="30">
      <c r="C264" s="5"/>
      <c r="D264" s="35"/>
      <c r="E264" s="82" t="s">
        <v>90</v>
      </c>
      <c r="F264" s="22" t="s">
        <v>36</v>
      </c>
      <c r="G264" s="32">
        <v>250</v>
      </c>
      <c r="H264" s="26">
        <v>0</v>
      </c>
      <c r="I264" s="26">
        <v>4</v>
      </c>
      <c r="J264" s="24">
        <v>1</v>
      </c>
      <c r="K264" s="31">
        <f>M264-I264</f>
        <v>0</v>
      </c>
      <c r="L264" s="24">
        <f>N264-J264</f>
        <v>0</v>
      </c>
      <c r="M264" s="26">
        <v>4</v>
      </c>
      <c r="N264" s="24">
        <v>1</v>
      </c>
      <c r="O264" s="26">
        <f t="shared" ref="O264:O265" si="11">N264*M264*G264</f>
        <v>1000</v>
      </c>
      <c r="P264" s="36"/>
      <c r="Q264" s="28"/>
      <c r="R264" s="6"/>
    </row>
    <row r="265" spans="3:18" ht="30">
      <c r="C265" s="5"/>
      <c r="D265" s="35"/>
      <c r="E265" s="82" t="s">
        <v>91</v>
      </c>
      <c r="F265" s="22" t="s">
        <v>36</v>
      </c>
      <c r="G265" s="32">
        <v>150</v>
      </c>
      <c r="H265" s="26">
        <v>0</v>
      </c>
      <c r="I265" s="26">
        <v>2</v>
      </c>
      <c r="J265" s="24">
        <v>1</v>
      </c>
      <c r="K265" s="31">
        <f>M265-I265</f>
        <v>0</v>
      </c>
      <c r="L265" s="24">
        <f>N265-J265</f>
        <v>0</v>
      </c>
      <c r="M265" s="26">
        <v>2</v>
      </c>
      <c r="N265" s="24">
        <v>1</v>
      </c>
      <c r="O265" s="26">
        <f t="shared" si="11"/>
        <v>300</v>
      </c>
      <c r="P265" s="36"/>
      <c r="Q265" s="28"/>
      <c r="R265" s="6"/>
    </row>
    <row r="266" spans="3:18" ht="30">
      <c r="C266" s="5"/>
      <c r="D266" s="35"/>
      <c r="E266" s="82"/>
      <c r="F266" s="22"/>
      <c r="G266" s="32"/>
      <c r="H266" s="26"/>
      <c r="I266" s="26"/>
      <c r="J266" s="24"/>
      <c r="K266" s="31"/>
      <c r="L266" s="24"/>
      <c r="M266" s="26"/>
      <c r="N266" s="24"/>
      <c r="O266" s="26"/>
      <c r="P266" s="36"/>
      <c r="Q266" s="28"/>
      <c r="R266" s="6"/>
    </row>
    <row r="267" spans="3:18" ht="22.5">
      <c r="C267" s="5"/>
      <c r="D267" s="35"/>
      <c r="E267" s="85"/>
      <c r="F267" s="85"/>
      <c r="G267" s="85"/>
      <c r="H267" s="85"/>
      <c r="I267" s="85"/>
      <c r="J267" s="85"/>
      <c r="K267" s="85"/>
      <c r="L267" s="85"/>
      <c r="M267" s="85"/>
      <c r="N267" s="85"/>
      <c r="O267" s="85"/>
      <c r="P267" s="36"/>
      <c r="Q267" s="28"/>
      <c r="R267" s="6"/>
    </row>
    <row r="268" spans="3:18" ht="22.5">
      <c r="C268" s="5"/>
      <c r="D268" s="35"/>
      <c r="E268" s="85"/>
      <c r="F268" s="85"/>
      <c r="G268" s="85"/>
      <c r="H268" s="85"/>
      <c r="I268" s="85"/>
      <c r="J268" s="85"/>
      <c r="K268" s="85"/>
      <c r="L268" s="85"/>
      <c r="M268" s="85"/>
      <c r="N268" s="85"/>
      <c r="O268" s="85"/>
      <c r="P268" s="36"/>
      <c r="Q268" s="28"/>
      <c r="R268" s="6"/>
    </row>
    <row r="269" spans="3:18" ht="30">
      <c r="C269" s="5"/>
      <c r="D269" s="35"/>
      <c r="E269" s="86"/>
      <c r="F269" s="22"/>
      <c r="G269" s="32"/>
      <c r="H269" s="26"/>
      <c r="I269" s="26"/>
      <c r="J269" s="24"/>
      <c r="K269" s="26"/>
      <c r="L269" s="24"/>
      <c r="M269" s="26"/>
      <c r="N269" s="24"/>
      <c r="O269" s="26"/>
      <c r="P269" s="36"/>
      <c r="Q269" s="28"/>
      <c r="R269" s="6"/>
    </row>
    <row r="270" spans="3:18" ht="23.25" thickBot="1">
      <c r="C270" s="5"/>
      <c r="D270" s="74"/>
      <c r="E270" s="58"/>
      <c r="F270" s="22"/>
      <c r="G270" s="26"/>
      <c r="H270" s="26"/>
      <c r="I270" s="32"/>
      <c r="J270" s="24"/>
      <c r="K270" s="26"/>
      <c r="L270" s="24"/>
      <c r="M270" s="32"/>
      <c r="N270" s="24"/>
      <c r="O270" s="26"/>
      <c r="P270" s="36"/>
      <c r="Q270" s="28"/>
      <c r="R270" s="6"/>
    </row>
    <row r="271" spans="3:18" ht="31.5" thickTop="1" thickBot="1">
      <c r="C271" s="5"/>
      <c r="D271" s="164" t="s">
        <v>25</v>
      </c>
      <c r="E271" s="165"/>
      <c r="F271" s="165"/>
      <c r="G271" s="165"/>
      <c r="H271" s="165"/>
      <c r="I271" s="165"/>
      <c r="J271" s="165"/>
      <c r="K271" s="165"/>
      <c r="L271" s="165"/>
      <c r="M271" s="165"/>
      <c r="N271" s="165"/>
      <c r="O271" s="37">
        <f>SUM(O262:O270)</f>
        <v>1300</v>
      </c>
      <c r="P271" s="38"/>
      <c r="Q271" s="39"/>
      <c r="R271" s="6"/>
    </row>
    <row r="272" spans="3:18" ht="31.5" thickTop="1" thickBot="1">
      <c r="C272" s="5"/>
      <c r="D272" s="164" t="s">
        <v>26</v>
      </c>
      <c r="E272" s="165"/>
      <c r="F272" s="165"/>
      <c r="G272" s="165"/>
      <c r="H272" s="165"/>
      <c r="I272" s="165"/>
      <c r="J272" s="165"/>
      <c r="K272" s="165"/>
      <c r="L272" s="165"/>
      <c r="M272" s="165"/>
      <c r="N272" s="165"/>
      <c r="O272" s="37">
        <v>0</v>
      </c>
      <c r="P272" s="38"/>
      <c r="Q272" s="39"/>
      <c r="R272" s="6"/>
    </row>
    <row r="273" spans="3:18" ht="31.5" thickTop="1" thickBot="1">
      <c r="C273" s="5"/>
      <c r="D273" s="164" t="s">
        <v>27</v>
      </c>
      <c r="E273" s="165"/>
      <c r="F273" s="165"/>
      <c r="G273" s="165"/>
      <c r="H273" s="165"/>
      <c r="I273" s="165"/>
      <c r="J273" s="165"/>
      <c r="K273" s="165"/>
      <c r="L273" s="165"/>
      <c r="M273" s="165"/>
      <c r="N273" s="165"/>
      <c r="O273" s="37">
        <f>O271-O272</f>
        <v>1300</v>
      </c>
      <c r="P273" s="38"/>
      <c r="Q273" s="39"/>
      <c r="R273" s="6"/>
    </row>
    <row r="274" spans="3:18" ht="26.25" thickTop="1">
      <c r="C274" s="5"/>
      <c r="D274" s="166"/>
      <c r="E274" s="166"/>
      <c r="F274" s="166"/>
      <c r="G274" s="166"/>
      <c r="H274" s="166"/>
      <c r="I274" s="166"/>
      <c r="J274" s="166"/>
      <c r="K274" s="166"/>
      <c r="L274" s="166"/>
      <c r="R274" s="6"/>
    </row>
    <row r="275" spans="3:18">
      <c r="C275" s="5"/>
      <c r="D275" s="143"/>
      <c r="E275" s="142"/>
      <c r="F275" s="143"/>
      <c r="G275" s="143"/>
      <c r="H275" s="143"/>
      <c r="I275" s="167"/>
      <c r="J275" s="167"/>
      <c r="K275" s="167"/>
      <c r="L275" s="168"/>
      <c r="M275" s="168"/>
      <c r="N275" s="168"/>
      <c r="O275" s="43"/>
      <c r="P275" s="43"/>
      <c r="Q275" s="43"/>
      <c r="R275" s="44"/>
    </row>
    <row r="276" spans="3:18" ht="22.5">
      <c r="C276" s="46"/>
      <c r="D276" s="147" t="s">
        <v>35</v>
      </c>
      <c r="E276" s="147"/>
      <c r="F276" s="147" t="s">
        <v>28</v>
      </c>
      <c r="G276" s="147"/>
      <c r="H276" s="147"/>
      <c r="I276" s="148" t="s">
        <v>29</v>
      </c>
      <c r="J276" s="148"/>
      <c r="K276" s="148"/>
      <c r="L276" s="148"/>
      <c r="M276" s="148"/>
      <c r="N276" s="148"/>
      <c r="O276" s="147" t="s">
        <v>30</v>
      </c>
      <c r="P276" s="147"/>
      <c r="Q276" s="141"/>
      <c r="R276" s="48"/>
    </row>
    <row r="277" spans="3:18" ht="22.5">
      <c r="C277" s="5"/>
      <c r="D277" s="147" t="s">
        <v>330</v>
      </c>
      <c r="E277" s="147"/>
      <c r="F277" s="147" t="s">
        <v>49</v>
      </c>
      <c r="G277" s="147"/>
      <c r="H277" s="147"/>
      <c r="I277" s="147" t="s">
        <v>49</v>
      </c>
      <c r="J277" s="147"/>
      <c r="K277" s="147"/>
      <c r="L277" s="147"/>
      <c r="M277" s="147"/>
      <c r="N277" s="147"/>
      <c r="O277" s="147" t="s">
        <v>49</v>
      </c>
      <c r="P277" s="147"/>
      <c r="Q277" s="50"/>
      <c r="R277" s="6"/>
    </row>
    <row r="278" spans="3:18" ht="22.5">
      <c r="C278" s="5"/>
      <c r="D278" s="147" t="s">
        <v>31</v>
      </c>
      <c r="E278" s="147"/>
      <c r="F278" s="147" t="s">
        <v>32</v>
      </c>
      <c r="G278" s="147"/>
      <c r="H278" s="147"/>
      <c r="I278" s="147" t="s">
        <v>32</v>
      </c>
      <c r="J278" s="147"/>
      <c r="K278" s="147"/>
      <c r="L278" s="147"/>
      <c r="M278" s="147"/>
      <c r="N278" s="147"/>
      <c r="O278" s="147" t="s">
        <v>33</v>
      </c>
      <c r="P278" s="147"/>
      <c r="Q278" s="50"/>
      <c r="R278" s="6"/>
    </row>
    <row r="279" spans="3:18" ht="23.25" thickBot="1">
      <c r="C279" s="51"/>
      <c r="D279" s="52"/>
      <c r="E279" s="52"/>
      <c r="F279" s="52"/>
      <c r="G279" s="52"/>
      <c r="H279" s="52"/>
      <c r="I279" s="52"/>
      <c r="J279" s="52"/>
      <c r="K279" s="52"/>
      <c r="L279" s="52"/>
      <c r="M279" s="52"/>
      <c r="N279" s="52"/>
      <c r="O279" s="52"/>
      <c r="P279" s="52"/>
      <c r="Q279" s="53" t="s">
        <v>34</v>
      </c>
      <c r="R279" s="54"/>
    </row>
    <row r="280" spans="3:18" ht="15" thickTop="1"/>
    <row r="287" spans="3:18" ht="15" thickBot="1"/>
    <row r="288" spans="3:18" ht="15" thickTop="1">
      <c r="C288" s="1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3"/>
    </row>
    <row r="289" spans="3:18">
      <c r="C289" s="5"/>
      <c r="R289" s="6"/>
    </row>
    <row r="290" spans="3:18" ht="90">
      <c r="C290" s="5"/>
      <c r="E290" s="7" t="s">
        <v>0</v>
      </c>
      <c r="F290" s="149" t="s">
        <v>1</v>
      </c>
      <c r="G290" s="150"/>
      <c r="H290" s="150"/>
      <c r="I290" s="150"/>
      <c r="J290" s="151"/>
      <c r="K290" s="152"/>
      <c r="L290" s="152"/>
      <c r="M290" s="152"/>
      <c r="N290" s="152"/>
      <c r="O290" s="152"/>
      <c r="P290" s="8"/>
      <c r="R290" s="6"/>
    </row>
    <row r="291" spans="3:18">
      <c r="C291" s="5"/>
      <c r="E291" s="9"/>
      <c r="Q291" s="10"/>
      <c r="R291" s="6"/>
    </row>
    <row r="292" spans="3:18">
      <c r="C292" s="5"/>
      <c r="R292" s="6"/>
    </row>
    <row r="293" spans="3:18" ht="22.5">
      <c r="C293" s="5"/>
      <c r="D293" s="147" t="s">
        <v>2</v>
      </c>
      <c r="E293" s="147"/>
      <c r="F293" s="11"/>
      <c r="G293" s="11"/>
      <c r="H293" s="174" t="s">
        <v>92</v>
      </c>
      <c r="I293" s="174"/>
      <c r="J293" s="174"/>
      <c r="K293" s="12"/>
      <c r="R293" s="6"/>
    </row>
    <row r="294" spans="3:18" ht="20.25">
      <c r="C294" s="5"/>
      <c r="D294" s="153" t="s">
        <v>49</v>
      </c>
      <c r="E294" s="153"/>
      <c r="F294" s="13"/>
      <c r="G294" s="13"/>
      <c r="H294" s="153" t="s">
        <v>3</v>
      </c>
      <c r="I294" s="153"/>
      <c r="J294" s="13"/>
      <c r="K294" s="13"/>
      <c r="M294" s="154" t="s">
        <v>4</v>
      </c>
      <c r="N294" s="154"/>
      <c r="R294" s="6"/>
    </row>
    <row r="295" spans="3:18" ht="20.25">
      <c r="C295" s="5"/>
      <c r="D295" s="153"/>
      <c r="E295" s="153"/>
      <c r="F295" s="13"/>
      <c r="G295" s="13"/>
      <c r="H295" s="146"/>
      <c r="I295" s="146"/>
      <c r="J295" s="13"/>
      <c r="K295" s="13"/>
      <c r="M295" s="15"/>
      <c r="R295" s="6"/>
    </row>
    <row r="296" spans="3:18" ht="20.25">
      <c r="C296" s="5"/>
      <c r="D296" s="153" t="s">
        <v>93</v>
      </c>
      <c r="E296" s="153"/>
      <c r="F296" s="13"/>
      <c r="G296" s="13"/>
      <c r="H296" s="153" t="s">
        <v>60</v>
      </c>
      <c r="I296" s="153"/>
      <c r="J296" s="153"/>
      <c r="K296" s="153"/>
      <c r="L296" s="153"/>
      <c r="M296" s="154" t="s">
        <v>6</v>
      </c>
      <c r="N296" s="154"/>
      <c r="R296" s="6"/>
    </row>
    <row r="297" spans="3:18" ht="15" thickBot="1">
      <c r="C297" s="5"/>
      <c r="D297" s="16"/>
      <c r="R297" s="6"/>
    </row>
    <row r="298" spans="3:18" ht="23.25" thickTop="1">
      <c r="C298" s="5"/>
      <c r="D298" s="155" t="s">
        <v>7</v>
      </c>
      <c r="E298" s="158" t="s">
        <v>8</v>
      </c>
      <c r="F298" s="158" t="s">
        <v>9</v>
      </c>
      <c r="G298" s="161" t="s">
        <v>10</v>
      </c>
      <c r="H298" s="161" t="s">
        <v>11</v>
      </c>
      <c r="I298" s="158" t="s">
        <v>12</v>
      </c>
      <c r="J298" s="158"/>
      <c r="K298" s="158"/>
      <c r="L298" s="158"/>
      <c r="M298" s="158"/>
      <c r="N298" s="158"/>
      <c r="O298" s="158" t="s">
        <v>13</v>
      </c>
      <c r="P298" s="158" t="s">
        <v>14</v>
      </c>
      <c r="Q298" s="169" t="s">
        <v>15</v>
      </c>
      <c r="R298" s="6"/>
    </row>
    <row r="299" spans="3:18" ht="22.5">
      <c r="C299" s="5"/>
      <c r="D299" s="156"/>
      <c r="E299" s="159"/>
      <c r="F299" s="159"/>
      <c r="G299" s="162"/>
      <c r="H299" s="162"/>
      <c r="I299" s="172" t="s">
        <v>16</v>
      </c>
      <c r="J299" s="173"/>
      <c r="K299" s="159" t="s">
        <v>17</v>
      </c>
      <c r="L299" s="159"/>
      <c r="M299" s="159" t="s">
        <v>18</v>
      </c>
      <c r="N299" s="159"/>
      <c r="O299" s="159"/>
      <c r="P299" s="159"/>
      <c r="Q299" s="170"/>
      <c r="R299" s="6"/>
    </row>
    <row r="300" spans="3:18" ht="23.25" thickBot="1">
      <c r="C300" s="5"/>
      <c r="D300" s="157"/>
      <c r="E300" s="160"/>
      <c r="F300" s="160"/>
      <c r="G300" s="163"/>
      <c r="H300" s="163"/>
      <c r="I300" s="144" t="s">
        <v>19</v>
      </c>
      <c r="J300" s="144" t="s">
        <v>20</v>
      </c>
      <c r="K300" s="144" t="s">
        <v>19</v>
      </c>
      <c r="L300" s="144" t="s">
        <v>20</v>
      </c>
      <c r="M300" s="144" t="s">
        <v>19</v>
      </c>
      <c r="N300" s="144" t="s">
        <v>20</v>
      </c>
      <c r="O300" s="160"/>
      <c r="P300" s="160"/>
      <c r="Q300" s="171"/>
      <c r="R300" s="6"/>
    </row>
    <row r="301" spans="3:18" ht="27.75" thickTop="1">
      <c r="C301" s="5"/>
      <c r="D301" s="18"/>
      <c r="E301" s="19" t="s">
        <v>21</v>
      </c>
      <c r="F301" s="20"/>
      <c r="G301" s="21"/>
      <c r="H301" s="22"/>
      <c r="I301" s="22"/>
      <c r="J301" s="23"/>
      <c r="K301" s="22"/>
      <c r="L301" s="24"/>
      <c r="M301" s="25"/>
      <c r="N301" s="23"/>
      <c r="O301" s="26"/>
      <c r="P301" s="27"/>
      <c r="Q301" s="28"/>
      <c r="R301" s="6"/>
    </row>
    <row r="302" spans="3:18" ht="30">
      <c r="C302" s="5"/>
      <c r="D302" s="35"/>
      <c r="E302" s="82"/>
      <c r="F302" s="22"/>
      <c r="G302" s="32"/>
      <c r="H302" s="26"/>
      <c r="I302" s="26"/>
      <c r="J302" s="24"/>
      <c r="K302" s="31"/>
      <c r="L302" s="24"/>
      <c r="M302" s="26"/>
      <c r="N302" s="24"/>
      <c r="O302" s="26"/>
      <c r="P302" s="36"/>
      <c r="Q302" s="28"/>
      <c r="R302" s="6"/>
    </row>
    <row r="303" spans="3:18" ht="27">
      <c r="C303" s="5"/>
      <c r="D303" s="35"/>
      <c r="E303" s="30" t="s">
        <v>50</v>
      </c>
      <c r="F303" s="22" t="s">
        <v>22</v>
      </c>
      <c r="G303" s="26">
        <v>300</v>
      </c>
      <c r="H303" s="26">
        <v>0</v>
      </c>
      <c r="I303" s="26">
        <v>17.739999999999998</v>
      </c>
      <c r="J303" s="24">
        <v>0.4</v>
      </c>
      <c r="K303" s="26">
        <f t="shared" ref="K303:L305" si="12">M303-I303</f>
        <v>0</v>
      </c>
      <c r="L303" s="24">
        <f>N303-J303</f>
        <v>0</v>
      </c>
      <c r="M303" s="26">
        <v>17.739999999999998</v>
      </c>
      <c r="N303" s="24">
        <v>0.4</v>
      </c>
      <c r="O303" s="26">
        <f t="shared" ref="O303:O305" si="13">N303*M303*G303</f>
        <v>2128.8000000000002</v>
      </c>
      <c r="P303" s="36"/>
      <c r="Q303" s="28"/>
      <c r="R303" s="6"/>
    </row>
    <row r="304" spans="3:18" ht="27">
      <c r="C304" s="5"/>
      <c r="D304" s="35"/>
      <c r="E304" s="30" t="s">
        <v>51</v>
      </c>
      <c r="F304" s="22" t="s">
        <v>22</v>
      </c>
      <c r="G304" s="26">
        <v>280</v>
      </c>
      <c r="H304" s="26">
        <v>0</v>
      </c>
      <c r="I304" s="68">
        <v>10</v>
      </c>
      <c r="J304" s="24">
        <v>0.4</v>
      </c>
      <c r="K304" s="26">
        <f t="shared" si="12"/>
        <v>0</v>
      </c>
      <c r="L304" s="24">
        <f t="shared" si="12"/>
        <v>0</v>
      </c>
      <c r="M304" s="68">
        <v>10</v>
      </c>
      <c r="N304" s="24">
        <v>0.4</v>
      </c>
      <c r="O304" s="26">
        <f t="shared" si="13"/>
        <v>1120</v>
      </c>
      <c r="P304" s="36"/>
      <c r="Q304" s="28"/>
      <c r="R304" s="6"/>
    </row>
    <row r="305" spans="3:18" ht="54">
      <c r="C305" s="5"/>
      <c r="D305" s="35"/>
      <c r="E305" s="30" t="s">
        <v>94</v>
      </c>
      <c r="F305" s="22" t="s">
        <v>48</v>
      </c>
      <c r="G305" s="26">
        <v>30</v>
      </c>
      <c r="H305" s="26">
        <v>0</v>
      </c>
      <c r="I305" s="26">
        <f>17.74/0.425</f>
        <v>41.741176470588236</v>
      </c>
      <c r="J305" s="24">
        <v>0.4</v>
      </c>
      <c r="K305" s="26">
        <f t="shared" si="12"/>
        <v>0</v>
      </c>
      <c r="L305" s="24">
        <f t="shared" si="12"/>
        <v>0</v>
      </c>
      <c r="M305" s="26">
        <f>17.74/0.425</f>
        <v>41.741176470588236</v>
      </c>
      <c r="N305" s="24">
        <v>0.4</v>
      </c>
      <c r="O305" s="26">
        <f t="shared" si="13"/>
        <v>500.89411764705892</v>
      </c>
      <c r="P305" s="36"/>
      <c r="Q305" s="28"/>
      <c r="R305" s="6"/>
    </row>
    <row r="306" spans="3:18" ht="27">
      <c r="C306" s="5"/>
      <c r="D306" s="35"/>
      <c r="E306" s="30"/>
      <c r="F306" s="75"/>
      <c r="G306" s="76"/>
      <c r="H306" s="76"/>
      <c r="I306" s="76"/>
      <c r="J306" s="24"/>
      <c r="K306" s="76"/>
      <c r="L306" s="77"/>
      <c r="M306" s="76"/>
      <c r="N306" s="24"/>
      <c r="O306" s="76"/>
      <c r="P306" s="36"/>
      <c r="Q306" s="28"/>
      <c r="R306" s="6"/>
    </row>
    <row r="307" spans="3:18" ht="27">
      <c r="C307" s="5"/>
      <c r="D307" s="35"/>
      <c r="E307" s="30"/>
      <c r="F307" s="75"/>
      <c r="G307" s="76"/>
      <c r="H307" s="76"/>
      <c r="I307" s="76"/>
      <c r="J307" s="24"/>
      <c r="K307" s="76"/>
      <c r="L307" s="77"/>
      <c r="M307" s="76"/>
      <c r="N307" s="24"/>
      <c r="O307" s="76"/>
      <c r="P307" s="36"/>
      <c r="Q307" s="28"/>
      <c r="R307" s="6"/>
    </row>
    <row r="308" spans="3:18" ht="27">
      <c r="C308" s="5"/>
      <c r="D308" s="35"/>
      <c r="E308" s="30"/>
      <c r="F308" s="75"/>
      <c r="G308" s="76"/>
      <c r="H308" s="76"/>
      <c r="I308" s="76"/>
      <c r="J308" s="24"/>
      <c r="K308" s="76"/>
      <c r="L308" s="77"/>
      <c r="M308" s="76"/>
      <c r="N308" s="24"/>
      <c r="O308" s="76"/>
      <c r="P308" s="36"/>
      <c r="Q308" s="28"/>
      <c r="R308" s="6"/>
    </row>
    <row r="309" spans="3:18" ht="27">
      <c r="C309" s="5"/>
      <c r="D309" s="35"/>
      <c r="E309" s="30"/>
      <c r="F309" s="75"/>
      <c r="G309" s="76"/>
      <c r="H309" s="76"/>
      <c r="I309" s="76"/>
      <c r="J309" s="24"/>
      <c r="K309" s="76"/>
      <c r="L309" s="77"/>
      <c r="M309" s="76"/>
      <c r="N309" s="24"/>
      <c r="O309" s="76"/>
      <c r="P309" s="36"/>
      <c r="Q309" s="28"/>
      <c r="R309" s="6"/>
    </row>
    <row r="310" spans="3:18" ht="23.25" thickBot="1">
      <c r="C310" s="5"/>
      <c r="D310" s="74"/>
      <c r="E310" s="58"/>
      <c r="F310" s="22"/>
      <c r="G310" s="26"/>
      <c r="H310" s="26"/>
      <c r="I310" s="32"/>
      <c r="J310" s="24"/>
      <c r="K310" s="26"/>
      <c r="L310" s="24"/>
      <c r="M310" s="32"/>
      <c r="N310" s="24"/>
      <c r="O310" s="26"/>
      <c r="P310" s="36"/>
      <c r="Q310" s="28"/>
      <c r="R310" s="6"/>
    </row>
    <row r="311" spans="3:18" ht="31.5" thickTop="1" thickBot="1">
      <c r="C311" s="5"/>
      <c r="D311" s="164" t="s">
        <v>25</v>
      </c>
      <c r="E311" s="165"/>
      <c r="F311" s="165"/>
      <c r="G311" s="165"/>
      <c r="H311" s="165"/>
      <c r="I311" s="165"/>
      <c r="J311" s="165"/>
      <c r="K311" s="165"/>
      <c r="L311" s="165"/>
      <c r="M311" s="165"/>
      <c r="N311" s="165"/>
      <c r="O311" s="37">
        <f>SUM(O301:O310)</f>
        <v>3749.6941176470591</v>
      </c>
      <c r="P311" s="38"/>
      <c r="Q311" s="39"/>
      <c r="R311" s="6"/>
    </row>
    <row r="312" spans="3:18" ht="31.5" thickTop="1" thickBot="1">
      <c r="C312" s="5"/>
      <c r="D312" s="164" t="s">
        <v>26</v>
      </c>
      <c r="E312" s="165"/>
      <c r="F312" s="165"/>
      <c r="G312" s="165"/>
      <c r="H312" s="165"/>
      <c r="I312" s="165"/>
      <c r="J312" s="165"/>
      <c r="K312" s="165"/>
      <c r="L312" s="165"/>
      <c r="M312" s="165"/>
      <c r="N312" s="165"/>
      <c r="O312" s="37">
        <v>1111</v>
      </c>
      <c r="P312" s="38"/>
      <c r="Q312" s="39"/>
      <c r="R312" s="6"/>
    </row>
    <row r="313" spans="3:18" ht="31.5" thickTop="1" thickBot="1">
      <c r="C313" s="5"/>
      <c r="D313" s="164" t="s">
        <v>27</v>
      </c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37">
        <f>O311-O312</f>
        <v>2638.6941176470591</v>
      </c>
      <c r="P313" s="38"/>
      <c r="Q313" s="39"/>
      <c r="R313" s="6"/>
    </row>
    <row r="314" spans="3:18" ht="26.25" thickTop="1">
      <c r="C314" s="5"/>
      <c r="D314" s="166"/>
      <c r="E314" s="166"/>
      <c r="F314" s="166"/>
      <c r="G314" s="166"/>
      <c r="H314" s="166"/>
      <c r="I314" s="166"/>
      <c r="J314" s="166"/>
      <c r="K314" s="166"/>
      <c r="L314" s="166"/>
      <c r="R314" s="6"/>
    </row>
    <row r="315" spans="3:18">
      <c r="C315" s="5"/>
      <c r="D315" s="143"/>
      <c r="E315" s="142"/>
      <c r="F315" s="143"/>
      <c r="G315" s="143"/>
      <c r="H315" s="143"/>
      <c r="I315" s="167"/>
      <c r="J315" s="167"/>
      <c r="K315" s="167"/>
      <c r="L315" s="168"/>
      <c r="M315" s="168"/>
      <c r="N315" s="168"/>
      <c r="O315" s="43"/>
      <c r="P315" s="43"/>
      <c r="Q315" s="43"/>
      <c r="R315" s="44"/>
    </row>
    <row r="316" spans="3:18" ht="22.5">
      <c r="C316" s="46"/>
      <c r="D316" s="147" t="s">
        <v>35</v>
      </c>
      <c r="E316" s="147"/>
      <c r="F316" s="147" t="s">
        <v>28</v>
      </c>
      <c r="G316" s="147"/>
      <c r="H316" s="147"/>
      <c r="I316" s="148" t="s">
        <v>29</v>
      </c>
      <c r="J316" s="148"/>
      <c r="K316" s="148"/>
      <c r="L316" s="148"/>
      <c r="M316" s="148"/>
      <c r="N316" s="148"/>
      <c r="O316" s="147" t="s">
        <v>30</v>
      </c>
      <c r="P316" s="147"/>
      <c r="Q316" s="141"/>
      <c r="R316" s="48"/>
    </row>
    <row r="317" spans="3:18" ht="22.5">
      <c r="C317" s="5"/>
      <c r="D317" s="147" t="s">
        <v>330</v>
      </c>
      <c r="E317" s="147"/>
      <c r="F317" s="147" t="s">
        <v>49</v>
      </c>
      <c r="G317" s="147"/>
      <c r="H317" s="147"/>
      <c r="I317" s="147" t="s">
        <v>49</v>
      </c>
      <c r="J317" s="147"/>
      <c r="K317" s="147"/>
      <c r="L317" s="147"/>
      <c r="M317" s="147"/>
      <c r="N317" s="147"/>
      <c r="O317" s="147" t="s">
        <v>49</v>
      </c>
      <c r="P317" s="147"/>
      <c r="Q317" s="50"/>
      <c r="R317" s="6"/>
    </row>
    <row r="318" spans="3:18" ht="22.5">
      <c r="C318" s="5"/>
      <c r="D318" s="147" t="s">
        <v>31</v>
      </c>
      <c r="E318" s="147"/>
      <c r="F318" s="147" t="s">
        <v>32</v>
      </c>
      <c r="G318" s="147"/>
      <c r="H318" s="147"/>
      <c r="I318" s="147" t="s">
        <v>32</v>
      </c>
      <c r="J318" s="147"/>
      <c r="K318" s="147"/>
      <c r="L318" s="147"/>
      <c r="M318" s="147"/>
      <c r="N318" s="147"/>
      <c r="O318" s="147" t="s">
        <v>33</v>
      </c>
      <c r="P318" s="147"/>
      <c r="Q318" s="50"/>
      <c r="R318" s="6"/>
    </row>
    <row r="319" spans="3:18" ht="23.25" thickBot="1">
      <c r="C319" s="51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3" t="s">
        <v>34</v>
      </c>
      <c r="R319" s="54"/>
    </row>
    <row r="320" spans="3:18" ht="15" thickTop="1"/>
    <row r="326" spans="3:18" ht="15" thickBot="1"/>
    <row r="327" spans="3:18" ht="15" thickTop="1">
      <c r="C327" s="1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3"/>
    </row>
    <row r="328" spans="3:18">
      <c r="C328" s="5"/>
      <c r="R328" s="6"/>
    </row>
    <row r="329" spans="3:18" ht="90" customHeight="1">
      <c r="C329" s="5"/>
      <c r="E329" s="7" t="s">
        <v>0</v>
      </c>
      <c r="F329" s="149" t="s">
        <v>1</v>
      </c>
      <c r="G329" s="150"/>
      <c r="H329" s="150"/>
      <c r="I329" s="150"/>
      <c r="J329" s="151"/>
      <c r="K329" s="152"/>
      <c r="L329" s="152"/>
      <c r="M329" s="152"/>
      <c r="N329" s="152"/>
      <c r="O329" s="152"/>
      <c r="P329" s="8"/>
      <c r="R329" s="6"/>
    </row>
    <row r="330" spans="3:18" ht="22.5" customHeight="1">
      <c r="C330" s="5"/>
      <c r="E330" s="9"/>
      <c r="Q330" s="10"/>
      <c r="R330" s="6"/>
    </row>
    <row r="331" spans="3:18" ht="22.5" customHeight="1">
      <c r="C331" s="5"/>
      <c r="R331" s="6"/>
    </row>
    <row r="332" spans="3:18" ht="22.5" customHeight="1">
      <c r="C332" s="5"/>
      <c r="D332" s="147" t="s">
        <v>2</v>
      </c>
      <c r="E332" s="147"/>
      <c r="F332" s="11"/>
      <c r="G332" s="11"/>
      <c r="H332" s="174" t="s">
        <v>67</v>
      </c>
      <c r="I332" s="174"/>
      <c r="J332" s="174"/>
      <c r="K332" s="12"/>
      <c r="R332" s="6"/>
    </row>
    <row r="333" spans="3:18" ht="22.5" customHeight="1">
      <c r="C333" s="5"/>
      <c r="D333" s="153" t="s">
        <v>49</v>
      </c>
      <c r="E333" s="153"/>
      <c r="F333" s="13"/>
      <c r="G333" s="13"/>
      <c r="H333" s="153" t="s">
        <v>3</v>
      </c>
      <c r="I333" s="153"/>
      <c r="J333" s="13"/>
      <c r="K333" s="13"/>
      <c r="M333" s="154" t="s">
        <v>106</v>
      </c>
      <c r="N333" s="154"/>
      <c r="R333" s="6"/>
    </row>
    <row r="334" spans="3:18" ht="22.5" customHeight="1">
      <c r="C334" s="5"/>
      <c r="D334" s="153"/>
      <c r="E334" s="153"/>
      <c r="F334" s="13"/>
      <c r="G334" s="13"/>
      <c r="H334" s="146"/>
      <c r="I334" s="146"/>
      <c r="J334" s="13"/>
      <c r="K334" s="13"/>
      <c r="M334" s="15"/>
      <c r="R334" s="6"/>
    </row>
    <row r="335" spans="3:18" ht="23.25" customHeight="1">
      <c r="C335" s="5"/>
      <c r="D335" s="153" t="s">
        <v>113</v>
      </c>
      <c r="E335" s="153"/>
      <c r="F335" s="13"/>
      <c r="G335" s="13"/>
      <c r="H335" s="153" t="s">
        <v>47</v>
      </c>
      <c r="I335" s="153"/>
      <c r="J335" s="153"/>
      <c r="K335" s="153"/>
      <c r="L335" s="153"/>
      <c r="M335" s="154" t="s">
        <v>6</v>
      </c>
      <c r="N335" s="154"/>
      <c r="R335" s="6"/>
    </row>
    <row r="336" spans="3:18" ht="15" thickBot="1">
      <c r="C336" s="5"/>
      <c r="D336" s="16"/>
      <c r="R336" s="6"/>
    </row>
    <row r="337" spans="3:32" ht="23.25" customHeight="1" thickTop="1">
      <c r="C337" s="5"/>
      <c r="D337" s="155" t="s">
        <v>7</v>
      </c>
      <c r="E337" s="158" t="s">
        <v>8</v>
      </c>
      <c r="F337" s="158" t="s">
        <v>9</v>
      </c>
      <c r="G337" s="161" t="s">
        <v>10</v>
      </c>
      <c r="H337" s="161" t="s">
        <v>11</v>
      </c>
      <c r="I337" s="158" t="s">
        <v>12</v>
      </c>
      <c r="J337" s="158"/>
      <c r="K337" s="158"/>
      <c r="L337" s="158"/>
      <c r="M337" s="158"/>
      <c r="N337" s="158"/>
      <c r="O337" s="158" t="s">
        <v>13</v>
      </c>
      <c r="P337" s="158" t="s">
        <v>14</v>
      </c>
      <c r="Q337" s="169" t="s">
        <v>15</v>
      </c>
      <c r="R337" s="6"/>
      <c r="AF337" s="4">
        <v>28</v>
      </c>
    </row>
    <row r="338" spans="3:32" ht="22.5">
      <c r="C338" s="5"/>
      <c r="D338" s="156"/>
      <c r="E338" s="159"/>
      <c r="F338" s="159"/>
      <c r="G338" s="162"/>
      <c r="H338" s="162"/>
      <c r="I338" s="172" t="s">
        <v>16</v>
      </c>
      <c r="J338" s="173"/>
      <c r="K338" s="159" t="s">
        <v>17</v>
      </c>
      <c r="L338" s="159"/>
      <c r="M338" s="159" t="s">
        <v>18</v>
      </c>
      <c r="N338" s="159"/>
      <c r="O338" s="159"/>
      <c r="P338" s="159"/>
      <c r="Q338" s="170"/>
      <c r="R338" s="6"/>
    </row>
    <row r="339" spans="3:32" ht="23.25" thickBot="1">
      <c r="C339" s="5"/>
      <c r="D339" s="157"/>
      <c r="E339" s="160"/>
      <c r="F339" s="160"/>
      <c r="G339" s="163"/>
      <c r="H339" s="163"/>
      <c r="I339" s="144" t="s">
        <v>19</v>
      </c>
      <c r="J339" s="144" t="s">
        <v>20</v>
      </c>
      <c r="K339" s="144" t="s">
        <v>19</v>
      </c>
      <c r="L339" s="144" t="s">
        <v>20</v>
      </c>
      <c r="M339" s="144" t="s">
        <v>19</v>
      </c>
      <c r="N339" s="144" t="s">
        <v>20</v>
      </c>
      <c r="O339" s="160"/>
      <c r="P339" s="160"/>
      <c r="Q339" s="171"/>
      <c r="R339" s="6"/>
    </row>
    <row r="340" spans="3:32" ht="27.75" thickTop="1">
      <c r="C340" s="5"/>
      <c r="D340" s="18"/>
      <c r="E340" s="19" t="s">
        <v>21</v>
      </c>
      <c r="F340" s="20"/>
      <c r="G340" s="21"/>
      <c r="H340" s="22"/>
      <c r="I340" s="22"/>
      <c r="J340" s="23"/>
      <c r="K340" s="22"/>
      <c r="L340" s="24"/>
      <c r="M340" s="25"/>
      <c r="N340" s="23"/>
      <c r="O340" s="26"/>
      <c r="P340" s="27"/>
      <c r="Q340" s="28"/>
      <c r="R340" s="6"/>
    </row>
    <row r="341" spans="3:32" ht="30">
      <c r="C341" s="5"/>
      <c r="D341" s="35"/>
      <c r="E341" s="82"/>
      <c r="F341" s="22"/>
      <c r="G341" s="32"/>
      <c r="H341" s="26"/>
      <c r="I341" s="26"/>
      <c r="J341" s="24"/>
      <c r="K341" s="31"/>
      <c r="L341" s="24"/>
      <c r="M341" s="26"/>
      <c r="N341" s="24"/>
      <c r="O341" s="26"/>
      <c r="P341" s="36"/>
      <c r="Q341" s="28"/>
      <c r="R341" s="6"/>
    </row>
    <row r="342" spans="3:32" ht="54">
      <c r="C342" s="5"/>
      <c r="D342" s="35"/>
      <c r="E342" s="30" t="s">
        <v>95</v>
      </c>
      <c r="F342" s="22" t="s">
        <v>36</v>
      </c>
      <c r="G342" s="32">
        <v>55</v>
      </c>
      <c r="H342" s="26">
        <v>0</v>
      </c>
      <c r="I342" s="26">
        <f>(398*0.9)+(126*0.4)</f>
        <v>408.6</v>
      </c>
      <c r="J342" s="24">
        <v>0.8</v>
      </c>
      <c r="K342" s="31">
        <f>M342-I342</f>
        <v>0</v>
      </c>
      <c r="L342" s="24">
        <f>N342-J342</f>
        <v>0</v>
      </c>
      <c r="M342" s="26">
        <f>(398*0.9)+(126*0.4)</f>
        <v>408.6</v>
      </c>
      <c r="N342" s="24">
        <v>0.8</v>
      </c>
      <c r="O342" s="26">
        <f t="shared" ref="O342:O344" si="14">N342*M342*G342</f>
        <v>17978.400000000001</v>
      </c>
      <c r="P342" s="36"/>
      <c r="Q342" s="28"/>
      <c r="R342" s="6"/>
    </row>
    <row r="343" spans="3:32" ht="27">
      <c r="C343" s="5"/>
      <c r="D343" s="35"/>
      <c r="E343" s="30" t="s">
        <v>96</v>
      </c>
      <c r="F343" s="75" t="s">
        <v>48</v>
      </c>
      <c r="G343" s="76">
        <v>100</v>
      </c>
      <c r="H343" s="76">
        <v>0</v>
      </c>
      <c r="I343" s="76">
        <v>42.59</v>
      </c>
      <c r="J343" s="24">
        <v>0.8</v>
      </c>
      <c r="K343" s="76">
        <f t="shared" ref="K343:L349" si="15">M343-I343</f>
        <v>0</v>
      </c>
      <c r="L343" s="77">
        <f t="shared" si="15"/>
        <v>0</v>
      </c>
      <c r="M343" s="76">
        <v>42.59</v>
      </c>
      <c r="N343" s="24">
        <v>0.8</v>
      </c>
      <c r="O343" s="76">
        <f t="shared" si="14"/>
        <v>3407.2000000000003</v>
      </c>
      <c r="P343" s="36"/>
      <c r="Q343" s="28"/>
      <c r="R343" s="6"/>
    </row>
    <row r="344" spans="3:32" ht="27">
      <c r="C344" s="5"/>
      <c r="D344" s="35"/>
      <c r="E344" s="30" t="s">
        <v>97</v>
      </c>
      <c r="F344" s="75" t="s">
        <v>48</v>
      </c>
      <c r="G344" s="76">
        <v>25</v>
      </c>
      <c r="H344" s="76">
        <v>0</v>
      </c>
      <c r="I344" s="76">
        <v>42.28</v>
      </c>
      <c r="J344" s="24">
        <v>0.8</v>
      </c>
      <c r="K344" s="76">
        <f t="shared" si="15"/>
        <v>0</v>
      </c>
      <c r="L344" s="77">
        <f t="shared" si="15"/>
        <v>0</v>
      </c>
      <c r="M344" s="76">
        <v>42.28</v>
      </c>
      <c r="N344" s="24">
        <v>0.8</v>
      </c>
      <c r="O344" s="76">
        <f t="shared" si="14"/>
        <v>845.60000000000014</v>
      </c>
      <c r="P344" s="36"/>
      <c r="Q344" s="28"/>
      <c r="R344" s="6"/>
    </row>
    <row r="345" spans="3:32" ht="27">
      <c r="C345" s="5"/>
      <c r="D345" s="35"/>
      <c r="E345" s="30" t="s">
        <v>98</v>
      </c>
      <c r="F345" s="75" t="s">
        <v>48</v>
      </c>
      <c r="G345" s="76">
        <v>25</v>
      </c>
      <c r="H345" s="76">
        <v>0</v>
      </c>
      <c r="I345" s="76">
        <v>87.86</v>
      </c>
      <c r="J345" s="24">
        <v>0.8</v>
      </c>
      <c r="K345" s="76">
        <f t="shared" si="15"/>
        <v>0</v>
      </c>
      <c r="L345" s="77">
        <f t="shared" si="15"/>
        <v>0</v>
      </c>
      <c r="M345" s="76">
        <v>87.86</v>
      </c>
      <c r="N345" s="24">
        <v>0.8</v>
      </c>
      <c r="O345" s="76">
        <f>N345*M345*G345</f>
        <v>1757.1999999999998</v>
      </c>
      <c r="P345" s="36"/>
      <c r="Q345" s="28"/>
      <c r="R345" s="6"/>
    </row>
    <row r="346" spans="3:32" ht="27">
      <c r="C346" s="5"/>
      <c r="D346" s="35"/>
      <c r="E346" s="30" t="s">
        <v>99</v>
      </c>
      <c r="F346" s="75" t="s">
        <v>48</v>
      </c>
      <c r="G346" s="76">
        <v>15</v>
      </c>
      <c r="H346" s="76">
        <v>0</v>
      </c>
      <c r="I346" s="76">
        <v>63.24</v>
      </c>
      <c r="J346" s="24">
        <v>1</v>
      </c>
      <c r="K346" s="76">
        <f t="shared" si="15"/>
        <v>0</v>
      </c>
      <c r="L346" s="77">
        <f t="shared" si="15"/>
        <v>0</v>
      </c>
      <c r="M346" s="76">
        <v>63.24</v>
      </c>
      <c r="N346" s="24">
        <v>1</v>
      </c>
      <c r="O346" s="76">
        <f>N346*M346*G346</f>
        <v>948.6</v>
      </c>
      <c r="P346" s="36"/>
      <c r="Q346" s="28"/>
      <c r="R346" s="6"/>
    </row>
    <row r="347" spans="3:32" ht="27">
      <c r="C347" s="5"/>
      <c r="D347" s="35"/>
      <c r="E347" s="30" t="s">
        <v>100</v>
      </c>
      <c r="F347" s="75" t="s">
        <v>48</v>
      </c>
      <c r="G347" s="76">
        <v>100</v>
      </c>
      <c r="H347" s="76">
        <v>0</v>
      </c>
      <c r="I347" s="76">
        <v>126</v>
      </c>
      <c r="J347" s="24">
        <v>0.8</v>
      </c>
      <c r="K347" s="76">
        <f t="shared" si="15"/>
        <v>0</v>
      </c>
      <c r="L347" s="77">
        <f t="shared" si="15"/>
        <v>0</v>
      </c>
      <c r="M347" s="76">
        <v>126</v>
      </c>
      <c r="N347" s="24">
        <v>0.8</v>
      </c>
      <c r="O347" s="76">
        <f>N347*M347*G347</f>
        <v>10080.000000000002</v>
      </c>
      <c r="P347" s="36"/>
      <c r="Q347" s="28"/>
      <c r="R347" s="6"/>
    </row>
    <row r="348" spans="3:32" ht="27">
      <c r="C348" s="5"/>
      <c r="D348" s="35"/>
      <c r="E348" s="30" t="s">
        <v>114</v>
      </c>
      <c r="F348" s="75" t="s">
        <v>36</v>
      </c>
      <c r="G348" s="76">
        <v>250</v>
      </c>
      <c r="H348" s="76">
        <v>0</v>
      </c>
      <c r="I348" s="76">
        <v>18</v>
      </c>
      <c r="J348" s="24">
        <v>0.75</v>
      </c>
      <c r="K348" s="76">
        <f t="shared" si="15"/>
        <v>0</v>
      </c>
      <c r="L348" s="77">
        <f t="shared" si="15"/>
        <v>0</v>
      </c>
      <c r="M348" s="76">
        <v>18</v>
      </c>
      <c r="N348" s="24">
        <v>0.75</v>
      </c>
      <c r="O348" s="76">
        <f t="shared" ref="O348:O351" si="16">N348*M348*G348</f>
        <v>3375</v>
      </c>
      <c r="P348" s="36"/>
      <c r="Q348" s="28"/>
      <c r="R348" s="6"/>
    </row>
    <row r="349" spans="3:32" ht="27">
      <c r="C349" s="5"/>
      <c r="D349" s="35"/>
      <c r="E349" s="30" t="s">
        <v>115</v>
      </c>
      <c r="F349" s="75" t="s">
        <v>36</v>
      </c>
      <c r="G349" s="76">
        <v>150</v>
      </c>
      <c r="H349" s="76">
        <v>0</v>
      </c>
      <c r="I349" s="76">
        <v>6</v>
      </c>
      <c r="J349" s="24">
        <v>0.75</v>
      </c>
      <c r="K349" s="76">
        <f t="shared" si="15"/>
        <v>0</v>
      </c>
      <c r="L349" s="77">
        <f t="shared" si="15"/>
        <v>0</v>
      </c>
      <c r="M349" s="76">
        <v>6</v>
      </c>
      <c r="N349" s="24">
        <v>0.75</v>
      </c>
      <c r="O349" s="76">
        <f t="shared" si="16"/>
        <v>675</v>
      </c>
      <c r="P349" s="36"/>
      <c r="Q349" s="28"/>
      <c r="R349" s="6"/>
    </row>
    <row r="350" spans="3:32" ht="31.5" customHeight="1">
      <c r="C350" s="5"/>
      <c r="D350" s="35"/>
      <c r="E350" s="30" t="s">
        <v>90</v>
      </c>
      <c r="F350" s="22" t="s">
        <v>36</v>
      </c>
      <c r="G350" s="32">
        <v>250</v>
      </c>
      <c r="H350" s="26">
        <v>0</v>
      </c>
      <c r="I350" s="26">
        <v>2</v>
      </c>
      <c r="J350" s="24">
        <v>1</v>
      </c>
      <c r="K350" s="31">
        <f>M350-I350</f>
        <v>0</v>
      </c>
      <c r="L350" s="24">
        <f>N350-J350</f>
        <v>0</v>
      </c>
      <c r="M350" s="26">
        <v>2</v>
      </c>
      <c r="N350" s="24">
        <v>1</v>
      </c>
      <c r="O350" s="26">
        <f t="shared" si="16"/>
        <v>500</v>
      </c>
      <c r="P350" s="36"/>
      <c r="Q350" s="28"/>
      <c r="R350" s="6"/>
    </row>
    <row r="351" spans="3:32" ht="31.5" customHeight="1" thickBot="1">
      <c r="C351" s="5"/>
      <c r="D351" s="74"/>
      <c r="E351" s="30" t="s">
        <v>91</v>
      </c>
      <c r="F351" s="22" t="s">
        <v>36</v>
      </c>
      <c r="G351" s="32">
        <v>150</v>
      </c>
      <c r="H351" s="26">
        <v>0</v>
      </c>
      <c r="I351" s="26">
        <v>1</v>
      </c>
      <c r="J351" s="24">
        <v>1</v>
      </c>
      <c r="K351" s="31">
        <f>M351-I351</f>
        <v>0</v>
      </c>
      <c r="L351" s="24">
        <f>N351-J351</f>
        <v>0</v>
      </c>
      <c r="M351" s="26">
        <v>1</v>
      </c>
      <c r="N351" s="24">
        <v>1</v>
      </c>
      <c r="O351" s="26">
        <f t="shared" si="16"/>
        <v>150</v>
      </c>
      <c r="P351" s="36"/>
      <c r="Q351" s="28"/>
      <c r="R351" s="6"/>
    </row>
    <row r="352" spans="3:32" ht="31.5" customHeight="1" thickTop="1" thickBot="1">
      <c r="C352" s="5"/>
      <c r="D352" s="164" t="s">
        <v>25</v>
      </c>
      <c r="E352" s="165"/>
      <c r="F352" s="165"/>
      <c r="G352" s="165"/>
      <c r="H352" s="165"/>
      <c r="I352" s="165"/>
      <c r="J352" s="165"/>
      <c r="K352" s="165"/>
      <c r="L352" s="165"/>
      <c r="M352" s="165"/>
      <c r="N352" s="165"/>
      <c r="O352" s="37">
        <f>SUM(O340:O351)</f>
        <v>39717</v>
      </c>
      <c r="P352" s="38"/>
      <c r="Q352" s="39"/>
      <c r="R352" s="6"/>
    </row>
    <row r="353" spans="3:18" ht="31.5" customHeight="1" thickTop="1" thickBot="1">
      <c r="C353" s="5"/>
      <c r="D353" s="164" t="s">
        <v>26</v>
      </c>
      <c r="E353" s="165"/>
      <c r="F353" s="165"/>
      <c r="G353" s="165"/>
      <c r="H353" s="165"/>
      <c r="I353" s="165"/>
      <c r="J353" s="165"/>
      <c r="K353" s="165"/>
      <c r="L353" s="165"/>
      <c r="M353" s="165"/>
      <c r="N353" s="165"/>
      <c r="O353" s="37">
        <f>SUMPRODUCT(G341:G351,I341:I351,J341:J351)</f>
        <v>39717</v>
      </c>
      <c r="P353" s="38"/>
      <c r="Q353" s="39"/>
      <c r="R353" s="6"/>
    </row>
    <row r="354" spans="3:18" ht="31.5" thickTop="1" thickBot="1">
      <c r="C354" s="5"/>
      <c r="D354" s="164" t="s">
        <v>27</v>
      </c>
      <c r="E354" s="165"/>
      <c r="F354" s="165"/>
      <c r="G354" s="165"/>
      <c r="H354" s="165"/>
      <c r="I354" s="165"/>
      <c r="J354" s="165"/>
      <c r="K354" s="165"/>
      <c r="L354" s="165"/>
      <c r="M354" s="165"/>
      <c r="N354" s="165"/>
      <c r="O354" s="37">
        <f>O352-O353</f>
        <v>0</v>
      </c>
      <c r="P354" s="38"/>
      <c r="Q354" s="39"/>
      <c r="R354" s="6"/>
    </row>
    <row r="355" spans="3:18" ht="22.5" customHeight="1" thickTop="1">
      <c r="C355" s="5"/>
      <c r="D355" s="166"/>
      <c r="E355" s="166"/>
      <c r="F355" s="166"/>
      <c r="G355" s="166"/>
      <c r="H355" s="166"/>
      <c r="I355" s="166"/>
      <c r="J355" s="166"/>
      <c r="K355" s="166"/>
      <c r="L355" s="166"/>
      <c r="R355" s="6"/>
    </row>
    <row r="356" spans="3:18" ht="22.5" customHeight="1">
      <c r="C356" s="5"/>
      <c r="D356" s="143"/>
      <c r="E356" s="142"/>
      <c r="F356" s="143"/>
      <c r="G356" s="143"/>
      <c r="H356" s="143"/>
      <c r="I356" s="167"/>
      <c r="J356" s="167"/>
      <c r="K356" s="167"/>
      <c r="L356" s="168"/>
      <c r="M356" s="168"/>
      <c r="N356" s="168"/>
      <c r="O356" s="43"/>
      <c r="P356" s="43"/>
      <c r="Q356" s="43"/>
      <c r="R356" s="44"/>
    </row>
    <row r="357" spans="3:18" ht="22.5" customHeight="1">
      <c r="C357" s="46"/>
      <c r="D357" s="147" t="s">
        <v>35</v>
      </c>
      <c r="E357" s="147"/>
      <c r="F357" s="147" t="s">
        <v>28</v>
      </c>
      <c r="G357" s="147"/>
      <c r="H357" s="147"/>
      <c r="I357" s="148" t="s">
        <v>29</v>
      </c>
      <c r="J357" s="148"/>
      <c r="K357" s="148"/>
      <c r="L357" s="148"/>
      <c r="M357" s="148"/>
      <c r="N357" s="148"/>
      <c r="O357" s="147" t="s">
        <v>30</v>
      </c>
      <c r="P357" s="147"/>
      <c r="Q357" s="141"/>
      <c r="R357" s="48"/>
    </row>
    <row r="358" spans="3:18" ht="23.25" customHeight="1">
      <c r="C358" s="5"/>
      <c r="D358" s="147" t="s">
        <v>330</v>
      </c>
      <c r="E358" s="147"/>
      <c r="F358" s="147" t="s">
        <v>49</v>
      </c>
      <c r="G358" s="147"/>
      <c r="H358" s="147"/>
      <c r="I358" s="147" t="s">
        <v>49</v>
      </c>
      <c r="J358" s="147"/>
      <c r="K358" s="147"/>
      <c r="L358" s="147"/>
      <c r="M358" s="147"/>
      <c r="N358" s="147"/>
      <c r="O358" s="147" t="s">
        <v>49</v>
      </c>
      <c r="P358" s="147"/>
      <c r="Q358" s="50"/>
      <c r="R358" s="6"/>
    </row>
    <row r="359" spans="3:18" ht="22.5">
      <c r="C359" s="5"/>
      <c r="D359" s="147" t="s">
        <v>31</v>
      </c>
      <c r="E359" s="147"/>
      <c r="F359" s="147" t="s">
        <v>32</v>
      </c>
      <c r="G359" s="147"/>
      <c r="H359" s="147"/>
      <c r="I359" s="147" t="s">
        <v>32</v>
      </c>
      <c r="J359" s="147"/>
      <c r="K359" s="147"/>
      <c r="L359" s="147"/>
      <c r="M359" s="147"/>
      <c r="N359" s="147"/>
      <c r="O359" s="147" t="s">
        <v>33</v>
      </c>
      <c r="P359" s="147"/>
      <c r="Q359" s="50"/>
      <c r="R359" s="6"/>
    </row>
    <row r="360" spans="3:18" ht="23.25" thickBot="1">
      <c r="C360" s="51"/>
      <c r="D360" s="52"/>
      <c r="E360" s="52"/>
      <c r="F360" s="52"/>
      <c r="G360" s="52"/>
      <c r="H360" s="52"/>
      <c r="I360" s="52"/>
      <c r="J360" s="52"/>
      <c r="K360" s="52"/>
      <c r="L360" s="52"/>
      <c r="M360" s="52"/>
      <c r="N360" s="52"/>
      <c r="O360" s="52"/>
      <c r="P360" s="52"/>
      <c r="Q360" s="53" t="s">
        <v>34</v>
      </c>
      <c r="R360" s="54"/>
    </row>
    <row r="361" spans="3:18" ht="15" thickTop="1">
      <c r="C361" s="94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6"/>
    </row>
    <row r="362" spans="3:18">
      <c r="C362" s="94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6"/>
    </row>
    <row r="363" spans="3:18">
      <c r="C363" s="94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</row>
    <row r="364" spans="3:18">
      <c r="C364" s="94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6"/>
    </row>
    <row r="365" spans="3:18">
      <c r="C365" s="94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6"/>
    </row>
    <row r="366" spans="3:18">
      <c r="C366" s="94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6"/>
    </row>
    <row r="367" spans="3:18">
      <c r="C367" s="94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6"/>
    </row>
    <row r="368" spans="3:18">
      <c r="C368" s="94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6"/>
    </row>
    <row r="369" spans="3:18">
      <c r="C369" s="94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6"/>
    </row>
    <row r="370" spans="3:18">
      <c r="C370" s="94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6"/>
    </row>
    <row r="371" spans="3:18">
      <c r="C371" s="94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6"/>
    </row>
    <row r="372" spans="3:18">
      <c r="C372" s="94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6"/>
    </row>
    <row r="373" spans="3:18">
      <c r="C373" s="94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6"/>
    </row>
    <row r="374" spans="3:18">
      <c r="C374" s="94"/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</row>
  </sheetData>
  <mergeCells count="396">
    <mergeCell ref="D359:E359"/>
    <mergeCell ref="F359:H359"/>
    <mergeCell ref="I359:L359"/>
    <mergeCell ref="M359:N359"/>
    <mergeCell ref="O359:P359"/>
    <mergeCell ref="D357:E357"/>
    <mergeCell ref="F357:H357"/>
    <mergeCell ref="I357:L357"/>
    <mergeCell ref="M357:N357"/>
    <mergeCell ref="O357:P357"/>
    <mergeCell ref="D358:E358"/>
    <mergeCell ref="F358:H358"/>
    <mergeCell ref="I358:L358"/>
    <mergeCell ref="M358:N358"/>
    <mergeCell ref="O358:P358"/>
    <mergeCell ref="D352:N352"/>
    <mergeCell ref="D353:N353"/>
    <mergeCell ref="D354:N354"/>
    <mergeCell ref="D355:L355"/>
    <mergeCell ref="I356:K356"/>
    <mergeCell ref="L356:N356"/>
    <mergeCell ref="O337:O339"/>
    <mergeCell ref="P337:P339"/>
    <mergeCell ref="Q337:Q339"/>
    <mergeCell ref="I338:J338"/>
    <mergeCell ref="K338:L338"/>
    <mergeCell ref="M338:N338"/>
    <mergeCell ref="D335:E335"/>
    <mergeCell ref="H335:L335"/>
    <mergeCell ref="M335:N335"/>
    <mergeCell ref="D337:D339"/>
    <mergeCell ref="E337:E339"/>
    <mergeCell ref="F337:F339"/>
    <mergeCell ref="G337:G339"/>
    <mergeCell ref="H337:H339"/>
    <mergeCell ref="I337:N337"/>
    <mergeCell ref="D332:E332"/>
    <mergeCell ref="H332:J332"/>
    <mergeCell ref="D333:E333"/>
    <mergeCell ref="H333:I333"/>
    <mergeCell ref="M333:N333"/>
    <mergeCell ref="D334:E334"/>
    <mergeCell ref="D318:E318"/>
    <mergeCell ref="F318:H318"/>
    <mergeCell ref="I318:L318"/>
    <mergeCell ref="M318:N318"/>
    <mergeCell ref="O318:P318"/>
    <mergeCell ref="F329:J329"/>
    <mergeCell ref="K329:O329"/>
    <mergeCell ref="D316:E316"/>
    <mergeCell ref="F316:H316"/>
    <mergeCell ref="I316:L316"/>
    <mergeCell ref="M316:N316"/>
    <mergeCell ref="O316:P316"/>
    <mergeCell ref="D317:E317"/>
    <mergeCell ref="F317:H317"/>
    <mergeCell ref="I317:L317"/>
    <mergeCell ref="M317:N317"/>
    <mergeCell ref="O317:P317"/>
    <mergeCell ref="D311:N311"/>
    <mergeCell ref="D312:N312"/>
    <mergeCell ref="D313:N313"/>
    <mergeCell ref="D314:L314"/>
    <mergeCell ref="I315:K315"/>
    <mergeCell ref="L315:N315"/>
    <mergeCell ref="O298:O300"/>
    <mergeCell ref="P298:P300"/>
    <mergeCell ref="Q298:Q300"/>
    <mergeCell ref="I299:J299"/>
    <mergeCell ref="K299:L299"/>
    <mergeCell ref="M299:N299"/>
    <mergeCell ref="D296:E296"/>
    <mergeCell ref="H296:L296"/>
    <mergeCell ref="M296:N296"/>
    <mergeCell ref="D298:D300"/>
    <mergeCell ref="E298:E300"/>
    <mergeCell ref="F298:F300"/>
    <mergeCell ref="G298:G300"/>
    <mergeCell ref="H298:H300"/>
    <mergeCell ref="I298:N298"/>
    <mergeCell ref="D293:E293"/>
    <mergeCell ref="H293:J293"/>
    <mergeCell ref="D294:E294"/>
    <mergeCell ref="H294:I294"/>
    <mergeCell ref="M294:N294"/>
    <mergeCell ref="D295:E295"/>
    <mergeCell ref="D278:E278"/>
    <mergeCell ref="F278:H278"/>
    <mergeCell ref="I278:L278"/>
    <mergeCell ref="M278:N278"/>
    <mergeCell ref="O278:P278"/>
    <mergeCell ref="F290:J290"/>
    <mergeCell ref="K290:O290"/>
    <mergeCell ref="D276:E276"/>
    <mergeCell ref="F276:H276"/>
    <mergeCell ref="I276:L276"/>
    <mergeCell ref="M276:N276"/>
    <mergeCell ref="O276:P276"/>
    <mergeCell ref="D277:E277"/>
    <mergeCell ref="F277:H277"/>
    <mergeCell ref="I277:L277"/>
    <mergeCell ref="M277:N277"/>
    <mergeCell ref="O277:P277"/>
    <mergeCell ref="D271:N271"/>
    <mergeCell ref="D272:N272"/>
    <mergeCell ref="D273:N273"/>
    <mergeCell ref="D274:L274"/>
    <mergeCell ref="I275:K275"/>
    <mergeCell ref="L275:N275"/>
    <mergeCell ref="O259:O261"/>
    <mergeCell ref="P259:P261"/>
    <mergeCell ref="Q259:Q261"/>
    <mergeCell ref="I260:J260"/>
    <mergeCell ref="K260:L260"/>
    <mergeCell ref="M260:N260"/>
    <mergeCell ref="D257:E257"/>
    <mergeCell ref="H257:L257"/>
    <mergeCell ref="M257:N257"/>
    <mergeCell ref="D259:D261"/>
    <mergeCell ref="E259:E261"/>
    <mergeCell ref="F259:F261"/>
    <mergeCell ref="G259:G261"/>
    <mergeCell ref="H259:H261"/>
    <mergeCell ref="I259:N259"/>
    <mergeCell ref="D254:E254"/>
    <mergeCell ref="H254:J254"/>
    <mergeCell ref="D255:E255"/>
    <mergeCell ref="H255:I255"/>
    <mergeCell ref="M255:N255"/>
    <mergeCell ref="D256:E256"/>
    <mergeCell ref="D240:E240"/>
    <mergeCell ref="F240:H240"/>
    <mergeCell ref="I240:L240"/>
    <mergeCell ref="M240:N240"/>
    <mergeCell ref="O240:P240"/>
    <mergeCell ref="F251:J251"/>
    <mergeCell ref="K251:O251"/>
    <mergeCell ref="D238:E238"/>
    <mergeCell ref="F238:H238"/>
    <mergeCell ref="I238:L238"/>
    <mergeCell ref="M238:N238"/>
    <mergeCell ref="O238:P238"/>
    <mergeCell ref="D239:E239"/>
    <mergeCell ref="F239:H239"/>
    <mergeCell ref="I239:L239"/>
    <mergeCell ref="M239:N239"/>
    <mergeCell ref="O239:P239"/>
    <mergeCell ref="D233:N233"/>
    <mergeCell ref="D234:N234"/>
    <mergeCell ref="D235:N235"/>
    <mergeCell ref="D236:L236"/>
    <mergeCell ref="I237:K237"/>
    <mergeCell ref="L237:N237"/>
    <mergeCell ref="O221:O223"/>
    <mergeCell ref="P221:P223"/>
    <mergeCell ref="Q221:Q223"/>
    <mergeCell ref="I222:J222"/>
    <mergeCell ref="K222:L222"/>
    <mergeCell ref="M222:N222"/>
    <mergeCell ref="D221:D223"/>
    <mergeCell ref="E221:E223"/>
    <mergeCell ref="F221:F223"/>
    <mergeCell ref="G221:G223"/>
    <mergeCell ref="H221:H223"/>
    <mergeCell ref="I221:N221"/>
    <mergeCell ref="D216:E216"/>
    <mergeCell ref="D217:E217"/>
    <mergeCell ref="H217:J217"/>
    <mergeCell ref="M217:N217"/>
    <mergeCell ref="D218:E218"/>
    <mergeCell ref="D219:E219"/>
    <mergeCell ref="H219:L219"/>
    <mergeCell ref="M219:N219"/>
    <mergeCell ref="D199:E199"/>
    <mergeCell ref="F199:H199"/>
    <mergeCell ref="I199:L199"/>
    <mergeCell ref="M199:N199"/>
    <mergeCell ref="O199:P199"/>
    <mergeCell ref="F213:J213"/>
    <mergeCell ref="K213:O213"/>
    <mergeCell ref="D197:E197"/>
    <mergeCell ref="F197:H197"/>
    <mergeCell ref="I197:L197"/>
    <mergeCell ref="M197:N197"/>
    <mergeCell ref="O197:P197"/>
    <mergeCell ref="D198:E198"/>
    <mergeCell ref="F198:H198"/>
    <mergeCell ref="I198:L198"/>
    <mergeCell ref="M198:N198"/>
    <mergeCell ref="O198:P198"/>
    <mergeCell ref="D192:N192"/>
    <mergeCell ref="D193:N193"/>
    <mergeCell ref="D194:N194"/>
    <mergeCell ref="D195:L195"/>
    <mergeCell ref="I196:K196"/>
    <mergeCell ref="L196:N196"/>
    <mergeCell ref="O180:O182"/>
    <mergeCell ref="P180:P182"/>
    <mergeCell ref="Q180:Q182"/>
    <mergeCell ref="I181:J181"/>
    <mergeCell ref="K181:L181"/>
    <mergeCell ref="M181:N181"/>
    <mergeCell ref="D178:E178"/>
    <mergeCell ref="H178:L178"/>
    <mergeCell ref="M178:N178"/>
    <mergeCell ref="D180:D182"/>
    <mergeCell ref="E180:E182"/>
    <mergeCell ref="F180:F182"/>
    <mergeCell ref="G180:G182"/>
    <mergeCell ref="H180:H182"/>
    <mergeCell ref="I180:N180"/>
    <mergeCell ref="D175:E175"/>
    <mergeCell ref="H175:J175"/>
    <mergeCell ref="D176:E176"/>
    <mergeCell ref="H176:I176"/>
    <mergeCell ref="M176:N176"/>
    <mergeCell ref="D177:E177"/>
    <mergeCell ref="D157:E157"/>
    <mergeCell ref="F157:H157"/>
    <mergeCell ref="I157:L157"/>
    <mergeCell ref="M157:N157"/>
    <mergeCell ref="O157:P157"/>
    <mergeCell ref="F172:J172"/>
    <mergeCell ref="K172:O172"/>
    <mergeCell ref="D155:E155"/>
    <mergeCell ref="F155:H155"/>
    <mergeCell ref="I155:L155"/>
    <mergeCell ref="M155:N155"/>
    <mergeCell ref="O155:P155"/>
    <mergeCell ref="D156:E156"/>
    <mergeCell ref="F156:H156"/>
    <mergeCell ref="I156:L156"/>
    <mergeCell ref="M156:N156"/>
    <mergeCell ref="O156:P156"/>
    <mergeCell ref="D150:N150"/>
    <mergeCell ref="D151:N151"/>
    <mergeCell ref="D152:N152"/>
    <mergeCell ref="D153:L153"/>
    <mergeCell ref="I154:K154"/>
    <mergeCell ref="L154:N154"/>
    <mergeCell ref="O130:O132"/>
    <mergeCell ref="P130:P132"/>
    <mergeCell ref="Q130:Q132"/>
    <mergeCell ref="I131:J131"/>
    <mergeCell ref="K131:L131"/>
    <mergeCell ref="M131:N131"/>
    <mergeCell ref="D128:E128"/>
    <mergeCell ref="H128:L128"/>
    <mergeCell ref="M128:N128"/>
    <mergeCell ref="D130:D132"/>
    <mergeCell ref="E130:E132"/>
    <mergeCell ref="F130:F132"/>
    <mergeCell ref="G130:G132"/>
    <mergeCell ref="H130:H132"/>
    <mergeCell ref="I130:N130"/>
    <mergeCell ref="D125:E125"/>
    <mergeCell ref="H125:J125"/>
    <mergeCell ref="D126:E126"/>
    <mergeCell ref="H126:I126"/>
    <mergeCell ref="M126:N126"/>
    <mergeCell ref="D127:E127"/>
    <mergeCell ref="D114:E114"/>
    <mergeCell ref="F114:H114"/>
    <mergeCell ref="I114:L114"/>
    <mergeCell ref="M114:N114"/>
    <mergeCell ref="O114:P114"/>
    <mergeCell ref="F122:J122"/>
    <mergeCell ref="K122:O122"/>
    <mergeCell ref="D112:E112"/>
    <mergeCell ref="F112:H112"/>
    <mergeCell ref="I112:L112"/>
    <mergeCell ref="M112:N112"/>
    <mergeCell ref="O112:P112"/>
    <mergeCell ref="D113:E113"/>
    <mergeCell ref="F113:H113"/>
    <mergeCell ref="I113:L113"/>
    <mergeCell ref="M113:N113"/>
    <mergeCell ref="O113:P113"/>
    <mergeCell ref="D107:N107"/>
    <mergeCell ref="D108:N108"/>
    <mergeCell ref="D109:N109"/>
    <mergeCell ref="D110:L110"/>
    <mergeCell ref="I111:K111"/>
    <mergeCell ref="L111:N111"/>
    <mergeCell ref="O93:O95"/>
    <mergeCell ref="P93:P95"/>
    <mergeCell ref="Q93:Q95"/>
    <mergeCell ref="I94:J94"/>
    <mergeCell ref="K94:L94"/>
    <mergeCell ref="M94:N94"/>
    <mergeCell ref="D91:E91"/>
    <mergeCell ref="H91:L91"/>
    <mergeCell ref="M91:N91"/>
    <mergeCell ref="D93:D95"/>
    <mergeCell ref="E93:E95"/>
    <mergeCell ref="F93:F95"/>
    <mergeCell ref="G93:G95"/>
    <mergeCell ref="H93:H95"/>
    <mergeCell ref="I93:N93"/>
    <mergeCell ref="D88:E88"/>
    <mergeCell ref="H88:J88"/>
    <mergeCell ref="D89:E89"/>
    <mergeCell ref="H89:I89"/>
    <mergeCell ref="M89:N89"/>
    <mergeCell ref="D90:E90"/>
    <mergeCell ref="D76:F76"/>
    <mergeCell ref="G76:I76"/>
    <mergeCell ref="J76:M76"/>
    <mergeCell ref="N76:O76"/>
    <mergeCell ref="P76:Q76"/>
    <mergeCell ref="F85:J85"/>
    <mergeCell ref="K85:O85"/>
    <mergeCell ref="D74:F74"/>
    <mergeCell ref="G74:I74"/>
    <mergeCell ref="J74:M74"/>
    <mergeCell ref="N74:O74"/>
    <mergeCell ref="P74:Q74"/>
    <mergeCell ref="D75:F75"/>
    <mergeCell ref="G75:I75"/>
    <mergeCell ref="J75:M75"/>
    <mergeCell ref="N75:O75"/>
    <mergeCell ref="P75:Q75"/>
    <mergeCell ref="D69:N69"/>
    <mergeCell ref="D70:N70"/>
    <mergeCell ref="D71:N71"/>
    <mergeCell ref="D72:L72"/>
    <mergeCell ref="I73:K73"/>
    <mergeCell ref="L73:N73"/>
    <mergeCell ref="O52:O54"/>
    <mergeCell ref="P52:P54"/>
    <mergeCell ref="Q52:Q54"/>
    <mergeCell ref="I53:J53"/>
    <mergeCell ref="K53:L53"/>
    <mergeCell ref="M53:N53"/>
    <mergeCell ref="D50:E50"/>
    <mergeCell ref="H50:L50"/>
    <mergeCell ref="M50:N50"/>
    <mergeCell ref="D52:D54"/>
    <mergeCell ref="E52:E54"/>
    <mergeCell ref="F52:F54"/>
    <mergeCell ref="G52:G54"/>
    <mergeCell ref="H52:H54"/>
    <mergeCell ref="I52:N52"/>
    <mergeCell ref="D47:E47"/>
    <mergeCell ref="H47:J47"/>
    <mergeCell ref="D48:E48"/>
    <mergeCell ref="H48:I48"/>
    <mergeCell ref="M48:N48"/>
    <mergeCell ref="D49:E49"/>
    <mergeCell ref="D32:E32"/>
    <mergeCell ref="F32:H32"/>
    <mergeCell ref="I32:L32"/>
    <mergeCell ref="M32:N32"/>
    <mergeCell ref="O32:P32"/>
    <mergeCell ref="F44:J44"/>
    <mergeCell ref="K44:O44"/>
    <mergeCell ref="D30:E30"/>
    <mergeCell ref="F30:H30"/>
    <mergeCell ref="I30:L30"/>
    <mergeCell ref="M30:N30"/>
    <mergeCell ref="O30:P30"/>
    <mergeCell ref="D31:E31"/>
    <mergeCell ref="F31:H31"/>
    <mergeCell ref="I31:L31"/>
    <mergeCell ref="M31:N31"/>
    <mergeCell ref="O31:P31"/>
    <mergeCell ref="D25:N25"/>
    <mergeCell ref="S25:U25"/>
    <mergeCell ref="D26:N26"/>
    <mergeCell ref="D27:N27"/>
    <mergeCell ref="D28:L28"/>
    <mergeCell ref="I29:K29"/>
    <mergeCell ref="L29:N29"/>
    <mergeCell ref="O11:O13"/>
    <mergeCell ref="P11:P13"/>
    <mergeCell ref="Q11:Q13"/>
    <mergeCell ref="I12:J12"/>
    <mergeCell ref="K12:L12"/>
    <mergeCell ref="M12:N12"/>
    <mergeCell ref="D8:E8"/>
    <mergeCell ref="D9:E9"/>
    <mergeCell ref="H9:L9"/>
    <mergeCell ref="M9:N9"/>
    <mergeCell ref="D11:D13"/>
    <mergeCell ref="E11:E13"/>
    <mergeCell ref="F11:F13"/>
    <mergeCell ref="G11:G13"/>
    <mergeCell ref="H11:H13"/>
    <mergeCell ref="I11:N11"/>
    <mergeCell ref="F3:J3"/>
    <mergeCell ref="K3:O3"/>
    <mergeCell ref="D6:E6"/>
    <mergeCell ref="H6:J6"/>
    <mergeCell ref="D7:E7"/>
    <mergeCell ref="H7:I7"/>
    <mergeCell ref="M7:N7"/>
  </mergeCells>
  <printOptions horizontalCentered="1"/>
  <pageMargins left="0.39370078740157483" right="0.39370078740157483" top="0.39370078740157483" bottom="0.74803149606299213" header="0.31496062992125984" footer="0.31496062992125984"/>
  <pageSetup paperSize="9" scale="37" orientation="landscape" verticalDpi="300" r:id="rId1"/>
  <headerFooter>
    <oddFooter>&amp;C&amp;"Arial,Regular"&amp;10Page &amp;P of &amp;N</oddFooter>
  </headerFooter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عاصم سعد</vt:lpstr>
      <vt:lpstr>28-22</vt:lpstr>
      <vt:lpstr>28-22 (2)</vt:lpstr>
      <vt:lpstr>28-22 (3)</vt:lpstr>
      <vt:lpstr>'عاصم سعد'!Criteria</vt:lpstr>
      <vt:lpstr>'28-22'!Print_Area</vt:lpstr>
      <vt:lpstr>'28-22 (2)'!Print_Area</vt:lpstr>
      <vt:lpstr>'28-22 (3)'!Print_Area</vt:lpstr>
      <vt:lpstr>'عاصم سعد'!Print_Area</vt:lpstr>
      <vt:lpstr>'عاصم سعد'!Print_Titles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SQU-MAD-NEW</dc:creator>
  <cp:lastModifiedBy>eng</cp:lastModifiedBy>
  <cp:lastPrinted>2020-03-04T12:41:57Z</cp:lastPrinted>
  <dcterms:created xsi:type="dcterms:W3CDTF">2015-06-05T18:17:20Z</dcterms:created>
  <dcterms:modified xsi:type="dcterms:W3CDTF">2020-03-25T08:54:13Z</dcterms:modified>
</cp:coreProperties>
</file>