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280" windowHeight="7755"/>
  </bookViews>
  <sheets>
    <sheet name="2020" sheetId="1" r:id="rId1"/>
  </sheets>
  <definedNames>
    <definedName name="_xlnm._FilterDatabase" localSheetId="0" hidden="1">'2020'!$A$4:$A$96</definedName>
  </definedNames>
  <calcPr calcId="144525" calcMode="autoNoTable"/>
</workbook>
</file>

<file path=xl/calcChain.xml><?xml version="1.0" encoding="utf-8"?>
<calcChain xmlns="http://schemas.openxmlformats.org/spreadsheetml/2006/main">
  <c r="DO106" i="1" l="1"/>
  <c r="DK106" i="1"/>
  <c r="DI106" i="1"/>
  <c r="DE106" i="1"/>
  <c r="DD106" i="1"/>
  <c r="CZ106" i="1"/>
  <c r="CX106" i="1"/>
  <c r="CW106" i="1"/>
  <c r="CT106" i="1"/>
  <c r="CR106" i="1"/>
  <c r="HA105" i="1"/>
  <c r="GZ105" i="1"/>
  <c r="GW105" i="1"/>
  <c r="GY105" i="1" s="1"/>
  <c r="GU105" i="1"/>
  <c r="J105" i="1"/>
  <c r="I105" i="1"/>
  <c r="HA104" i="1"/>
  <c r="GZ104" i="1"/>
  <c r="GW104" i="1"/>
  <c r="GY104" i="1" s="1"/>
  <c r="GU104" i="1"/>
  <c r="J104" i="1"/>
  <c r="I104" i="1"/>
  <c r="HA103" i="1"/>
  <c r="GZ103" i="1"/>
  <c r="GW103" i="1"/>
  <c r="GY103" i="1" s="1"/>
  <c r="GU103" i="1"/>
  <c r="J103" i="1"/>
  <c r="I103" i="1"/>
  <c r="HA102" i="1"/>
  <c r="GZ102" i="1"/>
  <c r="GY102" i="1"/>
  <c r="GW102" i="1"/>
  <c r="GU102" i="1"/>
  <c r="J102" i="1"/>
  <c r="I102" i="1"/>
  <c r="HA101" i="1"/>
  <c r="GZ101" i="1"/>
  <c r="GW101" i="1"/>
  <c r="GY101" i="1" s="1"/>
  <c r="GU101" i="1"/>
  <c r="J101" i="1"/>
  <c r="I101" i="1"/>
  <c r="HA100" i="1"/>
  <c r="GZ100" i="1"/>
  <c r="GW100" i="1"/>
  <c r="GY100" i="1" s="1"/>
  <c r="GU100" i="1"/>
  <c r="J100" i="1"/>
  <c r="I100" i="1"/>
  <c r="HA99" i="1"/>
  <c r="GZ99" i="1"/>
  <c r="GW99" i="1"/>
  <c r="GY99" i="1" s="1"/>
  <c r="GU99" i="1"/>
  <c r="J99" i="1"/>
  <c r="I99" i="1"/>
  <c r="HA98" i="1"/>
  <c r="GZ98" i="1"/>
  <c r="GY98" i="1"/>
  <c r="GW98" i="1"/>
  <c r="GU98" i="1"/>
  <c r="J98" i="1"/>
  <c r="I98" i="1"/>
  <c r="HA97" i="1"/>
  <c r="GZ97" i="1"/>
  <c r="GW97" i="1"/>
  <c r="GY97" i="1" s="1"/>
  <c r="GU97" i="1"/>
  <c r="J97" i="1"/>
  <c r="I97" i="1"/>
  <c r="HA96" i="1"/>
  <c r="GZ96" i="1"/>
  <c r="GW96" i="1"/>
  <c r="GY96" i="1" s="1"/>
  <c r="GU96" i="1"/>
  <c r="J96" i="1"/>
  <c r="I96" i="1"/>
  <c r="HA95" i="1"/>
  <c r="GZ95" i="1"/>
  <c r="GW95" i="1"/>
  <c r="GY95" i="1" s="1"/>
  <c r="GU95" i="1"/>
  <c r="J95" i="1"/>
  <c r="I95" i="1"/>
  <c r="HA94" i="1"/>
  <c r="GZ94" i="1"/>
  <c r="GY94" i="1"/>
  <c r="GW94" i="1"/>
  <c r="GU94" i="1"/>
  <c r="J94" i="1"/>
  <c r="I94" i="1"/>
  <c r="HA93" i="1"/>
  <c r="GZ93" i="1"/>
  <c r="GW93" i="1"/>
  <c r="GY93" i="1" s="1"/>
  <c r="GU93" i="1"/>
  <c r="J93" i="1"/>
  <c r="I93" i="1"/>
  <c r="HA92" i="1"/>
  <c r="GZ92" i="1"/>
  <c r="GW92" i="1"/>
  <c r="GY92" i="1" s="1"/>
  <c r="GU92" i="1"/>
  <c r="J92" i="1"/>
  <c r="I92" i="1"/>
  <c r="HA91" i="1"/>
  <c r="GZ91" i="1"/>
  <c r="GW91" i="1"/>
  <c r="GY91" i="1" s="1"/>
  <c r="GU91" i="1"/>
  <c r="J91" i="1"/>
  <c r="I91" i="1"/>
  <c r="HA90" i="1"/>
  <c r="GZ90" i="1"/>
  <c r="GY90" i="1"/>
  <c r="GW90" i="1"/>
  <c r="GU90" i="1"/>
  <c r="J90" i="1"/>
  <c r="I90" i="1"/>
  <c r="HA89" i="1"/>
  <c r="GZ89" i="1"/>
  <c r="GW89" i="1"/>
  <c r="GY89" i="1" s="1"/>
  <c r="GU89" i="1"/>
  <c r="J89" i="1"/>
  <c r="I89" i="1"/>
  <c r="HA88" i="1"/>
  <c r="GZ88" i="1"/>
  <c r="GW88" i="1"/>
  <c r="GY88" i="1" s="1"/>
  <c r="GU88" i="1"/>
  <c r="J88" i="1"/>
  <c r="I88" i="1"/>
  <c r="HA87" i="1"/>
  <c r="GZ87" i="1"/>
  <c r="GW87" i="1"/>
  <c r="GY87" i="1" s="1"/>
  <c r="GU87" i="1"/>
  <c r="J87" i="1"/>
  <c r="I87" i="1"/>
  <c r="HA86" i="1"/>
  <c r="GZ86" i="1"/>
  <c r="GY86" i="1"/>
  <c r="GW86" i="1"/>
  <c r="GU86" i="1"/>
  <c r="J86" i="1"/>
  <c r="I86" i="1"/>
  <c r="HA85" i="1"/>
  <c r="GZ85" i="1"/>
  <c r="GW85" i="1"/>
  <c r="GY85" i="1" s="1"/>
  <c r="GU85" i="1"/>
  <c r="J85" i="1"/>
  <c r="I85" i="1"/>
  <c r="HA84" i="1"/>
  <c r="GZ84" i="1"/>
  <c r="GW84" i="1"/>
  <c r="GY84" i="1" s="1"/>
  <c r="GU84" i="1"/>
  <c r="J84" i="1"/>
  <c r="I84" i="1"/>
  <c r="HA83" i="1"/>
  <c r="GZ83" i="1"/>
  <c r="GW83" i="1"/>
  <c r="GY83" i="1" s="1"/>
  <c r="GU83" i="1"/>
  <c r="J83" i="1"/>
  <c r="I83" i="1"/>
  <c r="HA82" i="1"/>
  <c r="GZ82" i="1"/>
  <c r="GY82" i="1"/>
  <c r="GW82" i="1"/>
  <c r="GU82" i="1"/>
  <c r="J82" i="1"/>
  <c r="I82" i="1"/>
  <c r="HA81" i="1"/>
  <c r="GZ81" i="1"/>
  <c r="GW81" i="1"/>
  <c r="GY81" i="1" s="1"/>
  <c r="GU81" i="1"/>
  <c r="J81" i="1"/>
  <c r="I81" i="1"/>
  <c r="HA80" i="1"/>
  <c r="GZ80" i="1"/>
  <c r="GW80" i="1"/>
  <c r="GY80" i="1" s="1"/>
  <c r="GU80" i="1"/>
  <c r="J80" i="1"/>
  <c r="I80" i="1"/>
  <c r="HA79" i="1"/>
  <c r="GZ79" i="1"/>
  <c r="GW79" i="1"/>
  <c r="GY79" i="1" s="1"/>
  <c r="GU79" i="1"/>
  <c r="J79" i="1"/>
  <c r="I79" i="1"/>
  <c r="HA78" i="1"/>
  <c r="GZ78" i="1"/>
  <c r="GY78" i="1"/>
  <c r="GW78" i="1"/>
  <c r="GU78" i="1"/>
  <c r="J78" i="1"/>
  <c r="I78" i="1"/>
  <c r="HA77" i="1"/>
  <c r="GZ77" i="1"/>
  <c r="GW77" i="1"/>
  <c r="GY77" i="1" s="1"/>
  <c r="GU77" i="1"/>
  <c r="J77" i="1"/>
  <c r="I77" i="1"/>
  <c r="HA76" i="1"/>
  <c r="GZ76" i="1"/>
  <c r="GW76" i="1"/>
  <c r="GY76" i="1" s="1"/>
  <c r="GU76" i="1"/>
  <c r="J76" i="1"/>
  <c r="I76" i="1"/>
  <c r="HA75" i="1"/>
  <c r="GZ75" i="1"/>
  <c r="GW75" i="1"/>
  <c r="GY75" i="1" s="1"/>
  <c r="GU75" i="1"/>
  <c r="J75" i="1"/>
  <c r="I75" i="1"/>
  <c r="HA74" i="1"/>
  <c r="GZ74" i="1"/>
  <c r="GY74" i="1"/>
  <c r="GW74" i="1"/>
  <c r="GU74" i="1"/>
  <c r="J74" i="1"/>
  <c r="I74" i="1"/>
  <c r="HA73" i="1"/>
  <c r="GZ73" i="1"/>
  <c r="GW73" i="1"/>
  <c r="GY73" i="1" s="1"/>
  <c r="GU73" i="1"/>
  <c r="J73" i="1"/>
  <c r="I73" i="1"/>
  <c r="HA72" i="1"/>
  <c r="GZ72" i="1"/>
  <c r="GW72" i="1"/>
  <c r="GY72" i="1" s="1"/>
  <c r="GU72" i="1"/>
  <c r="J72" i="1"/>
  <c r="I72" i="1"/>
  <c r="HA71" i="1"/>
  <c r="GZ71" i="1"/>
  <c r="GW71" i="1"/>
  <c r="GY71" i="1" s="1"/>
  <c r="GU71" i="1"/>
  <c r="J71" i="1"/>
  <c r="I71" i="1"/>
  <c r="HA70" i="1"/>
  <c r="GZ70" i="1"/>
  <c r="GY70" i="1"/>
  <c r="GW70" i="1"/>
  <c r="GU70" i="1"/>
  <c r="J70" i="1"/>
  <c r="I70" i="1"/>
  <c r="HA69" i="1"/>
  <c r="GZ69" i="1"/>
  <c r="GW69" i="1"/>
  <c r="GY69" i="1" s="1"/>
  <c r="GU69" i="1"/>
  <c r="J69" i="1"/>
  <c r="I69" i="1"/>
  <c r="HA68" i="1"/>
  <c r="GZ68" i="1"/>
  <c r="GW68" i="1"/>
  <c r="GY68" i="1" s="1"/>
  <c r="GU68" i="1"/>
  <c r="J68" i="1"/>
  <c r="I68" i="1"/>
  <c r="HA67" i="1"/>
  <c r="GZ67" i="1"/>
  <c r="GW67" i="1"/>
  <c r="GY67" i="1" s="1"/>
  <c r="GU67" i="1"/>
  <c r="J67" i="1"/>
  <c r="I67" i="1"/>
  <c r="HA66" i="1"/>
  <c r="GZ66" i="1"/>
  <c r="GY66" i="1"/>
  <c r="GW66" i="1"/>
  <c r="GU66" i="1"/>
  <c r="J66" i="1"/>
  <c r="I66" i="1"/>
  <c r="HA65" i="1"/>
  <c r="GZ65" i="1"/>
  <c r="GW65" i="1"/>
  <c r="GY65" i="1" s="1"/>
  <c r="GU65" i="1"/>
  <c r="J65" i="1"/>
  <c r="I65" i="1"/>
  <c r="HA64" i="1"/>
  <c r="GZ64" i="1"/>
  <c r="GW64" i="1"/>
  <c r="GY64" i="1" s="1"/>
  <c r="GU64" i="1"/>
  <c r="J64" i="1"/>
  <c r="I64" i="1"/>
  <c r="HA63" i="1"/>
  <c r="GZ63" i="1"/>
  <c r="GW63" i="1"/>
  <c r="GY63" i="1" s="1"/>
  <c r="GU63" i="1"/>
  <c r="J63" i="1"/>
  <c r="I63" i="1"/>
  <c r="HA62" i="1"/>
  <c r="GZ62" i="1"/>
  <c r="GY62" i="1"/>
  <c r="GW62" i="1"/>
  <c r="GU62" i="1"/>
  <c r="J62" i="1"/>
  <c r="I62" i="1"/>
  <c r="HA61" i="1"/>
  <c r="GZ61" i="1"/>
  <c r="GW61" i="1"/>
  <c r="GY61" i="1" s="1"/>
  <c r="GU61" i="1"/>
  <c r="J61" i="1"/>
  <c r="I61" i="1"/>
  <c r="HA60" i="1"/>
  <c r="GZ60" i="1"/>
  <c r="GW60" i="1"/>
  <c r="GY60" i="1" s="1"/>
  <c r="GU60" i="1"/>
  <c r="J60" i="1"/>
  <c r="I60" i="1"/>
  <c r="HA59" i="1"/>
  <c r="GZ59" i="1"/>
  <c r="GW59" i="1"/>
  <c r="GY59" i="1" s="1"/>
  <c r="GU59" i="1"/>
  <c r="J59" i="1"/>
  <c r="I59" i="1"/>
  <c r="HA58" i="1"/>
  <c r="GZ58" i="1"/>
  <c r="GY58" i="1"/>
  <c r="GW58" i="1"/>
  <c r="GU58" i="1"/>
  <c r="J58" i="1"/>
  <c r="I58" i="1"/>
  <c r="HA57" i="1"/>
  <c r="GZ57" i="1"/>
  <c r="GW57" i="1"/>
  <c r="GY57" i="1" s="1"/>
  <c r="GU57" i="1"/>
  <c r="J57" i="1"/>
  <c r="I57" i="1"/>
  <c r="HA56" i="1"/>
  <c r="GZ56" i="1"/>
  <c r="GW56" i="1"/>
  <c r="GY56" i="1" s="1"/>
  <c r="GU56" i="1"/>
  <c r="J56" i="1"/>
  <c r="I56" i="1"/>
  <c r="HA55" i="1"/>
  <c r="GZ55" i="1"/>
  <c r="GW55" i="1"/>
  <c r="GY55" i="1" s="1"/>
  <c r="GU55" i="1"/>
  <c r="J55" i="1"/>
  <c r="I55" i="1"/>
  <c r="HA54" i="1"/>
  <c r="GZ54" i="1"/>
  <c r="GY54" i="1"/>
  <c r="GW54" i="1"/>
  <c r="GU54" i="1"/>
  <c r="J54" i="1"/>
  <c r="I54" i="1"/>
  <c r="HA53" i="1"/>
  <c r="GZ53" i="1"/>
  <c r="GW53" i="1"/>
  <c r="GY53" i="1" s="1"/>
  <c r="GU53" i="1"/>
  <c r="J53" i="1"/>
  <c r="I53" i="1"/>
  <c r="HA52" i="1"/>
  <c r="GZ52" i="1"/>
  <c r="GY52" i="1"/>
  <c r="GW52" i="1"/>
  <c r="GU52" i="1"/>
  <c r="J52" i="1"/>
  <c r="I52" i="1"/>
  <c r="HA51" i="1"/>
  <c r="GZ51" i="1"/>
  <c r="GW51" i="1"/>
  <c r="GY51" i="1" s="1"/>
  <c r="GU51" i="1"/>
  <c r="J51" i="1"/>
  <c r="I51" i="1"/>
  <c r="HA50" i="1"/>
  <c r="GZ50" i="1"/>
  <c r="GY50" i="1"/>
  <c r="GW50" i="1"/>
  <c r="GU50" i="1"/>
  <c r="J50" i="1"/>
  <c r="I50" i="1"/>
  <c r="HA49" i="1"/>
  <c r="GZ49" i="1"/>
  <c r="GW49" i="1"/>
  <c r="GY49" i="1" s="1"/>
  <c r="GU49" i="1"/>
  <c r="J49" i="1"/>
  <c r="I49" i="1"/>
  <c r="HA48" i="1"/>
  <c r="GZ48" i="1"/>
  <c r="GY48" i="1"/>
  <c r="GW48" i="1"/>
  <c r="GU48" i="1"/>
  <c r="J48" i="1"/>
  <c r="I48" i="1"/>
  <c r="HA47" i="1"/>
  <c r="GZ47" i="1"/>
  <c r="GW47" i="1"/>
  <c r="GY47" i="1" s="1"/>
  <c r="GU47" i="1"/>
  <c r="J47" i="1"/>
  <c r="I47" i="1"/>
  <c r="HA46" i="1"/>
  <c r="GZ46" i="1"/>
  <c r="GY46" i="1"/>
  <c r="GW46" i="1"/>
  <c r="GU46" i="1"/>
  <c r="J46" i="1"/>
  <c r="I46" i="1"/>
  <c r="HA45" i="1"/>
  <c r="GZ45" i="1"/>
  <c r="GW45" i="1"/>
  <c r="GY45" i="1" s="1"/>
  <c r="GU45" i="1"/>
  <c r="J45" i="1"/>
  <c r="I45" i="1"/>
  <c r="HA44" i="1"/>
  <c r="GZ44" i="1"/>
  <c r="GY44" i="1"/>
  <c r="GW44" i="1"/>
  <c r="GU44" i="1"/>
  <c r="J44" i="1"/>
  <c r="I44" i="1"/>
  <c r="HA43" i="1"/>
  <c r="GZ43" i="1"/>
  <c r="GW43" i="1"/>
  <c r="GY43" i="1" s="1"/>
  <c r="GU43" i="1"/>
  <c r="J43" i="1"/>
  <c r="I43" i="1"/>
  <c r="HA42" i="1"/>
  <c r="GZ42" i="1"/>
  <c r="GY42" i="1"/>
  <c r="GW42" i="1"/>
  <c r="GU42" i="1"/>
  <c r="J42" i="1"/>
  <c r="I42" i="1"/>
  <c r="HA41" i="1"/>
  <c r="GZ41" i="1"/>
  <c r="GW41" i="1"/>
  <c r="GY41" i="1" s="1"/>
  <c r="GU41" i="1"/>
  <c r="J41" i="1"/>
  <c r="I41" i="1"/>
  <c r="HA40" i="1"/>
  <c r="GZ40" i="1"/>
  <c r="GY40" i="1"/>
  <c r="GW40" i="1"/>
  <c r="GU40" i="1"/>
  <c r="J40" i="1"/>
  <c r="I40" i="1"/>
  <c r="HA39" i="1"/>
  <c r="GZ39" i="1"/>
  <c r="GW39" i="1"/>
  <c r="GY39" i="1" s="1"/>
  <c r="GU39" i="1"/>
  <c r="J39" i="1"/>
  <c r="I39" i="1"/>
  <c r="HA38" i="1"/>
  <c r="GZ38" i="1"/>
  <c r="GY38" i="1"/>
  <c r="GW38" i="1"/>
  <c r="GU38" i="1"/>
  <c r="J38" i="1"/>
  <c r="I38" i="1"/>
  <c r="HA37" i="1"/>
  <c r="GZ37" i="1"/>
  <c r="GW37" i="1"/>
  <c r="GY37" i="1" s="1"/>
  <c r="GU37" i="1"/>
  <c r="J37" i="1"/>
  <c r="I37" i="1"/>
  <c r="HA36" i="1"/>
  <c r="GZ36" i="1"/>
  <c r="GY36" i="1"/>
  <c r="GW36" i="1"/>
  <c r="GU36" i="1"/>
  <c r="J36" i="1"/>
  <c r="I36" i="1"/>
  <c r="HA35" i="1"/>
  <c r="GZ35" i="1"/>
  <c r="GW35" i="1"/>
  <c r="GY35" i="1" s="1"/>
  <c r="GU35" i="1"/>
  <c r="J35" i="1"/>
  <c r="I35" i="1"/>
  <c r="HA34" i="1"/>
  <c r="GZ34" i="1"/>
  <c r="GY34" i="1"/>
  <c r="GW34" i="1"/>
  <c r="GU34" i="1"/>
  <c r="J34" i="1"/>
  <c r="I34" i="1"/>
  <c r="HA33" i="1"/>
  <c r="GZ33" i="1"/>
  <c r="GW33" i="1"/>
  <c r="GY33" i="1" s="1"/>
  <c r="GU33" i="1"/>
  <c r="J33" i="1"/>
  <c r="I33" i="1"/>
  <c r="HA32" i="1"/>
  <c r="GZ32" i="1"/>
  <c r="GY32" i="1"/>
  <c r="GW32" i="1"/>
  <c r="GU32" i="1"/>
  <c r="J32" i="1"/>
  <c r="I32" i="1"/>
  <c r="HA31" i="1"/>
  <c r="GZ31" i="1"/>
  <c r="GW31" i="1"/>
  <c r="GY31" i="1" s="1"/>
  <c r="GU31" i="1"/>
  <c r="J31" i="1"/>
  <c r="I31" i="1"/>
  <c r="HA30" i="1"/>
  <c r="GZ30" i="1"/>
  <c r="GY30" i="1"/>
  <c r="GW30" i="1"/>
  <c r="GU30" i="1"/>
  <c r="J30" i="1"/>
  <c r="I30" i="1"/>
  <c r="HA29" i="1"/>
  <c r="GZ29" i="1"/>
  <c r="GW29" i="1"/>
  <c r="GY29" i="1" s="1"/>
  <c r="GU29" i="1"/>
  <c r="J29" i="1"/>
  <c r="I29" i="1"/>
  <c r="HA28" i="1"/>
  <c r="GZ28" i="1"/>
  <c r="GY28" i="1"/>
  <c r="GW28" i="1"/>
  <c r="GU28" i="1"/>
  <c r="J28" i="1"/>
  <c r="I28" i="1"/>
  <c r="HA27" i="1"/>
  <c r="GZ27" i="1"/>
  <c r="GW27" i="1"/>
  <c r="GY27" i="1" s="1"/>
  <c r="GU27" i="1"/>
  <c r="J27" i="1"/>
  <c r="I27" i="1"/>
  <c r="HA26" i="1"/>
  <c r="GZ26" i="1"/>
  <c r="GY26" i="1"/>
  <c r="GW26" i="1"/>
  <c r="GU26" i="1"/>
  <c r="J26" i="1"/>
  <c r="I26" i="1"/>
  <c r="HA25" i="1"/>
  <c r="GZ25" i="1"/>
  <c r="GW25" i="1"/>
  <c r="GY25" i="1" s="1"/>
  <c r="GU25" i="1"/>
  <c r="J25" i="1"/>
  <c r="I25" i="1"/>
  <c r="HA24" i="1"/>
  <c r="GZ24" i="1"/>
  <c r="GY24" i="1"/>
  <c r="GW24" i="1"/>
  <c r="GU24" i="1"/>
  <c r="J24" i="1"/>
  <c r="I24" i="1"/>
  <c r="HA23" i="1"/>
  <c r="GZ23" i="1"/>
  <c r="GW23" i="1"/>
  <c r="GY23" i="1" s="1"/>
  <c r="GU23" i="1"/>
  <c r="J23" i="1"/>
  <c r="I23" i="1"/>
  <c r="HA22" i="1"/>
  <c r="GZ22" i="1"/>
  <c r="GY22" i="1"/>
  <c r="GW22" i="1"/>
  <c r="GU22" i="1"/>
  <c r="J22" i="1"/>
  <c r="I22" i="1"/>
  <c r="HA21" i="1"/>
  <c r="GZ21" i="1"/>
  <c r="GW21" i="1"/>
  <c r="GY21" i="1" s="1"/>
  <c r="GU21" i="1"/>
  <c r="J21" i="1"/>
  <c r="I21" i="1"/>
  <c r="HA20" i="1"/>
  <c r="GZ20" i="1"/>
  <c r="GY20" i="1"/>
  <c r="GW20" i="1"/>
  <c r="GU20" i="1"/>
  <c r="J20" i="1"/>
  <c r="I20" i="1"/>
  <c r="HA19" i="1"/>
  <c r="GZ19" i="1"/>
  <c r="GW19" i="1"/>
  <c r="GY19" i="1" s="1"/>
  <c r="GU19" i="1"/>
  <c r="J19" i="1"/>
  <c r="I19" i="1"/>
  <c r="HA18" i="1"/>
  <c r="GZ18" i="1"/>
  <c r="GY18" i="1"/>
  <c r="GW18" i="1"/>
  <c r="GU18" i="1"/>
  <c r="J18" i="1"/>
  <c r="I18" i="1"/>
  <c r="HA17" i="1"/>
  <c r="GZ17" i="1"/>
  <c r="GW17" i="1"/>
  <c r="GY17" i="1" s="1"/>
  <c r="GU17" i="1"/>
  <c r="J17" i="1"/>
  <c r="I17" i="1"/>
  <c r="HA16" i="1"/>
  <c r="GZ16" i="1"/>
  <c r="GY16" i="1"/>
  <c r="GW16" i="1"/>
  <c r="GU16" i="1"/>
  <c r="J16" i="1"/>
  <c r="I16" i="1"/>
  <c r="HA15" i="1"/>
  <c r="GZ15" i="1"/>
  <c r="GW15" i="1"/>
  <c r="GY15" i="1" s="1"/>
  <c r="GU15" i="1"/>
  <c r="J15" i="1"/>
  <c r="I15" i="1"/>
  <c r="HA14" i="1"/>
  <c r="GZ14" i="1"/>
  <c r="GY14" i="1"/>
  <c r="GW14" i="1"/>
  <c r="GU14" i="1"/>
  <c r="J14" i="1"/>
  <c r="I14" i="1"/>
  <c r="HA13" i="1"/>
  <c r="GZ13" i="1"/>
  <c r="GW13" i="1"/>
  <c r="GY13" i="1" s="1"/>
  <c r="GU13" i="1"/>
  <c r="J13" i="1"/>
  <c r="I13" i="1"/>
  <c r="HA12" i="1"/>
  <c r="GZ12" i="1"/>
  <c r="GY12" i="1"/>
  <c r="GW12" i="1"/>
  <c r="GU12" i="1"/>
  <c r="J12" i="1"/>
  <c r="I12" i="1"/>
  <c r="HA11" i="1"/>
  <c r="GZ11" i="1"/>
  <c r="GW11" i="1"/>
  <c r="GY11" i="1" s="1"/>
  <c r="GU11" i="1"/>
  <c r="J11" i="1"/>
  <c r="I11" i="1"/>
  <c r="HA10" i="1"/>
  <c r="GZ10" i="1"/>
  <c r="GY10" i="1"/>
  <c r="GW10" i="1"/>
  <c r="GU10" i="1"/>
  <c r="J10" i="1"/>
  <c r="I10" i="1"/>
  <c r="HA9" i="1"/>
  <c r="GZ9" i="1"/>
  <c r="GY9" i="1"/>
  <c r="GW9" i="1"/>
  <c r="GU9" i="1"/>
  <c r="J9" i="1"/>
  <c r="I9" i="1"/>
  <c r="HA8" i="1"/>
  <c r="GZ8" i="1"/>
  <c r="GW8" i="1"/>
  <c r="GY8" i="1" s="1"/>
  <c r="GU8" i="1"/>
  <c r="J8" i="1"/>
  <c r="I8" i="1"/>
  <c r="HA7" i="1"/>
  <c r="GZ7" i="1"/>
  <c r="GW7" i="1"/>
  <c r="GY7" i="1" s="1"/>
  <c r="GU7" i="1"/>
  <c r="J7" i="1"/>
  <c r="I7" i="1"/>
  <c r="HA6" i="1"/>
  <c r="GZ6" i="1"/>
  <c r="GY6" i="1"/>
  <c r="GW6" i="1"/>
  <c r="GU6" i="1"/>
  <c r="J6" i="1"/>
  <c r="I6" i="1"/>
  <c r="HA5" i="1"/>
  <c r="GZ5" i="1"/>
  <c r="GW5" i="1"/>
  <c r="GY5" i="1" s="1"/>
  <c r="GU5" i="1"/>
  <c r="J5" i="1"/>
  <c r="J106" i="1" s="1"/>
  <c r="C2" i="1" s="1"/>
  <c r="I5" i="1"/>
  <c r="D2" i="1"/>
</calcChain>
</file>

<file path=xl/sharedStrings.xml><?xml version="1.0" encoding="utf-8"?>
<sst xmlns="http://schemas.openxmlformats.org/spreadsheetml/2006/main" count="619" uniqueCount="343">
  <si>
    <t>القابل للشحن</t>
  </si>
  <si>
    <t>رصيد أول المدة</t>
  </si>
  <si>
    <t>اضافة</t>
  </si>
  <si>
    <t>صرف</t>
  </si>
  <si>
    <t>الرصيد</t>
  </si>
  <si>
    <t>منصرف</t>
  </si>
  <si>
    <t>اجمالى الوارد</t>
  </si>
  <si>
    <t>اجمالى المنصرف</t>
  </si>
  <si>
    <t>اجمالى الرصيد</t>
  </si>
  <si>
    <t>من شهر مارس  2020</t>
  </si>
  <si>
    <t>اجماليات الشهر ( أكتوبر)</t>
  </si>
  <si>
    <t>مسئول البيع</t>
  </si>
  <si>
    <t>اســـــــــــــــــم العـــــــــميل</t>
  </si>
  <si>
    <t>اسم الصنف</t>
  </si>
  <si>
    <t xml:space="preserve"> طول</t>
  </si>
  <si>
    <t>عرض</t>
  </si>
  <si>
    <t>ارتفاع</t>
  </si>
  <si>
    <t>امر التشغيل</t>
  </si>
  <si>
    <t>وزن الوحدة</t>
  </si>
  <si>
    <t>الكمية</t>
  </si>
  <si>
    <t>الوزن الفعلى</t>
  </si>
  <si>
    <t>عدد البالتات</t>
  </si>
  <si>
    <t>تاريخ إنتاج المنتج</t>
  </si>
  <si>
    <t>تاريخ شحن المنتج</t>
  </si>
  <si>
    <t>تاريخ دخول المنتج المخزن</t>
  </si>
  <si>
    <t>كمية</t>
  </si>
  <si>
    <t>وزن</t>
  </si>
  <si>
    <r>
      <t>كمية</t>
    </r>
    <r>
      <rPr>
        <b/>
        <sz val="12"/>
        <color theme="9" tint="-0.249977111117893"/>
        <rFont val="Arial"/>
        <family val="2"/>
        <scheme val="minor"/>
      </rPr>
      <t>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</si>
  <si>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</si>
  <si>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7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</si>
  <si>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8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</si>
  <si>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</si>
  <si>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</si>
  <si>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5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</si>
  <si>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6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</si>
  <si>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</si>
  <si>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</si>
  <si>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</si>
  <si>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</si>
  <si>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6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</si>
  <si>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7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</si>
  <si>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</si>
  <si>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</si>
  <si>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</si>
  <si>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</si>
  <si>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74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</si>
  <si>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85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</si>
  <si>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</si>
  <si>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</si>
  <si>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</si>
  <si>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</si>
  <si>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68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</si>
  <si>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79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</si>
  <si>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910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</si>
  <si>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1011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</si>
  <si>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9102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</si>
  <si>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10113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</si>
  <si>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714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</si>
  <si>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815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</si>
  <si>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1016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</si>
  <si>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1117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</si>
  <si>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1218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</si>
  <si>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1319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</si>
  <si>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820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</si>
  <si>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921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</si>
  <si>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1122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</si>
  <si>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1223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</si>
  <si>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</si>
  <si>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</si>
  <si>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724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</si>
  <si>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825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</si>
  <si>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1026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</si>
  <si>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1127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</si>
  <si>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1228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</si>
  <si>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1329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</si>
  <si>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830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</si>
  <si>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931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</si>
  <si>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1132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</si>
  <si>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1233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</si>
  <si>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1334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</si>
  <si>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1435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</si>
  <si>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936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</si>
  <si>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1037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</si>
  <si>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1238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</si>
  <si>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1339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</si>
  <si>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14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</si>
  <si>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15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</si>
  <si>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640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</si>
  <si>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741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</si>
  <si>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942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</si>
  <si>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1043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</si>
  <si>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1144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</si>
  <si>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1245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</si>
  <si>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746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</si>
  <si>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847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</si>
  <si>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1048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</si>
  <si>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1149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</si>
  <si>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1250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</si>
  <si>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1351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</si>
  <si>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852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</si>
  <si>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953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</si>
  <si>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1154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</si>
  <si>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1255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</si>
  <si>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1356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</si>
  <si>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1457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</si>
  <si>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758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</si>
  <si>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859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</si>
  <si>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1060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</si>
  <si>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1161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</si>
  <si>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1262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</si>
  <si>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1363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</si>
  <si>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864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</si>
  <si>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965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</si>
  <si>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1166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</si>
  <si>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1267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</si>
  <si>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1368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</si>
  <si>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1469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</si>
  <si>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970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</si>
  <si>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1071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</si>
  <si>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1272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</si>
  <si>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1373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</si>
  <si>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1474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</si>
  <si>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1575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</si>
  <si>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876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</si>
  <si>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977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</si>
  <si>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1178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</si>
  <si>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1279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</si>
  <si>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1380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</si>
  <si>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1481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</si>
  <si>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982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</si>
  <si>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1083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</si>
  <si>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1284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</si>
  <si>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1385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</si>
  <si>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1486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</si>
  <si>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1587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</si>
  <si>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1088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</si>
  <si>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1189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</si>
  <si>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1390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</si>
  <si>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1491</t>
    </r>
  </si>
  <si>
    <r>
      <t>كمية15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</si>
  <si>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16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</si>
  <si>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692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</si>
  <si>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793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</si>
  <si>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994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</si>
  <si>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1095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</si>
  <si>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1196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</si>
  <si>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1297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</si>
  <si>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798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</si>
  <si>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899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</si>
  <si>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</si>
  <si>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</si>
  <si>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12102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</si>
  <si>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13103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</si>
  <si>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8104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</si>
  <si>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9105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</si>
  <si>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11106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</si>
  <si>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122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</si>
  <si>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13108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</si>
  <si>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14109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</si>
  <si>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7110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</si>
  <si>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8111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</si>
  <si>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10112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</si>
  <si>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11113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</si>
  <si>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</si>
  <si>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13115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</si>
  <si>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8116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</si>
  <si>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9117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</si>
  <si>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</si>
  <si>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2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</si>
  <si>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1312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</si>
  <si>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14121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</si>
  <si>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9122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</si>
  <si>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10123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</si>
  <si>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1212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</si>
  <si>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13125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</si>
  <si>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14126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</si>
  <si>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15127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</si>
  <si>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8128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</si>
  <si>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9129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</si>
  <si>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11130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</si>
  <si>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12131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</si>
  <si>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13132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</si>
  <si>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14133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</si>
  <si>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9134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</si>
  <si>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10135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</si>
  <si>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1213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</si>
  <si>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13137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</si>
  <si>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14138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</si>
  <si>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15139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</si>
  <si>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10140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</si>
  <si>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11141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</si>
  <si>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13142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</si>
  <si>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14143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</si>
  <si>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1514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</si>
  <si>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16145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</si>
  <si>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7146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</si>
  <si>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8147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</si>
  <si>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10148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</si>
  <si>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11149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</si>
  <si>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12150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</si>
  <si>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13151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</si>
  <si>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8152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</si>
  <si>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9153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</si>
  <si>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11154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</si>
  <si>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12155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</si>
  <si>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13156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</si>
  <si>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14157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</si>
  <si>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8153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</si>
  <si>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9154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</si>
  <si>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11155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</si>
  <si>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12156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</si>
  <si>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13157</t>
    </r>
    <r>
      <rPr>
        <sz val="11"/>
        <color theme="1"/>
        <rFont val="Arial"/>
        <family val="2"/>
        <scheme val="minor"/>
      </rPr>
      <t/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</si>
  <si>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14158</t>
    </r>
    <r>
      <rPr>
        <sz val="11"/>
        <color theme="1"/>
        <rFont val="Arial"/>
        <family val="2"/>
        <scheme val="minor"/>
      </rPr>
      <t/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</si>
  <si>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9158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</si>
  <si>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3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</si>
  <si>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12160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</si>
  <si>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13161</t>
    </r>
  </si>
  <si>
    <r>
      <t>كمية</t>
    </r>
    <r>
      <rPr>
        <b/>
        <sz val="12"/>
        <color theme="9" tint="-0.249977111117893"/>
        <rFont val="Arial"/>
        <family val="2"/>
        <scheme val="minor"/>
      </rPr>
      <t>14162</t>
    </r>
  </si>
  <si>
    <r>
      <t>وزن</t>
    </r>
    <r>
      <rPr>
        <b/>
        <sz val="12"/>
        <color theme="9" tint="-0.249977111117893"/>
        <rFont val="Arial"/>
        <family val="2"/>
        <scheme val="minor"/>
      </rPr>
      <t>132</t>
    </r>
  </si>
  <si>
    <t>معادلة</t>
  </si>
  <si>
    <t>عملاء إدارة</t>
  </si>
  <si>
    <t>بروكتر وجامبل مصر</t>
  </si>
  <si>
    <t>ص فيرى 500 مل كود 91239024</t>
  </si>
  <si>
    <t>ص فيرى ا لتركود 039</t>
  </si>
  <si>
    <t xml:space="preserve">شيت ميكرو </t>
  </si>
  <si>
    <t>اسكندرية للكيماويات - ادكو</t>
  </si>
  <si>
    <t>ص ماكسيل ديف معطر 475مل</t>
  </si>
  <si>
    <t>.</t>
  </si>
  <si>
    <t>الاستثمارات الصناعية - ايكو</t>
  </si>
  <si>
    <t>ص مسحوق ليدر  عالى الرغوة220 جم</t>
  </si>
  <si>
    <t>العربى للتجارة</t>
  </si>
  <si>
    <t>ص مروحة حائط 18r- كود 038</t>
  </si>
  <si>
    <t>ص مروحة حائط  twf18 كود 090</t>
  </si>
  <si>
    <t>ص مروحة ستاند - M 111 - EFS - كود 905187</t>
  </si>
  <si>
    <t>ص مروحة 18 كود 245</t>
  </si>
  <si>
    <t>العربي للصناعات الهندسية</t>
  </si>
  <si>
    <t>VH - 1230S  قاعدة بدون طباعة</t>
  </si>
  <si>
    <t>قميص غسالة كود VH8460s</t>
  </si>
  <si>
    <t>قميص غسالة كود VH1210S</t>
  </si>
  <si>
    <t>العربى لصناعة  التبريد والتكييف</t>
  </si>
  <si>
    <t>ASPAKC E 757 - JBRZ</t>
  </si>
  <si>
    <t>ص تكييف   ASPAKC - E 763 - JBRZ</t>
  </si>
  <si>
    <t>ص تكييف   ASPAKC - E 766 - JBRZ</t>
  </si>
  <si>
    <t>ASPAKC - E 757 - JBRZ</t>
  </si>
  <si>
    <t xml:space="preserve">يونيون اير </t>
  </si>
  <si>
    <t>هيكل يونيون اير كود 086</t>
  </si>
  <si>
    <t>ص بدون طباعة كود 025</t>
  </si>
  <si>
    <t>ص مطبوع كود 009</t>
  </si>
  <si>
    <t>ص بدون طباعة كود 067</t>
  </si>
  <si>
    <t>ص مطبوع ديب فريز كود 013</t>
  </si>
  <si>
    <t>ص بوتجاز 60×60 كود 069</t>
  </si>
  <si>
    <t>مصر للبتريد والتكييف ميراكو</t>
  </si>
  <si>
    <t>مطبوع ميراكو كاريير 1051</t>
  </si>
  <si>
    <t>كيلوجز تولارام نودلز مصر</t>
  </si>
  <si>
    <t>طبوع كيلوجز نودلز 70 جم * 40 عبوة نكهة سجق شرقى كود 144</t>
  </si>
  <si>
    <t>سوق دوت كوم للتجارة الالكترونية</t>
  </si>
  <si>
    <t>كود B 0 - ص مطبوع سوق دوت كوم امازون</t>
  </si>
  <si>
    <t>كود B 1 - ص مطبوع سوق دوت كوم امازون</t>
  </si>
  <si>
    <t>س . كليوباترا</t>
  </si>
  <si>
    <t>ص 40 * 40 - ارضيات - بنى - B فرز اول</t>
  </si>
  <si>
    <t>سيراميكا فينيسيا</t>
  </si>
  <si>
    <t>ص هيكل 50 * 50 - 6 بلاطة ارضيات مزجج - B فرز اول</t>
  </si>
  <si>
    <t>ص هيكل 50 *50 - 6 بلاطة ارضيات مزجج - B فرز ثانى</t>
  </si>
  <si>
    <t xml:space="preserve">بل ايجبيت </t>
  </si>
  <si>
    <t>ص مطبوع ابوالولد كود 866</t>
  </si>
  <si>
    <t>ص مطبوع ابوالولد كود 628</t>
  </si>
  <si>
    <t>ص مطبوع ابوالولد كود 838</t>
  </si>
  <si>
    <t>ص مطبوع ابوالولد كود 646</t>
  </si>
  <si>
    <t>ص مطبوع البقرة الضاحكة كود 261</t>
  </si>
  <si>
    <t>ص مطبوع البقرة الضاحكة كود 264</t>
  </si>
  <si>
    <t>ص مطبوع البقرة الضاحكة كود 475</t>
  </si>
  <si>
    <t>بريكاب ايجبيت</t>
  </si>
  <si>
    <t>ص دوبل مطبوع بريكاب ازرق علامات تحميل محلى</t>
  </si>
  <si>
    <t>ص بريكاب ازرق تصدير</t>
  </si>
  <si>
    <t>مونجنيز للاغذية والخدمات</t>
  </si>
  <si>
    <t>ص مطبوع بارتى سويس رول</t>
  </si>
  <si>
    <t>ص سوبر دريم رول كفته</t>
  </si>
  <si>
    <t>ص بدون طباعة بثقوب</t>
  </si>
  <si>
    <t>العربية للمطاحن و الصناعات الغذائية</t>
  </si>
  <si>
    <t>ص 350 جم * 20 كيس غالية - مكرونة فرن</t>
  </si>
  <si>
    <t>ص 350 جم * 20 كيس غالية - مكرونة شعرية</t>
  </si>
  <si>
    <t>ص 350 جم * 20 كيس غالية - مكرونة مرمرية</t>
  </si>
  <si>
    <t>ص 350 جم * 20 كيس غالية - مكرونة خواتم</t>
  </si>
  <si>
    <t>الزمردة للصناعات الغذائية</t>
  </si>
  <si>
    <t>ص مطبوع ارز الساعة 5 ك * 2 اكياس</t>
  </si>
  <si>
    <t>الاخوة للزيوتوالمنظفات</t>
  </si>
  <si>
    <t xml:space="preserve">صينينة سندباد </t>
  </si>
  <si>
    <t>حلوانى اخوان</t>
  </si>
  <si>
    <t>ص مجمدات 900 جرام</t>
  </si>
  <si>
    <t>ص مطبوع كود 150</t>
  </si>
  <si>
    <t>اسلام فتحى</t>
  </si>
  <si>
    <t>الاسكندرية للحلويات و الشيكولاتة - كورونا</t>
  </si>
  <si>
    <t xml:space="preserve">ص مطبوع </t>
  </si>
  <si>
    <t>امجاد للصناعات الغذائية</t>
  </si>
  <si>
    <t>ص بيف امجاد 6 قطع * 3 كيلو</t>
  </si>
  <si>
    <t>الاسماعلية للاستثمار الزراعى والصناعى فرات</t>
  </si>
  <si>
    <t>ص مطبوع اطياب كود 1</t>
  </si>
  <si>
    <t>ص مطبوع شيكيتيتا</t>
  </si>
  <si>
    <t>منتجات مياة مصر</t>
  </si>
  <si>
    <t>صينية مطبوع 600 مللى</t>
  </si>
  <si>
    <t>صينية 1.5 لتر مطبوع</t>
  </si>
  <si>
    <t>الكخيا بلاستيك_مايتيى</t>
  </si>
  <si>
    <t>ص مطبوع ماينيتى</t>
  </si>
  <si>
    <t>ص مطبوع ماينيى</t>
  </si>
  <si>
    <t>ماي واي ايجيبت لمستحضرات التجميل</t>
  </si>
  <si>
    <t>ص مطبوع ماى واى 5</t>
  </si>
  <si>
    <t>ص مطبوع ماى واى 17</t>
  </si>
  <si>
    <t>ص مطبوع ماى واى كود 40</t>
  </si>
  <si>
    <t>ص مطبوع ماى واى كود 43</t>
  </si>
  <si>
    <t>الوردة للدخان - احمد فتحى احمد التلاوي</t>
  </si>
  <si>
    <t>ص مطبوع قص البرج 25 باكو * 10 ج</t>
  </si>
  <si>
    <t>ص مطبوع قص البرج 10 باكو * 30 ج</t>
  </si>
  <si>
    <t>ص مطبوع قص البرج 20 باكو * 20 ج</t>
  </si>
  <si>
    <t>ص مطبوع معسل تاج الوردة 8 عبوة * 800 جرام - لون سيان</t>
  </si>
  <si>
    <t>ص مطبوع معسل تاج الوردة 8 عبوة * 1 كيلو - لون سيان</t>
  </si>
  <si>
    <t xml:space="preserve">الشرقية  ايسترن كومبانى </t>
  </si>
  <si>
    <t>كولى فلتر سادة 120 مم68.5*39.5*68</t>
  </si>
  <si>
    <t>ديرى لاند للالبان</t>
  </si>
  <si>
    <t xml:space="preserve"> صينية جبنة ديرى لاند 250 جم ×27 عبوة</t>
  </si>
  <si>
    <t>مطاعم العمدة</t>
  </si>
  <si>
    <t>علبة ميكرو ساندوتش صغير</t>
  </si>
  <si>
    <t>علبة ميكرو ساندوتش كبير</t>
  </si>
  <si>
    <t>اراب ديرى</t>
  </si>
  <si>
    <t>ص 500 جم كوبازرق باندا</t>
  </si>
  <si>
    <t xml:space="preserve"> مكتب السلمى</t>
  </si>
  <si>
    <t>قاع 7.5 ك بدون طباعة</t>
  </si>
  <si>
    <t xml:space="preserve">مورين </t>
  </si>
  <si>
    <t>غطاء 3 كجم خيار عادى - مطبوع سان مارك احمر - بنى ف سان مارك</t>
  </si>
  <si>
    <t>قاع 3ك سان مارك</t>
  </si>
  <si>
    <t xml:space="preserve">حوض النيل </t>
  </si>
  <si>
    <t>غطاء14 كيلو ستيروس ازرق برتقال</t>
  </si>
  <si>
    <t>قاع 14 كيلو سادة</t>
  </si>
  <si>
    <t>البستان فروت</t>
  </si>
  <si>
    <t>ص اوبن توب 8 كجم قثامى</t>
  </si>
  <si>
    <t>قاع 15 كيلو بدون طباعة</t>
  </si>
  <si>
    <t>الوادى لتصدير الحاصلات الزراعية</t>
  </si>
  <si>
    <t>ص بينز 600 كجم - بدون طباعة</t>
  </si>
  <si>
    <t>حزام ص بيتز 600 كجم - بدون طباعة</t>
  </si>
  <si>
    <t>Total</t>
  </si>
  <si>
    <t>محمد جمال</t>
  </si>
  <si>
    <t>هانى حسن</t>
  </si>
  <si>
    <t>احمد صلاح</t>
  </si>
  <si>
    <t>محمود ايمن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</si>
</sst>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0.000"/>
    <numFmt numFmtId="165" formatCode="[$-F800]dddd\,\ mmmm\ dd\,\ yyyy"/>
    <numFmt numFmtId="166" formatCode="dd\ mm\ yyyy"/>
    <numFmt numFmtId="167" formatCode="_(* #,##0.000_);_(* \(#,##0.000\);_(* &quot;-&quot;???_);_(@_)"/>
    <numFmt numFmtId="168" formatCode="m/d;@"/>
    <numFmt numFmtId="169" formatCode="dd\ \ mm\ \ yyyy"/>
    <numFmt numFmtId="170" formatCode="_(* #,##0_);_(* \(#,##0\);_(* &quot;-&quot;??_);_(@_)"/>
    <numFmt numFmtId="171" formatCode="_(* #,##0.00_);_(* \(#,##0.00\);_(* &quot;-&quot;??_);_(@_)"/>
  </numFmts>
  <fonts count="57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sz val="9"/>
      <color theme="1"/>
      <name val="Times New Roman"/>
      <family val="1"/>
      <scheme val="major"/>
    </font>
    <font>
      <sz val="9"/>
      <color theme="0"/>
      <name val="Times New Roman"/>
      <family val="1"/>
      <scheme val="major"/>
    </font>
    <font>
      <b/>
      <sz val="18"/>
      <color theme="1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4"/>
      <color theme="1"/>
      <name val="Times New Roman"/>
      <family val="1"/>
      <scheme val="major"/>
    </font>
    <font>
      <b/>
      <sz val="11"/>
      <color theme="1"/>
      <name val="Arial"/>
      <family val="2"/>
      <scheme val="minor"/>
    </font>
    <font>
      <b/>
      <sz val="14"/>
      <color theme="0"/>
      <name val="Arabic Typesetting"/>
      <family val="4"/>
    </font>
    <font>
      <b/>
      <sz val="16"/>
      <color theme="0"/>
      <name val="Arial"/>
      <family val="2"/>
      <scheme val="minor"/>
    </font>
    <font>
      <b/>
      <sz val="9"/>
      <color theme="0"/>
      <name val="Times New Roman"/>
      <family val="1"/>
      <scheme val="major"/>
    </font>
    <font>
      <b/>
      <sz val="9"/>
      <color theme="0"/>
      <name val="Times New Roman"/>
      <family val="1"/>
    </font>
    <font>
      <b/>
      <sz val="12"/>
      <color theme="0"/>
      <name val="Arial"/>
      <family val="2"/>
      <scheme val="minor"/>
    </font>
    <font>
      <b/>
      <sz val="12"/>
      <color theme="9" tint="-0.249977111117893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Times New Roman"/>
      <family val="1"/>
      <scheme val="major"/>
    </font>
    <font>
      <b/>
      <i/>
      <u/>
      <sz val="12"/>
      <color theme="1"/>
      <name val="Times New Roman"/>
      <family val="1"/>
      <scheme val="major"/>
    </font>
    <font>
      <b/>
      <sz val="10"/>
      <color theme="1"/>
      <name val="Arial"/>
      <family val="2"/>
      <scheme val="minor"/>
    </font>
    <font>
      <b/>
      <sz val="9"/>
      <color theme="1"/>
      <name val="Times New Roman"/>
      <family val="1"/>
      <scheme val="major"/>
    </font>
    <font>
      <b/>
      <u/>
      <sz val="9"/>
      <color theme="1"/>
      <name val="Times New Roman"/>
      <scheme val="major"/>
    </font>
    <font>
      <b/>
      <sz val="9"/>
      <color theme="1"/>
      <name val="Times New Roman"/>
      <scheme val="major"/>
    </font>
    <font>
      <b/>
      <sz val="14"/>
      <color theme="1"/>
      <name val="Times New Roman"/>
    </font>
    <font>
      <b/>
      <sz val="9"/>
      <color theme="1"/>
      <name val="Times New Roman"/>
    </font>
    <font>
      <sz val="11"/>
      <color theme="1"/>
      <name val="Times New Roman"/>
      <family val="1"/>
      <scheme val="major"/>
    </font>
    <font>
      <b/>
      <sz val="14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9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  <family val="2"/>
    </font>
    <font>
      <b/>
      <sz val="12"/>
      <color theme="1"/>
      <name val="Times New Roman"/>
      <family val="1"/>
      <scheme val="major"/>
    </font>
    <font>
      <b/>
      <sz val="8"/>
      <color theme="1"/>
      <name val="Arial"/>
      <scheme val="minor"/>
    </font>
    <font>
      <b/>
      <sz val="8"/>
      <color theme="1"/>
      <name val="Arial"/>
      <family val="2"/>
      <scheme val="minor"/>
    </font>
    <font>
      <b/>
      <u/>
      <sz val="9"/>
      <color theme="1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FF0000"/>
      <name val="Times New Roman"/>
      <family val="1"/>
      <scheme val="major"/>
    </font>
    <font>
      <b/>
      <sz val="10"/>
      <color theme="1"/>
      <name val="Times New Roman"/>
      <family val="1"/>
      <scheme val="major"/>
    </font>
    <font>
      <b/>
      <u/>
      <sz val="12"/>
      <color theme="1"/>
      <name val="Times New Roman"/>
      <family val="1"/>
      <scheme val="major"/>
    </font>
    <font>
      <b/>
      <i/>
      <u/>
      <sz val="12"/>
      <color theme="1"/>
      <name val="Times New Roman"/>
      <scheme val="major"/>
    </font>
    <font>
      <b/>
      <sz val="12"/>
      <color theme="1"/>
      <name val="Times New Roman"/>
      <scheme val="major"/>
    </font>
    <font>
      <b/>
      <sz val="11"/>
      <color theme="1"/>
      <name val="Arial"/>
      <scheme val="minor"/>
    </font>
    <font>
      <b/>
      <sz val="14"/>
      <color theme="1"/>
      <name val="Arial"/>
      <scheme val="minor"/>
    </font>
    <font>
      <sz val="11"/>
      <color theme="1"/>
      <name val="Arial"/>
      <scheme val="minor"/>
    </font>
    <font>
      <b/>
      <sz val="9"/>
      <color rgb="FF660066"/>
      <name val="Times New Roman"/>
      <scheme val="major"/>
    </font>
    <font>
      <b/>
      <u/>
      <sz val="9"/>
      <color rgb="FF002060"/>
      <name val="Times New Roman"/>
      <scheme val="major"/>
    </font>
    <font>
      <b/>
      <sz val="9"/>
      <color theme="3"/>
      <name val="Times New Roman"/>
      <scheme val="major"/>
    </font>
    <font>
      <sz val="9"/>
      <color theme="1"/>
      <name val="Times New Roman"/>
      <scheme val="major"/>
    </font>
    <font>
      <b/>
      <sz val="8"/>
      <color rgb="FFFF0000"/>
      <name val="Times New Roman"/>
      <scheme val="major"/>
    </font>
    <font>
      <b/>
      <sz val="9"/>
      <color theme="9" tint="-0.499984740745262"/>
      <name val="Times New Roman"/>
      <scheme val="major"/>
    </font>
    <font>
      <sz val="9"/>
      <color theme="1"/>
      <name val="Arial"/>
      <scheme val="minor"/>
    </font>
    <font>
      <b/>
      <sz val="11"/>
      <color theme="1"/>
      <name val="Times New Roman"/>
      <scheme val="major"/>
    </font>
    <font>
      <b/>
      <sz val="12"/>
      <color theme="1"/>
      <name val="Arial"/>
      <scheme val="minor"/>
    </font>
    <font>
      <sz val="9"/>
      <color theme="1"/>
      <name val="Times New Roman"/>
      <family val="1"/>
    </font>
    <font>
      <b/>
      <sz val="9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CC"/>
        <bgColor auto="1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00FFCC"/>
        <bgColor theme="0" tint="-0.14999847407452621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00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rgb="FFFFFF00"/>
      </left>
      <right style="thin">
        <color rgb="FFFFFF00"/>
      </right>
      <top style="thin">
        <color theme="1"/>
      </top>
      <bottom/>
      <diagonal/>
    </border>
    <border>
      <left style="thin">
        <color rgb="FFFFFF00"/>
      </left>
      <right style="thin">
        <color rgb="FFFFFF0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</borders>
  <cellStyleXfs count="3">
    <xf numFmtId="0" fontId="0" fillId="0" borderId="0"/>
    <xf numFmtId="0" fontId="31" fillId="0" borderId="0"/>
    <xf numFmtId="171" fontId="1" fillId="0" borderId="0" applyFont="0" applyFill="0" applyBorder="0" applyAlignment="0" applyProtection="0"/>
  </cellStyleXfs>
  <cellXfs count="189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164" fontId="7" fillId="0" borderId="1" xfId="0" applyNumberFormat="1" applyFont="1" applyFill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2" borderId="0" xfId="0" applyFont="1" applyFill="1"/>
    <xf numFmtId="0" fontId="10" fillId="9" borderId="7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11" fillId="9" borderId="8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vertical="center"/>
    </xf>
    <xf numFmtId="0" fontId="12" fillId="9" borderId="8" xfId="0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center" vertical="center"/>
    </xf>
    <xf numFmtId="0" fontId="14" fillId="11" borderId="11" xfId="0" applyFont="1" applyFill="1" applyBorder="1" applyAlignment="1">
      <alignment horizontal="center" vertical="center"/>
    </xf>
    <xf numFmtId="0" fontId="14" fillId="11" borderId="10" xfId="0" applyFont="1" applyFill="1" applyBorder="1" applyAlignment="1">
      <alignment horizontal="right" vertical="center"/>
    </xf>
    <xf numFmtId="0" fontId="14" fillId="11" borderId="10" xfId="0" applyFont="1" applyFill="1" applyBorder="1" applyAlignment="1">
      <alignment vertical="center"/>
    </xf>
    <xf numFmtId="167" fontId="14" fillId="11" borderId="10" xfId="0" applyNumberFormat="1" applyFont="1" applyFill="1" applyBorder="1" applyAlignment="1">
      <alignment horizontal="center" vertical="center"/>
    </xf>
    <xf numFmtId="0" fontId="16" fillId="12" borderId="10" xfId="0" applyFont="1" applyFill="1" applyBorder="1" applyAlignment="1">
      <alignment horizontal="center" vertical="center"/>
    </xf>
    <xf numFmtId="168" fontId="17" fillId="0" borderId="12" xfId="0" applyNumberFormat="1" applyFont="1" applyFill="1" applyBorder="1" applyAlignment="1">
      <alignment horizontal="center"/>
    </xf>
    <xf numFmtId="0" fontId="18" fillId="0" borderId="12" xfId="0" applyFont="1" applyFill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/>
    </xf>
    <xf numFmtId="0" fontId="22" fillId="0" borderId="12" xfId="0" applyFont="1" applyFill="1" applyBorder="1" applyAlignment="1">
      <alignment horizontal="center"/>
    </xf>
    <xf numFmtId="0" fontId="23" fillId="0" borderId="12" xfId="0" applyNumberFormat="1" applyFont="1" applyFill="1" applyBorder="1" applyAlignment="1">
      <alignment horizontal="center"/>
    </xf>
    <xf numFmtId="167" fontId="22" fillId="0" borderId="12" xfId="0" applyNumberFormat="1" applyFont="1" applyFill="1" applyBorder="1" applyAlignment="1">
      <alignment horizontal="center"/>
    </xf>
    <xf numFmtId="0" fontId="22" fillId="0" borderId="12" xfId="0" applyNumberFormat="1" applyFont="1" applyFill="1" applyBorder="1" applyAlignment="1">
      <alignment horizontal="center"/>
    </xf>
    <xf numFmtId="169" fontId="24" fillId="0" borderId="12" xfId="0" applyNumberFormat="1" applyFont="1" applyFill="1" applyBorder="1" applyAlignment="1">
      <alignment horizontal="center"/>
    </xf>
    <xf numFmtId="0" fontId="25" fillId="0" borderId="13" xfId="0" applyNumberFormat="1" applyFont="1" applyFill="1" applyBorder="1" applyAlignment="1">
      <alignment horizontal="center"/>
    </xf>
    <xf numFmtId="167" fontId="25" fillId="0" borderId="14" xfId="0" applyNumberFormat="1" applyFont="1" applyFill="1" applyBorder="1" applyAlignment="1">
      <alignment horizontal="center"/>
    </xf>
    <xf numFmtId="0" fontId="0" fillId="0" borderId="14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5" xfId="0" applyFont="1" applyFill="1" applyBorder="1"/>
    <xf numFmtId="0" fontId="0" fillId="0" borderId="16" xfId="0" applyFont="1" applyFill="1" applyBorder="1"/>
    <xf numFmtId="0" fontId="26" fillId="0" borderId="14" xfId="0" applyFont="1" applyFill="1" applyBorder="1"/>
    <xf numFmtId="0" fontId="26" fillId="0" borderId="16" xfId="0" applyFont="1" applyFill="1" applyBorder="1"/>
    <xf numFmtId="0" fontId="26" fillId="0" borderId="15" xfId="0" applyFont="1" applyFill="1" applyBorder="1"/>
    <xf numFmtId="0" fontId="27" fillId="0" borderId="14" xfId="0" applyFont="1" applyFill="1" applyBorder="1"/>
    <xf numFmtId="0" fontId="28" fillId="0" borderId="16" xfId="0" applyNumberFormat="1" applyFont="1" applyFill="1" applyBorder="1"/>
    <xf numFmtId="0" fontId="28" fillId="0" borderId="15" xfId="0" applyNumberFormat="1" applyFont="1" applyFill="1" applyBorder="1"/>
    <xf numFmtId="0" fontId="19" fillId="0" borderId="16" xfId="0" applyNumberFormat="1" applyFont="1" applyFill="1" applyBorder="1"/>
    <xf numFmtId="0" fontId="29" fillId="0" borderId="16" xfId="0" applyFont="1" applyFill="1" applyBorder="1"/>
    <xf numFmtId="0" fontId="29" fillId="0" borderId="15" xfId="0" applyFont="1" applyFill="1" applyBorder="1"/>
    <xf numFmtId="0" fontId="27" fillId="0" borderId="15" xfId="0" applyFont="1" applyFill="1" applyBorder="1"/>
    <xf numFmtId="0" fontId="26" fillId="0" borderId="4" xfId="0" applyFont="1" applyFill="1" applyBorder="1"/>
    <xf numFmtId="0" fontId="26" fillId="0" borderId="14" xfId="0" applyFont="1" applyFill="1" applyBorder="1" applyAlignment="1">
      <alignment horizontal="center"/>
    </xf>
    <xf numFmtId="0" fontId="17" fillId="0" borderId="14" xfId="0" applyNumberFormat="1" applyFont="1" applyFill="1" applyBorder="1" applyAlignment="1">
      <alignment horizontal="center"/>
    </xf>
    <xf numFmtId="167" fontId="0" fillId="0" borderId="14" xfId="0" applyNumberFormat="1" applyFont="1" applyFill="1" applyBorder="1"/>
    <xf numFmtId="0" fontId="16" fillId="0" borderId="14" xfId="0" applyNumberFormat="1" applyFont="1" applyFill="1" applyBorder="1" applyAlignment="1">
      <alignment horizontal="center"/>
    </xf>
    <xf numFmtId="167" fontId="0" fillId="13" borderId="14" xfId="0" applyNumberFormat="1" applyFont="1" applyFill="1" applyBorder="1"/>
    <xf numFmtId="0" fontId="30" fillId="0" borderId="12" xfId="0" applyFont="1" applyFill="1" applyBorder="1" applyAlignment="1">
      <alignment horizontal="center"/>
    </xf>
    <xf numFmtId="0" fontId="1" fillId="0" borderId="14" xfId="0" applyFont="1" applyFill="1" applyBorder="1"/>
    <xf numFmtId="0" fontId="1" fillId="0" borderId="16" xfId="0" applyFont="1" applyFill="1" applyBorder="1"/>
    <xf numFmtId="0" fontId="1" fillId="0" borderId="15" xfId="0" applyFont="1" applyFill="1" applyBorder="1"/>
    <xf numFmtId="0" fontId="1" fillId="0" borderId="17" xfId="0" applyFont="1" applyFill="1" applyBorder="1"/>
    <xf numFmtId="0" fontId="1" fillId="0" borderId="1" xfId="0" applyFont="1" applyFill="1" applyBorder="1"/>
    <xf numFmtId="0" fontId="1" fillId="0" borderId="18" xfId="0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4" xfId="0" applyFont="1" applyFill="1" applyBorder="1"/>
    <xf numFmtId="167" fontId="1" fillId="0" borderId="14" xfId="0" applyNumberFormat="1" applyFont="1" applyFill="1" applyBorder="1"/>
    <xf numFmtId="167" fontId="1" fillId="14" borderId="14" xfId="0" applyNumberFormat="1" applyFont="1" applyFill="1" applyBorder="1"/>
    <xf numFmtId="0" fontId="25" fillId="0" borderId="14" xfId="0" applyNumberFormat="1" applyFont="1" applyFill="1" applyBorder="1" applyAlignment="1">
      <alignment horizontal="center"/>
    </xf>
    <xf numFmtId="0" fontId="28" fillId="0" borderId="4" xfId="0" applyNumberFormat="1" applyFont="1" applyFill="1" applyBorder="1"/>
    <xf numFmtId="0" fontId="28" fillId="0" borderId="14" xfId="0" applyNumberFormat="1" applyFont="1" applyFill="1" applyBorder="1"/>
    <xf numFmtId="0" fontId="19" fillId="0" borderId="4" xfId="0" applyNumberFormat="1" applyFont="1" applyFill="1" applyBorder="1"/>
    <xf numFmtId="0" fontId="26" fillId="7" borderId="14" xfId="0" applyFont="1" applyFill="1" applyBorder="1"/>
    <xf numFmtId="0" fontId="17" fillId="0" borderId="12" xfId="0" applyFont="1" applyFill="1" applyBorder="1" applyAlignment="1">
      <alignment horizontal="center"/>
    </xf>
    <xf numFmtId="0" fontId="32" fillId="0" borderId="12" xfId="1" applyFont="1" applyFill="1" applyBorder="1" applyAlignment="1">
      <alignment horizontal="center"/>
    </xf>
    <xf numFmtId="0" fontId="33" fillId="0" borderId="12" xfId="0" applyFont="1" applyFill="1" applyBorder="1" applyAlignment="1">
      <alignment horizontal="center"/>
    </xf>
    <xf numFmtId="167" fontId="20" fillId="0" borderId="12" xfId="0" applyNumberFormat="1" applyFont="1" applyFill="1" applyBorder="1" applyAlignment="1">
      <alignment horizontal="center"/>
    </xf>
    <xf numFmtId="0" fontId="20" fillId="0" borderId="12" xfId="0" applyNumberFormat="1" applyFont="1" applyFill="1" applyBorder="1" applyAlignment="1">
      <alignment horizontal="center"/>
    </xf>
    <xf numFmtId="166" fontId="24" fillId="0" borderId="12" xfId="0" applyNumberFormat="1" applyFont="1" applyFill="1" applyBorder="1" applyAlignment="1">
      <alignment horizontal="center"/>
    </xf>
    <xf numFmtId="0" fontId="25" fillId="0" borderId="19" xfId="0" applyNumberFormat="1" applyFont="1" applyFill="1" applyBorder="1" applyAlignment="1">
      <alignment horizontal="center"/>
    </xf>
    <xf numFmtId="0" fontId="0" fillId="0" borderId="17" xfId="0" applyFont="1" applyFill="1" applyBorder="1"/>
    <xf numFmtId="0" fontId="0" fillId="0" borderId="20" xfId="0" applyFont="1" applyFill="1" applyBorder="1"/>
    <xf numFmtId="0" fontId="0" fillId="0" borderId="18" xfId="0" applyFont="1" applyFill="1" applyBorder="1"/>
    <xf numFmtId="167" fontId="0" fillId="14" borderId="14" xfId="0" applyNumberFormat="1" applyFont="1" applyFill="1" applyBorder="1"/>
    <xf numFmtId="0" fontId="34" fillId="0" borderId="12" xfId="0" applyFont="1" applyFill="1" applyBorder="1" applyAlignment="1">
      <alignment horizontal="center"/>
    </xf>
    <xf numFmtId="0" fontId="35" fillId="0" borderId="12" xfId="0" applyFont="1" applyFill="1" applyBorder="1" applyAlignment="1">
      <alignment horizontal="center"/>
    </xf>
    <xf numFmtId="0" fontId="36" fillId="0" borderId="12" xfId="0" applyNumberFormat="1" applyFont="1" applyFill="1" applyBorder="1" applyAlignment="1">
      <alignment horizontal="center"/>
    </xf>
    <xf numFmtId="169" fontId="37" fillId="0" borderId="12" xfId="0" applyNumberFormat="1" applyFont="1" applyFill="1" applyBorder="1" applyAlignment="1">
      <alignment horizontal="center"/>
    </xf>
    <xf numFmtId="166" fontId="37" fillId="0" borderId="12" xfId="0" applyNumberFormat="1" applyFont="1" applyFill="1" applyBorder="1" applyAlignment="1">
      <alignment horizontal="center"/>
    </xf>
    <xf numFmtId="0" fontId="28" fillId="0" borderId="16" xfId="0" applyFont="1" applyFill="1" applyBorder="1"/>
    <xf numFmtId="0" fontId="28" fillId="0" borderId="15" xfId="0" applyFont="1" applyFill="1" applyBorder="1"/>
    <xf numFmtId="0" fontId="38" fillId="0" borderId="12" xfId="0" applyFont="1" applyFill="1" applyBorder="1" applyAlignment="1">
      <alignment horizontal="center"/>
    </xf>
    <xf numFmtId="0" fontId="1" fillId="0" borderId="0" xfId="0" applyFont="1" applyFill="1" applyBorder="1"/>
    <xf numFmtId="0" fontId="32" fillId="0" borderId="12" xfId="0" applyFont="1" applyFill="1" applyBorder="1" applyAlignment="1">
      <alignment horizontal="center"/>
    </xf>
    <xf numFmtId="0" fontId="39" fillId="0" borderId="12" xfId="0" applyFont="1" applyFill="1" applyBorder="1" applyAlignment="1">
      <alignment horizontal="center"/>
    </xf>
    <xf numFmtId="0" fontId="28" fillId="0" borderId="12" xfId="0" applyFont="1" applyFill="1" applyBorder="1" applyAlignment="1">
      <alignment horizontal="center"/>
    </xf>
    <xf numFmtId="0" fontId="40" fillId="0" borderId="12" xfId="0" applyFont="1" applyFill="1" applyBorder="1" applyAlignment="1">
      <alignment horizontal="center"/>
    </xf>
    <xf numFmtId="0" fontId="18" fillId="0" borderId="12" xfId="1" applyFont="1" applyFill="1" applyBorder="1" applyAlignment="1">
      <alignment horizontal="center" vertical="center"/>
    </xf>
    <xf numFmtId="0" fontId="41" fillId="0" borderId="12" xfId="1" applyFont="1" applyFill="1" applyBorder="1" applyAlignment="1">
      <alignment horizontal="center" vertical="center"/>
    </xf>
    <xf numFmtId="0" fontId="17" fillId="0" borderId="12" xfId="1" applyFont="1" applyFill="1" applyBorder="1" applyAlignment="1">
      <alignment horizontal="center"/>
    </xf>
    <xf numFmtId="0" fontId="39" fillId="0" borderId="12" xfId="1" applyFont="1" applyFill="1" applyBorder="1" applyAlignment="1">
      <alignment horizontal="center"/>
    </xf>
    <xf numFmtId="0" fontId="25" fillId="0" borderId="4" xfId="0" applyNumberFormat="1" applyFont="1" applyFill="1" applyBorder="1" applyAlignment="1">
      <alignment horizontal="center"/>
    </xf>
    <xf numFmtId="0" fontId="29" fillId="0" borderId="14" xfId="0" applyFont="1" applyFill="1" applyBorder="1"/>
    <xf numFmtId="0" fontId="0" fillId="0" borderId="0" xfId="0" applyFill="1"/>
    <xf numFmtId="0" fontId="1" fillId="0" borderId="20" xfId="0" applyFont="1" applyFill="1" applyBorder="1"/>
    <xf numFmtId="0" fontId="25" fillId="0" borderId="21" xfId="0" applyNumberFormat="1" applyFont="1" applyFill="1" applyBorder="1" applyAlignment="1">
      <alignment horizontal="center"/>
    </xf>
    <xf numFmtId="167" fontId="25" fillId="0" borderId="0" xfId="0" applyNumberFormat="1" applyFont="1" applyFill="1" applyBorder="1" applyAlignment="1">
      <alignment horizontal="center"/>
    </xf>
    <xf numFmtId="0" fontId="0" fillId="0" borderId="22" xfId="0" applyFont="1" applyFill="1" applyBorder="1"/>
    <xf numFmtId="0" fontId="0" fillId="0" borderId="23" xfId="0" applyFont="1" applyFill="1" applyBorder="1"/>
    <xf numFmtId="0" fontId="0" fillId="0" borderId="24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25" xfId="0" applyFont="1" applyFill="1" applyBorder="1"/>
    <xf numFmtId="0" fontId="26" fillId="0" borderId="0" xfId="0" applyFont="1" applyFill="1" applyBorder="1"/>
    <xf numFmtId="0" fontId="26" fillId="0" borderId="22" xfId="0" applyFont="1" applyFill="1" applyBorder="1"/>
    <xf numFmtId="0" fontId="27" fillId="0" borderId="0" xfId="0" applyFont="1" applyFill="1" applyBorder="1"/>
    <xf numFmtId="0" fontId="28" fillId="0" borderId="22" xfId="0" applyNumberFormat="1" applyFont="1" applyFill="1" applyBorder="1"/>
    <xf numFmtId="0" fontId="19" fillId="0" borderId="22" xfId="0" applyNumberFormat="1" applyFont="1" applyFill="1" applyBorder="1"/>
    <xf numFmtId="0" fontId="28" fillId="0" borderId="22" xfId="0" applyFont="1" applyFill="1" applyBorder="1"/>
    <xf numFmtId="0" fontId="27" fillId="0" borderId="22" xfId="0" applyFont="1" applyFill="1" applyBorder="1"/>
    <xf numFmtId="0" fontId="26" fillId="0" borderId="0" xfId="0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167" fontId="0" fillId="0" borderId="0" xfId="0" applyNumberFormat="1" applyFont="1" applyFill="1" applyBorder="1"/>
    <xf numFmtId="0" fontId="16" fillId="0" borderId="0" xfId="0" applyNumberFormat="1" applyFont="1" applyFill="1" applyBorder="1" applyAlignment="1">
      <alignment horizontal="center"/>
    </xf>
    <xf numFmtId="167" fontId="0" fillId="14" borderId="0" xfId="0" applyNumberFormat="1" applyFont="1" applyFill="1" applyBorder="1"/>
    <xf numFmtId="0" fontId="29" fillId="0" borderId="22" xfId="0" applyFont="1" applyFill="1" applyBorder="1"/>
    <xf numFmtId="0" fontId="42" fillId="0" borderId="12" xfId="0" applyFont="1" applyFill="1" applyBorder="1" applyAlignment="1">
      <alignment horizontal="center"/>
    </xf>
    <xf numFmtId="0" fontId="19" fillId="0" borderId="14" xfId="0" applyNumberFormat="1" applyFont="1" applyFill="1" applyBorder="1"/>
    <xf numFmtId="0" fontId="28" fillId="0" borderId="14" xfId="0" applyFont="1" applyFill="1" applyBorder="1"/>
    <xf numFmtId="0" fontId="26" fillId="7" borderId="0" xfId="0" applyFont="1" applyFill="1" applyBorder="1"/>
    <xf numFmtId="0" fontId="32" fillId="0" borderId="26" xfId="0" applyFont="1" applyFill="1" applyBorder="1" applyAlignment="1">
      <alignment horizontal="center"/>
    </xf>
    <xf numFmtId="0" fontId="19" fillId="0" borderId="26" xfId="0" applyFont="1" applyFill="1" applyBorder="1" applyAlignment="1">
      <alignment horizontal="center"/>
    </xf>
    <xf numFmtId="0" fontId="20" fillId="0" borderId="26" xfId="0" applyFont="1" applyFill="1" applyBorder="1" applyAlignment="1">
      <alignment horizontal="center"/>
    </xf>
    <xf numFmtId="0" fontId="35" fillId="0" borderId="26" xfId="0" applyFont="1" applyFill="1" applyBorder="1" applyAlignment="1">
      <alignment horizontal="center"/>
    </xf>
    <xf numFmtId="167" fontId="20" fillId="0" borderId="26" xfId="0" applyNumberFormat="1" applyFont="1" applyFill="1" applyBorder="1" applyAlignment="1">
      <alignment horizontal="center"/>
    </xf>
    <xf numFmtId="169" fontId="37" fillId="0" borderId="26" xfId="0" applyNumberFormat="1" applyFont="1" applyFill="1" applyBorder="1" applyAlignment="1">
      <alignment horizontal="center"/>
    </xf>
    <xf numFmtId="0" fontId="0" fillId="5" borderId="0" xfId="0" applyFill="1"/>
    <xf numFmtId="0" fontId="43" fillId="15" borderId="22" xfId="0" applyFont="1" applyFill="1" applyBorder="1"/>
    <xf numFmtId="0" fontId="44" fillId="15" borderId="27" xfId="0" applyFont="1" applyFill="1" applyBorder="1" applyAlignment="1">
      <alignment horizontal="center"/>
    </xf>
    <xf numFmtId="0" fontId="45" fillId="3" borderId="0" xfId="0" applyFont="1" applyFill="1"/>
    <xf numFmtId="0" fontId="46" fillId="15" borderId="27" xfId="0" applyFont="1" applyFill="1" applyBorder="1" applyAlignment="1">
      <alignment horizontal="center"/>
    </xf>
    <xf numFmtId="0" fontId="47" fillId="15" borderId="27" xfId="0" applyFont="1" applyFill="1" applyBorder="1" applyAlignment="1">
      <alignment horizontal="center"/>
    </xf>
    <xf numFmtId="0" fontId="48" fillId="15" borderId="27" xfId="0" applyFont="1" applyFill="1" applyBorder="1" applyAlignment="1">
      <alignment horizontal="center"/>
    </xf>
    <xf numFmtId="0" fontId="49" fillId="3" borderId="0" xfId="0" applyFont="1" applyFill="1"/>
    <xf numFmtId="167" fontId="50" fillId="3" borderId="0" xfId="0" applyNumberFormat="1" applyFont="1" applyFill="1"/>
    <xf numFmtId="0" fontId="51" fillId="15" borderId="27" xfId="0" applyFont="1" applyFill="1" applyBorder="1" applyAlignment="1">
      <alignment horizontal="center"/>
    </xf>
    <xf numFmtId="0" fontId="24" fillId="15" borderId="27" xfId="0" applyFont="1" applyFill="1" applyBorder="1" applyAlignment="1">
      <alignment horizontal="center"/>
    </xf>
    <xf numFmtId="0" fontId="24" fillId="3" borderId="27" xfId="0" applyFont="1" applyFill="1" applyBorder="1" applyAlignment="1">
      <alignment horizontal="center"/>
    </xf>
    <xf numFmtId="0" fontId="45" fillId="15" borderId="22" xfId="0" applyFont="1" applyFill="1" applyBorder="1"/>
    <xf numFmtId="0" fontId="45" fillId="15" borderId="0" xfId="0" applyFont="1" applyFill="1" applyBorder="1"/>
    <xf numFmtId="0" fontId="45" fillId="3" borderId="22" xfId="0" applyFont="1" applyFill="1" applyBorder="1"/>
    <xf numFmtId="0" fontId="45" fillId="15" borderId="25" xfId="0" applyFont="1" applyFill="1" applyBorder="1"/>
    <xf numFmtId="0" fontId="45" fillId="15" borderId="28" xfId="0" applyFont="1" applyFill="1" applyBorder="1"/>
    <xf numFmtId="164" fontId="45" fillId="15" borderId="22" xfId="0" applyNumberFormat="1" applyFont="1" applyFill="1" applyBorder="1"/>
    <xf numFmtId="164" fontId="52" fillId="15" borderId="22" xfId="0" applyNumberFormat="1" applyFont="1" applyFill="1" applyBorder="1"/>
    <xf numFmtId="170" fontId="45" fillId="15" borderId="22" xfId="0" applyNumberFormat="1" applyFont="1" applyFill="1" applyBorder="1"/>
    <xf numFmtId="0" fontId="45" fillId="15" borderId="22" xfId="0" applyFont="1" applyFill="1" applyBorder="1" applyAlignment="1">
      <alignment horizontal="center"/>
    </xf>
    <xf numFmtId="0" fontId="45" fillId="0" borderId="22" xfId="0" applyFont="1" applyFill="1" applyBorder="1"/>
    <xf numFmtId="0" fontId="53" fillId="15" borderId="22" xfId="0" applyFont="1" applyFill="1" applyBorder="1" applyAlignment="1">
      <alignment horizontal="center"/>
    </xf>
    <xf numFmtId="0" fontId="54" fillId="15" borderId="22" xfId="0" applyFont="1" applyFill="1" applyBorder="1" applyAlignment="1">
      <alignment horizontal="center"/>
    </xf>
    <xf numFmtId="0" fontId="9" fillId="0" borderId="0" xfId="0" applyFont="1"/>
    <xf numFmtId="0" fontId="0" fillId="0" borderId="0" xfId="0" applyFont="1" applyAlignment="1">
      <alignment horizontal="center"/>
    </xf>
    <xf numFmtId="0" fontId="4" fillId="0" borderId="0" xfId="0" applyFont="1"/>
    <xf numFmtId="0" fontId="55" fillId="0" borderId="0" xfId="0" applyFont="1"/>
    <xf numFmtId="0" fontId="0" fillId="0" borderId="0" xfId="0" applyFont="1"/>
    <xf numFmtId="0" fontId="9" fillId="3" borderId="3" xfId="0" applyNumberFormat="1" applyFont="1" applyFill="1" applyBorder="1" applyAlignment="1">
      <alignment horizontal="center"/>
    </xf>
    <xf numFmtId="0" fontId="9" fillId="3" borderId="6" xfId="0" applyNumberFormat="1" applyFont="1" applyFill="1" applyBorder="1" applyAlignment="1">
      <alignment horizontal="center"/>
    </xf>
    <xf numFmtId="0" fontId="9" fillId="3" borderId="2" xfId="0" applyNumberFormat="1" applyFont="1" applyFill="1" applyBorder="1" applyAlignment="1">
      <alignment horizontal="center"/>
    </xf>
    <xf numFmtId="166" fontId="9" fillId="3" borderId="3" xfId="0" applyNumberFormat="1" applyFont="1" applyFill="1" applyBorder="1" applyAlignment="1">
      <alignment horizontal="center"/>
    </xf>
    <xf numFmtId="166" fontId="9" fillId="3" borderId="6" xfId="0" applyNumberFormat="1" applyFont="1" applyFill="1" applyBorder="1" applyAlignment="1">
      <alignment horizontal="center"/>
    </xf>
    <xf numFmtId="166" fontId="9" fillId="3" borderId="2" xfId="0" applyNumberFormat="1" applyFont="1" applyFill="1" applyBorder="1" applyAlignment="1">
      <alignment horizontal="center"/>
    </xf>
    <xf numFmtId="0" fontId="56" fillId="0" borderId="0" xfId="0" applyFont="1" applyAlignment="1">
      <alignment horizontal="center" vertical="top" wrapText="1"/>
    </xf>
    <xf numFmtId="0" fontId="9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9" fillId="6" borderId="1" xfId="0" applyFont="1" applyFill="1" applyBorder="1" applyAlignment="1">
      <alignment horizontal="center"/>
    </xf>
    <xf numFmtId="0" fontId="7" fillId="7" borderId="1" xfId="0" applyFont="1" applyFill="1" applyBorder="1" applyAlignment="1">
      <alignment horizontal="center"/>
    </xf>
    <xf numFmtId="0" fontId="9" fillId="8" borderId="0" xfId="0" applyFont="1" applyFill="1" applyBorder="1" applyAlignment="1">
      <alignment horizontal="center"/>
    </xf>
    <xf numFmtId="0" fontId="0" fillId="3" borderId="5" xfId="0" applyFont="1" applyFill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0" fillId="4" borderId="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/>
    </xf>
  </cellXfs>
  <cellStyles count="3">
    <cellStyle name="Comma 2" xfId="2"/>
    <cellStyle name="Normal" xfId="0" builtinId="0"/>
    <cellStyle name="Normal 2" xfId="1"/>
  </cellStyles>
  <dxfs count="3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70" formatCode="_(* #,##0_);_(* \(#,##0\);_(* &quot;-&quot;??_);_(@_)"/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minor"/>
      </font>
      <numFmt numFmtId="164" formatCode="0.000"/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164" formatCode="0.000"/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/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/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/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/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solid">
          <fgColor indexed="64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9" tint="-0.499984740745262"/>
        <name val="Times New Roman"/>
        <scheme val="maj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Times New Roman"/>
        <scheme val="major"/>
      </font>
      <numFmt numFmtId="167" formatCode="_(* #,##0.000_);_(* \(#,##0.000\);_(* &quot;-&quot;???_);_(@_)"/>
      <fill>
        <patternFill patternType="solid">
          <fgColor indexed="64"/>
          <bgColor rgb="FF00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major"/>
      </font>
      <fill>
        <patternFill patternType="solid">
          <fgColor indexed="64"/>
          <bgColor rgb="FF00FF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3"/>
        <name val="Times New Roman"/>
        <scheme val="maj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rgb="FF002060"/>
        <name val="Times New Roman"/>
        <scheme val="maj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660066"/>
        <name val="Times New Roman"/>
        <scheme val="maj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660066"/>
        <name val="Times New Roman"/>
        <scheme val="maj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660066"/>
        <name val="Times New Roman"/>
        <scheme val="maj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rgb="FF00FFCC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rgb="FF00FFCC"/>
        </patternFill>
      </fill>
      <border diagonalUp="0" diagonalDown="0" outline="0">
        <left style="thin">
          <color theme="1"/>
        </left>
        <right/>
        <top/>
        <bottom/>
      </border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FF00"/>
        </patternFill>
      </fill>
    </dxf>
    <dxf>
      <numFmt numFmtId="167" formatCode="_(* #,##0.000_);_(* \(#,##0.000\);_(* &quot;-&quot;???_);_(@_)"/>
    </dxf>
    <dxf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4"/>
        <color rgb="FFFF0000"/>
        <name val="Arial"/>
        <scheme val="minor"/>
      </font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solid">
          <fgColor indexed="64"/>
          <bgColor rgb="FFFFFF00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minor"/>
      </font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name val="Arial"/>
        <scheme val="minor"/>
      </font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9"/>
        <name val="Times New Roman"/>
        <scheme val="none"/>
      </font>
    </dxf>
    <dxf>
      <font>
        <strike val="0"/>
        <outline val="0"/>
        <shadow val="0"/>
        <u val="none"/>
        <vertAlign val="baseline"/>
        <sz val="9"/>
        <name val="Times New Roman"/>
        <scheme val="none"/>
      </font>
    </dxf>
    <dxf>
      <font>
        <strike val="0"/>
        <outline val="0"/>
        <shadow val="0"/>
        <u val="none"/>
        <vertAlign val="baseline"/>
        <sz val="9"/>
        <name val="Times New Roman"/>
        <scheme val="none"/>
      </font>
    </dxf>
    <dxf>
      <font>
        <strike val="0"/>
        <outline val="0"/>
        <shadow val="0"/>
        <vertAlign val="baseline"/>
        <sz val="9"/>
        <name val="Times New Roman"/>
        <scheme val="major"/>
      </font>
    </dxf>
    <dxf>
      <border outline="0">
        <left style="hair">
          <color indexed="64"/>
        </left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none">
          <fgColor indexed="64"/>
          <bgColor auto="1"/>
        </patternFill>
      </fill>
      <border outline="0">
        <left style="hair">
          <color indexed="64"/>
        </left>
      </border>
    </dxf>
    <dxf>
      <font>
        <strike val="0"/>
        <outline val="0"/>
        <shadow val="0"/>
        <vertAlign val="baseline"/>
        <sz val="9"/>
        <name val="Times New Roman"/>
        <scheme val="major"/>
      </font>
      <fill>
        <patternFill patternType="none">
          <fgColor indexed="64"/>
          <bgColor auto="1"/>
        </patternFill>
      </fill>
      <border outline="0">
        <left style="hair">
          <color indexed="64"/>
        </left>
        <right style="hair">
          <color indexed="64"/>
        </right>
      </border>
    </dxf>
    <dxf>
      <font>
        <strike val="0"/>
        <outline val="0"/>
        <shadow val="0"/>
        <vertAlign val="baseline"/>
        <sz val="9"/>
        <name val="Times New Roman"/>
        <scheme val="major"/>
      </font>
      <fill>
        <patternFill patternType="none">
          <fgColor indexed="64"/>
          <bgColor indexed="65"/>
        </patternFill>
      </fill>
      <border outline="0">
        <right style="hair">
          <color indexed="64"/>
        </right>
      </border>
    </dxf>
    <dxf>
      <font>
        <strike val="0"/>
        <outline val="0"/>
        <shadow val="0"/>
        <vertAlign val="baseline"/>
        <sz val="9"/>
        <name val="Times New Roman"/>
        <scheme val="major"/>
      </font>
      <border outline="0">
        <right style="hair">
          <color indexed="64"/>
        </right>
      </border>
    </dxf>
    <dxf>
      <font>
        <strike val="0"/>
        <outline val="0"/>
        <shadow val="0"/>
        <vertAlign val="baseline"/>
        <sz val="9"/>
        <name val="Times New Roman"/>
        <scheme val="major"/>
      </font>
    </dxf>
    <dxf>
      <font>
        <strike val="0"/>
        <outline val="0"/>
        <shadow val="0"/>
        <vertAlign val="baseline"/>
        <sz val="9"/>
        <name val="Times New Roman"/>
        <scheme val="major"/>
      </font>
    </dxf>
    <dxf>
      <font>
        <strike val="0"/>
        <outline val="0"/>
        <shadow val="0"/>
        <vertAlign val="baseline"/>
        <name val="Arial"/>
        <scheme val="minor"/>
      </font>
    </dxf>
    <dxf>
      <font>
        <strike val="0"/>
        <outline val="0"/>
        <shadow val="0"/>
        <vertAlign val="baseline"/>
        <color theme="1"/>
        <name val="Times New Roman"/>
        <scheme val="maj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major"/>
      </font>
      <fill>
        <patternFill patternType="none">
          <fgColor indexed="64"/>
          <bgColor auto="1"/>
        </patternFill>
      </fill>
    </dxf>
    <dxf>
      <fill>
        <patternFill>
          <bgColor rgb="FF00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HA106" totalsRowCount="1" dataDxfId="290" totalsRowDxfId="289">
  <autoFilter ref="A4:HA105"/>
  <tableColumns count="209">
    <tableColumn id="14" name="مسئول البيع" dataDxfId="288" totalsRowDxfId="208"/>
    <tableColumn id="1" name="اســـــــــــــــــم العـــــــــميل" totalsRowLabel="Total" dataDxfId="287" totalsRowDxfId="207"/>
    <tableColumn id="2" name="اسم الصنف" dataDxfId="286" totalsRowDxfId="206"/>
    <tableColumn id="3" name=" طول" dataDxfId="285" totalsRowDxfId="205"/>
    <tableColumn id="4" name="عرض" dataDxfId="284" totalsRowDxfId="204"/>
    <tableColumn id="5" name="ارتفاع" dataDxfId="283" totalsRowDxfId="203"/>
    <tableColumn id="6" name="امر التشغيل" dataDxfId="282" totalsRowDxfId="202"/>
    <tableColumn id="7" name="وزن الوحدة" dataDxfId="281" totalsRowDxfId="201"/>
    <tableColumn id="8" name="الكمية" dataDxfId="280" totalsRowDxfId="200">
      <calculatedColumnFormula>'2020'!$GY5</calculatedColumnFormula>
    </tableColumn>
    <tableColumn id="9" name="الوزن الفعلى" totalsRowFunction="sum" dataDxfId="279" totalsRowDxfId="199">
      <calculatedColumnFormula>('2020'!$I5*H5)/1000</calculatedColumnFormula>
    </tableColumn>
    <tableColumn id="10" name="عدد البالتات" totalsRowLabel="." dataDxfId="278" totalsRowDxfId="198"/>
    <tableColumn id="11" name="تاريخ إنتاج المنتج" dataDxfId="277" totalsRowDxfId="197"/>
    <tableColumn id="12" name="تاريخ شحن المنتج" dataDxfId="276" totalsRowDxfId="196"/>
    <tableColumn id="13" name="تاريخ دخول المنتج المخزن" dataDxfId="275" totalsRowDxfId="195"/>
    <tableColumn id="15" name="كمية" totalsRowDxfId="194"/>
    <tableColumn id="16" name="وزن" totalsRowDxfId="193"/>
    <tableColumn id="17" name="كمية4" dataDxfId="274" totalsRowDxfId="192"/>
    <tableColumn id="18" name="وزن5" totalsRowDxfId="191"/>
    <tableColumn id="19" name="كمية7" dataDxfId="273" totalsRowDxfId="190"/>
    <tableColumn id="20" name="وزن8" totalsRowDxfId="189"/>
    <tableColumn id="21" name="كمية9" totalsRowDxfId="188"/>
    <tableColumn id="22" name="وزن10" totalsRowDxfId="187"/>
    <tableColumn id="23" name="كمية5" dataDxfId="272" totalsRowDxfId="186"/>
    <tableColumn id="24" name="وزن6" totalsRowDxfId="185"/>
    <tableColumn id="25" name="كمية8" dataDxfId="271" totalsRowDxfId="184"/>
    <tableColumn id="26" name="وزن9" totalsRowDxfId="183"/>
    <tableColumn id="27" name="كمية10" totalsRowDxfId="182"/>
    <tableColumn id="28" name="وزن11" totalsRowDxfId="181"/>
    <tableColumn id="29" name="كمية6" dataDxfId="270" totalsRowDxfId="180"/>
    <tableColumn id="30" name="وزن7" totalsRowDxfId="179"/>
    <tableColumn id="31" name="كمية92" dataDxfId="269" totalsRowDxfId="178"/>
    <tableColumn id="32" name="وزن103" totalsRowDxfId="177"/>
    <tableColumn id="33" name="كمية11" totalsRowDxfId="176"/>
    <tableColumn id="34" name="وزن12" totalsRowDxfId="175"/>
    <tableColumn id="35" name="كمية74" dataDxfId="268" totalsRowDxfId="174"/>
    <tableColumn id="36" name="وزن85" totalsRowDxfId="173"/>
    <tableColumn id="37" name="كمية106" dataDxfId="267" totalsRowDxfId="172"/>
    <tableColumn id="38" name="وزن117" totalsRowDxfId="171"/>
    <tableColumn id="39" name="كمية12" totalsRowDxfId="170"/>
    <tableColumn id="40" name="وزن13" totalsRowDxfId="169"/>
    <tableColumn id="41" name="كمية68" dataDxfId="266" totalsRowDxfId="168"/>
    <tableColumn id="42" name="وزن79" totalsRowDxfId="167"/>
    <tableColumn id="43" name="كمية910" dataDxfId="265" totalsRowDxfId="166"/>
    <tableColumn id="44" name="وزن1011" totalsRowDxfId="165"/>
    <tableColumn id="45" name="كمية9102" totalsRowDxfId="164"/>
    <tableColumn id="46" name="وزن10113" totalsRowDxfId="163"/>
    <tableColumn id="47" name="كمية714" totalsRowDxfId="162"/>
    <tableColumn id="48" name="وزن815" totalsRowDxfId="161"/>
    <tableColumn id="49" name="كمية1016" totalsRowDxfId="160"/>
    <tableColumn id="50" name="وزن1117" totalsRowDxfId="159"/>
    <tableColumn id="51" name="كمية1218" totalsRowDxfId="158"/>
    <tableColumn id="52" name="وزن1319" totalsRowDxfId="157"/>
    <tableColumn id="53" name="كمية820" totalsRowDxfId="156"/>
    <tableColumn id="54" name="وزن921" totalsRowDxfId="155"/>
    <tableColumn id="55" name="كمية1122" totalsRowDxfId="154"/>
    <tableColumn id="56" name="وزن1223" totalsRowDxfId="153"/>
    <tableColumn id="57" name="كمية13" totalsRowDxfId="152"/>
    <tableColumn id="58" name="وزن14" totalsRowDxfId="151"/>
    <tableColumn id="59" name="كمية724" dataDxfId="264" totalsRowDxfId="150"/>
    <tableColumn id="60" name="وزن825" totalsRowDxfId="149"/>
    <tableColumn id="61" name="كمية1026" dataDxfId="263" totalsRowDxfId="148"/>
    <tableColumn id="62" name="وزن1127" totalsRowDxfId="147"/>
    <tableColumn id="63" name="كمية1228" totalsRowDxfId="146"/>
    <tableColumn id="64" name="وزن1329" totalsRowDxfId="145"/>
    <tableColumn id="65" name="كمية830" dataDxfId="262" totalsRowDxfId="144"/>
    <tableColumn id="66" name="وزن931" totalsRowDxfId="143"/>
    <tableColumn id="67" name="كمية1132" dataDxfId="261" totalsRowDxfId="142"/>
    <tableColumn id="68" name="وزن1233" totalsRowDxfId="141"/>
    <tableColumn id="69" name="كمية1334" totalsRowDxfId="140"/>
    <tableColumn id="70" name="وزن1435" totalsRowDxfId="139"/>
    <tableColumn id="71" name="كمية936" dataDxfId="260" totalsRowDxfId="138"/>
    <tableColumn id="72" name="وزن1037" totalsRowDxfId="137"/>
    <tableColumn id="73" name="كمية1238" dataDxfId="259" totalsRowDxfId="136"/>
    <tableColumn id="74" name="وزن1339" totalsRowDxfId="135"/>
    <tableColumn id="75" name="كمية14" totalsRowDxfId="134"/>
    <tableColumn id="76" name="وزن15" totalsRowDxfId="133"/>
    <tableColumn id="77" name="كمية640" dataDxfId="258" totalsRowDxfId="132"/>
    <tableColumn id="78" name="وزن741" totalsRowDxfId="131"/>
    <tableColumn id="79" name="كمية942" dataDxfId="257" totalsRowDxfId="130"/>
    <tableColumn id="80" name="وزن1043" totalsRowDxfId="129"/>
    <tableColumn id="81" name="كمية1144" totalsRowDxfId="128"/>
    <tableColumn id="82" name="وزن1245" totalsRowDxfId="127"/>
    <tableColumn id="83" name="كمية746" totalsRowDxfId="126"/>
    <tableColumn id="84" name="وزن847" totalsRowDxfId="125"/>
    <tableColumn id="85" name="كمية1048" totalsRowDxfId="124"/>
    <tableColumn id="86" name="وزن1149" totalsRowDxfId="123"/>
    <tableColumn id="87" name="كمية1250" totalsRowDxfId="122"/>
    <tableColumn id="88" name="وزن1351" totalsRowDxfId="121"/>
    <tableColumn id="89" name="كمية852" dataDxfId="256" totalsRowDxfId="120"/>
    <tableColumn id="90" name="وزن953" totalsRowDxfId="119"/>
    <tableColumn id="91" name="كمية1154" dataDxfId="255" totalsRowDxfId="118"/>
    <tableColumn id="92" name="وزن1255" totalsRowDxfId="117"/>
    <tableColumn id="93" name="كمية1356" totalsRowDxfId="116"/>
    <tableColumn id="94" name="وزن1457" totalsRowDxfId="115"/>
    <tableColumn id="95" name="كمية758" totalsRowDxfId="114"/>
    <tableColumn id="96" name="وزن859" totalsRowFunction="sum" totalsRowDxfId="113"/>
    <tableColumn id="97" name="كمية1060" dataDxfId="254" totalsRowDxfId="112"/>
    <tableColumn id="98" name="وزن1161" totalsRowFunction="sum" totalsRowDxfId="111"/>
    <tableColumn id="99" name="كمية1262" totalsRowDxfId="110"/>
    <tableColumn id="100" name="وزن1363" totalsRowDxfId="109"/>
    <tableColumn id="101" name="كمية864" totalsRowFunction="sum" dataDxfId="253" totalsRowDxfId="108"/>
    <tableColumn id="102" name="وزن965" totalsRowFunction="sum" totalsRowDxfId="107"/>
    <tableColumn id="103" name="كمية1166" dataDxfId="252" totalsRowDxfId="106"/>
    <tableColumn id="104" name="وزن1267" totalsRowFunction="sum" totalsRowDxfId="105"/>
    <tableColumn id="105" name="كمية1368" totalsRowDxfId="104"/>
    <tableColumn id="106" name="وزن1469" totalsRowDxfId="103"/>
    <tableColumn id="107" name="كمية970" dataDxfId="251" totalsRowDxfId="102"/>
    <tableColumn id="108" name="وزن1071" totalsRowFunction="sum" dataDxfId="250" totalsRowDxfId="101"/>
    <tableColumn id="109" name="كمية1272" totalsRowFunction="min" dataDxfId="249" totalsRowDxfId="100"/>
    <tableColumn id="110" name="وزن1373" dataDxfId="248" totalsRowDxfId="99"/>
    <tableColumn id="111" name="كمية1474" totalsRowDxfId="98"/>
    <tableColumn id="112" name="وزن1575" totalsRowDxfId="97"/>
    <tableColumn id="113" name="كمية876" totalsRowFunction="sum" dataDxfId="247" totalsRowDxfId="96"/>
    <tableColumn id="114" name="وزن977" totalsRowDxfId="95"/>
    <tableColumn id="115" name="كمية1178" totalsRowFunction="sum" dataDxfId="246" totalsRowDxfId="94"/>
    <tableColumn id="116" name="وزن1279" totalsRowDxfId="93"/>
    <tableColumn id="117" name="كمية1380" totalsRowDxfId="92"/>
    <tableColumn id="118" name="وزن1481" totalsRowDxfId="91"/>
    <tableColumn id="119" name="كمية982" totalsRowFunction="sum" dataDxfId="245" totalsRowDxfId="90"/>
    <tableColumn id="120" name="وزن1083" totalsRowDxfId="89"/>
    <tableColumn id="121" name="كمية1284" dataDxfId="244" totalsRowDxfId="88"/>
    <tableColumn id="122" name="وزن1385" totalsRowDxfId="87"/>
    <tableColumn id="123" name="كمية1486" totalsRowDxfId="86"/>
    <tableColumn id="124" name="وزن1587" totalsRowDxfId="85"/>
    <tableColumn id="125" name="كمية1088" dataDxfId="243" totalsRowDxfId="84"/>
    <tableColumn id="126" name="وزن1189" totalsRowDxfId="83"/>
    <tableColumn id="127" name="كمية1390" dataDxfId="242" totalsRowDxfId="82"/>
    <tableColumn id="128" name="وزن1491" totalsRowDxfId="81"/>
    <tableColumn id="129" name="كمية15" totalsRowDxfId="80"/>
    <tableColumn id="130" name="وزن16" totalsRowDxfId="79"/>
    <tableColumn id="131" name="كمية692" dataDxfId="241" totalsRowDxfId="78"/>
    <tableColumn id="132" name="وزن793" totalsRowDxfId="77"/>
    <tableColumn id="133" name="كمية994" dataDxfId="240" totalsRowDxfId="76"/>
    <tableColumn id="134" name="وزن1095" totalsRowDxfId="75"/>
    <tableColumn id="135" name="كمية1196" totalsRowDxfId="74"/>
    <tableColumn id="136" name="وزن1297" totalsRowDxfId="73"/>
    <tableColumn id="137" name="كمية798" dataDxfId="239" totalsRowDxfId="72"/>
    <tableColumn id="138" name="وزن899" totalsRowDxfId="71"/>
    <tableColumn id="139" name="كمية0" dataDxfId="238" totalsRowDxfId="70"/>
    <tableColumn id="140" name="وزن1" totalsRowDxfId="69"/>
    <tableColumn id="141" name="كمية12102" totalsRowDxfId="68"/>
    <tableColumn id="142" name="وزن13103" totalsRowDxfId="67"/>
    <tableColumn id="143" name="كمية8104" dataDxfId="237" totalsRowDxfId="66"/>
    <tableColumn id="144" name="وزن9105" totalsRowDxfId="65"/>
    <tableColumn id="145" name="كمية11106" dataDxfId="236" totalsRowDxfId="64"/>
    <tableColumn id="146" name="وزن122" totalsRowDxfId="63"/>
    <tableColumn id="147" name="كمية13108" totalsRowDxfId="62"/>
    <tableColumn id="148" name="وزن14109" totalsRowDxfId="61"/>
    <tableColumn id="149" name="كمية7110" dataDxfId="235" totalsRowDxfId="60"/>
    <tableColumn id="150" name="وزن8111" totalsRowDxfId="59"/>
    <tableColumn id="151" name="كمية10112" dataDxfId="234" totalsRowDxfId="58"/>
    <tableColumn id="152" name="وزن11113" totalsRowDxfId="57"/>
    <tableColumn id="153" name="كمية124" totalsRowDxfId="56"/>
    <tableColumn id="154" name="وزن13115" totalsRowDxfId="55"/>
    <tableColumn id="155" name="كمية8116" dataDxfId="233" totalsRowDxfId="54"/>
    <tableColumn id="156" name="وزن9117" totalsRowDxfId="53"/>
    <tableColumn id="157" name="كمية118" dataDxfId="232" totalsRowDxfId="52"/>
    <tableColumn id="158" name="وزن2" totalsRowDxfId="51"/>
    <tableColumn id="159" name="كمية1312" totalsRowDxfId="50"/>
    <tableColumn id="160" name="وزن14121" totalsRowDxfId="49"/>
    <tableColumn id="161" name="كمية9122" dataDxfId="231" totalsRowDxfId="48"/>
    <tableColumn id="162" name="وزن10123" totalsRowDxfId="47"/>
    <tableColumn id="163" name="كمية1212" dataDxfId="230" totalsRowDxfId="46"/>
    <tableColumn id="164" name="وزن13125" totalsRowDxfId="45"/>
    <tableColumn id="165" name="كمية14126" totalsRowDxfId="44"/>
    <tableColumn id="166" name="وزن15127" totalsRowDxfId="43"/>
    <tableColumn id="167" name="كمية8128" dataDxfId="229" totalsRowDxfId="42"/>
    <tableColumn id="168" name="وزن9129" totalsRowDxfId="41"/>
    <tableColumn id="169" name="كمية11130" dataDxfId="228" totalsRowDxfId="40"/>
    <tableColumn id="170" name="وزن12131" totalsRowDxfId="39"/>
    <tableColumn id="171" name="كمية13132" totalsRowDxfId="38"/>
    <tableColumn id="172" name="وزن14133" totalsRowDxfId="37"/>
    <tableColumn id="173" name="كمية9134" dataDxfId="227" totalsRowDxfId="36"/>
    <tableColumn id="174" name="وزن10135" totalsRowDxfId="35"/>
    <tableColumn id="175" name="كمية1213" dataDxfId="226" totalsRowDxfId="34"/>
    <tableColumn id="176" name="وزن13137" totalsRowDxfId="33"/>
    <tableColumn id="177" name="كمية14138" totalsRowDxfId="32"/>
    <tableColumn id="178" name="وزن15139" totalsRowDxfId="31"/>
    <tableColumn id="179" name="كمية10140" dataDxfId="225" totalsRowDxfId="30"/>
    <tableColumn id="180" name="وزن11141" totalsRowDxfId="29"/>
    <tableColumn id="181" name="كمية13142" dataDxfId="224" totalsRowDxfId="28"/>
    <tableColumn id="182" name="وزن14143" totalsRowDxfId="27"/>
    <tableColumn id="183" name="كمية1514" totalsRowDxfId="26"/>
    <tableColumn id="184" name="وزن16145" totalsRowDxfId="25"/>
    <tableColumn id="185" name="كمية7146" dataDxfId="223" totalsRowDxfId="24"/>
    <tableColumn id="186" name="وزن8147" totalsRowDxfId="23"/>
    <tableColumn id="187" name="كمية10148" dataDxfId="222" totalsRowDxfId="22"/>
    <tableColumn id="188" name="وزن11149" totalsRowDxfId="21"/>
    <tableColumn id="189" name="كمية12150" totalsRowDxfId="20"/>
    <tableColumn id="190" name="وزن13151" totalsRowDxfId="19"/>
    <tableColumn id="191" name="كمية8152" dataDxfId="221" totalsRowDxfId="18"/>
    <tableColumn id="192" name="وزن9153" totalsRowDxfId="17"/>
    <tableColumn id="193" name="كمية11154" dataDxfId="220" totalsRowDxfId="16"/>
    <tableColumn id="194" name="وزن12155" totalsRowDxfId="15"/>
    <tableColumn id="195" name="كمية13156" totalsRowDxfId="14"/>
    <tableColumn id="196" name="وزن14157" totalsRowDxfId="13"/>
    <tableColumn id="197" name="كمية8153" dataDxfId="219" totalsRowDxfId="12"/>
    <tableColumn id="198" name="وزن9154" totalsRowDxfId="11"/>
    <tableColumn id="199" name="كمية11155" dataDxfId="218" totalsRowDxfId="10"/>
    <tableColumn id="200" name="وزن12156" totalsRowDxfId="9"/>
    <tableColumn id="201" name="كمية13157" totalsRowDxfId="8"/>
    <tableColumn id="202" name="وزن14158" totalsRowDxfId="7"/>
    <tableColumn id="203" name="كمية9158" totalsRowDxfId="6">
      <calculatedColumnFormula>'2020'!$Q5+'2020'!$W5+'2020'!$AC5+'2020'!$AI5+'2020'!$AO5+'2020'!$AU5+'2020'!$BA5+'2020'!$BG5+'2020'!$BM5+'2020'!$BS5+'2020'!$BY5+'2020'!$CE5+'2020'!$CK5+'2020'!$CQ5+'2020'!$CW5+'2020'!$DC5+'2020'!$DI5+'2020'!$DO5+'2020'!$DU5+'2020'!$EA5+'2020'!$EG5+'2020'!$EM5+'2020'!$ES5+'2020'!$EY5+'2020'!$FE5+'2020'!$FK5+'2020'!$FQ5+'2020'!$FW5+'2020'!$GC5+'2020'!$GI5+'2020'!$GO5</calculatedColumnFormula>
    </tableColumn>
    <tableColumn id="204" name="وزن3" totalsRowDxfId="5"/>
    <tableColumn id="205" name="كمية12160" totalsRowDxfId="4">
      <calculatedColumnFormula>'2020'!$S5+'2020'!$Y5+'2020'!$AE5+'2020'!$AK5+'2020'!$AQ5+'2020'!$AW5+'2020'!$BC5+'2020'!$BI5+'2020'!$BO5+'2020'!$BU5+'2020'!$CA5+'2020'!$CG5+'2020'!$CM5+'2020'!$CS5+'2020'!$CY5+'2020'!$DE5+'2020'!$DK5+'2020'!$DQ5+'2020'!$DW5+'2020'!$EC5+'2020'!$EI5+'2020'!$EO5+'2020'!$EU5+'2020'!$FA5+'2020'!$FG5+'2020'!$FM5+'2020'!$FS5+'2020'!$FY5+'2020'!$GE5+'2020'!$GK5+'2020'!$GQ5</calculatedColumnFormula>
    </tableColumn>
    <tableColumn id="206" name="وزن13161" totalsRowDxfId="3"/>
    <tableColumn id="207" name="كمية14162" totalsRowDxfId="2">
      <calculatedColumnFormula>'2020'!$O5+'2020'!$GU5-GW5</calculatedColumnFormula>
    </tableColumn>
    <tableColumn id="208" name="وزن132" totalsRowDxfId="1">
      <calculatedColumnFormula>('2020'!$GY5*'2020'!$H5)/1000</calculatedColumnFormula>
    </tableColumn>
    <tableColumn id="209" name="معادلة" dataDxfId="217" totalsRowDxfId="0">
      <calculatedColumnFormula>$G5=$D$3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99"/>
  </sheetPr>
  <dimension ref="A1:JVN917"/>
  <sheetViews>
    <sheetView rightToLeft="1" tabSelected="1" zoomScale="90" zoomScaleNormal="90" workbookViewId="0">
      <pane xSplit="14" ySplit="4" topLeftCell="O61" activePane="bottomRight" state="frozen"/>
      <selection pane="topRight" activeCell="N1" sqref="N1"/>
      <selection pane="bottomLeft" activeCell="A7" sqref="A7"/>
      <selection pane="bottomRight" activeCell="A80" sqref="A80"/>
    </sheetView>
  </sheetViews>
  <sheetFormatPr defaultRowHeight="15" x14ac:dyDescent="0.25"/>
  <cols>
    <col min="1" max="1" width="12" style="162" customWidth="1"/>
    <col min="2" max="2" width="30.375" style="166" customWidth="1"/>
    <col min="3" max="3" width="34" style="166" customWidth="1"/>
    <col min="4" max="6" width="5.75" style="164" customWidth="1"/>
    <col min="7" max="7" width="9" style="164" customWidth="1"/>
    <col min="8" max="8" width="7.625" style="164" customWidth="1"/>
    <col min="9" max="9" width="8.25" style="164" customWidth="1"/>
    <col min="10" max="10" width="7.625" style="164" customWidth="1"/>
    <col min="11" max="11" width="5.25" style="164" customWidth="1"/>
    <col min="12" max="14" width="10" style="165" customWidth="1"/>
    <col min="15" max="15" width="7.25" customWidth="1"/>
    <col min="16" max="16" width="8.75" customWidth="1"/>
    <col min="17" max="19" width="9.75" customWidth="1"/>
    <col min="20" max="20" width="8.375" customWidth="1"/>
    <col min="21" max="31" width="9.75" customWidth="1"/>
    <col min="32" max="32" width="9.875" customWidth="1"/>
    <col min="33" max="36" width="9.75" customWidth="1"/>
    <col min="37" max="37" width="10" customWidth="1"/>
    <col min="38" max="38" width="9.875" customWidth="1"/>
    <col min="39" max="40" width="9.75" customWidth="1"/>
    <col min="41" max="41" width="9" customWidth="1"/>
    <col min="42" max="42" width="7.75" customWidth="1"/>
    <col min="43" max="43" width="10.25" customWidth="1"/>
    <col min="44" max="46" width="7.75" customWidth="1"/>
    <col min="47" max="112" width="8.75" customWidth="1"/>
    <col min="113" max="208" width="9.75" customWidth="1"/>
  </cols>
  <sheetData>
    <row r="1" spans="1:209" x14ac:dyDescent="0.25">
      <c r="A1" s="1"/>
      <c r="B1" s="2"/>
      <c r="C1" s="2"/>
      <c r="D1" s="3"/>
      <c r="E1" s="3"/>
      <c r="F1" s="3"/>
      <c r="G1" s="3"/>
      <c r="H1" s="3"/>
      <c r="I1" s="3"/>
      <c r="J1" s="185"/>
      <c r="K1" s="185"/>
      <c r="L1" s="185"/>
      <c r="M1" s="185"/>
      <c r="N1" s="185"/>
    </row>
    <row r="2" spans="1:209" ht="35.25" customHeight="1" x14ac:dyDescent="0.25">
      <c r="A2" s="187" t="s">
        <v>0</v>
      </c>
      <c r="B2" s="187"/>
      <c r="C2" s="4">
        <f>Table1[[#Totals],[الوزن الفعلى]]</f>
        <v>168.93956139999995</v>
      </c>
      <c r="D2" s="188">
        <f ca="1">TODAY()</f>
        <v>43925</v>
      </c>
      <c r="E2" s="188"/>
      <c r="F2" s="188"/>
      <c r="G2" s="188"/>
      <c r="H2" s="188"/>
      <c r="I2" s="188"/>
      <c r="J2" s="185"/>
      <c r="K2" s="185"/>
      <c r="L2" s="185"/>
      <c r="M2" s="185"/>
      <c r="N2" s="185"/>
      <c r="O2" s="184" t="s">
        <v>1</v>
      </c>
      <c r="P2" s="182"/>
      <c r="Q2" s="181" t="s">
        <v>2</v>
      </c>
      <c r="R2" s="182"/>
      <c r="S2" s="181" t="s">
        <v>3</v>
      </c>
      <c r="T2" s="181"/>
      <c r="U2" s="174" t="s">
        <v>4</v>
      </c>
      <c r="V2" s="174"/>
      <c r="W2" s="181" t="s">
        <v>2</v>
      </c>
      <c r="X2" s="182"/>
      <c r="Y2" s="181" t="s">
        <v>5</v>
      </c>
      <c r="Z2" s="181"/>
      <c r="AA2" s="174" t="s">
        <v>4</v>
      </c>
      <c r="AB2" s="174"/>
      <c r="AC2" s="181" t="s">
        <v>2</v>
      </c>
      <c r="AD2" s="182"/>
      <c r="AE2" s="181" t="s">
        <v>5</v>
      </c>
      <c r="AF2" s="181"/>
      <c r="AG2" s="174" t="s">
        <v>4</v>
      </c>
      <c r="AH2" s="174"/>
      <c r="AI2" s="181" t="s">
        <v>2</v>
      </c>
      <c r="AJ2" s="182"/>
      <c r="AK2" s="181" t="s">
        <v>5</v>
      </c>
      <c r="AL2" s="181"/>
      <c r="AM2" s="174" t="s">
        <v>4</v>
      </c>
      <c r="AN2" s="174"/>
      <c r="AO2" s="181" t="s">
        <v>2</v>
      </c>
      <c r="AP2" s="182"/>
      <c r="AQ2" s="181" t="s">
        <v>5</v>
      </c>
      <c r="AR2" s="181"/>
      <c r="AS2" s="174" t="s">
        <v>4</v>
      </c>
      <c r="AT2" s="174"/>
      <c r="AU2" s="181" t="s">
        <v>2</v>
      </c>
      <c r="AV2" s="182"/>
      <c r="AW2" s="181" t="s">
        <v>5</v>
      </c>
      <c r="AX2" s="181"/>
      <c r="AY2" s="174" t="s">
        <v>4</v>
      </c>
      <c r="AZ2" s="174"/>
      <c r="BA2" s="181" t="s">
        <v>2</v>
      </c>
      <c r="BB2" s="182"/>
      <c r="BC2" s="181" t="s">
        <v>5</v>
      </c>
      <c r="BD2" s="181"/>
      <c r="BE2" s="174" t="s">
        <v>4</v>
      </c>
      <c r="BF2" s="174"/>
      <c r="BG2" s="181" t="s">
        <v>2</v>
      </c>
      <c r="BH2" s="182"/>
      <c r="BI2" s="181" t="s">
        <v>5</v>
      </c>
      <c r="BJ2" s="181"/>
      <c r="BK2" s="174" t="s">
        <v>4</v>
      </c>
      <c r="BL2" s="174"/>
      <c r="BM2" s="181" t="s">
        <v>2</v>
      </c>
      <c r="BN2" s="182"/>
      <c r="BO2" s="181" t="s">
        <v>5</v>
      </c>
      <c r="BP2" s="181"/>
      <c r="BQ2" s="174" t="s">
        <v>4</v>
      </c>
      <c r="BR2" s="174"/>
      <c r="BS2" s="181" t="s">
        <v>2</v>
      </c>
      <c r="BT2" s="182"/>
      <c r="BU2" s="181" t="s">
        <v>5</v>
      </c>
      <c r="BV2" s="181"/>
      <c r="BW2" s="174" t="s">
        <v>4</v>
      </c>
      <c r="BX2" s="174"/>
      <c r="BY2" s="181" t="s">
        <v>2</v>
      </c>
      <c r="BZ2" s="182"/>
      <c r="CA2" s="181" t="s">
        <v>5</v>
      </c>
      <c r="CB2" s="181"/>
      <c r="CC2" s="174" t="s">
        <v>4</v>
      </c>
      <c r="CD2" s="174"/>
      <c r="CE2" s="181" t="s">
        <v>2</v>
      </c>
      <c r="CF2" s="182"/>
      <c r="CG2" s="181" t="s">
        <v>5</v>
      </c>
      <c r="CH2" s="181"/>
      <c r="CI2" s="174" t="s">
        <v>4</v>
      </c>
      <c r="CJ2" s="174"/>
      <c r="CK2" s="181" t="s">
        <v>2</v>
      </c>
      <c r="CL2" s="182"/>
      <c r="CM2" s="181" t="s">
        <v>5</v>
      </c>
      <c r="CN2" s="181"/>
      <c r="CO2" s="174" t="s">
        <v>4</v>
      </c>
      <c r="CP2" s="174"/>
      <c r="CQ2" s="181" t="s">
        <v>2</v>
      </c>
      <c r="CR2" s="182"/>
      <c r="CS2" s="181" t="s">
        <v>5</v>
      </c>
      <c r="CT2" s="181"/>
      <c r="CU2" s="174" t="s">
        <v>4</v>
      </c>
      <c r="CV2" s="174"/>
      <c r="CW2" s="181" t="s">
        <v>2</v>
      </c>
      <c r="CX2" s="182"/>
      <c r="CY2" s="181" t="s">
        <v>5</v>
      </c>
      <c r="CZ2" s="181"/>
      <c r="DA2" s="174" t="s">
        <v>4</v>
      </c>
      <c r="DB2" s="174"/>
      <c r="DC2" s="181" t="s">
        <v>2</v>
      </c>
      <c r="DD2" s="182"/>
      <c r="DE2" s="181" t="s">
        <v>5</v>
      </c>
      <c r="DF2" s="181"/>
      <c r="DG2" s="174" t="s">
        <v>4</v>
      </c>
      <c r="DH2" s="174"/>
      <c r="DI2" s="183" t="s">
        <v>2</v>
      </c>
      <c r="DJ2" s="184"/>
      <c r="DK2" s="181" t="s">
        <v>5</v>
      </c>
      <c r="DL2" s="181"/>
      <c r="DM2" s="174" t="s">
        <v>4</v>
      </c>
      <c r="DN2" s="174"/>
      <c r="DO2" s="181" t="s">
        <v>2</v>
      </c>
      <c r="DP2" s="182"/>
      <c r="DQ2" s="181" t="s">
        <v>5</v>
      </c>
      <c r="DR2" s="181"/>
      <c r="DS2" s="174" t="s">
        <v>4</v>
      </c>
      <c r="DT2" s="174"/>
      <c r="DU2" s="181" t="s">
        <v>2</v>
      </c>
      <c r="DV2" s="182"/>
      <c r="DW2" s="181" t="s">
        <v>5</v>
      </c>
      <c r="DX2" s="181"/>
      <c r="DY2" s="174" t="s">
        <v>4</v>
      </c>
      <c r="DZ2" s="174"/>
      <c r="EA2" s="181" t="s">
        <v>2</v>
      </c>
      <c r="EB2" s="182"/>
      <c r="EC2" s="181" t="s">
        <v>5</v>
      </c>
      <c r="ED2" s="181"/>
      <c r="EE2" s="174" t="s">
        <v>4</v>
      </c>
      <c r="EF2" s="174"/>
      <c r="EG2" s="181" t="s">
        <v>2</v>
      </c>
      <c r="EH2" s="182"/>
      <c r="EI2" s="181" t="s">
        <v>5</v>
      </c>
      <c r="EJ2" s="181"/>
      <c r="EK2" s="174" t="s">
        <v>4</v>
      </c>
      <c r="EL2" s="174"/>
      <c r="EM2" s="181" t="s">
        <v>2</v>
      </c>
      <c r="EN2" s="182"/>
      <c r="EO2" s="181" t="s">
        <v>5</v>
      </c>
      <c r="EP2" s="181"/>
      <c r="EQ2" s="174" t="s">
        <v>4</v>
      </c>
      <c r="ER2" s="174"/>
      <c r="ES2" s="181" t="s">
        <v>2</v>
      </c>
      <c r="ET2" s="182"/>
      <c r="EU2" s="181" t="s">
        <v>5</v>
      </c>
      <c r="EV2" s="181"/>
      <c r="EW2" s="174" t="s">
        <v>4</v>
      </c>
      <c r="EX2" s="174"/>
      <c r="EY2" s="181" t="s">
        <v>2</v>
      </c>
      <c r="EZ2" s="182"/>
      <c r="FA2" s="181" t="s">
        <v>5</v>
      </c>
      <c r="FB2" s="181"/>
      <c r="FC2" s="174" t="s">
        <v>4</v>
      </c>
      <c r="FD2" s="174"/>
      <c r="FE2" s="181" t="s">
        <v>2</v>
      </c>
      <c r="FF2" s="182"/>
      <c r="FG2" s="181" t="s">
        <v>5</v>
      </c>
      <c r="FH2" s="181"/>
      <c r="FI2" s="174" t="s">
        <v>4</v>
      </c>
      <c r="FJ2" s="174"/>
      <c r="FK2" s="181" t="s">
        <v>2</v>
      </c>
      <c r="FL2" s="182"/>
      <c r="FM2" s="181" t="s">
        <v>5</v>
      </c>
      <c r="FN2" s="181"/>
      <c r="FO2" s="174" t="s">
        <v>4</v>
      </c>
      <c r="FP2" s="174"/>
      <c r="FQ2" s="181" t="s">
        <v>2</v>
      </c>
      <c r="FR2" s="182"/>
      <c r="FS2" s="181" t="s">
        <v>5</v>
      </c>
      <c r="FT2" s="181"/>
      <c r="FU2" s="174" t="s">
        <v>4</v>
      </c>
      <c r="FV2" s="174"/>
      <c r="FW2" s="181" t="s">
        <v>2</v>
      </c>
      <c r="FX2" s="182"/>
      <c r="FY2" s="181" t="s">
        <v>5</v>
      </c>
      <c r="FZ2" s="181"/>
      <c r="GA2" s="174" t="s">
        <v>4</v>
      </c>
      <c r="GB2" s="174"/>
      <c r="GC2" s="181" t="s">
        <v>2</v>
      </c>
      <c r="GD2" s="182"/>
      <c r="GE2" s="181" t="s">
        <v>5</v>
      </c>
      <c r="GF2" s="181"/>
      <c r="GG2" s="174" t="s">
        <v>4</v>
      </c>
      <c r="GH2" s="174"/>
      <c r="GI2" s="181" t="s">
        <v>2</v>
      </c>
      <c r="GJ2" s="182"/>
      <c r="GK2" s="181" t="s">
        <v>5</v>
      </c>
      <c r="GL2" s="181"/>
      <c r="GM2" s="174" t="s">
        <v>4</v>
      </c>
      <c r="GN2" s="174"/>
      <c r="GO2" s="181" t="s">
        <v>2</v>
      </c>
      <c r="GP2" s="182"/>
      <c r="GQ2" s="181" t="s">
        <v>5</v>
      </c>
      <c r="GR2" s="181"/>
      <c r="GS2" s="174" t="s">
        <v>4</v>
      </c>
      <c r="GT2" s="174"/>
      <c r="GU2" s="175" t="s">
        <v>6</v>
      </c>
      <c r="GV2" s="176"/>
      <c r="GW2" s="175" t="s">
        <v>7</v>
      </c>
      <c r="GX2" s="175"/>
      <c r="GY2" s="177" t="s">
        <v>8</v>
      </c>
      <c r="GZ2" s="177"/>
    </row>
    <row r="3" spans="1:209" ht="21.75" customHeight="1" x14ac:dyDescent="0.3">
      <c r="A3" s="5"/>
      <c r="B3" s="6"/>
      <c r="C3" s="7"/>
      <c r="D3" s="178"/>
      <c r="E3" s="178"/>
      <c r="F3" s="178"/>
      <c r="G3" s="178"/>
      <c r="H3" s="178"/>
      <c r="I3" s="178"/>
      <c r="J3" s="186"/>
      <c r="K3" s="186"/>
      <c r="L3" s="186"/>
      <c r="M3" s="186"/>
      <c r="N3" s="186"/>
      <c r="O3" s="179" t="s">
        <v>9</v>
      </c>
      <c r="P3" s="180"/>
      <c r="Q3" s="167">
        <v>1</v>
      </c>
      <c r="R3" s="168"/>
      <c r="S3" s="168"/>
      <c r="T3" s="168"/>
      <c r="U3" s="168"/>
      <c r="V3" s="169"/>
      <c r="W3" s="167">
        <v>2</v>
      </c>
      <c r="X3" s="168"/>
      <c r="Y3" s="168"/>
      <c r="Z3" s="168"/>
      <c r="AA3" s="168"/>
      <c r="AB3" s="169"/>
      <c r="AC3" s="167">
        <v>3</v>
      </c>
      <c r="AD3" s="168"/>
      <c r="AE3" s="168"/>
      <c r="AF3" s="168"/>
      <c r="AG3" s="168"/>
      <c r="AH3" s="169"/>
      <c r="AI3" s="167">
        <v>4</v>
      </c>
      <c r="AJ3" s="168"/>
      <c r="AK3" s="168"/>
      <c r="AL3" s="168"/>
      <c r="AM3" s="168"/>
      <c r="AN3" s="169"/>
      <c r="AO3" s="167">
        <v>5</v>
      </c>
      <c r="AP3" s="168"/>
      <c r="AQ3" s="168"/>
      <c r="AR3" s="168"/>
      <c r="AS3" s="168"/>
      <c r="AT3" s="169"/>
      <c r="AU3" s="167">
        <v>6</v>
      </c>
      <c r="AV3" s="168"/>
      <c r="AW3" s="168"/>
      <c r="AX3" s="168"/>
      <c r="AY3" s="168"/>
      <c r="AZ3" s="169"/>
      <c r="BA3" s="167">
        <v>7</v>
      </c>
      <c r="BB3" s="168"/>
      <c r="BC3" s="168"/>
      <c r="BD3" s="168"/>
      <c r="BE3" s="168"/>
      <c r="BF3" s="169"/>
      <c r="BG3" s="167">
        <v>8</v>
      </c>
      <c r="BH3" s="168"/>
      <c r="BI3" s="168"/>
      <c r="BJ3" s="168"/>
      <c r="BK3" s="168"/>
      <c r="BL3" s="169"/>
      <c r="BM3" s="167">
        <v>9</v>
      </c>
      <c r="BN3" s="168"/>
      <c r="BO3" s="168"/>
      <c r="BP3" s="168"/>
      <c r="BQ3" s="168"/>
      <c r="BR3" s="169"/>
      <c r="BS3" s="167">
        <v>10</v>
      </c>
      <c r="BT3" s="168"/>
      <c r="BU3" s="168"/>
      <c r="BV3" s="168"/>
      <c r="BW3" s="168"/>
      <c r="BX3" s="169"/>
      <c r="BY3" s="167">
        <v>11</v>
      </c>
      <c r="BZ3" s="168"/>
      <c r="CA3" s="168"/>
      <c r="CB3" s="168"/>
      <c r="CC3" s="168"/>
      <c r="CD3" s="169"/>
      <c r="CE3" s="167">
        <v>12</v>
      </c>
      <c r="CF3" s="168"/>
      <c r="CG3" s="168"/>
      <c r="CH3" s="168"/>
      <c r="CI3" s="168"/>
      <c r="CJ3" s="169"/>
      <c r="CK3" s="167">
        <v>13</v>
      </c>
      <c r="CL3" s="168"/>
      <c r="CM3" s="168"/>
      <c r="CN3" s="168"/>
      <c r="CO3" s="168"/>
      <c r="CP3" s="169"/>
      <c r="CQ3" s="167">
        <v>14</v>
      </c>
      <c r="CR3" s="168"/>
      <c r="CS3" s="168"/>
      <c r="CT3" s="168"/>
      <c r="CU3" s="168"/>
      <c r="CV3" s="169"/>
      <c r="CW3" s="167">
        <v>15</v>
      </c>
      <c r="CX3" s="168"/>
      <c r="CY3" s="168"/>
      <c r="CZ3" s="168"/>
      <c r="DA3" s="168"/>
      <c r="DB3" s="169"/>
      <c r="DC3" s="167">
        <v>16</v>
      </c>
      <c r="DD3" s="168"/>
      <c r="DE3" s="168"/>
      <c r="DF3" s="168"/>
      <c r="DG3" s="168"/>
      <c r="DH3" s="169"/>
      <c r="DI3" s="167">
        <v>17</v>
      </c>
      <c r="DJ3" s="168"/>
      <c r="DK3" s="168"/>
      <c r="DL3" s="168"/>
      <c r="DM3" s="168"/>
      <c r="DN3" s="169"/>
      <c r="DO3" s="167">
        <v>18</v>
      </c>
      <c r="DP3" s="168"/>
      <c r="DQ3" s="168"/>
      <c r="DR3" s="168"/>
      <c r="DS3" s="168"/>
      <c r="DT3" s="169"/>
      <c r="DU3" s="167">
        <v>19</v>
      </c>
      <c r="DV3" s="168"/>
      <c r="DW3" s="168"/>
      <c r="DX3" s="168"/>
      <c r="DY3" s="168"/>
      <c r="DZ3" s="169"/>
      <c r="EA3" s="167">
        <v>20</v>
      </c>
      <c r="EB3" s="168"/>
      <c r="EC3" s="168"/>
      <c r="ED3" s="168"/>
      <c r="EE3" s="168"/>
      <c r="EF3" s="169"/>
      <c r="EG3" s="167">
        <v>21</v>
      </c>
      <c r="EH3" s="168"/>
      <c r="EI3" s="168"/>
      <c r="EJ3" s="168"/>
      <c r="EK3" s="168"/>
      <c r="EL3" s="169"/>
      <c r="EM3" s="167">
        <v>22</v>
      </c>
      <c r="EN3" s="168"/>
      <c r="EO3" s="168"/>
      <c r="EP3" s="168"/>
      <c r="EQ3" s="168"/>
      <c r="ER3" s="169"/>
      <c r="ES3" s="167">
        <v>23</v>
      </c>
      <c r="ET3" s="168"/>
      <c r="EU3" s="168"/>
      <c r="EV3" s="168"/>
      <c r="EW3" s="168"/>
      <c r="EX3" s="169"/>
      <c r="EY3" s="167">
        <v>24</v>
      </c>
      <c r="EZ3" s="168"/>
      <c r="FA3" s="168"/>
      <c r="FB3" s="168"/>
      <c r="FC3" s="168"/>
      <c r="FD3" s="169"/>
      <c r="FE3" s="167">
        <v>25</v>
      </c>
      <c r="FF3" s="168"/>
      <c r="FG3" s="168"/>
      <c r="FH3" s="168"/>
      <c r="FI3" s="168"/>
      <c r="FJ3" s="169"/>
      <c r="FK3" s="167">
        <v>26</v>
      </c>
      <c r="FL3" s="168"/>
      <c r="FM3" s="168"/>
      <c r="FN3" s="168"/>
      <c r="FO3" s="168"/>
      <c r="FP3" s="169"/>
      <c r="FQ3" s="167">
        <v>27</v>
      </c>
      <c r="FR3" s="168"/>
      <c r="FS3" s="168"/>
      <c r="FT3" s="168"/>
      <c r="FU3" s="168"/>
      <c r="FV3" s="169"/>
      <c r="FW3" s="167">
        <v>28</v>
      </c>
      <c r="FX3" s="168"/>
      <c r="FY3" s="168"/>
      <c r="FZ3" s="168"/>
      <c r="GA3" s="168"/>
      <c r="GB3" s="169"/>
      <c r="GC3" s="167">
        <v>29</v>
      </c>
      <c r="GD3" s="168"/>
      <c r="GE3" s="168"/>
      <c r="GF3" s="168"/>
      <c r="GG3" s="168"/>
      <c r="GH3" s="169"/>
      <c r="GI3" s="167">
        <v>30</v>
      </c>
      <c r="GJ3" s="168"/>
      <c r="GK3" s="168"/>
      <c r="GL3" s="168"/>
      <c r="GM3" s="168"/>
      <c r="GN3" s="169"/>
      <c r="GO3" s="167">
        <v>31</v>
      </c>
      <c r="GP3" s="168"/>
      <c r="GQ3" s="168"/>
      <c r="GR3" s="168"/>
      <c r="GS3" s="168"/>
      <c r="GT3" s="169"/>
      <c r="GU3" s="170" t="s">
        <v>10</v>
      </c>
      <c r="GV3" s="171"/>
      <c r="GW3" s="171"/>
      <c r="GX3" s="171"/>
      <c r="GY3" s="171"/>
      <c r="GZ3" s="172"/>
    </row>
    <row r="4" spans="1:209" ht="24.75" thickBot="1" x14ac:dyDescent="0.25">
      <c r="A4" s="8" t="s">
        <v>11</v>
      </c>
      <c r="B4" s="9" t="s">
        <v>12</v>
      </c>
      <c r="C4" s="10" t="s">
        <v>13</v>
      </c>
      <c r="D4" s="11" t="s">
        <v>14</v>
      </c>
      <c r="E4" s="11" t="s">
        <v>15</v>
      </c>
      <c r="F4" s="11" t="s">
        <v>16</v>
      </c>
      <c r="G4" s="12" t="s">
        <v>17</v>
      </c>
      <c r="H4" s="11" t="s">
        <v>18</v>
      </c>
      <c r="I4" s="11" t="s">
        <v>19</v>
      </c>
      <c r="J4" s="13" t="s">
        <v>20</v>
      </c>
      <c r="K4" s="14" t="s">
        <v>21</v>
      </c>
      <c r="L4" s="15" t="s">
        <v>22</v>
      </c>
      <c r="M4" s="15" t="s">
        <v>23</v>
      </c>
      <c r="N4" s="15" t="s">
        <v>24</v>
      </c>
      <c r="O4" s="16" t="s">
        <v>25</v>
      </c>
      <c r="P4" s="17" t="s">
        <v>26</v>
      </c>
      <c r="Q4" s="18" t="s">
        <v>27</v>
      </c>
      <c r="R4" s="18" t="s">
        <v>28</v>
      </c>
      <c r="S4" s="18" t="s">
        <v>29</v>
      </c>
      <c r="T4" s="18" t="s">
        <v>30</v>
      </c>
      <c r="U4" s="18" t="s">
        <v>31</v>
      </c>
      <c r="V4" s="18" t="s">
        <v>32</v>
      </c>
      <c r="W4" s="19" t="s">
        <v>33</v>
      </c>
      <c r="X4" s="19" t="s">
        <v>34</v>
      </c>
      <c r="Y4" s="20" t="s">
        <v>35</v>
      </c>
      <c r="Z4" s="19" t="s">
        <v>36</v>
      </c>
      <c r="AA4" s="19" t="s">
        <v>37</v>
      </c>
      <c r="AB4" s="19" t="s">
        <v>38</v>
      </c>
      <c r="AC4" s="19" t="s">
        <v>39</v>
      </c>
      <c r="AD4" s="19" t="s">
        <v>40</v>
      </c>
      <c r="AE4" s="20" t="s">
        <v>41</v>
      </c>
      <c r="AF4" s="19" t="s">
        <v>42</v>
      </c>
      <c r="AG4" s="19" t="s">
        <v>43</v>
      </c>
      <c r="AH4" s="19" t="s">
        <v>44</v>
      </c>
      <c r="AI4" s="19" t="s">
        <v>45</v>
      </c>
      <c r="AJ4" s="19" t="s">
        <v>46</v>
      </c>
      <c r="AK4" s="19" t="s">
        <v>47</v>
      </c>
      <c r="AL4" s="19" t="s">
        <v>48</v>
      </c>
      <c r="AM4" s="19" t="s">
        <v>49</v>
      </c>
      <c r="AN4" s="19" t="s">
        <v>50</v>
      </c>
      <c r="AO4" s="19" t="s">
        <v>51</v>
      </c>
      <c r="AP4" s="19" t="s">
        <v>52</v>
      </c>
      <c r="AQ4" s="19" t="s">
        <v>53</v>
      </c>
      <c r="AR4" s="19" t="s">
        <v>54</v>
      </c>
      <c r="AS4" s="19" t="s">
        <v>55</v>
      </c>
      <c r="AT4" s="19" t="s">
        <v>56</v>
      </c>
      <c r="AU4" s="19" t="s">
        <v>57</v>
      </c>
      <c r="AV4" s="19" t="s">
        <v>58</v>
      </c>
      <c r="AW4" s="19" t="s">
        <v>59</v>
      </c>
      <c r="AX4" s="19" t="s">
        <v>60</v>
      </c>
      <c r="AY4" s="21" t="s">
        <v>61</v>
      </c>
      <c r="AZ4" s="19" t="s">
        <v>62</v>
      </c>
      <c r="BA4" s="19" t="s">
        <v>63</v>
      </c>
      <c r="BB4" s="19" t="s">
        <v>64</v>
      </c>
      <c r="BC4" s="19" t="s">
        <v>65</v>
      </c>
      <c r="BD4" s="19" t="s">
        <v>66</v>
      </c>
      <c r="BE4" s="19" t="s">
        <v>67</v>
      </c>
      <c r="BF4" s="19" t="s">
        <v>68</v>
      </c>
      <c r="BG4" s="19" t="s">
        <v>69</v>
      </c>
      <c r="BH4" s="19" t="s">
        <v>70</v>
      </c>
      <c r="BI4" s="19" t="s">
        <v>71</v>
      </c>
      <c r="BJ4" s="19" t="s">
        <v>72</v>
      </c>
      <c r="BK4" s="19" t="s">
        <v>73</v>
      </c>
      <c r="BL4" s="19" t="s">
        <v>74</v>
      </c>
      <c r="BM4" s="19" t="s">
        <v>75</v>
      </c>
      <c r="BN4" s="19" t="s">
        <v>76</v>
      </c>
      <c r="BO4" s="19" t="s">
        <v>77</v>
      </c>
      <c r="BP4" s="19" t="s">
        <v>78</v>
      </c>
      <c r="BQ4" s="19" t="s">
        <v>79</v>
      </c>
      <c r="BR4" s="19" t="s">
        <v>80</v>
      </c>
      <c r="BS4" s="19" t="s">
        <v>81</v>
      </c>
      <c r="BT4" s="19" t="s">
        <v>82</v>
      </c>
      <c r="BU4" s="19" t="s">
        <v>83</v>
      </c>
      <c r="BV4" s="19" t="s">
        <v>84</v>
      </c>
      <c r="BW4" s="19" t="s">
        <v>85</v>
      </c>
      <c r="BX4" s="19" t="s">
        <v>86</v>
      </c>
      <c r="BY4" s="19" t="s">
        <v>87</v>
      </c>
      <c r="BZ4" s="19" t="s">
        <v>88</v>
      </c>
      <c r="CA4" s="19" t="s">
        <v>89</v>
      </c>
      <c r="CB4" s="19" t="s">
        <v>90</v>
      </c>
      <c r="CC4" s="19" t="s">
        <v>91</v>
      </c>
      <c r="CD4" s="19" t="s">
        <v>92</v>
      </c>
      <c r="CE4" s="19" t="s">
        <v>93</v>
      </c>
      <c r="CF4" s="19" t="s">
        <v>94</v>
      </c>
      <c r="CG4" s="19" t="s">
        <v>95</v>
      </c>
      <c r="CH4" s="19" t="s">
        <v>96</v>
      </c>
      <c r="CI4" s="19" t="s">
        <v>97</v>
      </c>
      <c r="CJ4" s="19" t="s">
        <v>98</v>
      </c>
      <c r="CK4" s="19" t="s">
        <v>99</v>
      </c>
      <c r="CL4" s="19" t="s">
        <v>100</v>
      </c>
      <c r="CM4" s="19" t="s">
        <v>101</v>
      </c>
      <c r="CN4" s="19" t="s">
        <v>102</v>
      </c>
      <c r="CO4" s="19" t="s">
        <v>103</v>
      </c>
      <c r="CP4" s="19" t="s">
        <v>104</v>
      </c>
      <c r="CQ4" s="19" t="s">
        <v>105</v>
      </c>
      <c r="CR4" s="19" t="s">
        <v>106</v>
      </c>
      <c r="CS4" s="19" t="s">
        <v>107</v>
      </c>
      <c r="CT4" s="19" t="s">
        <v>108</v>
      </c>
      <c r="CU4" s="19" t="s">
        <v>109</v>
      </c>
      <c r="CV4" s="19" t="s">
        <v>110</v>
      </c>
      <c r="CW4" s="19" t="s">
        <v>111</v>
      </c>
      <c r="CX4" s="19" t="s">
        <v>112</v>
      </c>
      <c r="CY4" s="19" t="s">
        <v>113</v>
      </c>
      <c r="CZ4" s="19" t="s">
        <v>114</v>
      </c>
      <c r="DA4" s="19" t="s">
        <v>115</v>
      </c>
      <c r="DB4" s="19" t="s">
        <v>116</v>
      </c>
      <c r="DC4" s="19" t="s">
        <v>117</v>
      </c>
      <c r="DD4" s="19" t="s">
        <v>118</v>
      </c>
      <c r="DE4" s="19" t="s">
        <v>119</v>
      </c>
      <c r="DF4" s="19" t="s">
        <v>120</v>
      </c>
      <c r="DG4" s="19" t="s">
        <v>121</v>
      </c>
      <c r="DH4" s="19" t="s">
        <v>122</v>
      </c>
      <c r="DI4" s="19" t="s">
        <v>123</v>
      </c>
      <c r="DJ4" s="19" t="s">
        <v>124</v>
      </c>
      <c r="DK4" s="19" t="s">
        <v>125</v>
      </c>
      <c r="DL4" s="19" t="s">
        <v>126</v>
      </c>
      <c r="DM4" s="19" t="s">
        <v>127</v>
      </c>
      <c r="DN4" s="19" t="s">
        <v>128</v>
      </c>
      <c r="DO4" s="19" t="s">
        <v>129</v>
      </c>
      <c r="DP4" s="19" t="s">
        <v>130</v>
      </c>
      <c r="DQ4" s="19" t="s">
        <v>131</v>
      </c>
      <c r="DR4" s="19" t="s">
        <v>132</v>
      </c>
      <c r="DS4" s="19" t="s">
        <v>133</v>
      </c>
      <c r="DT4" s="19" t="s">
        <v>134</v>
      </c>
      <c r="DU4" s="19" t="s">
        <v>135</v>
      </c>
      <c r="DV4" s="19" t="s">
        <v>136</v>
      </c>
      <c r="DW4" s="19" t="s">
        <v>137</v>
      </c>
      <c r="DX4" s="19" t="s">
        <v>138</v>
      </c>
      <c r="DY4" s="19" t="s">
        <v>139</v>
      </c>
      <c r="DZ4" s="19" t="s">
        <v>140</v>
      </c>
      <c r="EA4" s="19" t="s">
        <v>141</v>
      </c>
      <c r="EB4" s="19" t="s">
        <v>142</v>
      </c>
      <c r="EC4" s="19" t="s">
        <v>143</v>
      </c>
      <c r="ED4" s="19" t="s">
        <v>144</v>
      </c>
      <c r="EE4" s="19" t="s">
        <v>145</v>
      </c>
      <c r="EF4" s="19" t="s">
        <v>146</v>
      </c>
      <c r="EG4" s="19" t="s">
        <v>147</v>
      </c>
      <c r="EH4" s="19" t="s">
        <v>148</v>
      </c>
      <c r="EI4" s="19" t="s">
        <v>149</v>
      </c>
      <c r="EJ4" s="19" t="s">
        <v>150</v>
      </c>
      <c r="EK4" s="19" t="s">
        <v>151</v>
      </c>
      <c r="EL4" s="19" t="s">
        <v>152</v>
      </c>
      <c r="EM4" s="19" t="s">
        <v>153</v>
      </c>
      <c r="EN4" s="19" t="s">
        <v>154</v>
      </c>
      <c r="EO4" s="19" t="s">
        <v>155</v>
      </c>
      <c r="EP4" s="19" t="s">
        <v>156</v>
      </c>
      <c r="EQ4" s="19" t="s">
        <v>157</v>
      </c>
      <c r="ER4" s="19" t="s">
        <v>158</v>
      </c>
      <c r="ES4" s="19" t="s">
        <v>159</v>
      </c>
      <c r="ET4" s="19" t="s">
        <v>160</v>
      </c>
      <c r="EU4" s="19" t="s">
        <v>161</v>
      </c>
      <c r="EV4" s="19" t="s">
        <v>162</v>
      </c>
      <c r="EW4" s="19" t="s">
        <v>163</v>
      </c>
      <c r="EX4" s="19" t="s">
        <v>164</v>
      </c>
      <c r="EY4" s="19" t="s">
        <v>165</v>
      </c>
      <c r="EZ4" s="19" t="s">
        <v>166</v>
      </c>
      <c r="FA4" s="19" t="s">
        <v>167</v>
      </c>
      <c r="FB4" s="19" t="s">
        <v>168</v>
      </c>
      <c r="FC4" s="19" t="s">
        <v>169</v>
      </c>
      <c r="FD4" s="19" t="s">
        <v>170</v>
      </c>
      <c r="FE4" s="19" t="s">
        <v>171</v>
      </c>
      <c r="FF4" s="19" t="s">
        <v>172</v>
      </c>
      <c r="FG4" s="19" t="s">
        <v>173</v>
      </c>
      <c r="FH4" s="19" t="s">
        <v>174</v>
      </c>
      <c r="FI4" s="19" t="s">
        <v>175</v>
      </c>
      <c r="FJ4" s="19" t="s">
        <v>176</v>
      </c>
      <c r="FK4" s="19" t="s">
        <v>177</v>
      </c>
      <c r="FL4" s="19" t="s">
        <v>178</v>
      </c>
      <c r="FM4" s="19" t="s">
        <v>179</v>
      </c>
      <c r="FN4" s="19" t="s">
        <v>180</v>
      </c>
      <c r="FO4" s="19" t="s">
        <v>181</v>
      </c>
      <c r="FP4" s="19" t="s">
        <v>182</v>
      </c>
      <c r="FQ4" s="19" t="s">
        <v>183</v>
      </c>
      <c r="FR4" s="19" t="s">
        <v>184</v>
      </c>
      <c r="FS4" s="19" t="s">
        <v>185</v>
      </c>
      <c r="FT4" s="19" t="s">
        <v>186</v>
      </c>
      <c r="FU4" s="19" t="s">
        <v>187</v>
      </c>
      <c r="FV4" s="19" t="s">
        <v>188</v>
      </c>
      <c r="FW4" s="19" t="s">
        <v>189</v>
      </c>
      <c r="FX4" s="19" t="s">
        <v>190</v>
      </c>
      <c r="FY4" s="19" t="s">
        <v>191</v>
      </c>
      <c r="FZ4" s="19" t="s">
        <v>192</v>
      </c>
      <c r="GA4" s="19" t="s">
        <v>193</v>
      </c>
      <c r="GB4" s="19" t="s">
        <v>194</v>
      </c>
      <c r="GC4" s="19" t="s">
        <v>195</v>
      </c>
      <c r="GD4" s="19" t="s">
        <v>196</v>
      </c>
      <c r="GE4" s="22" t="s">
        <v>197</v>
      </c>
      <c r="GF4" s="19" t="s">
        <v>198</v>
      </c>
      <c r="GG4" s="19" t="s">
        <v>199</v>
      </c>
      <c r="GH4" s="19" t="s">
        <v>200</v>
      </c>
      <c r="GI4" s="19" t="s">
        <v>201</v>
      </c>
      <c r="GJ4" s="19" t="s">
        <v>202</v>
      </c>
      <c r="GK4" s="19" t="s">
        <v>203</v>
      </c>
      <c r="GL4" s="19" t="s">
        <v>204</v>
      </c>
      <c r="GM4" s="19" t="s">
        <v>205</v>
      </c>
      <c r="GN4" s="19" t="s">
        <v>206</v>
      </c>
      <c r="GO4" s="19" t="s">
        <v>207</v>
      </c>
      <c r="GP4" s="19" t="s">
        <v>208</v>
      </c>
      <c r="GQ4" s="19" t="s">
        <v>209</v>
      </c>
      <c r="GR4" s="19" t="s">
        <v>210</v>
      </c>
      <c r="GS4" s="19" t="s">
        <v>211</v>
      </c>
      <c r="GT4" s="19" t="s">
        <v>212</v>
      </c>
      <c r="GU4" s="19" t="s">
        <v>213</v>
      </c>
      <c r="GV4" s="23" t="s">
        <v>214</v>
      </c>
      <c r="GW4" s="19" t="s">
        <v>215</v>
      </c>
      <c r="GX4" s="19" t="s">
        <v>216</v>
      </c>
      <c r="GY4" s="22" t="s">
        <v>217</v>
      </c>
      <c r="GZ4" s="22" t="s">
        <v>218</v>
      </c>
      <c r="HA4" s="24" t="s">
        <v>219</v>
      </c>
    </row>
    <row r="5" spans="1:209" ht="18.75" x14ac:dyDescent="0.3">
      <c r="A5" s="25" t="s">
        <v>220</v>
      </c>
      <c r="B5" s="26" t="s">
        <v>221</v>
      </c>
      <c r="C5" s="27" t="s">
        <v>222</v>
      </c>
      <c r="D5" s="28">
        <v>288</v>
      </c>
      <c r="E5" s="28">
        <v>223</v>
      </c>
      <c r="F5" s="28">
        <v>208</v>
      </c>
      <c r="G5" s="29">
        <v>201879</v>
      </c>
      <c r="H5" s="30">
        <v>0.27900000000000003</v>
      </c>
      <c r="I5" s="31">
        <f>'2020'!$GY5</f>
        <v>1500</v>
      </c>
      <c r="J5" s="32">
        <f>('2020'!$I5*H5)/1000</f>
        <v>0.41850000000000004</v>
      </c>
      <c r="K5" s="33">
        <v>2</v>
      </c>
      <c r="L5" s="34">
        <v>43905</v>
      </c>
      <c r="M5" s="34">
        <v>43906</v>
      </c>
      <c r="N5" s="34">
        <v>43907</v>
      </c>
      <c r="O5" s="35">
        <v>1500</v>
      </c>
      <c r="P5" s="36"/>
      <c r="Q5" s="37"/>
      <c r="R5" s="38"/>
      <c r="S5" s="37"/>
      <c r="T5" s="37"/>
      <c r="U5" s="37"/>
      <c r="V5" s="37"/>
      <c r="W5" s="37"/>
      <c r="X5" s="38"/>
      <c r="Y5" s="39"/>
      <c r="Z5" s="37"/>
      <c r="AA5" s="37"/>
      <c r="AB5" s="37"/>
      <c r="AC5" s="37"/>
      <c r="AD5" s="38"/>
      <c r="AE5" s="40"/>
      <c r="AF5" s="37"/>
      <c r="AG5" s="37"/>
      <c r="AH5" s="37"/>
      <c r="AI5" s="37"/>
      <c r="AJ5" s="38"/>
      <c r="AK5" s="37"/>
      <c r="AL5" s="37"/>
      <c r="AM5" s="37"/>
      <c r="AN5" s="38"/>
      <c r="AO5" s="37"/>
      <c r="AP5" s="38"/>
      <c r="AQ5" s="37"/>
      <c r="AR5" s="37"/>
      <c r="AS5" s="37"/>
      <c r="AT5" s="38"/>
      <c r="AU5" s="37"/>
      <c r="AV5" s="38"/>
      <c r="AW5" s="41"/>
      <c r="AX5" s="37"/>
      <c r="AY5" s="41"/>
      <c r="AZ5" s="38"/>
      <c r="BA5" s="37"/>
      <c r="BB5" s="38"/>
      <c r="BC5" s="37"/>
      <c r="BD5" s="42"/>
      <c r="BE5" s="37"/>
      <c r="BF5" s="38"/>
      <c r="BG5" s="37"/>
      <c r="BH5" s="43"/>
      <c r="BI5" s="37"/>
      <c r="BJ5" s="42"/>
      <c r="BK5" s="37"/>
      <c r="BL5" s="37"/>
      <c r="BM5" s="37"/>
      <c r="BN5" s="43"/>
      <c r="BO5" s="37"/>
      <c r="BP5" s="42"/>
      <c r="BQ5" s="37"/>
      <c r="BR5" s="37"/>
      <c r="BS5" s="37"/>
      <c r="BT5" s="43"/>
      <c r="BU5" s="37"/>
      <c r="BV5" s="42"/>
      <c r="BW5" s="37"/>
      <c r="BX5" s="37"/>
      <c r="BY5" s="44"/>
      <c r="BZ5" s="45"/>
      <c r="CA5" s="44"/>
      <c r="CB5" s="46"/>
      <c r="CC5" s="44"/>
      <c r="CD5" s="44"/>
      <c r="CE5" s="47"/>
      <c r="CF5" s="45"/>
      <c r="CG5" s="44"/>
      <c r="CH5" s="46"/>
      <c r="CI5" s="44"/>
      <c r="CJ5" s="44"/>
      <c r="CK5" s="44"/>
      <c r="CL5" s="45"/>
      <c r="CM5" s="44"/>
      <c r="CN5" s="46"/>
      <c r="CO5" s="44"/>
      <c r="CP5" s="44"/>
      <c r="CQ5" s="44"/>
      <c r="CR5" s="48"/>
      <c r="CS5" s="44"/>
      <c r="CT5" s="49"/>
      <c r="CU5" s="46"/>
      <c r="CV5" s="44"/>
      <c r="CW5" s="44"/>
      <c r="CX5" s="50"/>
      <c r="CY5" s="44"/>
      <c r="CZ5" s="48"/>
      <c r="DA5" s="46"/>
      <c r="DB5" s="44"/>
      <c r="DC5" s="44"/>
      <c r="DD5" s="51"/>
      <c r="DE5" s="44"/>
      <c r="DF5" s="52"/>
      <c r="DG5" s="44"/>
      <c r="DH5" s="44"/>
      <c r="DI5" s="44"/>
      <c r="DJ5" s="45"/>
      <c r="DK5" s="44"/>
      <c r="DL5" s="46"/>
      <c r="DM5" s="46"/>
      <c r="DN5" s="44"/>
      <c r="DO5" s="44"/>
      <c r="DP5" s="45"/>
      <c r="DQ5" s="44"/>
      <c r="DR5" s="53"/>
      <c r="DS5" s="44"/>
      <c r="DT5" s="44"/>
      <c r="DU5" s="44"/>
      <c r="DV5" s="45"/>
      <c r="DW5" s="44"/>
      <c r="DX5" s="46"/>
      <c r="DY5" s="44"/>
      <c r="DZ5" s="44"/>
      <c r="EA5" s="44"/>
      <c r="EB5" s="45"/>
      <c r="EC5" s="44"/>
      <c r="ED5" s="46"/>
      <c r="EE5" s="44"/>
      <c r="EF5" s="44"/>
      <c r="EG5" s="44"/>
      <c r="EH5" s="45"/>
      <c r="EI5" s="44"/>
      <c r="EJ5" s="46"/>
      <c r="EK5" s="44"/>
      <c r="EL5" s="44"/>
      <c r="EM5" s="44"/>
      <c r="EN5" s="45"/>
      <c r="EO5" s="44"/>
      <c r="EP5" s="46"/>
      <c r="EQ5" s="44"/>
      <c r="ER5" s="44"/>
      <c r="ES5" s="44"/>
      <c r="ET5" s="45"/>
      <c r="EU5" s="44"/>
      <c r="EV5" s="46"/>
      <c r="EW5" s="44"/>
      <c r="EX5" s="44"/>
      <c r="EY5" s="44"/>
      <c r="EZ5" s="54"/>
      <c r="FA5" s="44"/>
      <c r="FB5" s="46"/>
      <c r="FC5" s="44"/>
      <c r="FD5" s="44"/>
      <c r="FE5" s="44"/>
      <c r="FF5" s="45"/>
      <c r="FG5" s="47"/>
      <c r="FH5" s="46"/>
      <c r="FI5" s="44"/>
      <c r="FJ5" s="44"/>
      <c r="FK5" s="44"/>
      <c r="FL5" s="45"/>
      <c r="FM5" s="55"/>
      <c r="FN5" s="46"/>
      <c r="FO5" s="44"/>
      <c r="FP5" s="44"/>
      <c r="FQ5" s="44"/>
      <c r="FR5" s="45"/>
      <c r="FS5" s="44"/>
      <c r="FT5" s="46"/>
      <c r="FU5" s="44"/>
      <c r="FV5" s="44"/>
      <c r="FW5" s="44"/>
      <c r="FX5" s="45"/>
      <c r="FY5" s="44"/>
      <c r="FZ5" s="45"/>
      <c r="GA5" s="46"/>
      <c r="GB5" s="44"/>
      <c r="GC5" s="44"/>
      <c r="GD5" s="45"/>
      <c r="GE5" s="55"/>
      <c r="GF5" s="46"/>
      <c r="GG5" s="44"/>
      <c r="GH5" s="44"/>
      <c r="GI5" s="44"/>
      <c r="GJ5" s="45"/>
      <c r="GK5" s="44"/>
      <c r="GL5" s="46"/>
      <c r="GM5" s="44"/>
      <c r="GN5" s="44"/>
      <c r="GO5" s="47"/>
      <c r="GP5" s="45"/>
      <c r="GQ5" s="44"/>
      <c r="GR5" s="46"/>
      <c r="GS5" s="44"/>
      <c r="GT5" s="44"/>
      <c r="GU5" s="56">
        <f>'2020'!$Q5+'2020'!$W5+'2020'!$AC5+'2020'!$AI5+'2020'!$AO5+'2020'!$AU5+'2020'!$BA5+'2020'!$BG5+'2020'!$BM5+'2020'!$BS5+'2020'!$BY5+'2020'!$CE5+'2020'!$CK5+'2020'!$CQ5+'2020'!$CW5+'2020'!$DC5+'2020'!$DI5+'2020'!$DO5+'2020'!$DU5+'2020'!$EA5+'2020'!$EG5+'2020'!$EM5+'2020'!$ES5+'2020'!$EY5+'2020'!$FE5+'2020'!$FK5+'2020'!$FQ5+'2020'!$FW5+'2020'!$GC5+'2020'!$GI5+'2020'!$GO5</f>
        <v>0</v>
      </c>
      <c r="GV5" s="57"/>
      <c r="GW5" s="56">
        <f>'2020'!$S5+'2020'!$Y5+'2020'!$AE5+'2020'!$AK5+'2020'!$AQ5+'2020'!$AW5+'2020'!$BC5+'2020'!$BI5+'2020'!$BO5+'2020'!$BU5+'2020'!$CA5+'2020'!$CG5+'2020'!$CM5+'2020'!$CS5+'2020'!$CY5+'2020'!$DE5+'2020'!$DK5+'2020'!$DQ5+'2020'!$DW5+'2020'!$EC5+'2020'!$EI5+'2020'!$EO5+'2020'!$EU5+'2020'!$FA5+'2020'!$FG5+'2020'!$FM5+'2020'!$FS5+'2020'!$FY5+'2020'!$GE5+'2020'!$GK5+'2020'!$GQ5</f>
        <v>0</v>
      </c>
      <c r="GX5" s="57"/>
      <c r="GY5" s="58">
        <f>'2020'!$O5+'2020'!$GU5-GW5</f>
        <v>1500</v>
      </c>
      <c r="GZ5" s="57">
        <f>('2020'!$GY5*'2020'!$H5)/1000</f>
        <v>0.41850000000000004</v>
      </c>
      <c r="HA5" s="59" t="b">
        <f>$G5=$D$3</f>
        <v>0</v>
      </c>
    </row>
    <row r="6" spans="1:209" ht="17.25" customHeight="1" x14ac:dyDescent="0.3">
      <c r="A6" s="25" t="s">
        <v>220</v>
      </c>
      <c r="B6" s="26" t="s">
        <v>221</v>
      </c>
      <c r="C6" s="60" t="s">
        <v>223</v>
      </c>
      <c r="D6" s="30">
        <v>378</v>
      </c>
      <c r="E6" s="30">
        <v>216</v>
      </c>
      <c r="F6" s="30">
        <v>301</v>
      </c>
      <c r="G6" s="29">
        <v>201876</v>
      </c>
      <c r="H6" s="30">
        <v>0.51319999999999999</v>
      </c>
      <c r="I6" s="31">
        <f>'2020'!$GY6</f>
        <v>750</v>
      </c>
      <c r="J6" s="32">
        <f>('2020'!$I6*H6)/1000</f>
        <v>0.38489999999999996</v>
      </c>
      <c r="K6" s="33">
        <v>1</v>
      </c>
      <c r="L6" s="34">
        <v>43905</v>
      </c>
      <c r="M6" s="34">
        <v>43906</v>
      </c>
      <c r="N6" s="34">
        <v>43906</v>
      </c>
      <c r="O6" s="35">
        <v>750</v>
      </c>
      <c r="P6" s="36"/>
      <c r="Q6" s="61"/>
      <c r="R6" s="62"/>
      <c r="S6" s="61"/>
      <c r="T6" s="63"/>
      <c r="U6" s="61"/>
      <c r="V6" s="61"/>
      <c r="W6" s="61"/>
      <c r="X6" s="64"/>
      <c r="Y6" s="65"/>
      <c r="Z6" s="66"/>
      <c r="AA6" s="61"/>
      <c r="AB6" s="61"/>
      <c r="AC6" s="61"/>
      <c r="AD6" s="64"/>
      <c r="AE6" s="65"/>
      <c r="AF6" s="66"/>
      <c r="AG6" s="61"/>
      <c r="AH6" s="61"/>
      <c r="AI6" s="61"/>
      <c r="AJ6" s="61"/>
      <c r="AK6" s="61"/>
      <c r="AL6" s="63"/>
      <c r="AM6" s="61"/>
      <c r="AN6" s="61"/>
      <c r="AO6" s="61"/>
      <c r="AP6" s="62"/>
      <c r="AQ6" s="61"/>
      <c r="AR6" s="63"/>
      <c r="AS6" s="61"/>
      <c r="AT6" s="61"/>
      <c r="AU6" s="61"/>
      <c r="AV6" s="62"/>
      <c r="AW6" s="67"/>
      <c r="AX6" s="61"/>
      <c r="AY6" s="67"/>
      <c r="AZ6" s="62"/>
      <c r="BA6" s="61"/>
      <c r="BB6" s="62"/>
      <c r="BC6" s="61"/>
      <c r="BD6" s="63"/>
      <c r="BE6" s="61"/>
      <c r="BF6" s="68"/>
      <c r="BG6" s="61"/>
      <c r="BH6" s="62"/>
      <c r="BI6" s="61"/>
      <c r="BJ6" s="63"/>
      <c r="BK6" s="61"/>
      <c r="BL6" s="61"/>
      <c r="BM6" s="61"/>
      <c r="BN6" s="62"/>
      <c r="BO6" s="61"/>
      <c r="BP6" s="63"/>
      <c r="BQ6" s="61"/>
      <c r="BR6" s="61"/>
      <c r="BS6" s="61"/>
      <c r="BT6" s="62"/>
      <c r="BU6" s="61"/>
      <c r="BV6" s="63"/>
      <c r="BW6" s="61"/>
      <c r="BX6" s="61"/>
      <c r="BY6" s="44"/>
      <c r="BZ6" s="45"/>
      <c r="CA6" s="44"/>
      <c r="CB6" s="46"/>
      <c r="CC6" s="44"/>
      <c r="CD6" s="44"/>
      <c r="CE6" s="47"/>
      <c r="CF6" s="45"/>
      <c r="CG6" s="44"/>
      <c r="CH6" s="46"/>
      <c r="CI6" s="44"/>
      <c r="CJ6" s="44"/>
      <c r="CK6" s="44"/>
      <c r="CL6" s="45"/>
      <c r="CM6" s="44"/>
      <c r="CN6" s="46"/>
      <c r="CO6" s="44"/>
      <c r="CP6" s="44"/>
      <c r="CQ6" s="44"/>
      <c r="CR6" s="48"/>
      <c r="CS6" s="44"/>
      <c r="CT6" s="49"/>
      <c r="CU6" s="46"/>
      <c r="CV6" s="44"/>
      <c r="CW6" s="44"/>
      <c r="CX6" s="50"/>
      <c r="CY6" s="44"/>
      <c r="CZ6" s="48"/>
      <c r="DA6" s="46"/>
      <c r="DB6" s="44"/>
      <c r="DC6" s="44"/>
      <c r="DD6" s="51"/>
      <c r="DE6" s="44"/>
      <c r="DF6" s="52"/>
      <c r="DG6" s="44"/>
      <c r="DH6" s="44"/>
      <c r="DI6" s="44"/>
      <c r="DJ6" s="45"/>
      <c r="DK6" s="44"/>
      <c r="DL6" s="46"/>
      <c r="DM6" s="46"/>
      <c r="DN6" s="44"/>
      <c r="DO6" s="44"/>
      <c r="DP6" s="45"/>
      <c r="DQ6" s="44"/>
      <c r="DR6" s="53"/>
      <c r="DS6" s="44"/>
      <c r="DT6" s="44"/>
      <c r="DU6" s="44"/>
      <c r="DV6" s="45"/>
      <c r="DW6" s="44"/>
      <c r="DX6" s="46"/>
      <c r="DY6" s="44"/>
      <c r="DZ6" s="44"/>
      <c r="EA6" s="44"/>
      <c r="EB6" s="45"/>
      <c r="EC6" s="44"/>
      <c r="ED6" s="46"/>
      <c r="EE6" s="44"/>
      <c r="EF6" s="44"/>
      <c r="EG6" s="44"/>
      <c r="EH6" s="45"/>
      <c r="EI6" s="44"/>
      <c r="EJ6" s="46"/>
      <c r="EK6" s="44"/>
      <c r="EL6" s="44"/>
      <c r="EM6" s="44"/>
      <c r="EN6" s="45"/>
      <c r="EO6" s="44"/>
      <c r="EP6" s="46"/>
      <c r="EQ6" s="44"/>
      <c r="ER6" s="44"/>
      <c r="ES6" s="44"/>
      <c r="ET6" s="45"/>
      <c r="EU6" s="44"/>
      <c r="EV6" s="46"/>
      <c r="EW6" s="44"/>
      <c r="EX6" s="44"/>
      <c r="EY6" s="44"/>
      <c r="EZ6" s="54"/>
      <c r="FA6" s="44"/>
      <c r="FB6" s="46"/>
      <c r="FC6" s="44"/>
      <c r="FD6" s="44"/>
      <c r="FE6" s="44"/>
      <c r="FF6" s="45"/>
      <c r="FG6" s="47"/>
      <c r="FH6" s="46"/>
      <c r="FI6" s="44"/>
      <c r="FJ6" s="44"/>
      <c r="FK6" s="44"/>
      <c r="FL6" s="45"/>
      <c r="FM6" s="55"/>
      <c r="FN6" s="46"/>
      <c r="FO6" s="44"/>
      <c r="FP6" s="44"/>
      <c r="FQ6" s="44"/>
      <c r="FR6" s="45"/>
      <c r="FS6" s="44"/>
      <c r="FT6" s="46"/>
      <c r="FU6" s="44"/>
      <c r="FV6" s="44"/>
      <c r="FW6" s="44"/>
      <c r="FX6" s="45"/>
      <c r="FY6" s="44"/>
      <c r="FZ6" s="45"/>
      <c r="GA6" s="46"/>
      <c r="GB6" s="44"/>
      <c r="GC6" s="44"/>
      <c r="GD6" s="45"/>
      <c r="GE6" s="55"/>
      <c r="GF6" s="46"/>
      <c r="GG6" s="44"/>
      <c r="GH6" s="44"/>
      <c r="GI6" s="44"/>
      <c r="GJ6" s="45"/>
      <c r="GK6" s="44"/>
      <c r="GL6" s="46"/>
      <c r="GM6" s="44"/>
      <c r="GN6" s="44"/>
      <c r="GO6" s="47"/>
      <c r="GP6" s="45"/>
      <c r="GQ6" s="44"/>
      <c r="GR6" s="46"/>
      <c r="GS6" s="44"/>
      <c r="GT6" s="44"/>
      <c r="GU6" s="56">
        <f>'2020'!$Q6+'2020'!$W6+'2020'!$AC6+'2020'!$AI6+'2020'!$AO6+'2020'!$AU6+'2020'!$BA6+'2020'!$BG6+'2020'!$BM6+'2020'!$BS6+'2020'!$BY6+'2020'!$CE6+'2020'!$CK6+'2020'!$CQ6+'2020'!$CW6+'2020'!$DC6+'2020'!$DI6+'2020'!$DO6+'2020'!$DU6+'2020'!$EA6+'2020'!$EG6+'2020'!$EM6+'2020'!$ES6+'2020'!$EY6+'2020'!$FE6+'2020'!$FK6+'2020'!$FQ6+'2020'!$FW6+'2020'!$GC6+'2020'!$GI6+'2020'!$GO6</f>
        <v>0</v>
      </c>
      <c r="GV6" s="69"/>
      <c r="GW6" s="56">
        <f>'2020'!$S6+'2020'!$Y6+'2020'!$AE6+'2020'!$AK6+'2020'!$AQ6+'2020'!$AW6+'2020'!$BC6+'2020'!$BI6+'2020'!$BO6+'2020'!$BU6+'2020'!$CA6+'2020'!$CG6+'2020'!$CM6+'2020'!$CS6+'2020'!$CY6+'2020'!$DE6+'2020'!$DK6+'2020'!$DQ6+'2020'!$DW6+'2020'!$EC6+'2020'!$EI6+'2020'!$EO6+'2020'!$EU6+'2020'!$FA6+'2020'!$FG6+'2020'!$FM6+'2020'!$FS6+'2020'!$FY6+'2020'!$GE6+'2020'!$GK6+'2020'!$GQ6</f>
        <v>0</v>
      </c>
      <c r="GX6" s="69"/>
      <c r="GY6" s="58">
        <f>'2020'!$O6+'2020'!$GU6-GW6</f>
        <v>750</v>
      </c>
      <c r="GZ6" s="69">
        <f>('2020'!$GY6*'2020'!$H6)/1000</f>
        <v>0.38489999999999996</v>
      </c>
      <c r="HA6" s="70" t="b">
        <f>$G6=$D$3</f>
        <v>0</v>
      </c>
    </row>
    <row r="7" spans="1:209" ht="17.25" customHeight="1" x14ac:dyDescent="0.3">
      <c r="A7" s="25" t="s">
        <v>220</v>
      </c>
      <c r="B7" s="26" t="s">
        <v>221</v>
      </c>
      <c r="C7" s="27" t="s">
        <v>224</v>
      </c>
      <c r="D7" s="28">
        <v>1000</v>
      </c>
      <c r="E7" s="28">
        <v>700</v>
      </c>
      <c r="F7" s="28">
        <v>0</v>
      </c>
      <c r="G7" s="29">
        <v>201997</v>
      </c>
      <c r="H7" s="30">
        <v>0.25900000000000001</v>
      </c>
      <c r="I7" s="31">
        <f>'2020'!$GY7</f>
        <v>20800</v>
      </c>
      <c r="J7" s="32">
        <f>('2020'!$I7*H7)/1000</f>
        <v>5.3872</v>
      </c>
      <c r="K7" s="33">
        <v>10</v>
      </c>
      <c r="L7" s="34">
        <v>43914</v>
      </c>
      <c r="M7" s="34">
        <v>43923</v>
      </c>
      <c r="N7" s="34">
        <v>43916</v>
      </c>
      <c r="O7" s="71">
        <v>20800</v>
      </c>
      <c r="P7" s="36"/>
      <c r="Q7" s="37"/>
      <c r="R7" s="38"/>
      <c r="S7" s="37"/>
      <c r="T7" s="37"/>
      <c r="U7" s="37"/>
      <c r="V7" s="37"/>
      <c r="W7" s="37"/>
      <c r="X7" s="38"/>
      <c r="Y7" s="40"/>
      <c r="Z7" s="37"/>
      <c r="AA7" s="37"/>
      <c r="AB7" s="37"/>
      <c r="AC7" s="37"/>
      <c r="AD7" s="38"/>
      <c r="AE7" s="40"/>
      <c r="AF7" s="37"/>
      <c r="AG7" s="37"/>
      <c r="AH7" s="37"/>
      <c r="AI7" s="37"/>
      <c r="AJ7" s="38"/>
      <c r="AK7" s="37"/>
      <c r="AL7" s="37"/>
      <c r="AM7" s="37"/>
      <c r="AN7" s="38"/>
      <c r="AO7" s="37"/>
      <c r="AP7" s="38"/>
      <c r="AQ7" s="37"/>
      <c r="AR7" s="37"/>
      <c r="AS7" s="37"/>
      <c r="AT7" s="38"/>
      <c r="AU7" s="37"/>
      <c r="AV7" s="38"/>
      <c r="AW7" s="41"/>
      <c r="AX7" s="37"/>
      <c r="AY7" s="41"/>
      <c r="AZ7" s="38"/>
      <c r="BA7" s="37"/>
      <c r="BB7" s="38"/>
      <c r="BC7" s="37"/>
      <c r="BD7" s="37"/>
      <c r="BE7" s="37"/>
      <c r="BF7" s="38"/>
      <c r="BG7" s="37"/>
      <c r="BH7" s="38"/>
      <c r="BI7" s="37"/>
      <c r="BJ7" s="37"/>
      <c r="BK7" s="37"/>
      <c r="BL7" s="37"/>
      <c r="BM7" s="37"/>
      <c r="BN7" s="38"/>
      <c r="BO7" s="37"/>
      <c r="BP7" s="37"/>
      <c r="BQ7" s="37"/>
      <c r="BR7" s="37"/>
      <c r="BS7" s="37"/>
      <c r="BT7" s="38"/>
      <c r="BU7" s="37"/>
      <c r="BV7" s="37"/>
      <c r="BW7" s="37"/>
      <c r="BX7" s="37"/>
      <c r="BY7" s="44"/>
      <c r="BZ7" s="54"/>
      <c r="CA7" s="44"/>
      <c r="CB7" s="44"/>
      <c r="CC7" s="44"/>
      <c r="CD7" s="44"/>
      <c r="CE7" s="47"/>
      <c r="CF7" s="54"/>
      <c r="CG7" s="44"/>
      <c r="CH7" s="44"/>
      <c r="CI7" s="44"/>
      <c r="CJ7" s="44"/>
      <c r="CK7" s="44"/>
      <c r="CL7" s="54"/>
      <c r="CM7" s="44"/>
      <c r="CN7" s="44"/>
      <c r="CO7" s="44"/>
      <c r="CP7" s="44"/>
      <c r="CQ7" s="44"/>
      <c r="CR7" s="72"/>
      <c r="CS7" s="44"/>
      <c r="CT7" s="73"/>
      <c r="CU7" s="44"/>
      <c r="CV7" s="44"/>
      <c r="CW7" s="44"/>
      <c r="CX7" s="74"/>
      <c r="CY7" s="44"/>
      <c r="CZ7" s="72"/>
      <c r="DA7" s="44"/>
      <c r="DB7" s="44"/>
      <c r="DC7" s="44"/>
      <c r="DD7" s="51"/>
      <c r="DE7" s="44"/>
      <c r="DF7" s="52"/>
      <c r="DG7" s="44"/>
      <c r="DH7" s="44"/>
      <c r="DI7" s="44"/>
      <c r="DJ7" s="54"/>
      <c r="DK7" s="44"/>
      <c r="DL7" s="44"/>
      <c r="DM7" s="44"/>
      <c r="DN7" s="44"/>
      <c r="DO7" s="44"/>
      <c r="DP7" s="54"/>
      <c r="DQ7" s="44"/>
      <c r="DR7" s="47"/>
      <c r="DS7" s="44"/>
      <c r="DT7" s="44"/>
      <c r="DU7" s="44"/>
      <c r="DV7" s="54"/>
      <c r="DW7" s="44"/>
      <c r="DX7" s="44"/>
      <c r="DY7" s="44"/>
      <c r="DZ7" s="44"/>
      <c r="EA7" s="44"/>
      <c r="EB7" s="54"/>
      <c r="EC7" s="44"/>
      <c r="ED7" s="44"/>
      <c r="EE7" s="44"/>
      <c r="EF7" s="44"/>
      <c r="EG7" s="44"/>
      <c r="EH7" s="54"/>
      <c r="EI7" s="44"/>
      <c r="EJ7" s="44"/>
      <c r="EK7" s="44"/>
      <c r="EL7" s="44"/>
      <c r="EM7" s="44"/>
      <c r="EN7" s="54"/>
      <c r="EO7" s="44"/>
      <c r="EP7" s="44"/>
      <c r="EQ7" s="44"/>
      <c r="ER7" s="44"/>
      <c r="ES7" s="44"/>
      <c r="ET7" s="54"/>
      <c r="EU7" s="75"/>
      <c r="EV7" s="44"/>
      <c r="EW7" s="44"/>
      <c r="EX7" s="44"/>
      <c r="EY7" s="44"/>
      <c r="EZ7" s="54"/>
      <c r="FA7" s="44"/>
      <c r="FB7" s="44"/>
      <c r="FC7" s="44"/>
      <c r="FD7" s="44"/>
      <c r="FE7" s="44"/>
      <c r="FF7" s="54"/>
      <c r="FG7" s="47"/>
      <c r="FH7" s="44"/>
      <c r="FI7" s="44"/>
      <c r="FJ7" s="44"/>
      <c r="FK7" s="44"/>
      <c r="FL7" s="54"/>
      <c r="FM7" s="55"/>
      <c r="FN7" s="44"/>
      <c r="FO7" s="44"/>
      <c r="FP7" s="44"/>
      <c r="FQ7" s="44"/>
      <c r="FR7" s="54"/>
      <c r="FS7" s="44"/>
      <c r="FT7" s="44"/>
      <c r="FU7" s="44"/>
      <c r="FV7" s="44"/>
      <c r="FW7" s="44"/>
      <c r="FX7" s="54"/>
      <c r="FY7" s="44"/>
      <c r="FZ7" s="54"/>
      <c r="GA7" s="44"/>
      <c r="GB7" s="44"/>
      <c r="GC7" s="44"/>
      <c r="GD7" s="54"/>
      <c r="GE7" s="55"/>
      <c r="GF7" s="44"/>
      <c r="GG7" s="44"/>
      <c r="GH7" s="44"/>
      <c r="GI7" s="44"/>
      <c r="GJ7" s="54"/>
      <c r="GK7" s="44"/>
      <c r="GL7" s="44"/>
      <c r="GM7" s="44"/>
      <c r="GN7" s="44"/>
      <c r="GO7" s="47"/>
      <c r="GP7" s="54"/>
      <c r="GQ7" s="44"/>
      <c r="GR7" s="44"/>
      <c r="GS7" s="44"/>
      <c r="GT7" s="44"/>
      <c r="GU7" s="56">
        <f>'2020'!$Q7+'2020'!$W7+'2020'!$AC7+'2020'!$AI7+'2020'!$AO7+'2020'!$AU7+'2020'!$BA7+'2020'!$BG7+'2020'!$BM7+'2020'!$BS7+'2020'!$BY7+'2020'!$CE7+'2020'!$CK7+'2020'!$CQ7+'2020'!$CW7+'2020'!$DC7+'2020'!$DI7+'2020'!$DO7+'2020'!$DU7+'2020'!$EA7+'2020'!$EG7+'2020'!$EM7+'2020'!$ES7+'2020'!$EY7+'2020'!$FE7+'2020'!$FK7+'2020'!$FQ7+'2020'!$FW7+'2020'!$GC7+'2020'!$GI7+'2020'!$GO7</f>
        <v>0</v>
      </c>
      <c r="GV7" s="57"/>
      <c r="GW7" s="56">
        <f>'2020'!$S7+'2020'!$Y7+'2020'!$AE7+'2020'!$AK7+'2020'!$AQ7+'2020'!$AW7+'2020'!$BC7+'2020'!$BI7+'2020'!$BO7+'2020'!$BU7+'2020'!$CA7+'2020'!$CG7+'2020'!$CM7+'2020'!$CS7+'2020'!$CY7+'2020'!$DE7+'2020'!$DK7+'2020'!$DQ7+'2020'!$DW7+'2020'!$EC7+'2020'!$EI7+'2020'!$EO7+'2020'!$EU7+'2020'!$FA7+'2020'!$FG7+'2020'!$FM7+'2020'!$FS7+'2020'!$FY7+'2020'!$GE7+'2020'!$GK7+'2020'!$GQ7</f>
        <v>0</v>
      </c>
      <c r="GX7" s="57"/>
      <c r="GY7" s="58">
        <f>'2020'!$O7+'2020'!$GU7-GW7</f>
        <v>20800</v>
      </c>
      <c r="GZ7" s="57">
        <f>('2020'!$GY7*'2020'!$H7)/1000</f>
        <v>5.3872</v>
      </c>
      <c r="HA7" s="59" t="b">
        <f>$G7=$D$3</f>
        <v>0</v>
      </c>
    </row>
    <row r="8" spans="1:209" ht="17.25" customHeight="1" x14ac:dyDescent="0.3">
      <c r="A8" s="76" t="s">
        <v>339</v>
      </c>
      <c r="B8" s="77" t="s">
        <v>225</v>
      </c>
      <c r="C8" s="78" t="s">
        <v>226</v>
      </c>
      <c r="D8" s="30">
        <v>223</v>
      </c>
      <c r="E8" s="30">
        <v>221</v>
      </c>
      <c r="F8" s="30">
        <v>296</v>
      </c>
      <c r="G8" s="29">
        <v>201944</v>
      </c>
      <c r="H8" s="30">
        <v>0.35780000000000001</v>
      </c>
      <c r="I8" s="31">
        <f>'2020'!$GY8</f>
        <v>3240</v>
      </c>
      <c r="J8" s="79">
        <f>('2020'!$I8*H8)/1000</f>
        <v>1.1592719999999999</v>
      </c>
      <c r="K8" s="80" t="s">
        <v>227</v>
      </c>
      <c r="L8" s="34">
        <v>43909</v>
      </c>
      <c r="M8" s="81">
        <v>43910</v>
      </c>
      <c r="N8" s="34">
        <v>43921</v>
      </c>
      <c r="O8" s="82">
        <v>3240</v>
      </c>
      <c r="P8" s="36"/>
      <c r="Q8" s="37"/>
      <c r="R8" s="43"/>
      <c r="S8" s="37"/>
      <c r="T8" s="42"/>
      <c r="U8" s="37"/>
      <c r="V8" s="37"/>
      <c r="W8" s="37"/>
      <c r="X8" s="83"/>
      <c r="Y8" s="39"/>
      <c r="Z8" s="84"/>
      <c r="AA8" s="37"/>
      <c r="AB8" s="37"/>
      <c r="AC8" s="37"/>
      <c r="AD8" s="83"/>
      <c r="AE8" s="39"/>
      <c r="AF8" s="85"/>
      <c r="AG8" s="37"/>
      <c r="AH8" s="37"/>
      <c r="AI8" s="37"/>
      <c r="AJ8" s="38"/>
      <c r="AK8" s="37"/>
      <c r="AL8" s="42"/>
      <c r="AM8" s="37"/>
      <c r="AN8" s="38"/>
      <c r="AO8" s="37"/>
      <c r="AP8" s="43"/>
      <c r="AQ8" s="37"/>
      <c r="AR8" s="42"/>
      <c r="AS8" s="37"/>
      <c r="AT8" s="38"/>
      <c r="AU8" s="37"/>
      <c r="AV8" s="43"/>
      <c r="AW8" s="41"/>
      <c r="AX8" s="37"/>
      <c r="AY8" s="41"/>
      <c r="AZ8" s="43"/>
      <c r="BA8" s="37"/>
      <c r="BB8" s="43"/>
      <c r="BC8" s="37"/>
      <c r="BD8" s="42"/>
      <c r="BE8" s="37"/>
      <c r="BF8" s="38"/>
      <c r="BG8" s="37"/>
      <c r="BH8" s="43"/>
      <c r="BI8" s="37"/>
      <c r="BJ8" s="42"/>
      <c r="BK8" s="37"/>
      <c r="BL8" s="38"/>
      <c r="BM8" s="37"/>
      <c r="BN8" s="43"/>
      <c r="BO8" s="37"/>
      <c r="BP8" s="42"/>
      <c r="BQ8" s="37"/>
      <c r="BR8" s="38"/>
      <c r="BS8" s="37"/>
      <c r="BT8" s="43"/>
      <c r="BU8" s="37"/>
      <c r="BV8" s="42"/>
      <c r="BW8" s="37"/>
      <c r="BX8" s="38"/>
      <c r="BY8" s="44"/>
      <c r="BZ8" s="45"/>
      <c r="CA8" s="44"/>
      <c r="CB8" s="46"/>
      <c r="CC8" s="44"/>
      <c r="CD8" s="44"/>
      <c r="CE8" s="47"/>
      <c r="CF8" s="45"/>
      <c r="CG8" s="44"/>
      <c r="CH8" s="46"/>
      <c r="CI8" s="44"/>
      <c r="CJ8" s="44"/>
      <c r="CK8" s="44"/>
      <c r="CL8" s="45"/>
      <c r="CM8" s="44"/>
      <c r="CN8" s="46"/>
      <c r="CO8" s="44"/>
      <c r="CP8" s="44"/>
      <c r="CQ8" s="44"/>
      <c r="CR8" s="48"/>
      <c r="CS8" s="44"/>
      <c r="CT8" s="49"/>
      <c r="CU8" s="46"/>
      <c r="CV8" s="44"/>
      <c r="CW8" s="44"/>
      <c r="CX8" s="50"/>
      <c r="CY8" s="44"/>
      <c r="CZ8" s="48"/>
      <c r="DA8" s="46"/>
      <c r="DB8" s="44"/>
      <c r="DC8" s="44"/>
      <c r="DD8" s="51"/>
      <c r="DE8" s="44"/>
      <c r="DF8" s="52"/>
      <c r="DG8" s="44"/>
      <c r="DH8" s="44"/>
      <c r="DI8" s="44"/>
      <c r="DJ8" s="45"/>
      <c r="DK8" s="44"/>
      <c r="DL8" s="46"/>
      <c r="DM8" s="46"/>
      <c r="DN8" s="44"/>
      <c r="DO8" s="44"/>
      <c r="DP8" s="45"/>
      <c r="DQ8" s="44"/>
      <c r="DR8" s="53"/>
      <c r="DS8" s="44"/>
      <c r="DT8" s="44"/>
      <c r="DU8" s="44"/>
      <c r="DV8" s="45"/>
      <c r="DW8" s="44"/>
      <c r="DX8" s="46"/>
      <c r="DY8" s="44"/>
      <c r="DZ8" s="44"/>
      <c r="EA8" s="44"/>
      <c r="EB8" s="45"/>
      <c r="EC8" s="44"/>
      <c r="ED8" s="46"/>
      <c r="EE8" s="44"/>
      <c r="EF8" s="44"/>
      <c r="EG8" s="44"/>
      <c r="EH8" s="45"/>
      <c r="EI8" s="44"/>
      <c r="EJ8" s="46"/>
      <c r="EK8" s="44"/>
      <c r="EL8" s="44"/>
      <c r="EM8" s="44"/>
      <c r="EN8" s="45"/>
      <c r="EO8" s="44"/>
      <c r="EP8" s="46"/>
      <c r="EQ8" s="44"/>
      <c r="ER8" s="44"/>
      <c r="ES8" s="44"/>
      <c r="ET8" s="54"/>
      <c r="EU8" s="75"/>
      <c r="EV8" s="46"/>
      <c r="EW8" s="44"/>
      <c r="EX8" s="44"/>
      <c r="EY8" s="44"/>
      <c r="EZ8" s="54"/>
      <c r="FA8" s="44"/>
      <c r="FB8" s="46"/>
      <c r="FC8" s="44"/>
      <c r="FD8" s="44"/>
      <c r="FE8" s="44"/>
      <c r="FF8" s="54"/>
      <c r="FG8" s="47"/>
      <c r="FH8" s="46"/>
      <c r="FI8" s="44"/>
      <c r="FJ8" s="44"/>
      <c r="FK8" s="44"/>
      <c r="FL8" s="45"/>
      <c r="FM8" s="55"/>
      <c r="FN8" s="46"/>
      <c r="FO8" s="44"/>
      <c r="FP8" s="44"/>
      <c r="FQ8" s="44"/>
      <c r="FR8" s="45"/>
      <c r="FS8" s="44"/>
      <c r="FT8" s="46"/>
      <c r="FU8" s="44"/>
      <c r="FV8" s="44"/>
      <c r="FW8" s="44"/>
      <c r="FX8" s="45"/>
      <c r="FY8" s="44"/>
      <c r="FZ8" s="45"/>
      <c r="GA8" s="46"/>
      <c r="GB8" s="44"/>
      <c r="GC8" s="44"/>
      <c r="GD8" s="45"/>
      <c r="GE8" s="55"/>
      <c r="GF8" s="46"/>
      <c r="GG8" s="44"/>
      <c r="GH8" s="44"/>
      <c r="GI8" s="44"/>
      <c r="GJ8" s="45"/>
      <c r="GK8" s="44"/>
      <c r="GL8" s="46"/>
      <c r="GM8" s="44"/>
      <c r="GN8" s="44"/>
      <c r="GO8" s="47"/>
      <c r="GP8" s="45"/>
      <c r="GQ8" s="44"/>
      <c r="GR8" s="46"/>
      <c r="GS8" s="44"/>
      <c r="GT8" s="44"/>
      <c r="GU8" s="56">
        <f>'2020'!$Q8+'2020'!$W8+'2020'!$AC8+'2020'!$AI8+'2020'!$AO8+'2020'!$AU8+'2020'!$BA8+'2020'!$BG8+'2020'!$BM8+'2020'!$BS8+'2020'!$BY8+'2020'!$CE8+'2020'!$CK8+'2020'!$CQ8+'2020'!$CW8+'2020'!$DC8+'2020'!$DI8+'2020'!$DO8+'2020'!$DU8+'2020'!$EA8+'2020'!$EG8+'2020'!$EM8+'2020'!$ES8+'2020'!$EY8+'2020'!$FE8+'2020'!$FK8+'2020'!$FQ8+'2020'!$FW8+'2020'!$GC8+'2020'!$GI8+'2020'!$GO8</f>
        <v>0</v>
      </c>
      <c r="GV8" s="57"/>
      <c r="GW8" s="56">
        <f>'2020'!$S8+'2020'!$Y8+'2020'!$AE8+'2020'!$AK8+'2020'!$AQ8+'2020'!$AW8+'2020'!$BC8+'2020'!$BI8+'2020'!$BO8+'2020'!$BU8+'2020'!$CA8+'2020'!$CG8+'2020'!$CM8+'2020'!$CS8+'2020'!$CY8+'2020'!$DE8+'2020'!$DK8+'2020'!$DQ8+'2020'!$DW8+'2020'!$EC8+'2020'!$EI8+'2020'!$EO8+'2020'!$EU8+'2020'!$FA8+'2020'!$FG8+'2020'!$FM8+'2020'!$FS8+'2020'!$FY8+'2020'!$GE8+'2020'!$GK8+'2020'!$GQ8</f>
        <v>0</v>
      </c>
      <c r="GX8" s="57"/>
      <c r="GY8" s="58">
        <f>'2020'!$O8+'2020'!$GU8-GW8</f>
        <v>3240</v>
      </c>
      <c r="GZ8" s="57">
        <f>('2020'!$GY8*'2020'!$H8)/1000</f>
        <v>1.1592719999999999</v>
      </c>
      <c r="HA8" s="86" t="b">
        <f>$G8=$D$3</f>
        <v>0</v>
      </c>
    </row>
    <row r="9" spans="1:209" ht="17.25" customHeight="1" x14ac:dyDescent="0.3">
      <c r="A9" s="76" t="s">
        <v>339</v>
      </c>
      <c r="B9" s="77" t="s">
        <v>228</v>
      </c>
      <c r="C9" s="87" t="s">
        <v>229</v>
      </c>
      <c r="D9" s="28">
        <v>261</v>
      </c>
      <c r="E9" s="28">
        <v>184</v>
      </c>
      <c r="F9" s="28">
        <v>146</v>
      </c>
      <c r="G9" s="29">
        <v>202057</v>
      </c>
      <c r="H9" s="30">
        <v>0.1497</v>
      </c>
      <c r="I9" s="31">
        <f>'2020'!$GY9</f>
        <v>27000</v>
      </c>
      <c r="J9" s="79">
        <f>('2020'!$I9*H9)/1000</f>
        <v>4.0419</v>
      </c>
      <c r="K9" s="33">
        <v>14</v>
      </c>
      <c r="L9" s="34">
        <v>43920</v>
      </c>
      <c r="M9" s="81">
        <v>43922</v>
      </c>
      <c r="N9" s="34">
        <v>43921</v>
      </c>
      <c r="O9" s="35">
        <v>27000</v>
      </c>
      <c r="P9" s="36"/>
      <c r="Q9" s="37"/>
      <c r="R9" s="43"/>
      <c r="S9" s="37"/>
      <c r="T9" s="42"/>
      <c r="U9" s="37"/>
      <c r="V9" s="37"/>
      <c r="W9" s="37"/>
      <c r="X9" s="83"/>
      <c r="Y9" s="39"/>
      <c r="Z9" s="85"/>
      <c r="AA9" s="37"/>
      <c r="AB9" s="37"/>
      <c r="AC9" s="37"/>
      <c r="AD9" s="43"/>
      <c r="AE9" s="39"/>
      <c r="AF9" s="37"/>
      <c r="AG9" s="37"/>
      <c r="AH9" s="37"/>
      <c r="AI9" s="37"/>
      <c r="AJ9" s="43"/>
      <c r="AK9" s="37"/>
      <c r="AL9" s="42"/>
      <c r="AM9" s="37"/>
      <c r="AN9" s="38"/>
      <c r="AO9" s="37"/>
      <c r="AP9" s="43"/>
      <c r="AQ9" s="37"/>
      <c r="AR9" s="42"/>
      <c r="AS9" s="37"/>
      <c r="AT9" s="38"/>
      <c r="AU9" s="37"/>
      <c r="AV9" s="43"/>
      <c r="AW9" s="41"/>
      <c r="AX9" s="42"/>
      <c r="AY9" s="41"/>
      <c r="AZ9" s="38"/>
      <c r="BA9" s="37"/>
      <c r="BB9" s="43"/>
      <c r="BC9" s="37"/>
      <c r="BD9" s="42"/>
      <c r="BE9" s="37"/>
      <c r="BF9" s="38"/>
      <c r="BG9" s="37"/>
      <c r="BH9" s="43"/>
      <c r="BI9" s="37"/>
      <c r="BJ9" s="42"/>
      <c r="BK9" s="37"/>
      <c r="BL9" s="38"/>
      <c r="BM9" s="37"/>
      <c r="BN9" s="43"/>
      <c r="BO9" s="37"/>
      <c r="BP9" s="42"/>
      <c r="BQ9" s="37"/>
      <c r="BR9" s="38"/>
      <c r="BS9" s="37"/>
      <c r="BT9" s="43"/>
      <c r="BU9" s="37"/>
      <c r="BV9" s="42"/>
      <c r="BW9" s="37"/>
      <c r="BX9" s="38"/>
      <c r="BY9" s="44"/>
      <c r="BZ9" s="45"/>
      <c r="CA9" s="44"/>
      <c r="CB9" s="46"/>
      <c r="CC9" s="44"/>
      <c r="CD9" s="44"/>
      <c r="CE9" s="47"/>
      <c r="CF9" s="45"/>
      <c r="CG9" s="44"/>
      <c r="CH9" s="46"/>
      <c r="CI9" s="44"/>
      <c r="CJ9" s="44"/>
      <c r="CK9" s="44"/>
      <c r="CL9" s="45"/>
      <c r="CM9" s="44"/>
      <c r="CN9" s="46"/>
      <c r="CO9" s="44"/>
      <c r="CP9" s="44"/>
      <c r="CQ9" s="44"/>
      <c r="CR9" s="48"/>
      <c r="CS9" s="44"/>
      <c r="CT9" s="49"/>
      <c r="CU9" s="46"/>
      <c r="CV9" s="44"/>
      <c r="CW9" s="44"/>
      <c r="CX9" s="50"/>
      <c r="CY9" s="44"/>
      <c r="CZ9" s="48"/>
      <c r="DA9" s="46"/>
      <c r="DB9" s="44"/>
      <c r="DC9" s="44"/>
      <c r="DD9" s="51"/>
      <c r="DE9" s="44"/>
      <c r="DF9" s="52"/>
      <c r="DG9" s="44"/>
      <c r="DH9" s="44"/>
      <c r="DI9" s="44"/>
      <c r="DJ9" s="45"/>
      <c r="DK9" s="44"/>
      <c r="DL9" s="46"/>
      <c r="DM9" s="46"/>
      <c r="DN9" s="44"/>
      <c r="DO9" s="44"/>
      <c r="DP9" s="45"/>
      <c r="DQ9" s="44"/>
      <c r="DR9" s="53"/>
      <c r="DS9" s="44"/>
      <c r="DT9" s="44"/>
      <c r="DU9" s="44"/>
      <c r="DV9" s="45"/>
      <c r="DW9" s="44"/>
      <c r="DX9" s="46"/>
      <c r="DY9" s="44"/>
      <c r="DZ9" s="44"/>
      <c r="EA9" s="44"/>
      <c r="EB9" s="45"/>
      <c r="EC9" s="44"/>
      <c r="ED9" s="46"/>
      <c r="EE9" s="44"/>
      <c r="EF9" s="44"/>
      <c r="EG9" s="44"/>
      <c r="EH9" s="45"/>
      <c r="EI9" s="44"/>
      <c r="EJ9" s="46"/>
      <c r="EK9" s="44"/>
      <c r="EL9" s="44"/>
      <c r="EM9" s="44"/>
      <c r="EN9" s="45"/>
      <c r="EO9" s="44"/>
      <c r="EP9" s="46"/>
      <c r="EQ9" s="44"/>
      <c r="ER9" s="44"/>
      <c r="ES9" s="44"/>
      <c r="ET9" s="45"/>
      <c r="EU9" s="75"/>
      <c r="EV9" s="46"/>
      <c r="EW9" s="44"/>
      <c r="EX9" s="44"/>
      <c r="EY9" s="44"/>
      <c r="EZ9" s="45"/>
      <c r="FA9" s="44"/>
      <c r="FB9" s="46"/>
      <c r="FC9" s="44"/>
      <c r="FD9" s="44"/>
      <c r="FE9" s="44"/>
      <c r="FF9" s="45"/>
      <c r="FG9" s="47"/>
      <c r="FH9" s="46"/>
      <c r="FI9" s="44"/>
      <c r="FJ9" s="44"/>
      <c r="FK9" s="44"/>
      <c r="FL9" s="45"/>
      <c r="FM9" s="55"/>
      <c r="FN9" s="46"/>
      <c r="FO9" s="44"/>
      <c r="FP9" s="44"/>
      <c r="FQ9" s="44"/>
      <c r="FR9" s="45"/>
      <c r="FS9" s="44"/>
      <c r="FT9" s="46"/>
      <c r="FU9" s="44"/>
      <c r="FV9" s="44"/>
      <c r="FW9" s="44"/>
      <c r="FX9" s="45"/>
      <c r="FY9" s="44"/>
      <c r="FZ9" s="45"/>
      <c r="GA9" s="46"/>
      <c r="GB9" s="44"/>
      <c r="GC9" s="44"/>
      <c r="GD9" s="45"/>
      <c r="GE9" s="55"/>
      <c r="GF9" s="46"/>
      <c r="GG9" s="44"/>
      <c r="GH9" s="44"/>
      <c r="GI9" s="44"/>
      <c r="GJ9" s="45"/>
      <c r="GK9" s="44"/>
      <c r="GL9" s="46"/>
      <c r="GM9" s="44"/>
      <c r="GN9" s="44"/>
      <c r="GO9" s="47"/>
      <c r="GP9" s="45"/>
      <c r="GQ9" s="44"/>
      <c r="GR9" s="46"/>
      <c r="GS9" s="44"/>
      <c r="GT9" s="44"/>
      <c r="GU9" s="56">
        <f>'2020'!$Q9+'2020'!$W9+'2020'!$AC9+'2020'!$AI9+'2020'!$AO9+'2020'!$AU9+'2020'!$BA9+'2020'!$BG9+'2020'!$BM9+'2020'!$BS9+'2020'!$BY9+'2020'!$CE9+'2020'!$CK9+'2020'!$CQ9+'2020'!$CW9+'2020'!$DC9+'2020'!$DI9+'2020'!$DO9+'2020'!$DU9+'2020'!$EA9+'2020'!$EG9+'2020'!$EM9+'2020'!$ES9+'2020'!$EY9+'2020'!$FE9+'2020'!$FK9+'2020'!$FQ9+'2020'!$FW9+'2020'!$GC9+'2020'!$GI9+'2020'!$GO9</f>
        <v>0</v>
      </c>
      <c r="GV9" s="57"/>
      <c r="GW9" s="56">
        <f>'2020'!$S9+'2020'!$Y9+'2020'!$AE9+'2020'!$AK9+'2020'!$AQ9+'2020'!$AW9+'2020'!$BC9+'2020'!$BI9+'2020'!$BO9+'2020'!$BU9+'2020'!$CA9+'2020'!$CG9+'2020'!$CM9+'2020'!$CS9+'2020'!$CY9+'2020'!$DE9+'2020'!$DK9+'2020'!$DQ9+'2020'!$DW9+'2020'!$EC9+'2020'!$EI9+'2020'!$EO9+'2020'!$EU9+'2020'!$FA9+'2020'!$FG9+'2020'!$FM9+'2020'!$FS9+'2020'!$FY9+'2020'!$GE9+'2020'!$GK9+'2020'!$GQ9</f>
        <v>0</v>
      </c>
      <c r="GX9" s="57"/>
      <c r="GY9" s="58">
        <f>'2020'!$O9+'2020'!$GU9-GW9</f>
        <v>27000</v>
      </c>
      <c r="GZ9" s="57">
        <f>('2020'!$GY9*'2020'!$H9)/1000</f>
        <v>4.0419</v>
      </c>
      <c r="HA9" s="86" t="b">
        <f>$G9=$D$3</f>
        <v>0</v>
      </c>
    </row>
    <row r="10" spans="1:209" ht="17.25" customHeight="1" x14ac:dyDescent="0.3">
      <c r="A10" s="76" t="s">
        <v>339</v>
      </c>
      <c r="B10" s="26" t="s">
        <v>230</v>
      </c>
      <c r="C10" s="27" t="s">
        <v>231</v>
      </c>
      <c r="D10" s="28">
        <v>520</v>
      </c>
      <c r="E10" s="28">
        <v>200</v>
      </c>
      <c r="F10" s="28">
        <v>520</v>
      </c>
      <c r="G10" s="88">
        <v>194635</v>
      </c>
      <c r="H10" s="28">
        <v>0.83250000000000002</v>
      </c>
      <c r="I10" s="89">
        <f>'2020'!$GY10</f>
        <v>480</v>
      </c>
      <c r="J10" s="79">
        <f>('2020'!$I10*H10)/1000</f>
        <v>0.39960000000000001</v>
      </c>
      <c r="K10" s="80">
        <v>2</v>
      </c>
      <c r="L10" s="90">
        <v>43748</v>
      </c>
      <c r="M10" s="91">
        <v>43759</v>
      </c>
      <c r="N10" s="90">
        <v>43845</v>
      </c>
      <c r="O10" s="35">
        <v>480</v>
      </c>
      <c r="P10" s="36"/>
      <c r="Q10" s="61"/>
      <c r="R10" s="62"/>
      <c r="S10" s="61"/>
      <c r="T10" s="63"/>
      <c r="U10" s="61"/>
      <c r="V10" s="61"/>
      <c r="W10" s="61"/>
      <c r="X10" s="64"/>
      <c r="Y10" s="65"/>
      <c r="Z10" s="66"/>
      <c r="AA10" s="61"/>
      <c r="AB10" s="61"/>
      <c r="AC10" s="61"/>
      <c r="AD10" s="64"/>
      <c r="AE10" s="65"/>
      <c r="AF10" s="66"/>
      <c r="AG10" s="61"/>
      <c r="AH10" s="61"/>
      <c r="AI10" s="61"/>
      <c r="AJ10" s="61"/>
      <c r="AK10" s="61"/>
      <c r="AL10" s="63"/>
      <c r="AM10" s="61"/>
      <c r="AN10" s="61"/>
      <c r="AO10" s="61"/>
      <c r="AP10" s="62"/>
      <c r="AQ10" s="61"/>
      <c r="AR10" s="63"/>
      <c r="AS10" s="61"/>
      <c r="AT10" s="61"/>
      <c r="AU10" s="61"/>
      <c r="AV10" s="62"/>
      <c r="AW10" s="67"/>
      <c r="AX10" s="61"/>
      <c r="AY10" s="67"/>
      <c r="AZ10" s="62"/>
      <c r="BA10" s="61"/>
      <c r="BB10" s="62"/>
      <c r="BC10" s="61"/>
      <c r="BD10" s="63"/>
      <c r="BE10" s="61"/>
      <c r="BF10" s="68"/>
      <c r="BG10" s="61"/>
      <c r="BH10" s="62"/>
      <c r="BI10" s="61"/>
      <c r="BJ10" s="63"/>
      <c r="BK10" s="61"/>
      <c r="BL10" s="68"/>
      <c r="BM10" s="61"/>
      <c r="BN10" s="62"/>
      <c r="BO10" s="61"/>
      <c r="BP10" s="63"/>
      <c r="BQ10" s="61"/>
      <c r="BR10" s="68"/>
      <c r="BS10" s="61"/>
      <c r="BT10" s="62"/>
      <c r="BU10" s="61"/>
      <c r="BV10" s="63"/>
      <c r="BW10" s="61"/>
      <c r="BX10" s="68"/>
      <c r="BY10" s="44"/>
      <c r="BZ10" s="45"/>
      <c r="CA10" s="44"/>
      <c r="CB10" s="46"/>
      <c r="CC10" s="44"/>
      <c r="CD10" s="54"/>
      <c r="CE10" s="47"/>
      <c r="CF10" s="45"/>
      <c r="CG10" s="44"/>
      <c r="CH10" s="46"/>
      <c r="CI10" s="44"/>
      <c r="CJ10" s="44"/>
      <c r="CK10" s="44"/>
      <c r="CL10" s="45"/>
      <c r="CM10" s="44"/>
      <c r="CN10" s="46"/>
      <c r="CO10" s="44"/>
      <c r="CP10" s="44"/>
      <c r="CQ10" s="44"/>
      <c r="CR10" s="48"/>
      <c r="CS10" s="44"/>
      <c r="CT10" s="49"/>
      <c r="CU10" s="46"/>
      <c r="CV10" s="44"/>
      <c r="CW10" s="44"/>
      <c r="CX10" s="50"/>
      <c r="CY10" s="44"/>
      <c r="CZ10" s="48"/>
      <c r="DA10" s="46"/>
      <c r="DB10" s="44"/>
      <c r="DC10" s="44"/>
      <c r="DD10" s="92"/>
      <c r="DE10" s="44"/>
      <c r="DF10" s="93"/>
      <c r="DG10" s="44"/>
      <c r="DH10" s="44"/>
      <c r="DI10" s="44"/>
      <c r="DJ10" s="45"/>
      <c r="DK10" s="44"/>
      <c r="DL10" s="46"/>
      <c r="DM10" s="46"/>
      <c r="DN10" s="44"/>
      <c r="DO10" s="44"/>
      <c r="DP10" s="45"/>
      <c r="DQ10" s="44"/>
      <c r="DR10" s="53"/>
      <c r="DS10" s="44"/>
      <c r="DT10" s="44"/>
      <c r="DU10" s="44"/>
      <c r="DV10" s="45"/>
      <c r="DW10" s="44"/>
      <c r="DX10" s="46"/>
      <c r="DY10" s="44"/>
      <c r="DZ10" s="44"/>
      <c r="EA10" s="44"/>
      <c r="EB10" s="45"/>
      <c r="EC10" s="44"/>
      <c r="ED10" s="46"/>
      <c r="EE10" s="44"/>
      <c r="EF10" s="44"/>
      <c r="EG10" s="44"/>
      <c r="EH10" s="45"/>
      <c r="EI10" s="44"/>
      <c r="EJ10" s="46"/>
      <c r="EK10" s="44"/>
      <c r="EL10" s="44"/>
      <c r="EM10" s="44"/>
      <c r="EN10" s="45"/>
      <c r="EO10" s="44"/>
      <c r="EP10" s="46"/>
      <c r="EQ10" s="44"/>
      <c r="ER10" s="44"/>
      <c r="ES10" s="44"/>
      <c r="ET10" s="54"/>
      <c r="EU10" s="44"/>
      <c r="EV10" s="46"/>
      <c r="EW10" s="44"/>
      <c r="EX10" s="44"/>
      <c r="EY10" s="44"/>
      <c r="EZ10" s="54"/>
      <c r="FA10" s="44"/>
      <c r="FB10" s="46"/>
      <c r="FC10" s="44"/>
      <c r="FD10" s="44"/>
      <c r="FE10" s="44"/>
      <c r="FF10" s="54"/>
      <c r="FG10" s="47"/>
      <c r="FH10" s="46"/>
      <c r="FI10" s="44"/>
      <c r="FJ10" s="44"/>
      <c r="FK10" s="44"/>
      <c r="FL10" s="45"/>
      <c r="FM10" s="55"/>
      <c r="FN10" s="46"/>
      <c r="FO10" s="44"/>
      <c r="FP10" s="44"/>
      <c r="FQ10" s="44"/>
      <c r="FR10" s="45"/>
      <c r="FS10" s="44"/>
      <c r="FT10" s="46"/>
      <c r="FU10" s="44"/>
      <c r="FV10" s="44"/>
      <c r="FW10" s="44"/>
      <c r="FX10" s="45"/>
      <c r="FY10" s="44"/>
      <c r="FZ10" s="45"/>
      <c r="GA10" s="46"/>
      <c r="GB10" s="44"/>
      <c r="GC10" s="44"/>
      <c r="GD10" s="45"/>
      <c r="GE10" s="55"/>
      <c r="GF10" s="46"/>
      <c r="GG10" s="44"/>
      <c r="GH10" s="44"/>
      <c r="GI10" s="44"/>
      <c r="GJ10" s="45"/>
      <c r="GK10" s="44"/>
      <c r="GL10" s="46"/>
      <c r="GM10" s="44"/>
      <c r="GN10" s="44"/>
      <c r="GO10" s="47"/>
      <c r="GP10" s="45"/>
      <c r="GQ10" s="44"/>
      <c r="GR10" s="46"/>
      <c r="GS10" s="44"/>
      <c r="GT10" s="44"/>
      <c r="GU10" s="56">
        <f>'2020'!$Q10+'2020'!$W10+'2020'!$AC10+'2020'!$AI10+'2020'!$AO10+'2020'!$AU10+'2020'!$BA10+'2020'!$BG10+'2020'!$BM10+'2020'!$BS10+'2020'!$BY10+'2020'!$CE10+'2020'!$CK10+'2020'!$CQ10+'2020'!$CW10+'2020'!$DC10+'2020'!$DI10+'2020'!$DO10+'2020'!$DU10+'2020'!$EA10+'2020'!$EG10+'2020'!$EM10+'2020'!$ES10+'2020'!$EY10+'2020'!$FE10+'2020'!$FK10+'2020'!$FQ10+'2020'!$FW10+'2020'!$GC10+'2020'!$GI10+'2020'!$GO10</f>
        <v>0</v>
      </c>
      <c r="GV10" s="69"/>
      <c r="GW10" s="56">
        <f>'2020'!$S10+'2020'!$Y10+'2020'!$AE10+'2020'!$AK10+'2020'!$AQ10+'2020'!$AW10+'2020'!$BC10+'2020'!$BI10+'2020'!$BO10+'2020'!$BU10+'2020'!$CA10+'2020'!$CG10+'2020'!$CM10+'2020'!$CS10+'2020'!$CY10+'2020'!$DE10+'2020'!$DK10+'2020'!$DQ10+'2020'!$DW10+'2020'!$EC10+'2020'!$EI10+'2020'!$EO10+'2020'!$EU10+'2020'!$FA10+'2020'!$FG10+'2020'!$FM10+'2020'!$FS10+'2020'!$FY10+'2020'!$GE10+'2020'!$GK10+'2020'!$GQ10</f>
        <v>0</v>
      </c>
      <c r="GX10" s="69"/>
      <c r="GY10" s="58">
        <f>'2020'!$O10+'2020'!$GU10-GW10</f>
        <v>480</v>
      </c>
      <c r="GZ10" s="69">
        <f>('2020'!$GY10*'2020'!$H10)/1000</f>
        <v>0.39960000000000001</v>
      </c>
      <c r="HA10" s="70" t="b">
        <f t="shared" ref="HA10:HA19" si="0">$G10=$D$3</f>
        <v>0</v>
      </c>
    </row>
    <row r="11" spans="1:209" ht="17.25" customHeight="1" x14ac:dyDescent="0.3">
      <c r="A11" s="76" t="s">
        <v>339</v>
      </c>
      <c r="B11" s="26" t="s">
        <v>230</v>
      </c>
      <c r="C11" s="27" t="s">
        <v>232</v>
      </c>
      <c r="D11" s="28">
        <v>520</v>
      </c>
      <c r="E11" s="28">
        <v>200</v>
      </c>
      <c r="F11" s="28">
        <v>520</v>
      </c>
      <c r="G11" s="88">
        <v>201462</v>
      </c>
      <c r="H11" s="28">
        <v>0.83660000000000001</v>
      </c>
      <c r="I11" s="89">
        <f>'2020'!$GY11</f>
        <v>1970</v>
      </c>
      <c r="J11" s="79">
        <f>('2020'!$I11*H11)/1000</f>
        <v>1.6481020000000002</v>
      </c>
      <c r="K11" s="80">
        <v>8</v>
      </c>
      <c r="L11" s="90">
        <v>43870</v>
      </c>
      <c r="M11" s="91">
        <v>43883</v>
      </c>
      <c r="N11" s="90">
        <v>43884</v>
      </c>
      <c r="O11" s="35">
        <v>1970</v>
      </c>
      <c r="P11" s="36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3"/>
      <c r="BE11" s="61"/>
      <c r="BF11" s="68"/>
      <c r="BG11" s="61"/>
      <c r="BH11" s="62"/>
      <c r="BI11" s="61"/>
      <c r="BJ11" s="63"/>
      <c r="BK11" s="61"/>
      <c r="BL11" s="68"/>
      <c r="BM11" s="61"/>
      <c r="BN11" s="62"/>
      <c r="BO11" s="61"/>
      <c r="BP11" s="63"/>
      <c r="BQ11" s="61"/>
      <c r="BR11" s="68"/>
      <c r="BS11" s="61"/>
      <c r="BT11" s="62"/>
      <c r="BU11" s="61"/>
      <c r="BV11" s="63"/>
      <c r="BW11" s="61"/>
      <c r="BX11" s="68"/>
      <c r="BY11" s="44"/>
      <c r="BZ11" s="45"/>
      <c r="CA11" s="44"/>
      <c r="CB11" s="46"/>
      <c r="CC11" s="44"/>
      <c r="CD11" s="54"/>
      <c r="CE11" s="47"/>
      <c r="CF11" s="45"/>
      <c r="CG11" s="44"/>
      <c r="CH11" s="46"/>
      <c r="CI11" s="44"/>
      <c r="CJ11" s="44"/>
      <c r="CK11" s="44"/>
      <c r="CL11" s="45"/>
      <c r="CM11" s="44"/>
      <c r="CN11" s="46"/>
      <c r="CO11" s="44"/>
      <c r="CP11" s="44"/>
      <c r="CQ11" s="44"/>
      <c r="CR11" s="48"/>
      <c r="CS11" s="44"/>
      <c r="CT11" s="49"/>
      <c r="CU11" s="46"/>
      <c r="CV11" s="44"/>
      <c r="CW11" s="44"/>
      <c r="CX11" s="50"/>
      <c r="CY11" s="44"/>
      <c r="CZ11" s="48"/>
      <c r="DA11" s="46"/>
      <c r="DB11" s="44"/>
      <c r="DC11" s="44"/>
      <c r="DD11" s="92"/>
      <c r="DE11" s="44"/>
      <c r="DF11" s="93"/>
      <c r="DG11" s="44"/>
      <c r="DH11" s="44"/>
      <c r="DI11" s="44"/>
      <c r="DJ11" s="45"/>
      <c r="DK11" s="44"/>
      <c r="DL11" s="46"/>
      <c r="DM11" s="46"/>
      <c r="DN11" s="44"/>
      <c r="DO11" s="44"/>
      <c r="DP11" s="45"/>
      <c r="DQ11" s="44"/>
      <c r="DR11" s="53"/>
      <c r="DS11" s="44"/>
      <c r="DT11" s="44"/>
      <c r="DU11" s="44"/>
      <c r="DV11" s="45"/>
      <c r="DW11" s="44"/>
      <c r="DX11" s="46"/>
      <c r="DY11" s="44"/>
      <c r="DZ11" s="44"/>
      <c r="EA11" s="44"/>
      <c r="EB11" s="45"/>
      <c r="EC11" s="44"/>
      <c r="ED11" s="46"/>
      <c r="EE11" s="44"/>
      <c r="EF11" s="44"/>
      <c r="EG11" s="44"/>
      <c r="EH11" s="45"/>
      <c r="EI11" s="44"/>
      <c r="EJ11" s="46"/>
      <c r="EK11" s="44"/>
      <c r="EL11" s="44"/>
      <c r="EM11" s="44"/>
      <c r="EN11" s="45"/>
      <c r="EO11" s="44"/>
      <c r="EP11" s="46"/>
      <c r="EQ11" s="44"/>
      <c r="ER11" s="44"/>
      <c r="ES11" s="44"/>
      <c r="ET11" s="54"/>
      <c r="EU11" s="44"/>
      <c r="EV11" s="46"/>
      <c r="EW11" s="44"/>
      <c r="EX11" s="44"/>
      <c r="EY11" s="44"/>
      <c r="EZ11" s="54"/>
      <c r="FA11" s="44"/>
      <c r="FB11" s="46"/>
      <c r="FC11" s="44"/>
      <c r="FD11" s="44"/>
      <c r="FE11" s="44"/>
      <c r="FF11" s="54"/>
      <c r="FG11" s="47"/>
      <c r="FH11" s="46"/>
      <c r="FI11" s="44"/>
      <c r="FJ11" s="44"/>
      <c r="FK11" s="44"/>
      <c r="FL11" s="45"/>
      <c r="FM11" s="55"/>
      <c r="FN11" s="46"/>
      <c r="FO11" s="44"/>
      <c r="FP11" s="44"/>
      <c r="FQ11" s="44"/>
      <c r="FR11" s="45"/>
      <c r="FS11" s="44"/>
      <c r="FT11" s="46"/>
      <c r="FU11" s="44"/>
      <c r="FV11" s="44"/>
      <c r="FW11" s="44"/>
      <c r="FX11" s="45"/>
      <c r="FY11" s="44"/>
      <c r="FZ11" s="45"/>
      <c r="GA11" s="46"/>
      <c r="GB11" s="44"/>
      <c r="GC11" s="44"/>
      <c r="GD11" s="45"/>
      <c r="GE11" s="55"/>
      <c r="GF11" s="46"/>
      <c r="GG11" s="44"/>
      <c r="GH11" s="44"/>
      <c r="GI11" s="44"/>
      <c r="GJ11" s="45"/>
      <c r="GK11" s="44"/>
      <c r="GL11" s="46"/>
      <c r="GM11" s="44"/>
      <c r="GN11" s="44"/>
      <c r="GO11" s="47"/>
      <c r="GP11" s="45"/>
      <c r="GQ11" s="44"/>
      <c r="GR11" s="46"/>
      <c r="GS11" s="44"/>
      <c r="GT11" s="44"/>
      <c r="GU11" s="56">
        <f>'2020'!$Q11+'2020'!$W11+'2020'!$AC11+'2020'!$AI11+'2020'!$AO11+'2020'!$AU11+'2020'!$BA11+'2020'!$BG11+'2020'!$BM11+'2020'!$BS11+'2020'!$BY11+'2020'!$CE11+'2020'!$CK11+'2020'!$CQ11+'2020'!$CW11+'2020'!$DC11+'2020'!$DI11+'2020'!$DO11+'2020'!$DU11+'2020'!$EA11+'2020'!$EG11+'2020'!$EM11+'2020'!$ES11+'2020'!$EY11+'2020'!$FE11+'2020'!$FK11+'2020'!$FQ11+'2020'!$FW11+'2020'!$GC11+'2020'!$GI11+'2020'!$GO11</f>
        <v>0</v>
      </c>
      <c r="GV11" s="69"/>
      <c r="GW11" s="56">
        <f>'2020'!$S11+'2020'!$Y11+'2020'!$AE11+'2020'!$AK11+'2020'!$AQ11+'2020'!$AW11+'2020'!$BC11+'2020'!$BI11+'2020'!$BO11+'2020'!$BU11+'2020'!$CA11+'2020'!$CG11+'2020'!$CM11+'2020'!$CS11+'2020'!$CY11+'2020'!$DE11+'2020'!$DK11+'2020'!$DQ11+'2020'!$DW11+'2020'!$EC11+'2020'!$EI11+'2020'!$EO11+'2020'!$EU11+'2020'!$FA11+'2020'!$FG11+'2020'!$FM11+'2020'!$FS11+'2020'!$FY11+'2020'!$GE11+'2020'!$GK11+'2020'!$GQ11</f>
        <v>0</v>
      </c>
      <c r="GX11" s="69"/>
      <c r="GY11" s="58">
        <f>'2020'!$O11+'2020'!$GU11-GW11</f>
        <v>1970</v>
      </c>
      <c r="GZ11" s="69">
        <f>('2020'!$GY11*'2020'!$H11)/1000</f>
        <v>1.6481020000000002</v>
      </c>
      <c r="HA11" s="70" t="b">
        <f>$G11=$D$3</f>
        <v>0</v>
      </c>
    </row>
    <row r="12" spans="1:209" ht="17.25" customHeight="1" x14ac:dyDescent="0.3">
      <c r="A12" s="76" t="s">
        <v>339</v>
      </c>
      <c r="B12" s="26" t="s">
        <v>230</v>
      </c>
      <c r="C12" s="27" t="s">
        <v>232</v>
      </c>
      <c r="D12" s="28">
        <v>520</v>
      </c>
      <c r="E12" s="28">
        <v>200</v>
      </c>
      <c r="F12" s="28">
        <v>520</v>
      </c>
      <c r="G12" s="88">
        <v>201224</v>
      </c>
      <c r="H12" s="28">
        <v>0.8397</v>
      </c>
      <c r="I12" s="89">
        <f>'2020'!$GY12</f>
        <v>240</v>
      </c>
      <c r="J12" s="79">
        <f>('2020'!$I12*H12)/1000</f>
        <v>0.20152799999999998</v>
      </c>
      <c r="K12" s="80">
        <v>1</v>
      </c>
      <c r="L12" s="90">
        <v>43850</v>
      </c>
      <c r="M12" s="91">
        <v>43853</v>
      </c>
      <c r="N12" s="90">
        <v>43852</v>
      </c>
      <c r="O12" s="35">
        <v>240</v>
      </c>
      <c r="P12" s="36"/>
      <c r="Q12" s="61"/>
      <c r="R12" s="62"/>
      <c r="S12" s="61"/>
      <c r="T12" s="63"/>
      <c r="U12" s="61"/>
      <c r="V12" s="61"/>
      <c r="W12" s="61"/>
      <c r="X12" s="64"/>
      <c r="Y12" s="65"/>
      <c r="Z12" s="66"/>
      <c r="AA12" s="61"/>
      <c r="AB12" s="61"/>
      <c r="AC12" s="61"/>
      <c r="AD12" s="64"/>
      <c r="AE12" s="65"/>
      <c r="AF12" s="66"/>
      <c r="AG12" s="61"/>
      <c r="AH12" s="61"/>
      <c r="AI12" s="61"/>
      <c r="AJ12" s="61"/>
      <c r="AK12" s="61"/>
      <c r="AL12" s="63"/>
      <c r="AM12" s="61"/>
      <c r="AN12" s="61"/>
      <c r="AO12" s="61"/>
      <c r="AP12" s="62"/>
      <c r="AQ12" s="61"/>
      <c r="AR12" s="63"/>
      <c r="AS12" s="61"/>
      <c r="AT12" s="61"/>
      <c r="AU12" s="61"/>
      <c r="AV12" s="62"/>
      <c r="AW12" s="67"/>
      <c r="AX12" s="61"/>
      <c r="AY12" s="67"/>
      <c r="AZ12" s="62"/>
      <c r="BA12" s="61"/>
      <c r="BB12" s="62"/>
      <c r="BC12" s="61"/>
      <c r="BD12" s="63"/>
      <c r="BE12" s="61"/>
      <c r="BF12" s="68"/>
      <c r="BG12" s="61"/>
      <c r="BH12" s="62"/>
      <c r="BI12" s="61"/>
      <c r="BJ12" s="63"/>
      <c r="BK12" s="61"/>
      <c r="BL12" s="68"/>
      <c r="BM12" s="61"/>
      <c r="BN12" s="62"/>
      <c r="BO12" s="61"/>
      <c r="BP12" s="63"/>
      <c r="BQ12" s="61"/>
      <c r="BR12" s="68"/>
      <c r="BS12" s="61"/>
      <c r="BT12" s="62"/>
      <c r="BU12" s="61"/>
      <c r="BV12" s="63"/>
      <c r="BW12" s="61"/>
      <c r="BX12" s="68"/>
      <c r="BY12" s="44"/>
      <c r="BZ12" s="45"/>
      <c r="CA12" s="44"/>
      <c r="CB12" s="46"/>
      <c r="CC12" s="44"/>
      <c r="CD12" s="54"/>
      <c r="CE12" s="47"/>
      <c r="CF12" s="45"/>
      <c r="CG12" s="44"/>
      <c r="CH12" s="46"/>
      <c r="CI12" s="44"/>
      <c r="CJ12" s="44"/>
      <c r="CK12" s="44"/>
      <c r="CL12" s="45"/>
      <c r="CM12" s="44"/>
      <c r="CN12" s="46"/>
      <c r="CO12" s="44"/>
      <c r="CP12" s="44"/>
      <c r="CQ12" s="44"/>
      <c r="CR12" s="48"/>
      <c r="CS12" s="44"/>
      <c r="CT12" s="49"/>
      <c r="CU12" s="46"/>
      <c r="CV12" s="44"/>
      <c r="CW12" s="44"/>
      <c r="CX12" s="50"/>
      <c r="CY12" s="44"/>
      <c r="CZ12" s="48"/>
      <c r="DA12" s="46"/>
      <c r="DB12" s="44"/>
      <c r="DC12" s="44"/>
      <c r="DD12" s="92"/>
      <c r="DE12" s="44"/>
      <c r="DF12" s="93"/>
      <c r="DG12" s="44"/>
      <c r="DH12" s="44"/>
      <c r="DI12" s="44"/>
      <c r="DJ12" s="45"/>
      <c r="DK12" s="44"/>
      <c r="DL12" s="46"/>
      <c r="DM12" s="46"/>
      <c r="DN12" s="44"/>
      <c r="DO12" s="44"/>
      <c r="DP12" s="45"/>
      <c r="DQ12" s="44"/>
      <c r="DR12" s="53"/>
      <c r="DS12" s="44"/>
      <c r="DT12" s="44"/>
      <c r="DU12" s="44"/>
      <c r="DV12" s="45"/>
      <c r="DW12" s="44"/>
      <c r="DX12" s="46"/>
      <c r="DY12" s="44"/>
      <c r="DZ12" s="44"/>
      <c r="EA12" s="44"/>
      <c r="EB12" s="45"/>
      <c r="EC12" s="44"/>
      <c r="ED12" s="46"/>
      <c r="EE12" s="44"/>
      <c r="EF12" s="44"/>
      <c r="EG12" s="44"/>
      <c r="EH12" s="45"/>
      <c r="EI12" s="44"/>
      <c r="EJ12" s="46"/>
      <c r="EK12" s="44"/>
      <c r="EL12" s="44"/>
      <c r="EM12" s="44"/>
      <c r="EN12" s="45"/>
      <c r="EO12" s="44"/>
      <c r="EP12" s="46"/>
      <c r="EQ12" s="44"/>
      <c r="ER12" s="44"/>
      <c r="ES12" s="44"/>
      <c r="ET12" s="45"/>
      <c r="EU12" s="44"/>
      <c r="EV12" s="46"/>
      <c r="EW12" s="44"/>
      <c r="EX12" s="44"/>
      <c r="EY12" s="44"/>
      <c r="EZ12" s="45"/>
      <c r="FA12" s="44"/>
      <c r="FB12" s="46"/>
      <c r="FC12" s="44"/>
      <c r="FD12" s="44"/>
      <c r="FE12" s="44"/>
      <c r="FF12" s="45"/>
      <c r="FG12" s="47"/>
      <c r="FH12" s="46"/>
      <c r="FI12" s="44"/>
      <c r="FJ12" s="44"/>
      <c r="FK12" s="44"/>
      <c r="FL12" s="45"/>
      <c r="FM12" s="55"/>
      <c r="FN12" s="46"/>
      <c r="FO12" s="44"/>
      <c r="FP12" s="44"/>
      <c r="FQ12" s="44"/>
      <c r="FR12" s="45"/>
      <c r="FS12" s="44"/>
      <c r="FT12" s="46"/>
      <c r="FU12" s="44"/>
      <c r="FV12" s="44"/>
      <c r="FW12" s="44"/>
      <c r="FX12" s="45"/>
      <c r="FY12" s="44"/>
      <c r="FZ12" s="45"/>
      <c r="GA12" s="46"/>
      <c r="GB12" s="44"/>
      <c r="GC12" s="44"/>
      <c r="GD12" s="45"/>
      <c r="GE12" s="55"/>
      <c r="GF12" s="46"/>
      <c r="GG12" s="44"/>
      <c r="GH12" s="44"/>
      <c r="GI12" s="44"/>
      <c r="GJ12" s="45"/>
      <c r="GK12" s="44"/>
      <c r="GL12" s="46"/>
      <c r="GM12" s="44"/>
      <c r="GN12" s="44"/>
      <c r="GO12" s="47"/>
      <c r="GP12" s="45"/>
      <c r="GQ12" s="44"/>
      <c r="GR12" s="46"/>
      <c r="GS12" s="44"/>
      <c r="GT12" s="44"/>
      <c r="GU12" s="56">
        <f>'2020'!$Q12+'2020'!$W12+'2020'!$AC12+'2020'!$AI12+'2020'!$AO12+'2020'!$AU12+'2020'!$BA12+'2020'!$BG12+'2020'!$BM12+'2020'!$BS12+'2020'!$BY12+'2020'!$CE12+'2020'!$CK12+'2020'!$CQ12+'2020'!$CW12+'2020'!$DC12+'2020'!$DI12+'2020'!$DO12+'2020'!$DU12+'2020'!$EA12+'2020'!$EG12+'2020'!$EM12+'2020'!$ES12+'2020'!$EY12+'2020'!$FE12+'2020'!$FK12+'2020'!$FQ12+'2020'!$FW12+'2020'!$GC12+'2020'!$GI12+'2020'!$GO12</f>
        <v>0</v>
      </c>
      <c r="GV12" s="69"/>
      <c r="GW12" s="56">
        <f>'2020'!$S12+'2020'!$Y12+'2020'!$AE12+'2020'!$AK12+'2020'!$AQ12+'2020'!$AW12+'2020'!$BC12+'2020'!$BI12+'2020'!$BO12+'2020'!$BU12+'2020'!$CA12+'2020'!$CG12+'2020'!$CM12+'2020'!$CS12+'2020'!$CY12+'2020'!$DE12+'2020'!$DK12+'2020'!$DQ12+'2020'!$DW12+'2020'!$EC12+'2020'!$EI12+'2020'!$EO12+'2020'!$EU12+'2020'!$FA12+'2020'!$FG12+'2020'!$FM12+'2020'!$FS12+'2020'!$FY12+'2020'!$GE12+'2020'!$GK12+'2020'!$GQ12</f>
        <v>0</v>
      </c>
      <c r="GX12" s="69"/>
      <c r="GY12" s="58">
        <f>'2020'!$O12+'2020'!$GU12-GW12</f>
        <v>240</v>
      </c>
      <c r="GZ12" s="69">
        <f>('2020'!$GY12*'2020'!$H12)/1000</f>
        <v>0.20152799999999998</v>
      </c>
      <c r="HA12" s="70" t="b">
        <f t="shared" si="0"/>
        <v>0</v>
      </c>
    </row>
    <row r="13" spans="1:209" ht="17.25" customHeight="1" x14ac:dyDescent="0.3">
      <c r="A13" s="76" t="s">
        <v>339</v>
      </c>
      <c r="B13" s="26" t="s">
        <v>230</v>
      </c>
      <c r="C13" s="27" t="s">
        <v>233</v>
      </c>
      <c r="D13" s="28">
        <v>1172</v>
      </c>
      <c r="E13" s="28">
        <v>310</v>
      </c>
      <c r="F13" s="28">
        <v>460</v>
      </c>
      <c r="G13" s="29">
        <v>201942</v>
      </c>
      <c r="H13" s="94">
        <v>1.6719999999999999</v>
      </c>
      <c r="I13" s="89">
        <f>'2020'!$GY13</f>
        <v>92</v>
      </c>
      <c r="J13" s="79">
        <f>('2020'!$I13*H13)/1000</f>
        <v>0.15382399999999999</v>
      </c>
      <c r="K13" s="80">
        <v>1</v>
      </c>
      <c r="L13" s="34">
        <v>43908</v>
      </c>
      <c r="M13" s="81">
        <v>43915</v>
      </c>
      <c r="N13" s="90">
        <v>43914</v>
      </c>
      <c r="O13" s="35">
        <v>92</v>
      </c>
      <c r="P13" s="36"/>
      <c r="Q13" s="61"/>
      <c r="R13" s="62"/>
      <c r="S13" s="61"/>
      <c r="T13" s="63"/>
      <c r="U13" s="61"/>
      <c r="V13" s="61"/>
      <c r="W13" s="61"/>
      <c r="X13" s="64"/>
      <c r="Y13" s="65"/>
      <c r="Z13" s="66"/>
      <c r="AA13" s="61"/>
      <c r="AB13" s="61"/>
      <c r="AC13" s="61"/>
      <c r="AD13" s="64"/>
      <c r="AE13" s="65"/>
      <c r="AF13" s="66"/>
      <c r="AG13" s="61"/>
      <c r="AH13" s="61"/>
      <c r="AI13" s="61"/>
      <c r="AJ13" s="61"/>
      <c r="AK13" s="61"/>
      <c r="AL13" s="63"/>
      <c r="AM13" s="61"/>
      <c r="AN13" s="61"/>
      <c r="AO13" s="61"/>
      <c r="AP13" s="62"/>
      <c r="AQ13" s="61"/>
      <c r="AR13" s="63"/>
      <c r="AS13" s="61"/>
      <c r="AT13" s="61"/>
      <c r="AU13" s="61"/>
      <c r="AV13" s="62"/>
      <c r="AW13" s="67"/>
      <c r="AX13" s="61"/>
      <c r="AY13" s="67"/>
      <c r="AZ13" s="62"/>
      <c r="BA13" s="61"/>
      <c r="BB13" s="62"/>
      <c r="BC13" s="61"/>
      <c r="BD13" s="63"/>
      <c r="BE13" s="61"/>
      <c r="BF13" s="68"/>
      <c r="BG13" s="61"/>
      <c r="BH13" s="62"/>
      <c r="BI13" s="61"/>
      <c r="BJ13" s="63"/>
      <c r="BK13" s="61"/>
      <c r="BL13" s="68"/>
      <c r="BM13" s="61"/>
      <c r="BN13" s="62"/>
      <c r="BO13" s="61"/>
      <c r="BP13" s="63"/>
      <c r="BQ13" s="61"/>
      <c r="BR13" s="68"/>
      <c r="BS13" s="61"/>
      <c r="BT13" s="62"/>
      <c r="BU13" s="61"/>
      <c r="BV13" s="63"/>
      <c r="BW13" s="61"/>
      <c r="BX13" s="68"/>
      <c r="BY13" s="44"/>
      <c r="BZ13" s="45"/>
      <c r="CA13" s="44"/>
      <c r="CB13" s="46"/>
      <c r="CC13" s="44"/>
      <c r="CD13" s="54"/>
      <c r="CE13" s="47"/>
      <c r="CF13" s="45"/>
      <c r="CG13" s="44"/>
      <c r="CH13" s="46"/>
      <c r="CI13" s="44"/>
      <c r="CJ13" s="44"/>
      <c r="CK13" s="44"/>
      <c r="CL13" s="45"/>
      <c r="CM13" s="44"/>
      <c r="CN13" s="46"/>
      <c r="CO13" s="44"/>
      <c r="CP13" s="44"/>
      <c r="CQ13" s="44"/>
      <c r="CR13" s="48"/>
      <c r="CS13" s="44"/>
      <c r="CT13" s="49"/>
      <c r="CU13" s="46"/>
      <c r="CV13" s="44"/>
      <c r="CW13" s="44"/>
      <c r="CX13" s="50"/>
      <c r="CY13" s="44"/>
      <c r="CZ13" s="48"/>
      <c r="DA13" s="46"/>
      <c r="DB13" s="44"/>
      <c r="DC13" s="44"/>
      <c r="DD13" s="51"/>
      <c r="DE13" s="44"/>
      <c r="DF13" s="52"/>
      <c r="DG13" s="44"/>
      <c r="DH13" s="44"/>
      <c r="DI13" s="44"/>
      <c r="DJ13" s="45"/>
      <c r="DK13" s="44"/>
      <c r="DL13" s="46"/>
      <c r="DM13" s="46"/>
      <c r="DN13" s="44"/>
      <c r="DO13" s="44"/>
      <c r="DP13" s="45"/>
      <c r="DQ13" s="44"/>
      <c r="DR13" s="53"/>
      <c r="DS13" s="44"/>
      <c r="DT13" s="44"/>
      <c r="DU13" s="44"/>
      <c r="DV13" s="45"/>
      <c r="DW13" s="44"/>
      <c r="DX13" s="46"/>
      <c r="DY13" s="44"/>
      <c r="DZ13" s="44"/>
      <c r="EA13" s="44"/>
      <c r="EB13" s="45"/>
      <c r="EC13" s="44"/>
      <c r="ED13" s="46"/>
      <c r="EE13" s="44"/>
      <c r="EF13" s="44"/>
      <c r="EG13" s="44"/>
      <c r="EH13" s="45"/>
      <c r="EI13" s="44"/>
      <c r="EJ13" s="46"/>
      <c r="EK13" s="44"/>
      <c r="EL13" s="44"/>
      <c r="EM13" s="44"/>
      <c r="EN13" s="45"/>
      <c r="EO13" s="44"/>
      <c r="EP13" s="46"/>
      <c r="EQ13" s="44"/>
      <c r="ER13" s="44"/>
      <c r="ES13" s="44"/>
      <c r="ET13" s="54"/>
      <c r="EU13" s="75"/>
      <c r="EV13" s="46"/>
      <c r="EW13" s="44"/>
      <c r="EX13" s="44"/>
      <c r="EY13" s="44"/>
      <c r="EZ13" s="54"/>
      <c r="FA13" s="44"/>
      <c r="FB13" s="46"/>
      <c r="FC13" s="44"/>
      <c r="FD13" s="44"/>
      <c r="FE13" s="44"/>
      <c r="FF13" s="54"/>
      <c r="FG13" s="47"/>
      <c r="FH13" s="46"/>
      <c r="FI13" s="44"/>
      <c r="FJ13" s="44"/>
      <c r="FK13" s="44"/>
      <c r="FL13" s="45"/>
      <c r="FM13" s="55"/>
      <c r="FN13" s="46"/>
      <c r="FO13" s="44"/>
      <c r="FP13" s="44"/>
      <c r="FQ13" s="44"/>
      <c r="FR13" s="45"/>
      <c r="FS13" s="44"/>
      <c r="FT13" s="46"/>
      <c r="FU13" s="44"/>
      <c r="FV13" s="44"/>
      <c r="FW13" s="44"/>
      <c r="FX13" s="45"/>
      <c r="FY13" s="44"/>
      <c r="FZ13" s="45"/>
      <c r="GA13" s="46"/>
      <c r="GB13" s="44"/>
      <c r="GC13" s="44"/>
      <c r="GD13" s="45"/>
      <c r="GE13" s="55"/>
      <c r="GF13" s="46"/>
      <c r="GG13" s="44"/>
      <c r="GH13" s="44"/>
      <c r="GI13" s="44"/>
      <c r="GJ13" s="45"/>
      <c r="GK13" s="44"/>
      <c r="GL13" s="46"/>
      <c r="GM13" s="44"/>
      <c r="GN13" s="44"/>
      <c r="GO13" s="47"/>
      <c r="GP13" s="45"/>
      <c r="GQ13" s="44"/>
      <c r="GR13" s="46"/>
      <c r="GS13" s="44"/>
      <c r="GT13" s="44"/>
      <c r="GU13" s="56">
        <f>'2020'!$Q13+'2020'!$W13+'2020'!$AC13+'2020'!$AI13+'2020'!$AO13+'2020'!$AU13+'2020'!$BA13+'2020'!$BG13+'2020'!$BM13+'2020'!$BS13+'2020'!$BY13+'2020'!$CE13+'2020'!$CK13+'2020'!$CQ13+'2020'!$CW13+'2020'!$DC13+'2020'!$DI13+'2020'!$DO13+'2020'!$DU13+'2020'!$EA13+'2020'!$EG13+'2020'!$EM13+'2020'!$ES13+'2020'!$EY13+'2020'!$FE13+'2020'!$FK13+'2020'!$FQ13+'2020'!$FW13+'2020'!$GC13+'2020'!$GI13+'2020'!$GO13</f>
        <v>0</v>
      </c>
      <c r="GV13" s="69"/>
      <c r="GW13" s="56">
        <f>'2020'!$S13+'2020'!$Y13+'2020'!$AE13+'2020'!$AK13+'2020'!$AQ13+'2020'!$AW13+'2020'!$BC13+'2020'!$BI13+'2020'!$BO13+'2020'!$BU13+'2020'!$CA13+'2020'!$CG13+'2020'!$CM13+'2020'!$CS13+'2020'!$CY13+'2020'!$DE13+'2020'!$DK13+'2020'!$DQ13+'2020'!$DW13+'2020'!$EC13+'2020'!$EI13+'2020'!$EO13+'2020'!$EU13+'2020'!$FA13+'2020'!$FG13+'2020'!$FM13+'2020'!$FS13+'2020'!$FY13+'2020'!$GE13+'2020'!$GK13+'2020'!$GQ13</f>
        <v>0</v>
      </c>
      <c r="GX13" s="69"/>
      <c r="GY13" s="58">
        <f>'2020'!$O13+'2020'!$GU13-GW13</f>
        <v>92</v>
      </c>
      <c r="GZ13" s="69">
        <f>('2020'!$GY13*'2020'!$H13)/1000</f>
        <v>0.15382399999999999</v>
      </c>
      <c r="HA13" s="70" t="b">
        <f t="shared" si="0"/>
        <v>0</v>
      </c>
    </row>
    <row r="14" spans="1:209" ht="17.25" customHeight="1" x14ac:dyDescent="0.3">
      <c r="A14" s="76" t="s">
        <v>339</v>
      </c>
      <c r="B14" s="26" t="s">
        <v>230</v>
      </c>
      <c r="C14" s="60" t="s">
        <v>234</v>
      </c>
      <c r="D14" s="30">
        <v>520</v>
      </c>
      <c r="E14" s="30">
        <v>200</v>
      </c>
      <c r="F14" s="30">
        <v>520</v>
      </c>
      <c r="G14" s="29">
        <v>201868</v>
      </c>
      <c r="H14" s="30">
        <v>0.83660000000000001</v>
      </c>
      <c r="I14" s="31">
        <f>'2020'!$GY14</f>
        <v>1253</v>
      </c>
      <c r="J14" s="32">
        <f>('2020'!$I14*H14)/1000</f>
        <v>1.0482598000000001</v>
      </c>
      <c r="K14" s="33">
        <v>5</v>
      </c>
      <c r="L14" s="34">
        <v>43905</v>
      </c>
      <c r="M14" s="81">
        <v>43909</v>
      </c>
      <c r="N14" s="34">
        <v>43909</v>
      </c>
      <c r="O14" s="35">
        <v>1253</v>
      </c>
      <c r="P14" s="36"/>
      <c r="Q14" s="61"/>
      <c r="R14" s="68"/>
      <c r="S14" s="61"/>
      <c r="T14" s="61"/>
      <c r="U14" s="61"/>
      <c r="V14" s="61"/>
      <c r="W14" s="61"/>
      <c r="X14" s="68"/>
      <c r="Y14" s="95"/>
      <c r="Z14" s="61"/>
      <c r="AA14" s="61"/>
      <c r="AB14" s="61"/>
      <c r="AC14" s="61"/>
      <c r="AD14" s="68"/>
      <c r="AE14" s="95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8"/>
      <c r="AQ14" s="61"/>
      <c r="AR14" s="61"/>
      <c r="AS14" s="61"/>
      <c r="AT14" s="61"/>
      <c r="AU14" s="61"/>
      <c r="AV14" s="68"/>
      <c r="AW14" s="67"/>
      <c r="AX14" s="61"/>
      <c r="AY14" s="67"/>
      <c r="AZ14" s="68"/>
      <c r="BA14" s="61"/>
      <c r="BB14" s="68"/>
      <c r="BC14" s="61"/>
      <c r="BD14" s="63"/>
      <c r="BE14" s="61"/>
      <c r="BF14" s="68"/>
      <c r="BG14" s="61"/>
      <c r="BH14" s="62"/>
      <c r="BI14" s="61"/>
      <c r="BJ14" s="63"/>
      <c r="BK14" s="61"/>
      <c r="BL14" s="68"/>
      <c r="BM14" s="61"/>
      <c r="BN14" s="62"/>
      <c r="BO14" s="61"/>
      <c r="BP14" s="63"/>
      <c r="BQ14" s="61"/>
      <c r="BR14" s="68"/>
      <c r="BS14" s="61"/>
      <c r="BT14" s="62"/>
      <c r="BU14" s="61"/>
      <c r="BV14" s="63"/>
      <c r="BW14" s="61"/>
      <c r="BX14" s="68"/>
      <c r="BY14" s="44"/>
      <c r="BZ14" s="45"/>
      <c r="CA14" s="44"/>
      <c r="CB14" s="46"/>
      <c r="CC14" s="44"/>
      <c r="CD14" s="54"/>
      <c r="CE14" s="47"/>
      <c r="CF14" s="45"/>
      <c r="CG14" s="44"/>
      <c r="CH14" s="46"/>
      <c r="CI14" s="44"/>
      <c r="CJ14" s="44"/>
      <c r="CK14" s="44"/>
      <c r="CL14" s="45"/>
      <c r="CM14" s="44"/>
      <c r="CN14" s="46"/>
      <c r="CO14" s="44"/>
      <c r="CP14" s="44"/>
      <c r="CQ14" s="44"/>
      <c r="CR14" s="48"/>
      <c r="CS14" s="44"/>
      <c r="CT14" s="49"/>
      <c r="CU14" s="46"/>
      <c r="CV14" s="44"/>
      <c r="CW14" s="44"/>
      <c r="CX14" s="50"/>
      <c r="CY14" s="44"/>
      <c r="CZ14" s="48"/>
      <c r="DA14" s="46"/>
      <c r="DB14" s="44"/>
      <c r="DC14" s="44"/>
      <c r="DD14" s="51"/>
      <c r="DE14" s="44"/>
      <c r="DF14" s="52"/>
      <c r="DG14" s="44"/>
      <c r="DH14" s="44"/>
      <c r="DI14" s="44"/>
      <c r="DJ14" s="45"/>
      <c r="DK14" s="44"/>
      <c r="DL14" s="46"/>
      <c r="DM14" s="46"/>
      <c r="DN14" s="44"/>
      <c r="DO14" s="44"/>
      <c r="DP14" s="45"/>
      <c r="DQ14" s="44"/>
      <c r="DR14" s="53"/>
      <c r="DS14" s="44"/>
      <c r="DT14" s="44"/>
      <c r="DU14" s="44"/>
      <c r="DV14" s="45"/>
      <c r="DW14" s="44"/>
      <c r="DX14" s="46"/>
      <c r="DY14" s="44"/>
      <c r="DZ14" s="44"/>
      <c r="EA14" s="44"/>
      <c r="EB14" s="45"/>
      <c r="EC14" s="44"/>
      <c r="ED14" s="46"/>
      <c r="EE14" s="44"/>
      <c r="EF14" s="44"/>
      <c r="EG14" s="44"/>
      <c r="EH14" s="45"/>
      <c r="EI14" s="44"/>
      <c r="EJ14" s="46"/>
      <c r="EK14" s="44"/>
      <c r="EL14" s="44"/>
      <c r="EM14" s="44"/>
      <c r="EN14" s="45"/>
      <c r="EO14" s="44"/>
      <c r="EP14" s="46"/>
      <c r="EQ14" s="44"/>
      <c r="ER14" s="44"/>
      <c r="ES14" s="44"/>
      <c r="ET14" s="54"/>
      <c r="EU14" s="44"/>
      <c r="EV14" s="46"/>
      <c r="EW14" s="44"/>
      <c r="EX14" s="44"/>
      <c r="EY14" s="44"/>
      <c r="EZ14" s="54"/>
      <c r="FA14" s="44"/>
      <c r="FB14" s="46"/>
      <c r="FC14" s="44"/>
      <c r="FD14" s="44"/>
      <c r="FE14" s="44"/>
      <c r="FF14" s="54"/>
      <c r="FG14" s="47"/>
      <c r="FH14" s="46"/>
      <c r="FI14" s="44"/>
      <c r="FJ14" s="44"/>
      <c r="FK14" s="44"/>
      <c r="FL14" s="45"/>
      <c r="FM14" s="55"/>
      <c r="FN14" s="46"/>
      <c r="FO14" s="44"/>
      <c r="FP14" s="44"/>
      <c r="FQ14" s="44"/>
      <c r="FR14" s="45"/>
      <c r="FS14" s="44"/>
      <c r="FT14" s="46"/>
      <c r="FU14" s="44"/>
      <c r="FV14" s="44"/>
      <c r="FW14" s="44"/>
      <c r="FX14" s="45"/>
      <c r="FY14" s="44"/>
      <c r="FZ14" s="45"/>
      <c r="GA14" s="46"/>
      <c r="GB14" s="44"/>
      <c r="GC14" s="44"/>
      <c r="GD14" s="45"/>
      <c r="GE14" s="55"/>
      <c r="GF14" s="46"/>
      <c r="GG14" s="44"/>
      <c r="GH14" s="44"/>
      <c r="GI14" s="44"/>
      <c r="GJ14" s="45"/>
      <c r="GK14" s="44"/>
      <c r="GL14" s="46"/>
      <c r="GM14" s="44"/>
      <c r="GN14" s="44"/>
      <c r="GO14" s="47"/>
      <c r="GP14" s="45"/>
      <c r="GQ14" s="44"/>
      <c r="GR14" s="46"/>
      <c r="GS14" s="44"/>
      <c r="GT14" s="44"/>
      <c r="GU14" s="56">
        <f>'2020'!$Q14+'2020'!$W14+'2020'!$AC14+'2020'!$AI14+'2020'!$AO14+'2020'!$AU14+'2020'!$BA14+'2020'!$BG14+'2020'!$BM14+'2020'!$BS14+'2020'!$BY14+'2020'!$CE14+'2020'!$CK14+'2020'!$CQ14+'2020'!$CW14+'2020'!$DC14+'2020'!$DI14+'2020'!$DO14+'2020'!$DU14+'2020'!$EA14+'2020'!$EG14+'2020'!$EM14+'2020'!$ES14+'2020'!$EY14+'2020'!$FE14+'2020'!$FK14+'2020'!$FQ14+'2020'!$FW14+'2020'!$GC14+'2020'!$GI14+'2020'!$GO14</f>
        <v>0</v>
      </c>
      <c r="GV14" s="69"/>
      <c r="GW14" s="56">
        <f>'2020'!$S14+'2020'!$Y14+'2020'!$AE14+'2020'!$AK14+'2020'!$AQ14+'2020'!$AW14+'2020'!$BC14+'2020'!$BI14+'2020'!$BO14+'2020'!$BU14+'2020'!$CA14+'2020'!$CG14+'2020'!$CM14+'2020'!$CS14+'2020'!$CY14+'2020'!$DE14+'2020'!$DK14+'2020'!$DQ14+'2020'!$DW14+'2020'!$EC14+'2020'!$EI14+'2020'!$EO14+'2020'!$EU14+'2020'!$FA14+'2020'!$FG14+'2020'!$FM14+'2020'!$FS14+'2020'!$FY14+'2020'!$GE14+'2020'!$GK14+'2020'!$GQ14</f>
        <v>0</v>
      </c>
      <c r="GX14" s="69"/>
      <c r="GY14" s="58">
        <f>'2020'!$O14+'2020'!$GU14-GW14</f>
        <v>1253</v>
      </c>
      <c r="GZ14" s="69">
        <f>('2020'!$GY14*'2020'!$H14)/1000</f>
        <v>1.0482598000000001</v>
      </c>
      <c r="HA14" s="70" t="b">
        <f t="shared" si="0"/>
        <v>0</v>
      </c>
    </row>
    <row r="15" spans="1:209" ht="17.25" customHeight="1" x14ac:dyDescent="0.3">
      <c r="A15" s="76" t="s">
        <v>339</v>
      </c>
      <c r="B15" s="96" t="s">
        <v>235</v>
      </c>
      <c r="C15" s="27" t="s">
        <v>236</v>
      </c>
      <c r="D15" s="28">
        <v>879</v>
      </c>
      <c r="E15" s="28">
        <v>550</v>
      </c>
      <c r="F15" s="28">
        <v>120</v>
      </c>
      <c r="G15" s="88">
        <v>201543</v>
      </c>
      <c r="H15" s="28">
        <v>0.70720000000000005</v>
      </c>
      <c r="I15" s="89">
        <f>'2020'!$GY15</f>
        <v>75</v>
      </c>
      <c r="J15" s="79">
        <f>('2020'!$I15*H15)/1000</f>
        <v>5.3040000000000004E-2</v>
      </c>
      <c r="K15" s="80">
        <v>1</v>
      </c>
      <c r="L15" s="90">
        <v>43873</v>
      </c>
      <c r="M15" s="91">
        <v>43899</v>
      </c>
      <c r="N15" s="90">
        <v>43885</v>
      </c>
      <c r="O15" s="35">
        <v>75</v>
      </c>
      <c r="P15" s="36"/>
      <c r="Q15" s="37"/>
      <c r="R15" s="38"/>
      <c r="S15" s="37"/>
      <c r="T15" s="37"/>
      <c r="U15" s="37"/>
      <c r="V15" s="37"/>
      <c r="W15" s="37"/>
      <c r="X15" s="38"/>
      <c r="Y15" s="40"/>
      <c r="Z15" s="37"/>
      <c r="AA15" s="37"/>
      <c r="AB15" s="37"/>
      <c r="AC15" s="37"/>
      <c r="AD15" s="38"/>
      <c r="AE15" s="40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8"/>
      <c r="AQ15" s="37"/>
      <c r="AR15" s="37"/>
      <c r="AS15" s="37"/>
      <c r="AT15" s="37"/>
      <c r="AU15" s="37"/>
      <c r="AV15" s="38"/>
      <c r="AW15" s="41"/>
      <c r="AX15" s="37"/>
      <c r="AY15" s="41"/>
      <c r="AZ15" s="38"/>
      <c r="BA15" s="37"/>
      <c r="BB15" s="38"/>
      <c r="BC15" s="37"/>
      <c r="BD15" s="42"/>
      <c r="BE15" s="37"/>
      <c r="BF15" s="38"/>
      <c r="BG15" s="37"/>
      <c r="BH15" s="43"/>
      <c r="BI15" s="37"/>
      <c r="BJ15" s="42"/>
      <c r="BK15" s="37"/>
      <c r="BL15" s="37"/>
      <c r="BM15" s="37"/>
      <c r="BN15" s="43"/>
      <c r="BO15" s="37"/>
      <c r="BP15" s="42"/>
      <c r="BQ15" s="37"/>
      <c r="BR15" s="38"/>
      <c r="BS15" s="37"/>
      <c r="BT15" s="43"/>
      <c r="BU15" s="37"/>
      <c r="BV15" s="42"/>
      <c r="BW15" s="37"/>
      <c r="BX15" s="37"/>
      <c r="BY15" s="44"/>
      <c r="BZ15" s="45"/>
      <c r="CA15" s="44"/>
      <c r="CB15" s="46"/>
      <c r="CC15" s="44"/>
      <c r="CD15" s="44"/>
      <c r="CE15" s="47"/>
      <c r="CF15" s="45"/>
      <c r="CG15" s="44"/>
      <c r="CH15" s="46"/>
      <c r="CI15" s="44"/>
      <c r="CJ15" s="44"/>
      <c r="CK15" s="44"/>
      <c r="CL15" s="45"/>
      <c r="CM15" s="44"/>
      <c r="CN15" s="46"/>
      <c r="CO15" s="44"/>
      <c r="CP15" s="44"/>
      <c r="CQ15" s="44"/>
      <c r="CR15" s="48"/>
      <c r="CS15" s="44"/>
      <c r="CT15" s="49"/>
      <c r="CU15" s="46"/>
      <c r="CV15" s="44"/>
      <c r="CW15" s="44"/>
      <c r="CX15" s="50"/>
      <c r="CY15" s="44"/>
      <c r="CZ15" s="48"/>
      <c r="DA15" s="46"/>
      <c r="DB15" s="44"/>
      <c r="DC15" s="44"/>
      <c r="DD15" s="92"/>
      <c r="DE15" s="44"/>
      <c r="DF15" s="93"/>
      <c r="DG15" s="44"/>
      <c r="DH15" s="44"/>
      <c r="DI15" s="44"/>
      <c r="DJ15" s="45"/>
      <c r="DK15" s="44"/>
      <c r="DL15" s="46"/>
      <c r="DM15" s="46"/>
      <c r="DN15" s="44"/>
      <c r="DO15" s="44"/>
      <c r="DP15" s="45"/>
      <c r="DQ15" s="44"/>
      <c r="DR15" s="53"/>
      <c r="DS15" s="44"/>
      <c r="DT15" s="44"/>
      <c r="DU15" s="44"/>
      <c r="DV15" s="45"/>
      <c r="DW15" s="44"/>
      <c r="DX15" s="46"/>
      <c r="DY15" s="44"/>
      <c r="DZ15" s="44"/>
      <c r="EA15" s="44"/>
      <c r="EB15" s="45"/>
      <c r="EC15" s="44"/>
      <c r="ED15" s="46"/>
      <c r="EE15" s="44"/>
      <c r="EF15" s="44"/>
      <c r="EG15" s="44"/>
      <c r="EH15" s="45"/>
      <c r="EI15" s="44"/>
      <c r="EJ15" s="46"/>
      <c r="EK15" s="44"/>
      <c r="EL15" s="44"/>
      <c r="EM15" s="44"/>
      <c r="EN15" s="45"/>
      <c r="EO15" s="44"/>
      <c r="EP15" s="46"/>
      <c r="EQ15" s="44"/>
      <c r="ER15" s="44"/>
      <c r="ES15" s="44"/>
      <c r="ET15" s="45"/>
      <c r="EU15" s="44"/>
      <c r="EV15" s="46"/>
      <c r="EW15" s="44"/>
      <c r="EX15" s="44"/>
      <c r="EY15" s="44"/>
      <c r="EZ15" s="45"/>
      <c r="FA15" s="44"/>
      <c r="FB15" s="46"/>
      <c r="FC15" s="44"/>
      <c r="FD15" s="44"/>
      <c r="FE15" s="44"/>
      <c r="FF15" s="45"/>
      <c r="FG15" s="47"/>
      <c r="FH15" s="46"/>
      <c r="FI15" s="44"/>
      <c r="FJ15" s="44"/>
      <c r="FK15" s="44"/>
      <c r="FL15" s="45"/>
      <c r="FM15" s="55"/>
      <c r="FN15" s="46"/>
      <c r="FO15" s="44"/>
      <c r="FP15" s="44"/>
      <c r="FQ15" s="44"/>
      <c r="FR15" s="45"/>
      <c r="FS15" s="44"/>
      <c r="FT15" s="46"/>
      <c r="FU15" s="44"/>
      <c r="FV15" s="44"/>
      <c r="FW15" s="44"/>
      <c r="FX15" s="45"/>
      <c r="FY15" s="44"/>
      <c r="FZ15" s="45"/>
      <c r="GA15" s="46"/>
      <c r="GB15" s="44"/>
      <c r="GC15" s="44"/>
      <c r="GD15" s="45"/>
      <c r="GE15" s="55"/>
      <c r="GF15" s="46"/>
      <c r="GG15" s="44"/>
      <c r="GH15" s="44"/>
      <c r="GI15" s="44"/>
      <c r="GJ15" s="45"/>
      <c r="GK15" s="44"/>
      <c r="GL15" s="46"/>
      <c r="GM15" s="44"/>
      <c r="GN15" s="44"/>
      <c r="GO15" s="47"/>
      <c r="GP15" s="45"/>
      <c r="GQ15" s="44"/>
      <c r="GR15" s="46"/>
      <c r="GS15" s="44"/>
      <c r="GT15" s="44"/>
      <c r="GU15" s="56">
        <f>'2020'!$Q15+'2020'!$W15+'2020'!$AC15+'2020'!$AI15+'2020'!$AO15+'2020'!$AU15+'2020'!$BA15+'2020'!$BG15+'2020'!$BM15+'2020'!$BS15+'2020'!$BY15+'2020'!$CE15+'2020'!$CK15+'2020'!$CQ15+'2020'!$CW15+'2020'!$DC15+'2020'!$DI15+'2020'!$DO15+'2020'!$DU15+'2020'!$EA15+'2020'!$EG15+'2020'!$EM15+'2020'!$ES15+'2020'!$EY15+'2020'!$FE15+'2020'!$FK15+'2020'!$FQ15+'2020'!$FW15+'2020'!$GC15+'2020'!$GI15+'2020'!$GO15</f>
        <v>0</v>
      </c>
      <c r="GV15" s="57"/>
      <c r="GW15" s="56">
        <f>'2020'!$S15+'2020'!$Y15+'2020'!$AE15+'2020'!$AK15+'2020'!$AQ15+'2020'!$AW15+'2020'!$BC15+'2020'!$BI15+'2020'!$BO15+'2020'!$BU15+'2020'!$CA15+'2020'!$CG15+'2020'!$CM15+'2020'!$CS15+'2020'!$CY15+'2020'!$DE15+'2020'!$DK15+'2020'!$DQ15+'2020'!$DW15+'2020'!$EC15+'2020'!$EI15+'2020'!$EO15+'2020'!$EU15+'2020'!$FA15+'2020'!$FG15+'2020'!$FM15+'2020'!$FS15+'2020'!$FY15+'2020'!$GE15+'2020'!$GK15+'2020'!$GQ15</f>
        <v>0</v>
      </c>
      <c r="GX15" s="57"/>
      <c r="GY15" s="58">
        <f>'2020'!$O15+'2020'!$GU15-GW15</f>
        <v>75</v>
      </c>
      <c r="GZ15" s="57">
        <f>('2020'!$GY15*'2020'!$H15)/1000</f>
        <v>5.3040000000000004E-2</v>
      </c>
      <c r="HA15" s="59" t="b">
        <f t="shared" si="0"/>
        <v>0</v>
      </c>
    </row>
    <row r="16" spans="1:209" ht="17.25" customHeight="1" x14ac:dyDescent="0.3">
      <c r="A16" s="76" t="s">
        <v>339</v>
      </c>
      <c r="B16" s="96" t="s">
        <v>235</v>
      </c>
      <c r="C16" s="27" t="s">
        <v>237</v>
      </c>
      <c r="D16" s="28">
        <v>588</v>
      </c>
      <c r="E16" s="28">
        <v>568</v>
      </c>
      <c r="F16" s="28">
        <v>938</v>
      </c>
      <c r="G16" s="29">
        <v>201862</v>
      </c>
      <c r="H16" s="94">
        <v>2.1949999999999998</v>
      </c>
      <c r="I16" s="31">
        <f>'2020'!$GY16</f>
        <v>3724</v>
      </c>
      <c r="J16" s="79">
        <f>('2020'!$I16*H16)/1000</f>
        <v>8.1741799999999998</v>
      </c>
      <c r="K16" s="33">
        <v>30</v>
      </c>
      <c r="L16" s="34">
        <v>43901</v>
      </c>
      <c r="M16" s="81">
        <v>43917</v>
      </c>
      <c r="N16" s="34">
        <v>43915</v>
      </c>
      <c r="O16" s="35">
        <v>3724</v>
      </c>
      <c r="P16" s="36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42"/>
      <c r="BE16" s="37"/>
      <c r="BF16" s="38"/>
      <c r="BG16" s="37"/>
      <c r="BH16" s="43"/>
      <c r="BI16" s="37"/>
      <c r="BJ16" s="42"/>
      <c r="BK16" s="37"/>
      <c r="BL16" s="37"/>
      <c r="BM16" s="37"/>
      <c r="BN16" s="43"/>
      <c r="BO16" s="37"/>
      <c r="BP16" s="42"/>
      <c r="BQ16" s="37"/>
      <c r="BR16" s="38"/>
      <c r="BS16" s="37"/>
      <c r="BT16" s="43"/>
      <c r="BU16" s="37"/>
      <c r="BV16" s="42"/>
      <c r="BW16" s="37"/>
      <c r="BX16" s="37"/>
      <c r="BY16" s="44"/>
      <c r="BZ16" s="45"/>
      <c r="CA16" s="44"/>
      <c r="CB16" s="46"/>
      <c r="CC16" s="44"/>
      <c r="CD16" s="44"/>
      <c r="CE16" s="47"/>
      <c r="CF16" s="45"/>
      <c r="CG16" s="44"/>
      <c r="CH16" s="46"/>
      <c r="CI16" s="44"/>
      <c r="CJ16" s="44"/>
      <c r="CK16" s="44"/>
      <c r="CL16" s="45"/>
      <c r="CM16" s="44"/>
      <c r="CN16" s="46"/>
      <c r="CO16" s="44"/>
      <c r="CP16" s="44"/>
      <c r="CQ16" s="44"/>
      <c r="CR16" s="48"/>
      <c r="CS16" s="44"/>
      <c r="CT16" s="49"/>
      <c r="CU16" s="46"/>
      <c r="CV16" s="44"/>
      <c r="CW16" s="44"/>
      <c r="CX16" s="50"/>
      <c r="CY16" s="44"/>
      <c r="CZ16" s="48"/>
      <c r="DA16" s="46"/>
      <c r="DB16" s="44"/>
      <c r="DC16" s="44"/>
      <c r="DD16" s="51"/>
      <c r="DE16" s="44"/>
      <c r="DF16" s="52"/>
      <c r="DG16" s="44"/>
      <c r="DH16" s="44"/>
      <c r="DI16" s="44"/>
      <c r="DJ16" s="45"/>
      <c r="DK16" s="44"/>
      <c r="DL16" s="46"/>
      <c r="DM16" s="46"/>
      <c r="DN16" s="44"/>
      <c r="DO16" s="44"/>
      <c r="DP16" s="45"/>
      <c r="DQ16" s="44"/>
      <c r="DR16" s="53"/>
      <c r="DS16" s="44"/>
      <c r="DT16" s="44"/>
      <c r="DU16" s="44"/>
      <c r="DV16" s="45"/>
      <c r="DW16" s="44"/>
      <c r="DX16" s="46"/>
      <c r="DY16" s="44"/>
      <c r="DZ16" s="44"/>
      <c r="EA16" s="44"/>
      <c r="EB16" s="45"/>
      <c r="EC16" s="44"/>
      <c r="ED16" s="46"/>
      <c r="EE16" s="44"/>
      <c r="EF16" s="44"/>
      <c r="EG16" s="44"/>
      <c r="EH16" s="45"/>
      <c r="EI16" s="44"/>
      <c r="EJ16" s="46"/>
      <c r="EK16" s="44"/>
      <c r="EL16" s="44"/>
      <c r="EM16" s="44"/>
      <c r="EN16" s="45"/>
      <c r="EO16" s="44"/>
      <c r="EP16" s="46"/>
      <c r="EQ16" s="44"/>
      <c r="ER16" s="44"/>
      <c r="ES16" s="44"/>
      <c r="ET16" s="54"/>
      <c r="EU16" s="75"/>
      <c r="EV16" s="46"/>
      <c r="EW16" s="44"/>
      <c r="EX16" s="44"/>
      <c r="EY16" s="44"/>
      <c r="EZ16" s="54"/>
      <c r="FA16" s="44"/>
      <c r="FB16" s="46"/>
      <c r="FC16" s="44"/>
      <c r="FD16" s="44"/>
      <c r="FE16" s="44"/>
      <c r="FF16" s="54"/>
      <c r="FG16" s="47"/>
      <c r="FH16" s="46"/>
      <c r="FI16" s="44"/>
      <c r="FJ16" s="44"/>
      <c r="FK16" s="44"/>
      <c r="FL16" s="45"/>
      <c r="FM16" s="55"/>
      <c r="FN16" s="46"/>
      <c r="FO16" s="44"/>
      <c r="FP16" s="44"/>
      <c r="FQ16" s="44"/>
      <c r="FR16" s="45"/>
      <c r="FS16" s="44"/>
      <c r="FT16" s="46"/>
      <c r="FU16" s="44"/>
      <c r="FV16" s="44"/>
      <c r="FW16" s="44"/>
      <c r="FX16" s="45"/>
      <c r="FY16" s="44"/>
      <c r="FZ16" s="45"/>
      <c r="GA16" s="46"/>
      <c r="GB16" s="44"/>
      <c r="GC16" s="44"/>
      <c r="GD16" s="45"/>
      <c r="GE16" s="55"/>
      <c r="GF16" s="46"/>
      <c r="GG16" s="44"/>
      <c r="GH16" s="44"/>
      <c r="GI16" s="44"/>
      <c r="GJ16" s="45"/>
      <c r="GK16" s="44"/>
      <c r="GL16" s="46"/>
      <c r="GM16" s="44"/>
      <c r="GN16" s="44"/>
      <c r="GO16" s="47"/>
      <c r="GP16" s="45"/>
      <c r="GQ16" s="44"/>
      <c r="GR16" s="46"/>
      <c r="GS16" s="44"/>
      <c r="GT16" s="44"/>
      <c r="GU16" s="56">
        <f>'2020'!$Q16+'2020'!$W16+'2020'!$AC16+'2020'!$AI16+'2020'!$AO16+'2020'!$AU16+'2020'!$BA16+'2020'!$BG16+'2020'!$BM16+'2020'!$BS16+'2020'!$BY16+'2020'!$CE16+'2020'!$CK16+'2020'!$CQ16+'2020'!$CW16+'2020'!$DC16+'2020'!$DI16+'2020'!$DO16+'2020'!$DU16+'2020'!$EA16+'2020'!$EG16+'2020'!$EM16+'2020'!$ES16+'2020'!$EY16+'2020'!$FE16+'2020'!$FK16+'2020'!$FQ16+'2020'!$FW16+'2020'!$GC16+'2020'!$GI16+'2020'!$GO16</f>
        <v>0</v>
      </c>
      <c r="GV16" s="57"/>
      <c r="GW16" s="56">
        <f>'2020'!$S16+'2020'!$Y16+'2020'!$AE16+'2020'!$AK16+'2020'!$AQ16+'2020'!$AW16+'2020'!$BC16+'2020'!$BI16+'2020'!$BO16+'2020'!$BU16+'2020'!$CA16+'2020'!$CG16+'2020'!$CM16+'2020'!$CS16+'2020'!$CY16+'2020'!$DE16+'2020'!$DK16+'2020'!$DQ16+'2020'!$DW16+'2020'!$EC16+'2020'!$EI16+'2020'!$EO16+'2020'!$EU16+'2020'!$FA16+'2020'!$FG16+'2020'!$FM16+'2020'!$FS16+'2020'!$FY16+'2020'!$GE16+'2020'!$GK16+'2020'!$GQ16</f>
        <v>0</v>
      </c>
      <c r="GX16" s="57"/>
      <c r="GY16" s="58">
        <f>'2020'!$O16+'2020'!$GU16-GW16</f>
        <v>3724</v>
      </c>
      <c r="GZ16" s="57">
        <f>('2020'!$GY16*'2020'!$H16)/1000</f>
        <v>8.1741799999999998</v>
      </c>
      <c r="HA16" s="59" t="b">
        <f t="shared" si="0"/>
        <v>0</v>
      </c>
    </row>
    <row r="17" spans="1:209" ht="17.25" customHeight="1" x14ac:dyDescent="0.3">
      <c r="A17" s="76" t="s">
        <v>339</v>
      </c>
      <c r="B17" s="96" t="s">
        <v>235</v>
      </c>
      <c r="C17" s="27" t="s">
        <v>238</v>
      </c>
      <c r="D17" s="28">
        <v>885</v>
      </c>
      <c r="E17" s="28">
        <v>570</v>
      </c>
      <c r="F17" s="28">
        <v>1030</v>
      </c>
      <c r="G17" s="88">
        <v>201693</v>
      </c>
      <c r="H17" s="28">
        <v>3.0613999999999999</v>
      </c>
      <c r="I17" s="89">
        <f>'2020'!$GY17</f>
        <v>714</v>
      </c>
      <c r="J17" s="79">
        <f>('2020'!$I17*H17)/1000</f>
        <v>2.1858396</v>
      </c>
      <c r="K17" s="28">
        <v>5</v>
      </c>
      <c r="L17" s="90">
        <v>43881</v>
      </c>
      <c r="M17" s="91">
        <v>43891</v>
      </c>
      <c r="N17" s="90">
        <v>43894</v>
      </c>
      <c r="O17" s="35">
        <v>714</v>
      </c>
      <c r="P17" s="36"/>
      <c r="Q17" s="37"/>
      <c r="R17" s="38"/>
      <c r="S17" s="37"/>
      <c r="T17" s="37"/>
      <c r="U17" s="37"/>
      <c r="V17" s="37"/>
      <c r="W17" s="37"/>
      <c r="X17" s="38"/>
      <c r="Y17" s="40"/>
      <c r="Z17" s="37"/>
      <c r="AA17" s="37"/>
      <c r="AB17" s="37"/>
      <c r="AC17" s="37"/>
      <c r="AD17" s="38"/>
      <c r="AE17" s="40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8"/>
      <c r="AQ17" s="37"/>
      <c r="AR17" s="37"/>
      <c r="AS17" s="37"/>
      <c r="AT17" s="37"/>
      <c r="AU17" s="37"/>
      <c r="AV17" s="38"/>
      <c r="AW17" s="37"/>
      <c r="AX17" s="37"/>
      <c r="AY17" s="37"/>
      <c r="AZ17" s="38"/>
      <c r="BA17" s="37"/>
      <c r="BB17" s="38"/>
      <c r="BC17" s="37"/>
      <c r="BD17" s="42"/>
      <c r="BE17" s="37"/>
      <c r="BF17" s="37"/>
      <c r="BG17" s="37"/>
      <c r="BH17" s="43"/>
      <c r="BI17" s="37"/>
      <c r="BJ17" s="42"/>
      <c r="BK17" s="37"/>
      <c r="BL17" s="37"/>
      <c r="BM17" s="37"/>
      <c r="BN17" s="43"/>
      <c r="BO17" s="37"/>
      <c r="BP17" s="42"/>
      <c r="BQ17" s="37"/>
      <c r="BR17" s="37"/>
      <c r="BS17" s="37"/>
      <c r="BT17" s="43"/>
      <c r="BU17" s="37"/>
      <c r="BV17" s="42"/>
      <c r="BW17" s="37"/>
      <c r="BX17" s="37"/>
      <c r="BY17" s="44"/>
      <c r="BZ17" s="45"/>
      <c r="CA17" s="44"/>
      <c r="CB17" s="46"/>
      <c r="CC17" s="44"/>
      <c r="CD17" s="44"/>
      <c r="CE17" s="47"/>
      <c r="CF17" s="45"/>
      <c r="CG17" s="44"/>
      <c r="CH17" s="46"/>
      <c r="CI17" s="44"/>
      <c r="CJ17" s="44"/>
      <c r="CK17" s="44"/>
      <c r="CL17" s="45"/>
      <c r="CM17" s="44"/>
      <c r="CN17" s="46"/>
      <c r="CO17" s="44"/>
      <c r="CP17" s="44"/>
      <c r="CQ17" s="44"/>
      <c r="CR17" s="48"/>
      <c r="CS17" s="44"/>
      <c r="CT17" s="49"/>
      <c r="CU17" s="46"/>
      <c r="CV17" s="44"/>
      <c r="CW17" s="44"/>
      <c r="CX17" s="50"/>
      <c r="CY17" s="44"/>
      <c r="CZ17" s="48"/>
      <c r="DA17" s="46"/>
      <c r="DB17" s="44"/>
      <c r="DC17" s="44"/>
      <c r="DD17" s="92"/>
      <c r="DE17" s="44"/>
      <c r="DF17" s="93"/>
      <c r="DG17" s="44"/>
      <c r="DH17" s="44"/>
      <c r="DI17" s="44"/>
      <c r="DJ17" s="45"/>
      <c r="DK17" s="44"/>
      <c r="DL17" s="46"/>
      <c r="DM17" s="46"/>
      <c r="DN17" s="44"/>
      <c r="DO17" s="44"/>
      <c r="DP17" s="45"/>
      <c r="DQ17" s="44"/>
      <c r="DR17" s="53"/>
      <c r="DS17" s="44"/>
      <c r="DT17" s="44"/>
      <c r="DU17" s="44"/>
      <c r="DV17" s="45"/>
      <c r="DW17" s="44"/>
      <c r="DX17" s="46"/>
      <c r="DY17" s="44"/>
      <c r="DZ17" s="44"/>
      <c r="EA17" s="44"/>
      <c r="EB17" s="45"/>
      <c r="EC17" s="44"/>
      <c r="ED17" s="46"/>
      <c r="EE17" s="44"/>
      <c r="EF17" s="44"/>
      <c r="EG17" s="44"/>
      <c r="EH17" s="45"/>
      <c r="EI17" s="44"/>
      <c r="EJ17" s="46"/>
      <c r="EK17" s="44"/>
      <c r="EL17" s="44"/>
      <c r="EM17" s="44"/>
      <c r="EN17" s="45"/>
      <c r="EO17" s="44"/>
      <c r="EP17" s="46"/>
      <c r="EQ17" s="44"/>
      <c r="ER17" s="44"/>
      <c r="ES17" s="44"/>
      <c r="ET17" s="54"/>
      <c r="EU17" s="44"/>
      <c r="EV17" s="46"/>
      <c r="EW17" s="44"/>
      <c r="EX17" s="44"/>
      <c r="EY17" s="44"/>
      <c r="EZ17" s="54"/>
      <c r="FA17" s="44"/>
      <c r="FB17" s="46"/>
      <c r="FC17" s="44"/>
      <c r="FD17" s="44"/>
      <c r="FE17" s="44"/>
      <c r="FF17" s="54"/>
      <c r="FG17" s="47"/>
      <c r="FH17" s="46"/>
      <c r="FI17" s="44"/>
      <c r="FJ17" s="44"/>
      <c r="FK17" s="44"/>
      <c r="FL17" s="45"/>
      <c r="FM17" s="55"/>
      <c r="FN17" s="46"/>
      <c r="FO17" s="44"/>
      <c r="FP17" s="44"/>
      <c r="FQ17" s="44"/>
      <c r="FR17" s="45"/>
      <c r="FS17" s="44"/>
      <c r="FT17" s="46"/>
      <c r="FU17" s="44"/>
      <c r="FV17" s="44"/>
      <c r="FW17" s="44"/>
      <c r="FX17" s="45"/>
      <c r="FY17" s="44"/>
      <c r="FZ17" s="45"/>
      <c r="GA17" s="46"/>
      <c r="GB17" s="44"/>
      <c r="GC17" s="44"/>
      <c r="GD17" s="45"/>
      <c r="GE17" s="55"/>
      <c r="GF17" s="46"/>
      <c r="GG17" s="44"/>
      <c r="GH17" s="44"/>
      <c r="GI17" s="44"/>
      <c r="GJ17" s="45"/>
      <c r="GK17" s="44"/>
      <c r="GL17" s="46"/>
      <c r="GM17" s="44"/>
      <c r="GN17" s="44"/>
      <c r="GO17" s="47"/>
      <c r="GP17" s="45"/>
      <c r="GQ17" s="44"/>
      <c r="GR17" s="46"/>
      <c r="GS17" s="44"/>
      <c r="GT17" s="44"/>
      <c r="GU17" s="56">
        <f>'2020'!$Q17+'2020'!$W17+'2020'!$AC17+'2020'!$AI17+'2020'!$AO17+'2020'!$AU17+'2020'!$BA17+'2020'!$BG17+'2020'!$BM17+'2020'!$BS17+'2020'!$BY17+'2020'!$CE17+'2020'!$CK17+'2020'!$CQ17+'2020'!$CW17+'2020'!$DC17+'2020'!$DI17+'2020'!$DO17+'2020'!$DU17+'2020'!$EA17+'2020'!$EG17+'2020'!$EM17+'2020'!$ES17+'2020'!$EY17+'2020'!$FE17+'2020'!$FK17+'2020'!$FQ17+'2020'!$FW17+'2020'!$GC17+'2020'!$GI17+'2020'!$GO17</f>
        <v>0</v>
      </c>
      <c r="GV17" s="57"/>
      <c r="GW17" s="56">
        <f>'2020'!$S17+'2020'!$Y17+'2020'!$AE17+'2020'!$AK17+'2020'!$AQ17+'2020'!$AW17+'2020'!$BC17+'2020'!$BI17+'2020'!$BO17+'2020'!$BU17+'2020'!$CA17+'2020'!$CG17+'2020'!$CM17+'2020'!$CS17+'2020'!$CY17+'2020'!$DE17+'2020'!$DK17+'2020'!$DQ17+'2020'!$DW17+'2020'!$EC17+'2020'!$EI17+'2020'!$EO17+'2020'!$EU17+'2020'!$FA17+'2020'!$FG17+'2020'!$FM17+'2020'!$FS17+'2020'!$FY17+'2020'!$GE17+'2020'!$GK17+'2020'!$GQ17</f>
        <v>0</v>
      </c>
      <c r="GX17" s="57"/>
      <c r="GY17" s="58">
        <f>'2020'!$O17+'2020'!$GU17-GW17</f>
        <v>714</v>
      </c>
      <c r="GZ17" s="57">
        <f>('2020'!$GY17*'2020'!$H17)/1000</f>
        <v>2.1858396</v>
      </c>
      <c r="HA17" s="86" t="b">
        <f t="shared" si="0"/>
        <v>0</v>
      </c>
    </row>
    <row r="18" spans="1:209" ht="17.25" customHeight="1" x14ac:dyDescent="0.3">
      <c r="A18" s="76" t="s">
        <v>339</v>
      </c>
      <c r="B18" s="96" t="s">
        <v>239</v>
      </c>
      <c r="C18" s="27" t="s">
        <v>240</v>
      </c>
      <c r="D18" s="28">
        <v>903</v>
      </c>
      <c r="E18" s="28">
        <v>383</v>
      </c>
      <c r="F18" s="28">
        <v>611</v>
      </c>
      <c r="G18" s="29">
        <v>201787</v>
      </c>
      <c r="H18" s="30">
        <v>1.5278</v>
      </c>
      <c r="I18" s="31">
        <f>'2020'!$GY18</f>
        <v>2275</v>
      </c>
      <c r="J18" s="32">
        <f>('2020'!$I18*H18)/1000</f>
        <v>3.4757449999999999</v>
      </c>
      <c r="K18" s="30">
        <v>12</v>
      </c>
      <c r="L18" s="34">
        <v>43898</v>
      </c>
      <c r="M18" s="81">
        <v>43912</v>
      </c>
      <c r="N18" s="34">
        <v>43912</v>
      </c>
      <c r="O18" s="35">
        <v>2275</v>
      </c>
      <c r="P18" s="36"/>
      <c r="Q18" s="37"/>
      <c r="R18" s="38"/>
      <c r="S18" s="37"/>
      <c r="T18" s="37"/>
      <c r="U18" s="37"/>
      <c r="V18" s="37"/>
      <c r="W18" s="37"/>
      <c r="X18" s="38"/>
      <c r="Y18" s="40"/>
      <c r="Z18" s="37"/>
      <c r="AA18" s="37"/>
      <c r="AB18" s="37"/>
      <c r="AC18" s="37"/>
      <c r="AD18" s="38"/>
      <c r="AE18" s="40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8"/>
      <c r="AQ18" s="37"/>
      <c r="AR18" s="37"/>
      <c r="AS18" s="37"/>
      <c r="AT18" s="37"/>
      <c r="AU18" s="37"/>
      <c r="AV18" s="38"/>
      <c r="AW18" s="41"/>
      <c r="AX18" s="37"/>
      <c r="AY18" s="41"/>
      <c r="AZ18" s="38"/>
      <c r="BA18" s="37"/>
      <c r="BB18" s="38"/>
      <c r="BC18" s="37"/>
      <c r="BD18" s="42"/>
      <c r="BE18" s="37"/>
      <c r="BF18" s="37"/>
      <c r="BG18" s="37"/>
      <c r="BH18" s="43"/>
      <c r="BI18" s="37"/>
      <c r="BJ18" s="42"/>
      <c r="BK18" s="37"/>
      <c r="BL18" s="37"/>
      <c r="BM18" s="37"/>
      <c r="BN18" s="43"/>
      <c r="BO18" s="37"/>
      <c r="BP18" s="42"/>
      <c r="BQ18" s="37"/>
      <c r="BR18" s="37"/>
      <c r="BS18" s="37"/>
      <c r="BT18" s="43"/>
      <c r="BU18" s="37"/>
      <c r="BV18" s="42"/>
      <c r="BW18" s="37"/>
      <c r="BX18" s="37"/>
      <c r="BY18" s="44"/>
      <c r="BZ18" s="45"/>
      <c r="CA18" s="44"/>
      <c r="CB18" s="46"/>
      <c r="CC18" s="44"/>
      <c r="CD18" s="44"/>
      <c r="CE18" s="47"/>
      <c r="CF18" s="45"/>
      <c r="CG18" s="44"/>
      <c r="CH18" s="46"/>
      <c r="CI18" s="44"/>
      <c r="CJ18" s="44"/>
      <c r="CK18" s="44"/>
      <c r="CL18" s="45"/>
      <c r="CM18" s="44"/>
      <c r="CN18" s="46"/>
      <c r="CO18" s="44"/>
      <c r="CP18" s="44"/>
      <c r="CQ18" s="44"/>
      <c r="CR18" s="48"/>
      <c r="CS18" s="44"/>
      <c r="CT18" s="49"/>
      <c r="CU18" s="46"/>
      <c r="CV18" s="44"/>
      <c r="CW18" s="44"/>
      <c r="CX18" s="50"/>
      <c r="CY18" s="44"/>
      <c r="CZ18" s="48"/>
      <c r="DA18" s="46"/>
      <c r="DB18" s="44"/>
      <c r="DC18" s="44"/>
      <c r="DD18" s="51"/>
      <c r="DE18" s="44"/>
      <c r="DF18" s="52"/>
      <c r="DG18" s="44"/>
      <c r="DH18" s="44"/>
      <c r="DI18" s="44"/>
      <c r="DJ18" s="45"/>
      <c r="DK18" s="44"/>
      <c r="DL18" s="46"/>
      <c r="DM18" s="46"/>
      <c r="DN18" s="44"/>
      <c r="DO18" s="44"/>
      <c r="DP18" s="45"/>
      <c r="DQ18" s="44"/>
      <c r="DR18" s="53"/>
      <c r="DS18" s="44"/>
      <c r="DT18" s="44"/>
      <c r="DU18" s="44"/>
      <c r="DV18" s="45"/>
      <c r="DW18" s="44"/>
      <c r="DX18" s="46"/>
      <c r="DY18" s="44"/>
      <c r="DZ18" s="44"/>
      <c r="EA18" s="44"/>
      <c r="EB18" s="45"/>
      <c r="EC18" s="44"/>
      <c r="ED18" s="46"/>
      <c r="EE18" s="44"/>
      <c r="EF18" s="44"/>
      <c r="EG18" s="44"/>
      <c r="EH18" s="45"/>
      <c r="EI18" s="44"/>
      <c r="EJ18" s="46"/>
      <c r="EK18" s="44"/>
      <c r="EL18" s="44"/>
      <c r="EM18" s="44"/>
      <c r="EN18" s="45"/>
      <c r="EO18" s="44"/>
      <c r="EP18" s="46"/>
      <c r="EQ18" s="44"/>
      <c r="ER18" s="44"/>
      <c r="ES18" s="44"/>
      <c r="ET18" s="54"/>
      <c r="EU18" s="44"/>
      <c r="EV18" s="46"/>
      <c r="EW18" s="44"/>
      <c r="EX18" s="44"/>
      <c r="EY18" s="44"/>
      <c r="EZ18" s="54"/>
      <c r="FA18" s="44"/>
      <c r="FB18" s="46"/>
      <c r="FC18" s="44"/>
      <c r="FD18" s="44"/>
      <c r="FE18" s="44"/>
      <c r="FF18" s="54"/>
      <c r="FG18" s="47"/>
      <c r="FH18" s="46"/>
      <c r="FI18" s="44"/>
      <c r="FJ18" s="44"/>
      <c r="FK18" s="44"/>
      <c r="FL18" s="45"/>
      <c r="FM18" s="55"/>
      <c r="FN18" s="46"/>
      <c r="FO18" s="44"/>
      <c r="FP18" s="44"/>
      <c r="FQ18" s="44"/>
      <c r="FR18" s="45"/>
      <c r="FS18" s="44"/>
      <c r="FT18" s="46"/>
      <c r="FU18" s="44"/>
      <c r="FV18" s="44"/>
      <c r="FW18" s="44"/>
      <c r="FX18" s="45"/>
      <c r="FY18" s="44"/>
      <c r="FZ18" s="45"/>
      <c r="GA18" s="46"/>
      <c r="GB18" s="44"/>
      <c r="GC18" s="44"/>
      <c r="GD18" s="45"/>
      <c r="GE18" s="55"/>
      <c r="GF18" s="46"/>
      <c r="GG18" s="44"/>
      <c r="GH18" s="44"/>
      <c r="GI18" s="44"/>
      <c r="GJ18" s="45"/>
      <c r="GK18" s="44"/>
      <c r="GL18" s="46"/>
      <c r="GM18" s="44"/>
      <c r="GN18" s="44"/>
      <c r="GO18" s="47"/>
      <c r="GP18" s="45"/>
      <c r="GQ18" s="44"/>
      <c r="GR18" s="46"/>
      <c r="GS18" s="44"/>
      <c r="GT18" s="44"/>
      <c r="GU18" s="56">
        <f>'2020'!$Q18+'2020'!$W18+'2020'!$AC18+'2020'!$AI18+'2020'!$AO18+'2020'!$AU18+'2020'!$BA18+'2020'!$BG18+'2020'!$BM18+'2020'!$BS18+'2020'!$BY18+'2020'!$CE18+'2020'!$CK18+'2020'!$CQ18+'2020'!$CW18+'2020'!$DC18+'2020'!$DI18+'2020'!$DO18+'2020'!$DU18+'2020'!$EA18+'2020'!$EG18+'2020'!$EM18+'2020'!$ES18+'2020'!$EY18+'2020'!$FE18+'2020'!$FK18+'2020'!$FQ18+'2020'!$FW18+'2020'!$GC18+'2020'!$GI18+'2020'!$GO18</f>
        <v>0</v>
      </c>
      <c r="GV18" s="57"/>
      <c r="GW18" s="56">
        <f>'2020'!$S18+'2020'!$Y18+'2020'!$AE18+'2020'!$AK18+'2020'!$AQ18+'2020'!$AW18+'2020'!$BC18+'2020'!$BI18+'2020'!$BO18+'2020'!$BU18+'2020'!$CA18+'2020'!$CG18+'2020'!$CM18+'2020'!$CS18+'2020'!$CY18+'2020'!$DE18+'2020'!$DK18+'2020'!$DQ18+'2020'!$DW18+'2020'!$EC18+'2020'!$EI18+'2020'!$EO18+'2020'!$EU18+'2020'!$FA18+'2020'!$FG18+'2020'!$FM18+'2020'!$FS18+'2020'!$FY18+'2020'!$GE18+'2020'!$GK18+'2020'!$GQ18</f>
        <v>0</v>
      </c>
      <c r="GX18" s="57"/>
      <c r="GY18" s="58">
        <f>'2020'!$O18+'2020'!$GU18-GW18</f>
        <v>2275</v>
      </c>
      <c r="GZ18" s="57">
        <f>('2020'!$GY18*'2020'!$H18)/1000</f>
        <v>3.4757449999999999</v>
      </c>
      <c r="HA18" s="86" t="b">
        <f t="shared" si="0"/>
        <v>0</v>
      </c>
    </row>
    <row r="19" spans="1:209" ht="17.25" customHeight="1" x14ac:dyDescent="0.3">
      <c r="A19" s="76" t="s">
        <v>339</v>
      </c>
      <c r="B19" s="96" t="s">
        <v>239</v>
      </c>
      <c r="C19" s="27" t="s">
        <v>241</v>
      </c>
      <c r="D19" s="28">
        <v>1000</v>
      </c>
      <c r="E19" s="28">
        <v>345</v>
      </c>
      <c r="F19" s="28">
        <v>291</v>
      </c>
      <c r="G19" s="88">
        <v>201133</v>
      </c>
      <c r="H19" s="28">
        <v>0.92930000000000001</v>
      </c>
      <c r="I19" s="89">
        <f>'2020'!$GY19</f>
        <v>580</v>
      </c>
      <c r="J19" s="79">
        <f>('2020'!$I19*H19)/1000</f>
        <v>0.53899399999999997</v>
      </c>
      <c r="K19" s="28">
        <v>2</v>
      </c>
      <c r="L19" s="90">
        <v>43843</v>
      </c>
      <c r="M19" s="91">
        <v>43866</v>
      </c>
      <c r="N19" s="90">
        <v>43853</v>
      </c>
      <c r="O19" s="35">
        <v>580</v>
      </c>
      <c r="P19" s="36"/>
      <c r="Q19" s="37"/>
      <c r="R19" s="43"/>
      <c r="S19" s="37"/>
      <c r="T19" s="42"/>
      <c r="U19" s="37"/>
      <c r="V19" s="37"/>
      <c r="W19" s="37"/>
      <c r="X19" s="83"/>
      <c r="Y19" s="39"/>
      <c r="Z19" s="85"/>
      <c r="AA19" s="37"/>
      <c r="AB19" s="37"/>
      <c r="AC19" s="37"/>
      <c r="AD19" s="83"/>
      <c r="AE19" s="39"/>
      <c r="AF19" s="85"/>
      <c r="AG19" s="37"/>
      <c r="AH19" s="37"/>
      <c r="AI19" s="37"/>
      <c r="AJ19" s="37"/>
      <c r="AK19" s="37"/>
      <c r="AL19" s="42"/>
      <c r="AM19" s="37"/>
      <c r="AN19" s="37"/>
      <c r="AO19" s="37"/>
      <c r="AP19" s="43"/>
      <c r="AQ19" s="37"/>
      <c r="AR19" s="42"/>
      <c r="AS19" s="37"/>
      <c r="AT19" s="37"/>
      <c r="AU19" s="37"/>
      <c r="AV19" s="43"/>
      <c r="AW19" s="41"/>
      <c r="AX19" s="37"/>
      <c r="AY19" s="41"/>
      <c r="AZ19" s="43"/>
      <c r="BA19" s="37"/>
      <c r="BB19" s="43"/>
      <c r="BC19" s="37"/>
      <c r="BD19" s="42"/>
      <c r="BE19" s="37"/>
      <c r="BF19" s="37"/>
      <c r="BG19" s="37"/>
      <c r="BH19" s="43"/>
      <c r="BI19" s="37"/>
      <c r="BJ19" s="42"/>
      <c r="BK19" s="37"/>
      <c r="BL19" s="37"/>
      <c r="BM19" s="37"/>
      <c r="BN19" s="43"/>
      <c r="BO19" s="37"/>
      <c r="BP19" s="42"/>
      <c r="BQ19" s="37"/>
      <c r="BR19" s="37"/>
      <c r="BS19" s="37"/>
      <c r="BT19" s="43"/>
      <c r="BU19" s="37"/>
      <c r="BV19" s="42"/>
      <c r="BW19" s="37"/>
      <c r="BX19" s="37"/>
      <c r="BY19" s="44"/>
      <c r="BZ19" s="45"/>
      <c r="CA19" s="44"/>
      <c r="CB19" s="46"/>
      <c r="CC19" s="44"/>
      <c r="CD19" s="44"/>
      <c r="CE19" s="47"/>
      <c r="CF19" s="45"/>
      <c r="CG19" s="44"/>
      <c r="CH19" s="46"/>
      <c r="CI19" s="44"/>
      <c r="CJ19" s="44"/>
      <c r="CK19" s="44"/>
      <c r="CL19" s="45"/>
      <c r="CM19" s="44"/>
      <c r="CN19" s="46"/>
      <c r="CO19" s="44"/>
      <c r="CP19" s="44"/>
      <c r="CQ19" s="44"/>
      <c r="CR19" s="48"/>
      <c r="CS19" s="44"/>
      <c r="CT19" s="49"/>
      <c r="CU19" s="46"/>
      <c r="CV19" s="44"/>
      <c r="CW19" s="44"/>
      <c r="CX19" s="50"/>
      <c r="CY19" s="44"/>
      <c r="CZ19" s="48"/>
      <c r="DA19" s="46"/>
      <c r="DB19" s="44"/>
      <c r="DC19" s="44"/>
      <c r="DD19" s="92"/>
      <c r="DE19" s="44"/>
      <c r="DF19" s="93"/>
      <c r="DG19" s="44"/>
      <c r="DH19" s="44"/>
      <c r="DI19" s="44"/>
      <c r="DJ19" s="45"/>
      <c r="DK19" s="44"/>
      <c r="DL19" s="46"/>
      <c r="DM19" s="46"/>
      <c r="DN19" s="44"/>
      <c r="DO19" s="44"/>
      <c r="DP19" s="45"/>
      <c r="DQ19" s="44"/>
      <c r="DR19" s="53"/>
      <c r="DS19" s="44"/>
      <c r="DT19" s="44"/>
      <c r="DU19" s="44"/>
      <c r="DV19" s="45"/>
      <c r="DW19" s="44"/>
      <c r="DX19" s="46"/>
      <c r="DY19" s="44"/>
      <c r="DZ19" s="44"/>
      <c r="EA19" s="44"/>
      <c r="EB19" s="45"/>
      <c r="EC19" s="44"/>
      <c r="ED19" s="46"/>
      <c r="EE19" s="44"/>
      <c r="EF19" s="44"/>
      <c r="EG19" s="44"/>
      <c r="EH19" s="45"/>
      <c r="EI19" s="44"/>
      <c r="EJ19" s="46"/>
      <c r="EK19" s="44"/>
      <c r="EL19" s="44"/>
      <c r="EM19" s="44"/>
      <c r="EN19" s="45"/>
      <c r="EO19" s="44"/>
      <c r="EP19" s="46"/>
      <c r="EQ19" s="44"/>
      <c r="ER19" s="44"/>
      <c r="ES19" s="44"/>
      <c r="ET19" s="44"/>
      <c r="EU19" s="44"/>
      <c r="EV19" s="46"/>
      <c r="EW19" s="44"/>
      <c r="EX19" s="44"/>
      <c r="EY19" s="44"/>
      <c r="EZ19" s="44"/>
      <c r="FA19" s="44"/>
      <c r="FB19" s="46"/>
      <c r="FC19" s="44"/>
      <c r="FD19" s="44"/>
      <c r="FE19" s="44"/>
      <c r="FF19" s="44"/>
      <c r="FG19" s="47"/>
      <c r="FH19" s="46"/>
      <c r="FI19" s="44"/>
      <c r="FJ19" s="44"/>
      <c r="FK19" s="44"/>
      <c r="FL19" s="45"/>
      <c r="FM19" s="55"/>
      <c r="FN19" s="46"/>
      <c r="FO19" s="44"/>
      <c r="FP19" s="44"/>
      <c r="FQ19" s="44"/>
      <c r="FR19" s="45"/>
      <c r="FS19" s="44"/>
      <c r="FT19" s="46"/>
      <c r="FU19" s="44"/>
      <c r="FV19" s="44"/>
      <c r="FW19" s="44"/>
      <c r="FX19" s="45"/>
      <c r="FY19" s="44"/>
      <c r="FZ19" s="45"/>
      <c r="GA19" s="46"/>
      <c r="GB19" s="44"/>
      <c r="GC19" s="44"/>
      <c r="GD19" s="45"/>
      <c r="GE19" s="55"/>
      <c r="GF19" s="46"/>
      <c r="GG19" s="44"/>
      <c r="GH19" s="44"/>
      <c r="GI19" s="44"/>
      <c r="GJ19" s="45"/>
      <c r="GK19" s="44"/>
      <c r="GL19" s="46"/>
      <c r="GM19" s="44"/>
      <c r="GN19" s="44"/>
      <c r="GO19" s="47"/>
      <c r="GP19" s="45"/>
      <c r="GQ19" s="44"/>
      <c r="GR19" s="46"/>
      <c r="GS19" s="44"/>
      <c r="GT19" s="44"/>
      <c r="GU19" s="56">
        <f>'2020'!$Q19+'2020'!$W19+'2020'!$AC19+'2020'!$AI19+'2020'!$AO19+'2020'!$AU19+'2020'!$BA19+'2020'!$BG19+'2020'!$BM19+'2020'!$BS19+'2020'!$BY19+'2020'!$CE19+'2020'!$CK19+'2020'!$CQ19+'2020'!$CW19+'2020'!$DC19+'2020'!$DI19+'2020'!$DO19+'2020'!$DU19+'2020'!$EA19+'2020'!$EG19+'2020'!$EM19+'2020'!$ES19+'2020'!$EY19+'2020'!$FE19+'2020'!$FK19+'2020'!$FQ19+'2020'!$FW19+'2020'!$GC19+'2020'!$GI19+'2020'!$GO19</f>
        <v>0</v>
      </c>
      <c r="GV19" s="57"/>
      <c r="GW19" s="56">
        <f>'2020'!$S19+'2020'!$Y19+'2020'!$AE19+'2020'!$AK19+'2020'!$AQ19+'2020'!$AW19+'2020'!$BC19+'2020'!$BI19+'2020'!$BO19+'2020'!$BU19+'2020'!$CA19+'2020'!$CG19+'2020'!$CM19+'2020'!$CS19+'2020'!$CY19+'2020'!$DE19+'2020'!$DK19+'2020'!$DQ19+'2020'!$DW19+'2020'!$EC19+'2020'!$EI19+'2020'!$EO19+'2020'!$EU19+'2020'!$FA19+'2020'!$FG19+'2020'!$FM19+'2020'!$FS19+'2020'!$FY19+'2020'!$GE19+'2020'!$GK19+'2020'!$GQ19</f>
        <v>0</v>
      </c>
      <c r="GX19" s="57"/>
      <c r="GY19" s="58">
        <f>'2020'!$O19+'2020'!$GU19-GW19</f>
        <v>580</v>
      </c>
      <c r="GZ19" s="57">
        <f>('2020'!$GY19*'2020'!$H19)/1000</f>
        <v>0.53899399999999997</v>
      </c>
      <c r="HA19" s="86" t="b">
        <f t="shared" si="0"/>
        <v>0</v>
      </c>
    </row>
    <row r="20" spans="1:209" ht="17.25" customHeight="1" x14ac:dyDescent="0.3">
      <c r="A20" s="76" t="s">
        <v>339</v>
      </c>
      <c r="B20" s="96" t="s">
        <v>239</v>
      </c>
      <c r="C20" s="27" t="s">
        <v>242</v>
      </c>
      <c r="D20" s="28">
        <v>1024</v>
      </c>
      <c r="E20" s="28">
        <v>425</v>
      </c>
      <c r="F20" s="28">
        <v>864</v>
      </c>
      <c r="G20" s="29">
        <v>201785</v>
      </c>
      <c r="H20" s="30">
        <v>2.3117000000000001</v>
      </c>
      <c r="I20" s="31">
        <f>'2020'!$GY20</f>
        <v>983</v>
      </c>
      <c r="J20" s="32">
        <f>('2020'!$I20*H20)/1000</f>
        <v>2.2724011000000002</v>
      </c>
      <c r="K20" s="30">
        <v>7</v>
      </c>
      <c r="L20" s="34">
        <v>43898</v>
      </c>
      <c r="M20" s="81">
        <v>43912</v>
      </c>
      <c r="N20" s="34">
        <v>43912</v>
      </c>
      <c r="O20" s="35">
        <v>983</v>
      </c>
      <c r="P20" s="36"/>
      <c r="Q20" s="37"/>
      <c r="R20" s="43"/>
      <c r="S20" s="37"/>
      <c r="T20" s="42"/>
      <c r="U20" s="37"/>
      <c r="V20" s="37"/>
      <c r="W20" s="37"/>
      <c r="X20" s="83"/>
      <c r="Y20" s="39"/>
      <c r="Z20" s="85"/>
      <c r="AA20" s="37"/>
      <c r="AB20" s="37"/>
      <c r="AC20" s="37"/>
      <c r="AD20" s="83"/>
      <c r="AE20" s="39"/>
      <c r="AF20" s="85"/>
      <c r="AG20" s="37"/>
      <c r="AH20" s="37"/>
      <c r="AI20" s="37"/>
      <c r="AJ20" s="37"/>
      <c r="AK20" s="37"/>
      <c r="AL20" s="42"/>
      <c r="AM20" s="37"/>
      <c r="AN20" s="37"/>
      <c r="AO20" s="37"/>
      <c r="AP20" s="43"/>
      <c r="AQ20" s="37"/>
      <c r="AR20" s="42"/>
      <c r="AS20" s="37"/>
      <c r="AT20" s="37"/>
      <c r="AU20" s="37"/>
      <c r="AV20" s="43"/>
      <c r="AW20" s="41"/>
      <c r="AX20" s="37"/>
      <c r="AY20" s="41"/>
      <c r="AZ20" s="43"/>
      <c r="BA20" s="37"/>
      <c r="BB20" s="43"/>
      <c r="BC20" s="37"/>
      <c r="BD20" s="42"/>
      <c r="BE20" s="37"/>
      <c r="BF20" s="37"/>
      <c r="BG20" s="37"/>
      <c r="BH20" s="43"/>
      <c r="BI20" s="37"/>
      <c r="BJ20" s="42"/>
      <c r="BK20" s="37"/>
      <c r="BL20" s="37"/>
      <c r="BM20" s="37"/>
      <c r="BN20" s="43"/>
      <c r="BO20" s="37"/>
      <c r="BP20" s="42"/>
      <c r="BQ20" s="37"/>
      <c r="BR20" s="37"/>
      <c r="BS20" s="37"/>
      <c r="BT20" s="43"/>
      <c r="BU20" s="37"/>
      <c r="BV20" s="42"/>
      <c r="BW20" s="37"/>
      <c r="BX20" s="37"/>
      <c r="BY20" s="44"/>
      <c r="BZ20" s="45"/>
      <c r="CA20" s="44"/>
      <c r="CB20" s="46"/>
      <c r="CC20" s="44"/>
      <c r="CD20" s="44"/>
      <c r="CE20" s="47"/>
      <c r="CF20" s="45"/>
      <c r="CG20" s="44"/>
      <c r="CH20" s="46"/>
      <c r="CI20" s="44"/>
      <c r="CJ20" s="44"/>
      <c r="CK20" s="44"/>
      <c r="CL20" s="45"/>
      <c r="CM20" s="44"/>
      <c r="CN20" s="46"/>
      <c r="CO20" s="44"/>
      <c r="CP20" s="44"/>
      <c r="CQ20" s="44"/>
      <c r="CR20" s="48"/>
      <c r="CS20" s="44"/>
      <c r="CT20" s="49"/>
      <c r="CU20" s="46"/>
      <c r="CV20" s="44"/>
      <c r="CW20" s="44"/>
      <c r="CX20" s="50"/>
      <c r="CY20" s="44"/>
      <c r="CZ20" s="48"/>
      <c r="DA20" s="46"/>
      <c r="DB20" s="44"/>
      <c r="DC20" s="44"/>
      <c r="DD20" s="51"/>
      <c r="DE20" s="44"/>
      <c r="DF20" s="52"/>
      <c r="DG20" s="44"/>
      <c r="DH20" s="44"/>
      <c r="DI20" s="44"/>
      <c r="DJ20" s="45"/>
      <c r="DK20" s="44"/>
      <c r="DL20" s="46"/>
      <c r="DM20" s="46"/>
      <c r="DN20" s="44"/>
      <c r="DO20" s="44"/>
      <c r="DP20" s="45"/>
      <c r="DQ20" s="44"/>
      <c r="DR20" s="53"/>
      <c r="DS20" s="44"/>
      <c r="DT20" s="44"/>
      <c r="DU20" s="44"/>
      <c r="DV20" s="45"/>
      <c r="DW20" s="44"/>
      <c r="DX20" s="46"/>
      <c r="DY20" s="44"/>
      <c r="DZ20" s="44"/>
      <c r="EA20" s="44"/>
      <c r="EB20" s="45"/>
      <c r="EC20" s="44"/>
      <c r="ED20" s="46"/>
      <c r="EE20" s="44"/>
      <c r="EF20" s="44"/>
      <c r="EG20" s="44"/>
      <c r="EH20" s="45"/>
      <c r="EI20" s="44"/>
      <c r="EJ20" s="46"/>
      <c r="EK20" s="44"/>
      <c r="EL20" s="44"/>
      <c r="EM20" s="44"/>
      <c r="EN20" s="45"/>
      <c r="EO20" s="44"/>
      <c r="EP20" s="46"/>
      <c r="EQ20" s="44"/>
      <c r="ER20" s="44"/>
      <c r="ES20" s="44"/>
      <c r="ET20" s="44"/>
      <c r="EU20" s="44"/>
      <c r="EV20" s="46"/>
      <c r="EW20" s="44"/>
      <c r="EX20" s="44"/>
      <c r="EY20" s="44"/>
      <c r="EZ20" s="44"/>
      <c r="FA20" s="44"/>
      <c r="FB20" s="46"/>
      <c r="FC20" s="44"/>
      <c r="FD20" s="44"/>
      <c r="FE20" s="44"/>
      <c r="FF20" s="44"/>
      <c r="FG20" s="47"/>
      <c r="FH20" s="46"/>
      <c r="FI20" s="44"/>
      <c r="FJ20" s="44"/>
      <c r="FK20" s="44"/>
      <c r="FL20" s="45"/>
      <c r="FM20" s="55"/>
      <c r="FN20" s="46"/>
      <c r="FO20" s="44"/>
      <c r="FP20" s="44"/>
      <c r="FQ20" s="44"/>
      <c r="FR20" s="45"/>
      <c r="FS20" s="44"/>
      <c r="FT20" s="46"/>
      <c r="FU20" s="44"/>
      <c r="FV20" s="44"/>
      <c r="FW20" s="44"/>
      <c r="FX20" s="45"/>
      <c r="FY20" s="44"/>
      <c r="FZ20" s="45"/>
      <c r="GA20" s="46"/>
      <c r="GB20" s="44"/>
      <c r="GC20" s="44"/>
      <c r="GD20" s="45"/>
      <c r="GE20" s="55"/>
      <c r="GF20" s="46"/>
      <c r="GG20" s="44"/>
      <c r="GH20" s="44"/>
      <c r="GI20" s="44"/>
      <c r="GJ20" s="45"/>
      <c r="GK20" s="44"/>
      <c r="GL20" s="46"/>
      <c r="GM20" s="44"/>
      <c r="GN20" s="44"/>
      <c r="GO20" s="47"/>
      <c r="GP20" s="54"/>
      <c r="GQ20" s="44"/>
      <c r="GR20" s="46"/>
      <c r="GS20" s="44"/>
      <c r="GT20" s="44"/>
      <c r="GU20" s="56">
        <f>'2020'!$Q20+'2020'!$W20+'2020'!$AC20+'2020'!$AI20+'2020'!$AO20+'2020'!$AU20+'2020'!$BA20+'2020'!$BG20+'2020'!$BM20+'2020'!$BS20+'2020'!$BY20+'2020'!$CE20+'2020'!$CK20+'2020'!$CQ20+'2020'!$CW20+'2020'!$DC20+'2020'!$DI20+'2020'!$DO20+'2020'!$DU20+'2020'!$EA20+'2020'!$EG20+'2020'!$EM20+'2020'!$ES20+'2020'!$EY20+'2020'!$FE20+'2020'!$FK20+'2020'!$FQ20+'2020'!$FW20+'2020'!$GC20+'2020'!$GI20+'2020'!$GO20</f>
        <v>0</v>
      </c>
      <c r="GV20" s="57"/>
      <c r="GW20" s="56">
        <f>'2020'!$S20+'2020'!$Y20+'2020'!$AE20+'2020'!$AK20+'2020'!$AQ20+'2020'!$AW20+'2020'!$BC20+'2020'!$BI20+'2020'!$BO20+'2020'!$BU20+'2020'!$CA20+'2020'!$CG20+'2020'!$CM20+'2020'!$CS20+'2020'!$CY20+'2020'!$DE20+'2020'!$DK20+'2020'!$DQ20+'2020'!$DW20+'2020'!$EC20+'2020'!$EI20+'2020'!$EO20+'2020'!$EU20+'2020'!$FA20+'2020'!$FG20+'2020'!$FM20+'2020'!$FS20+'2020'!$FY20+'2020'!$GE20+'2020'!$GK20+'2020'!$GQ20</f>
        <v>0</v>
      </c>
      <c r="GX20" s="57"/>
      <c r="GY20" s="58">
        <f>'2020'!$O20+'2020'!$GU20-GW20</f>
        <v>983</v>
      </c>
      <c r="GZ20" s="57">
        <f>('2020'!$GY20*'2020'!$H20)/1000</f>
        <v>2.2724011000000002</v>
      </c>
      <c r="HA20" s="86" t="b">
        <f>$G20=$D$3</f>
        <v>0</v>
      </c>
    </row>
    <row r="21" spans="1:209" ht="17.25" customHeight="1" x14ac:dyDescent="0.3">
      <c r="A21" s="76" t="s">
        <v>339</v>
      </c>
      <c r="B21" s="96" t="s">
        <v>239</v>
      </c>
      <c r="C21" s="27" t="s">
        <v>243</v>
      </c>
      <c r="D21" s="28">
        <v>903</v>
      </c>
      <c r="E21" s="28">
        <v>383</v>
      </c>
      <c r="F21" s="28">
        <v>611</v>
      </c>
      <c r="G21" s="88">
        <v>201134</v>
      </c>
      <c r="H21" s="28">
        <v>1.5245</v>
      </c>
      <c r="I21" s="89">
        <f>'2020'!$GY21</f>
        <v>109</v>
      </c>
      <c r="J21" s="79">
        <f>('2020'!$I21*H21)/1000</f>
        <v>0.1661705</v>
      </c>
      <c r="K21" s="28">
        <v>1</v>
      </c>
      <c r="L21" s="90">
        <v>43843</v>
      </c>
      <c r="M21" s="91">
        <v>43866</v>
      </c>
      <c r="N21" s="90">
        <v>43852</v>
      </c>
      <c r="O21" s="35">
        <v>109</v>
      </c>
      <c r="P21" s="36"/>
      <c r="Q21" s="37"/>
      <c r="R21" s="43"/>
      <c r="S21" s="37"/>
      <c r="T21" s="42"/>
      <c r="U21" s="37"/>
      <c r="V21" s="37"/>
      <c r="W21" s="37"/>
      <c r="X21" s="83"/>
      <c r="Y21" s="39"/>
      <c r="Z21" s="85"/>
      <c r="AA21" s="37"/>
      <c r="AB21" s="37"/>
      <c r="AC21" s="37"/>
      <c r="AD21" s="83"/>
      <c r="AE21" s="39"/>
      <c r="AF21" s="85"/>
      <c r="AG21" s="37"/>
      <c r="AH21" s="37"/>
      <c r="AI21" s="37"/>
      <c r="AJ21" s="37"/>
      <c r="AK21" s="37"/>
      <c r="AL21" s="42"/>
      <c r="AM21" s="37"/>
      <c r="AN21" s="37"/>
      <c r="AO21" s="37"/>
      <c r="AP21" s="43"/>
      <c r="AQ21" s="37"/>
      <c r="AR21" s="42"/>
      <c r="AS21" s="37"/>
      <c r="AT21" s="37"/>
      <c r="AU21" s="37"/>
      <c r="AV21" s="43"/>
      <c r="AW21" s="41"/>
      <c r="AX21" s="37"/>
      <c r="AY21" s="41"/>
      <c r="AZ21" s="43"/>
      <c r="BA21" s="37"/>
      <c r="BB21" s="43"/>
      <c r="BC21" s="37"/>
      <c r="BD21" s="42"/>
      <c r="BE21" s="37"/>
      <c r="BF21" s="37"/>
      <c r="BG21" s="37"/>
      <c r="BH21" s="43"/>
      <c r="BI21" s="37"/>
      <c r="BJ21" s="42"/>
      <c r="BK21" s="37"/>
      <c r="BL21" s="37"/>
      <c r="BM21" s="37"/>
      <c r="BN21" s="43"/>
      <c r="BO21" s="37"/>
      <c r="BP21" s="42"/>
      <c r="BQ21" s="37"/>
      <c r="BR21" s="37"/>
      <c r="BS21" s="37"/>
      <c r="BT21" s="43"/>
      <c r="BU21" s="37"/>
      <c r="BV21" s="42"/>
      <c r="BW21" s="37"/>
      <c r="BX21" s="37"/>
      <c r="BY21" s="44"/>
      <c r="BZ21" s="45"/>
      <c r="CA21" s="44"/>
      <c r="CB21" s="46"/>
      <c r="CC21" s="44"/>
      <c r="CD21" s="44"/>
      <c r="CE21" s="47"/>
      <c r="CF21" s="45"/>
      <c r="CG21" s="44"/>
      <c r="CH21" s="46"/>
      <c r="CI21" s="44"/>
      <c r="CJ21" s="44"/>
      <c r="CK21" s="44"/>
      <c r="CL21" s="45"/>
      <c r="CM21" s="44"/>
      <c r="CN21" s="46"/>
      <c r="CO21" s="44"/>
      <c r="CP21" s="44"/>
      <c r="CQ21" s="44"/>
      <c r="CR21" s="48"/>
      <c r="CS21" s="44"/>
      <c r="CT21" s="49"/>
      <c r="CU21" s="46"/>
      <c r="CV21" s="44"/>
      <c r="CW21" s="44"/>
      <c r="CX21" s="50"/>
      <c r="CY21" s="44"/>
      <c r="CZ21" s="48"/>
      <c r="DA21" s="46"/>
      <c r="DB21" s="44"/>
      <c r="DC21" s="44"/>
      <c r="DD21" s="92"/>
      <c r="DE21" s="44"/>
      <c r="DF21" s="93"/>
      <c r="DG21" s="44"/>
      <c r="DH21" s="44"/>
      <c r="DI21" s="44"/>
      <c r="DJ21" s="45"/>
      <c r="DK21" s="44"/>
      <c r="DL21" s="46"/>
      <c r="DM21" s="46"/>
      <c r="DN21" s="44"/>
      <c r="DO21" s="44"/>
      <c r="DP21" s="45"/>
      <c r="DQ21" s="44"/>
      <c r="DR21" s="53"/>
      <c r="DS21" s="44"/>
      <c r="DT21" s="44"/>
      <c r="DU21" s="44"/>
      <c r="DV21" s="45"/>
      <c r="DW21" s="44"/>
      <c r="DX21" s="46"/>
      <c r="DY21" s="44"/>
      <c r="DZ21" s="44"/>
      <c r="EA21" s="44"/>
      <c r="EB21" s="45"/>
      <c r="EC21" s="44"/>
      <c r="ED21" s="46"/>
      <c r="EE21" s="44"/>
      <c r="EF21" s="44"/>
      <c r="EG21" s="44"/>
      <c r="EH21" s="45"/>
      <c r="EI21" s="44"/>
      <c r="EJ21" s="46"/>
      <c r="EK21" s="44"/>
      <c r="EL21" s="44"/>
      <c r="EM21" s="44"/>
      <c r="EN21" s="45"/>
      <c r="EO21" s="44"/>
      <c r="EP21" s="46"/>
      <c r="EQ21" s="44"/>
      <c r="ER21" s="44"/>
      <c r="ES21" s="44"/>
      <c r="ET21" s="44"/>
      <c r="EU21" s="44"/>
      <c r="EV21" s="46"/>
      <c r="EW21" s="44"/>
      <c r="EX21" s="44"/>
      <c r="EY21" s="44"/>
      <c r="EZ21" s="44"/>
      <c r="FA21" s="44"/>
      <c r="FB21" s="46"/>
      <c r="FC21" s="44"/>
      <c r="FD21" s="44"/>
      <c r="FE21" s="44"/>
      <c r="FF21" s="44"/>
      <c r="FG21" s="47"/>
      <c r="FH21" s="46"/>
      <c r="FI21" s="44"/>
      <c r="FJ21" s="44"/>
      <c r="FK21" s="44"/>
      <c r="FL21" s="45"/>
      <c r="FM21" s="55"/>
      <c r="FN21" s="46"/>
      <c r="FO21" s="44"/>
      <c r="FP21" s="44"/>
      <c r="FQ21" s="44"/>
      <c r="FR21" s="45"/>
      <c r="FS21" s="44"/>
      <c r="FT21" s="46"/>
      <c r="FU21" s="44"/>
      <c r="FV21" s="44"/>
      <c r="FW21" s="44"/>
      <c r="FX21" s="45"/>
      <c r="FY21" s="44"/>
      <c r="FZ21" s="45"/>
      <c r="GA21" s="46"/>
      <c r="GB21" s="44"/>
      <c r="GC21" s="44"/>
      <c r="GD21" s="45"/>
      <c r="GE21" s="55"/>
      <c r="GF21" s="46"/>
      <c r="GG21" s="44"/>
      <c r="GH21" s="44"/>
      <c r="GI21" s="44"/>
      <c r="GJ21" s="45"/>
      <c r="GK21" s="44"/>
      <c r="GL21" s="46"/>
      <c r="GM21" s="44"/>
      <c r="GN21" s="44"/>
      <c r="GO21" s="47"/>
      <c r="GP21" s="54"/>
      <c r="GQ21" s="44"/>
      <c r="GR21" s="46"/>
      <c r="GS21" s="44"/>
      <c r="GT21" s="44"/>
      <c r="GU21" s="56">
        <f>'2020'!$Q21+'2020'!$W21+'2020'!$AC21+'2020'!$AI21+'2020'!$AO21+'2020'!$AU21+'2020'!$BA21+'2020'!$BG21+'2020'!$BM21+'2020'!$BS21+'2020'!$BY21+'2020'!$CE21+'2020'!$CK21+'2020'!$CQ21+'2020'!$CW21+'2020'!$DC21+'2020'!$DI21+'2020'!$DO21+'2020'!$DU21+'2020'!$EA21+'2020'!$EG21+'2020'!$EM21+'2020'!$ES21+'2020'!$EY21+'2020'!$FE21+'2020'!$FK21+'2020'!$FQ21+'2020'!$FW21+'2020'!$GC21+'2020'!$GI21+'2020'!$GO21</f>
        <v>0</v>
      </c>
      <c r="GV21" s="57"/>
      <c r="GW21" s="56">
        <f>'2020'!$S21+'2020'!$Y21+'2020'!$AE21+'2020'!$AK21+'2020'!$AQ21+'2020'!$AW21+'2020'!$BC21+'2020'!$BI21+'2020'!$BO21+'2020'!$BU21+'2020'!$CA21+'2020'!$CG21+'2020'!$CM21+'2020'!$CS21+'2020'!$CY21+'2020'!$DE21+'2020'!$DK21+'2020'!$DQ21+'2020'!$DW21+'2020'!$EC21+'2020'!$EI21+'2020'!$EO21+'2020'!$EU21+'2020'!$FA21+'2020'!$FG21+'2020'!$FM21+'2020'!$FS21+'2020'!$FY21+'2020'!$GE21+'2020'!$GK21+'2020'!$GQ21</f>
        <v>0</v>
      </c>
      <c r="GX21" s="57"/>
      <c r="GY21" s="58">
        <f>'2020'!$O21+'2020'!$GU21-GW21</f>
        <v>109</v>
      </c>
      <c r="GZ21" s="57">
        <f>('2020'!$GY21*'2020'!$H21)/1000</f>
        <v>0.1661705</v>
      </c>
      <c r="HA21" s="86" t="b">
        <f t="shared" ref="HA21" si="1">$G21=$D$3</f>
        <v>0</v>
      </c>
    </row>
    <row r="22" spans="1:209" ht="17.25" customHeight="1" x14ac:dyDescent="0.3">
      <c r="A22" s="76" t="s">
        <v>339</v>
      </c>
      <c r="B22" s="26" t="s">
        <v>244</v>
      </c>
      <c r="C22" s="27" t="s">
        <v>245</v>
      </c>
      <c r="D22" s="28">
        <v>330</v>
      </c>
      <c r="E22" s="28">
        <v>245</v>
      </c>
      <c r="F22" s="28">
        <v>860</v>
      </c>
      <c r="G22" s="88">
        <v>195131</v>
      </c>
      <c r="H22" s="28">
        <v>0.8125</v>
      </c>
      <c r="I22" s="89">
        <f>'2020'!$GY22</f>
        <v>128</v>
      </c>
      <c r="J22" s="79">
        <f>('2020'!$I22*H22)/1000</f>
        <v>0.104</v>
      </c>
      <c r="K22" s="80">
        <v>1</v>
      </c>
      <c r="L22" s="90">
        <v>43790</v>
      </c>
      <c r="M22" s="91">
        <v>43795</v>
      </c>
      <c r="N22" s="90">
        <v>43893</v>
      </c>
      <c r="O22" s="35">
        <v>128</v>
      </c>
      <c r="P22" s="36"/>
      <c r="Q22" s="61"/>
      <c r="R22" s="62"/>
      <c r="S22" s="61"/>
      <c r="T22" s="63"/>
      <c r="U22" s="61"/>
      <c r="V22" s="61"/>
      <c r="W22" s="61"/>
      <c r="X22" s="64"/>
      <c r="Y22" s="65"/>
      <c r="Z22" s="66"/>
      <c r="AA22" s="61"/>
      <c r="AB22" s="61"/>
      <c r="AC22" s="61"/>
      <c r="AD22" s="64"/>
      <c r="AE22" s="65"/>
      <c r="AF22" s="66"/>
      <c r="AG22" s="61"/>
      <c r="AH22" s="61"/>
      <c r="AI22" s="61"/>
      <c r="AJ22" s="61"/>
      <c r="AK22" s="61"/>
      <c r="AL22" s="63"/>
      <c r="AM22" s="61"/>
      <c r="AN22" s="61"/>
      <c r="AO22" s="61"/>
      <c r="AP22" s="62"/>
      <c r="AQ22" s="61"/>
      <c r="AR22" s="63"/>
      <c r="AS22" s="61"/>
      <c r="AT22" s="61"/>
      <c r="AU22" s="61"/>
      <c r="AV22" s="62"/>
      <c r="AW22" s="67"/>
      <c r="AX22" s="61"/>
      <c r="AY22" s="67"/>
      <c r="AZ22" s="62"/>
      <c r="BA22" s="61"/>
      <c r="BB22" s="62"/>
      <c r="BC22" s="61"/>
      <c r="BD22" s="63"/>
      <c r="BE22" s="61"/>
      <c r="BF22" s="68"/>
      <c r="BG22" s="61"/>
      <c r="BH22" s="62"/>
      <c r="BI22" s="61"/>
      <c r="BJ22" s="63"/>
      <c r="BK22" s="61"/>
      <c r="BL22" s="68"/>
      <c r="BM22" s="61"/>
      <c r="BN22" s="62"/>
      <c r="BO22" s="61"/>
      <c r="BP22" s="63"/>
      <c r="BQ22" s="61"/>
      <c r="BR22" s="68"/>
      <c r="BS22" s="61"/>
      <c r="BT22" s="62"/>
      <c r="BU22" s="61"/>
      <c r="BV22" s="63"/>
      <c r="BW22" s="61"/>
      <c r="BX22" s="68"/>
      <c r="BY22" s="44"/>
      <c r="BZ22" s="45"/>
      <c r="CA22" s="44"/>
      <c r="CB22" s="46"/>
      <c r="CC22" s="44"/>
      <c r="CD22" s="54"/>
      <c r="CE22" s="47"/>
      <c r="CF22" s="45"/>
      <c r="CG22" s="44"/>
      <c r="CH22" s="46"/>
      <c r="CI22" s="44"/>
      <c r="CJ22" s="54"/>
      <c r="CK22" s="44"/>
      <c r="CL22" s="45"/>
      <c r="CM22" s="44"/>
      <c r="CN22" s="46"/>
      <c r="CO22" s="44"/>
      <c r="CP22" s="44"/>
      <c r="CQ22" s="44"/>
      <c r="CR22" s="48"/>
      <c r="CS22" s="44"/>
      <c r="CT22" s="49"/>
      <c r="CU22" s="46"/>
      <c r="CV22" s="44"/>
      <c r="CW22" s="44"/>
      <c r="CX22" s="50"/>
      <c r="CY22" s="44"/>
      <c r="CZ22" s="48"/>
      <c r="DA22" s="46"/>
      <c r="DB22" s="44"/>
      <c r="DC22" s="44"/>
      <c r="DD22" s="92"/>
      <c r="DE22" s="44"/>
      <c r="DF22" s="93"/>
      <c r="DG22" s="44"/>
      <c r="DH22" s="44"/>
      <c r="DI22" s="44"/>
      <c r="DJ22" s="45"/>
      <c r="DK22" s="44"/>
      <c r="DL22" s="46"/>
      <c r="DM22" s="46"/>
      <c r="DN22" s="44"/>
      <c r="DO22" s="44"/>
      <c r="DP22" s="45"/>
      <c r="DQ22" s="44"/>
      <c r="DR22" s="53"/>
      <c r="DS22" s="44"/>
      <c r="DT22" s="44"/>
      <c r="DU22" s="44"/>
      <c r="DV22" s="45"/>
      <c r="DW22" s="44"/>
      <c r="DX22" s="46"/>
      <c r="DY22" s="44"/>
      <c r="DZ22" s="44"/>
      <c r="EA22" s="44"/>
      <c r="EB22" s="45"/>
      <c r="EC22" s="44"/>
      <c r="ED22" s="46"/>
      <c r="EE22" s="44"/>
      <c r="EF22" s="44"/>
      <c r="EG22" s="44"/>
      <c r="EH22" s="45"/>
      <c r="EI22" s="44"/>
      <c r="EJ22" s="46"/>
      <c r="EK22" s="44"/>
      <c r="EL22" s="44"/>
      <c r="EM22" s="44"/>
      <c r="EN22" s="45"/>
      <c r="EO22" s="44"/>
      <c r="EP22" s="46"/>
      <c r="EQ22" s="44"/>
      <c r="ER22" s="44"/>
      <c r="ES22" s="44"/>
      <c r="ET22" s="54"/>
      <c r="EU22" s="44"/>
      <c r="EV22" s="46"/>
      <c r="EW22" s="44"/>
      <c r="EX22" s="44"/>
      <c r="EY22" s="44"/>
      <c r="EZ22" s="54"/>
      <c r="FA22" s="44"/>
      <c r="FB22" s="46"/>
      <c r="FC22" s="44"/>
      <c r="FD22" s="44"/>
      <c r="FE22" s="44"/>
      <c r="FF22" s="54"/>
      <c r="FG22" s="47"/>
      <c r="FH22" s="46"/>
      <c r="FI22" s="44"/>
      <c r="FJ22" s="44"/>
      <c r="FK22" s="44"/>
      <c r="FL22" s="45"/>
      <c r="FM22" s="55"/>
      <c r="FN22" s="46"/>
      <c r="FO22" s="44"/>
      <c r="FP22" s="44"/>
      <c r="FQ22" s="44"/>
      <c r="FR22" s="45"/>
      <c r="FS22" s="44"/>
      <c r="FT22" s="46"/>
      <c r="FU22" s="44"/>
      <c r="FV22" s="44"/>
      <c r="FW22" s="44"/>
      <c r="FX22" s="45"/>
      <c r="FY22" s="44"/>
      <c r="FZ22" s="45"/>
      <c r="GA22" s="46"/>
      <c r="GB22" s="44"/>
      <c r="GC22" s="44"/>
      <c r="GD22" s="45"/>
      <c r="GE22" s="55"/>
      <c r="GF22" s="46"/>
      <c r="GG22" s="44"/>
      <c r="GH22" s="44"/>
      <c r="GI22" s="44"/>
      <c r="GJ22" s="45"/>
      <c r="GK22" s="44"/>
      <c r="GL22" s="46"/>
      <c r="GM22" s="44"/>
      <c r="GN22" s="44"/>
      <c r="GO22" s="47"/>
      <c r="GP22" s="45"/>
      <c r="GQ22" s="44"/>
      <c r="GR22" s="46"/>
      <c r="GS22" s="44"/>
      <c r="GT22" s="44"/>
      <c r="GU22" s="56">
        <f>'2020'!$Q22+'2020'!$W22+'2020'!$AC22+'2020'!$AI22+'2020'!$AO22+'2020'!$AU22+'2020'!$BA22+'2020'!$BG22+'2020'!$BM22+'2020'!$BS22+'2020'!$BY22+'2020'!$CE22+'2020'!$CK22+'2020'!$CQ22+'2020'!$CW22+'2020'!$DC22+'2020'!$DI22+'2020'!$DO22+'2020'!$DU22+'2020'!$EA22+'2020'!$EG22+'2020'!$EM22+'2020'!$ES22+'2020'!$EY22+'2020'!$FE22+'2020'!$FK22+'2020'!$FQ22+'2020'!$FW22+'2020'!$GC22+'2020'!$GI22+'2020'!$GO22</f>
        <v>0</v>
      </c>
      <c r="GV22" s="69"/>
      <c r="GW22" s="56">
        <f>'2020'!$S22+'2020'!$Y22+'2020'!$AE22+'2020'!$AK22+'2020'!$AQ22+'2020'!$AW22+'2020'!$BC22+'2020'!$BI22+'2020'!$BO22+'2020'!$BU22+'2020'!$CA22+'2020'!$CG22+'2020'!$CM22+'2020'!$CS22+'2020'!$CY22+'2020'!$DE22+'2020'!$DK22+'2020'!$DQ22+'2020'!$DW22+'2020'!$EC22+'2020'!$EI22+'2020'!$EO22+'2020'!$EU22+'2020'!$FA22+'2020'!$FG22+'2020'!$FM22+'2020'!$FS22+'2020'!$FY22+'2020'!$GE22+'2020'!$GK22+'2020'!$GQ22</f>
        <v>0</v>
      </c>
      <c r="GX22" s="69"/>
      <c r="GY22" s="58">
        <f>'2020'!$O22+'2020'!$GU22-GW22</f>
        <v>128</v>
      </c>
      <c r="GZ22" s="69">
        <f>('2020'!$GY22*'2020'!$H22)/1000</f>
        <v>0.104</v>
      </c>
      <c r="HA22" s="70" t="b">
        <f>$G22=$D$3</f>
        <v>0</v>
      </c>
    </row>
    <row r="23" spans="1:209" ht="17.25" customHeight="1" x14ac:dyDescent="0.3">
      <c r="A23" s="76" t="s">
        <v>339</v>
      </c>
      <c r="B23" s="26" t="s">
        <v>244</v>
      </c>
      <c r="C23" s="27" t="s">
        <v>246</v>
      </c>
      <c r="D23" s="28">
        <v>690</v>
      </c>
      <c r="E23" s="28">
        <v>660</v>
      </c>
      <c r="F23" s="28">
        <v>450</v>
      </c>
      <c r="G23" s="88">
        <v>192658</v>
      </c>
      <c r="H23" s="28">
        <v>2.2042000000000002</v>
      </c>
      <c r="I23" s="89">
        <f>'2020'!$GY23</f>
        <v>355</v>
      </c>
      <c r="J23" s="79">
        <f>('2020'!$I23*H23)/1000</f>
        <v>0.78249100000000005</v>
      </c>
      <c r="K23" s="80">
        <v>3</v>
      </c>
      <c r="L23" s="90">
        <v>43580</v>
      </c>
      <c r="M23" s="91">
        <v>43583</v>
      </c>
      <c r="N23" s="90">
        <v>43891</v>
      </c>
      <c r="O23" s="35">
        <v>355</v>
      </c>
      <c r="P23" s="36"/>
      <c r="Q23" s="61"/>
      <c r="R23" s="62"/>
      <c r="S23" s="61"/>
      <c r="T23" s="63"/>
      <c r="U23" s="61"/>
      <c r="V23" s="61"/>
      <c r="W23" s="61"/>
      <c r="X23" s="64"/>
      <c r="Y23" s="65"/>
      <c r="Z23" s="66"/>
      <c r="AA23" s="61"/>
      <c r="AB23" s="61"/>
      <c r="AC23" s="61"/>
      <c r="AD23" s="64"/>
      <c r="AE23" s="65"/>
      <c r="AF23" s="66"/>
      <c r="AG23" s="61"/>
      <c r="AH23" s="61"/>
      <c r="AI23" s="61"/>
      <c r="AJ23" s="61"/>
      <c r="AK23" s="61"/>
      <c r="AL23" s="63"/>
      <c r="AM23" s="61"/>
      <c r="AN23" s="61"/>
      <c r="AO23" s="61"/>
      <c r="AP23" s="62"/>
      <c r="AQ23" s="61"/>
      <c r="AR23" s="63"/>
      <c r="AS23" s="61"/>
      <c r="AT23" s="61"/>
      <c r="AU23" s="61"/>
      <c r="AV23" s="62"/>
      <c r="AW23" s="67"/>
      <c r="AX23" s="61"/>
      <c r="AY23" s="67"/>
      <c r="AZ23" s="62"/>
      <c r="BA23" s="61"/>
      <c r="BB23" s="62"/>
      <c r="BC23" s="61"/>
      <c r="BD23" s="63"/>
      <c r="BE23" s="61"/>
      <c r="BF23" s="68"/>
      <c r="BG23" s="61"/>
      <c r="BH23" s="62"/>
      <c r="BI23" s="61"/>
      <c r="BJ23" s="63"/>
      <c r="BK23" s="61"/>
      <c r="BL23" s="68"/>
      <c r="BM23" s="61"/>
      <c r="BN23" s="62"/>
      <c r="BO23" s="61"/>
      <c r="BP23" s="63"/>
      <c r="BQ23" s="61"/>
      <c r="BR23" s="68"/>
      <c r="BS23" s="61"/>
      <c r="BT23" s="62"/>
      <c r="BU23" s="61"/>
      <c r="BV23" s="63"/>
      <c r="BW23" s="61"/>
      <c r="BX23" s="68"/>
      <c r="BY23" s="44"/>
      <c r="BZ23" s="45"/>
      <c r="CA23" s="44"/>
      <c r="CB23" s="46"/>
      <c r="CC23" s="44"/>
      <c r="CD23" s="54"/>
      <c r="CE23" s="47"/>
      <c r="CF23" s="45"/>
      <c r="CG23" s="44"/>
      <c r="CH23" s="46"/>
      <c r="CI23" s="44"/>
      <c r="CJ23" s="54"/>
      <c r="CK23" s="44"/>
      <c r="CL23" s="45"/>
      <c r="CM23" s="44"/>
      <c r="CN23" s="46"/>
      <c r="CO23" s="44"/>
      <c r="CP23" s="44"/>
      <c r="CQ23" s="44"/>
      <c r="CR23" s="48"/>
      <c r="CS23" s="44"/>
      <c r="CT23" s="49"/>
      <c r="CU23" s="46"/>
      <c r="CV23" s="44"/>
      <c r="CW23" s="44"/>
      <c r="CX23" s="50"/>
      <c r="CY23" s="44"/>
      <c r="CZ23" s="48"/>
      <c r="DA23" s="46"/>
      <c r="DB23" s="44"/>
      <c r="DC23" s="44"/>
      <c r="DD23" s="92"/>
      <c r="DE23" s="44"/>
      <c r="DF23" s="93"/>
      <c r="DG23" s="44"/>
      <c r="DH23" s="44"/>
      <c r="DI23" s="44"/>
      <c r="DJ23" s="45"/>
      <c r="DK23" s="44"/>
      <c r="DL23" s="46"/>
      <c r="DM23" s="46"/>
      <c r="DN23" s="44"/>
      <c r="DO23" s="44"/>
      <c r="DP23" s="45"/>
      <c r="DQ23" s="44"/>
      <c r="DR23" s="53"/>
      <c r="DS23" s="44"/>
      <c r="DT23" s="44"/>
      <c r="DU23" s="44"/>
      <c r="DV23" s="45"/>
      <c r="DW23" s="44"/>
      <c r="DX23" s="46"/>
      <c r="DY23" s="44"/>
      <c r="DZ23" s="44"/>
      <c r="EA23" s="44"/>
      <c r="EB23" s="45"/>
      <c r="EC23" s="44"/>
      <c r="ED23" s="46"/>
      <c r="EE23" s="44"/>
      <c r="EF23" s="44"/>
      <c r="EG23" s="44"/>
      <c r="EH23" s="45"/>
      <c r="EI23" s="44"/>
      <c r="EJ23" s="46"/>
      <c r="EK23" s="44"/>
      <c r="EL23" s="44"/>
      <c r="EM23" s="44"/>
      <c r="EN23" s="45"/>
      <c r="EO23" s="44"/>
      <c r="EP23" s="46"/>
      <c r="EQ23" s="44"/>
      <c r="ER23" s="44"/>
      <c r="ES23" s="44"/>
      <c r="ET23" s="54"/>
      <c r="EU23" s="44"/>
      <c r="EV23" s="46"/>
      <c r="EW23" s="44"/>
      <c r="EX23" s="44"/>
      <c r="EY23" s="44"/>
      <c r="EZ23" s="54"/>
      <c r="FA23" s="44"/>
      <c r="FB23" s="46"/>
      <c r="FC23" s="44"/>
      <c r="FD23" s="44"/>
      <c r="FE23" s="44"/>
      <c r="FF23" s="54"/>
      <c r="FG23" s="47"/>
      <c r="FH23" s="46"/>
      <c r="FI23" s="44"/>
      <c r="FJ23" s="44"/>
      <c r="FK23" s="44"/>
      <c r="FL23" s="45"/>
      <c r="FM23" s="55"/>
      <c r="FN23" s="46"/>
      <c r="FO23" s="44"/>
      <c r="FP23" s="44"/>
      <c r="FQ23" s="44"/>
      <c r="FR23" s="45"/>
      <c r="FS23" s="44"/>
      <c r="FT23" s="46"/>
      <c r="FU23" s="44"/>
      <c r="FV23" s="44"/>
      <c r="FW23" s="44"/>
      <c r="FX23" s="45"/>
      <c r="FY23" s="44"/>
      <c r="FZ23" s="45"/>
      <c r="GA23" s="46"/>
      <c r="GB23" s="44"/>
      <c r="GC23" s="44"/>
      <c r="GD23" s="45"/>
      <c r="GE23" s="55"/>
      <c r="GF23" s="46"/>
      <c r="GG23" s="44"/>
      <c r="GH23" s="44"/>
      <c r="GI23" s="44"/>
      <c r="GJ23" s="45"/>
      <c r="GK23" s="44"/>
      <c r="GL23" s="46"/>
      <c r="GM23" s="44"/>
      <c r="GN23" s="44"/>
      <c r="GO23" s="47"/>
      <c r="GP23" s="45"/>
      <c r="GQ23" s="44"/>
      <c r="GR23" s="46"/>
      <c r="GS23" s="44"/>
      <c r="GT23" s="44"/>
      <c r="GU23" s="56">
        <f>'2020'!$Q23+'2020'!$W23+'2020'!$AC23+'2020'!$AI23+'2020'!$AO23+'2020'!$AU23+'2020'!$BA23+'2020'!$BG23+'2020'!$BM23+'2020'!$BS23+'2020'!$BY23+'2020'!$CE23+'2020'!$CK23+'2020'!$CQ23+'2020'!$CW23+'2020'!$DC23+'2020'!$DI23+'2020'!$DO23+'2020'!$DU23+'2020'!$EA23+'2020'!$EG23+'2020'!$EM23+'2020'!$ES23+'2020'!$EY23+'2020'!$FE23+'2020'!$FK23+'2020'!$FQ23+'2020'!$FW23+'2020'!$GC23+'2020'!$GI23+'2020'!$GO23</f>
        <v>0</v>
      </c>
      <c r="GV23" s="69"/>
      <c r="GW23" s="56">
        <f>'2020'!$S23+'2020'!$Y23+'2020'!$AE23+'2020'!$AK23+'2020'!$AQ23+'2020'!$AW23+'2020'!$BC23+'2020'!$BI23+'2020'!$BO23+'2020'!$BU23+'2020'!$CA23+'2020'!$CG23+'2020'!$CM23+'2020'!$CS23+'2020'!$CY23+'2020'!$DE23+'2020'!$DK23+'2020'!$DQ23+'2020'!$DW23+'2020'!$EC23+'2020'!$EI23+'2020'!$EO23+'2020'!$EU23+'2020'!$FA23+'2020'!$FG23+'2020'!$FM23+'2020'!$FS23+'2020'!$FY23+'2020'!$GE23+'2020'!$GK23+'2020'!$GQ23</f>
        <v>0</v>
      </c>
      <c r="GX23" s="69"/>
      <c r="GY23" s="58">
        <f>'2020'!$O23+'2020'!$GU23-GW23</f>
        <v>355</v>
      </c>
      <c r="GZ23" s="69">
        <f>('2020'!$GY23*'2020'!$H23)/1000</f>
        <v>0.78249100000000005</v>
      </c>
      <c r="HA23" s="70" t="b">
        <f t="shared" ref="HA23:HA27" si="2">$G23=$D$3</f>
        <v>0</v>
      </c>
    </row>
    <row r="24" spans="1:209" ht="17.25" customHeight="1" x14ac:dyDescent="0.3">
      <c r="A24" s="76" t="s">
        <v>339</v>
      </c>
      <c r="B24" s="26" t="s">
        <v>244</v>
      </c>
      <c r="C24" s="27" t="s">
        <v>247</v>
      </c>
      <c r="D24" s="28">
        <v>745</v>
      </c>
      <c r="E24" s="28">
        <v>745</v>
      </c>
      <c r="F24" s="28">
        <v>350</v>
      </c>
      <c r="G24" s="88">
        <v>192446</v>
      </c>
      <c r="H24" s="28">
        <v>2.4245999999999999</v>
      </c>
      <c r="I24" s="89">
        <f>'2020'!$GY24</f>
        <v>107</v>
      </c>
      <c r="J24" s="79">
        <f>('2020'!$I24*H24)/1000</f>
        <v>0.25943219999999995</v>
      </c>
      <c r="K24" s="80">
        <v>1</v>
      </c>
      <c r="L24" s="90">
        <v>43570</v>
      </c>
      <c r="M24" s="91">
        <v>43573</v>
      </c>
      <c r="N24" s="90">
        <v>43891</v>
      </c>
      <c r="O24" s="35">
        <v>107</v>
      </c>
      <c r="P24" s="36"/>
      <c r="Q24" s="61"/>
      <c r="R24" s="62"/>
      <c r="S24" s="61"/>
      <c r="T24" s="63"/>
      <c r="U24" s="61"/>
      <c r="V24" s="61"/>
      <c r="W24" s="61"/>
      <c r="X24" s="64"/>
      <c r="Y24" s="65"/>
      <c r="Z24" s="66"/>
      <c r="AA24" s="61"/>
      <c r="AB24" s="61"/>
      <c r="AC24" s="61"/>
      <c r="AD24" s="64"/>
      <c r="AE24" s="65"/>
      <c r="AF24" s="66"/>
      <c r="AG24" s="61"/>
      <c r="AH24" s="61"/>
      <c r="AI24" s="61"/>
      <c r="AJ24" s="61"/>
      <c r="AK24" s="61"/>
      <c r="AL24" s="63"/>
      <c r="AM24" s="61"/>
      <c r="AN24" s="61"/>
      <c r="AO24" s="61"/>
      <c r="AP24" s="62"/>
      <c r="AQ24" s="61"/>
      <c r="AR24" s="63"/>
      <c r="AS24" s="61"/>
      <c r="AT24" s="61"/>
      <c r="AU24" s="61"/>
      <c r="AV24" s="62"/>
      <c r="AW24" s="67"/>
      <c r="AX24" s="61"/>
      <c r="AY24" s="67"/>
      <c r="AZ24" s="62"/>
      <c r="BA24" s="61"/>
      <c r="BB24" s="62"/>
      <c r="BC24" s="61"/>
      <c r="BD24" s="63"/>
      <c r="BE24" s="61"/>
      <c r="BF24" s="68"/>
      <c r="BG24" s="61"/>
      <c r="BH24" s="62"/>
      <c r="BI24" s="61"/>
      <c r="BJ24" s="63"/>
      <c r="BK24" s="61"/>
      <c r="BL24" s="68"/>
      <c r="BM24" s="61"/>
      <c r="BN24" s="62"/>
      <c r="BO24" s="61"/>
      <c r="BP24" s="63"/>
      <c r="BQ24" s="61"/>
      <c r="BR24" s="68"/>
      <c r="BS24" s="61"/>
      <c r="BT24" s="62"/>
      <c r="BU24" s="61"/>
      <c r="BV24" s="63"/>
      <c r="BW24" s="61"/>
      <c r="BX24" s="68"/>
      <c r="BY24" s="44"/>
      <c r="BZ24" s="45"/>
      <c r="CA24" s="44"/>
      <c r="CB24" s="46"/>
      <c r="CC24" s="44"/>
      <c r="CD24" s="54"/>
      <c r="CE24" s="47"/>
      <c r="CF24" s="45"/>
      <c r="CG24" s="44"/>
      <c r="CH24" s="46"/>
      <c r="CI24" s="44"/>
      <c r="CJ24" s="54"/>
      <c r="CK24" s="44"/>
      <c r="CL24" s="45"/>
      <c r="CM24" s="44"/>
      <c r="CN24" s="46"/>
      <c r="CO24" s="44"/>
      <c r="CP24" s="44"/>
      <c r="CQ24" s="44"/>
      <c r="CR24" s="48"/>
      <c r="CS24" s="44"/>
      <c r="CT24" s="49"/>
      <c r="CU24" s="46"/>
      <c r="CV24" s="44"/>
      <c r="CW24" s="44"/>
      <c r="CX24" s="50"/>
      <c r="CY24" s="44"/>
      <c r="CZ24" s="48"/>
      <c r="DA24" s="46"/>
      <c r="DB24" s="44"/>
      <c r="DC24" s="44"/>
      <c r="DD24" s="92"/>
      <c r="DE24" s="44"/>
      <c r="DF24" s="93"/>
      <c r="DG24" s="44"/>
      <c r="DH24" s="44"/>
      <c r="DI24" s="44"/>
      <c r="DJ24" s="45"/>
      <c r="DK24" s="44"/>
      <c r="DL24" s="46"/>
      <c r="DM24" s="46"/>
      <c r="DN24" s="44"/>
      <c r="DO24" s="44"/>
      <c r="DP24" s="45"/>
      <c r="DQ24" s="44"/>
      <c r="DR24" s="53"/>
      <c r="DS24" s="44"/>
      <c r="DT24" s="44"/>
      <c r="DU24" s="44"/>
      <c r="DV24" s="45"/>
      <c r="DW24" s="44"/>
      <c r="DX24" s="46"/>
      <c r="DY24" s="44"/>
      <c r="DZ24" s="44"/>
      <c r="EA24" s="44"/>
      <c r="EB24" s="45"/>
      <c r="EC24" s="44"/>
      <c r="ED24" s="46"/>
      <c r="EE24" s="44"/>
      <c r="EF24" s="44"/>
      <c r="EG24" s="44"/>
      <c r="EH24" s="45"/>
      <c r="EI24" s="44"/>
      <c r="EJ24" s="46"/>
      <c r="EK24" s="44"/>
      <c r="EL24" s="44"/>
      <c r="EM24" s="44"/>
      <c r="EN24" s="45"/>
      <c r="EO24" s="44"/>
      <c r="EP24" s="46"/>
      <c r="EQ24" s="44"/>
      <c r="ER24" s="44"/>
      <c r="ES24" s="44"/>
      <c r="ET24" s="54"/>
      <c r="EU24" s="44"/>
      <c r="EV24" s="46"/>
      <c r="EW24" s="44"/>
      <c r="EX24" s="44"/>
      <c r="EY24" s="44"/>
      <c r="EZ24" s="54"/>
      <c r="FA24" s="44"/>
      <c r="FB24" s="46"/>
      <c r="FC24" s="44"/>
      <c r="FD24" s="44"/>
      <c r="FE24" s="44"/>
      <c r="FF24" s="54"/>
      <c r="FG24" s="47"/>
      <c r="FH24" s="46"/>
      <c r="FI24" s="44"/>
      <c r="FJ24" s="44"/>
      <c r="FK24" s="44"/>
      <c r="FL24" s="45"/>
      <c r="FM24" s="55"/>
      <c r="FN24" s="46"/>
      <c r="FO24" s="44"/>
      <c r="FP24" s="44"/>
      <c r="FQ24" s="44"/>
      <c r="FR24" s="45"/>
      <c r="FS24" s="44"/>
      <c r="FT24" s="46"/>
      <c r="FU24" s="44"/>
      <c r="FV24" s="44"/>
      <c r="FW24" s="44"/>
      <c r="FX24" s="45"/>
      <c r="FY24" s="44"/>
      <c r="FZ24" s="45"/>
      <c r="GA24" s="46"/>
      <c r="GB24" s="44"/>
      <c r="GC24" s="44"/>
      <c r="GD24" s="45"/>
      <c r="GE24" s="55"/>
      <c r="GF24" s="46"/>
      <c r="GG24" s="44"/>
      <c r="GH24" s="44"/>
      <c r="GI24" s="44"/>
      <c r="GJ24" s="45"/>
      <c r="GK24" s="44"/>
      <c r="GL24" s="46"/>
      <c r="GM24" s="44"/>
      <c r="GN24" s="44"/>
      <c r="GO24" s="47"/>
      <c r="GP24" s="45"/>
      <c r="GQ24" s="44"/>
      <c r="GR24" s="46"/>
      <c r="GS24" s="44"/>
      <c r="GT24" s="44"/>
      <c r="GU24" s="56">
        <f>'2020'!$Q24+'2020'!$W24+'2020'!$AC24+'2020'!$AI24+'2020'!$AO24+'2020'!$AU24+'2020'!$BA24+'2020'!$BG24+'2020'!$BM24+'2020'!$BS24+'2020'!$BY24+'2020'!$CE24+'2020'!$CK24+'2020'!$CQ24+'2020'!$CW24+'2020'!$DC24+'2020'!$DI24+'2020'!$DO24+'2020'!$DU24+'2020'!$EA24+'2020'!$EG24+'2020'!$EM24+'2020'!$ES24+'2020'!$EY24+'2020'!$FE24+'2020'!$FK24+'2020'!$FQ24+'2020'!$FW24+'2020'!$GC24+'2020'!$GI24+'2020'!$GO24</f>
        <v>0</v>
      </c>
      <c r="GV24" s="69"/>
      <c r="GW24" s="56">
        <f>'2020'!$S24+'2020'!$Y24+'2020'!$AE24+'2020'!$AK24+'2020'!$AQ24+'2020'!$AW24+'2020'!$BC24+'2020'!$BI24+'2020'!$BO24+'2020'!$BU24+'2020'!$CA24+'2020'!$CG24+'2020'!$CM24+'2020'!$CS24+'2020'!$CY24+'2020'!$DE24+'2020'!$DK24+'2020'!$DQ24+'2020'!$DW24+'2020'!$EC24+'2020'!$EI24+'2020'!$EO24+'2020'!$EU24+'2020'!$FA24+'2020'!$FG24+'2020'!$FM24+'2020'!$FS24+'2020'!$FY24+'2020'!$GE24+'2020'!$GK24+'2020'!$GQ24</f>
        <v>0</v>
      </c>
      <c r="GX24" s="69"/>
      <c r="GY24" s="58">
        <f>'2020'!$O24+'2020'!$GU24-GW24</f>
        <v>107</v>
      </c>
      <c r="GZ24" s="69">
        <f>('2020'!$GY24*'2020'!$H24)/1000</f>
        <v>0.25943219999999995</v>
      </c>
      <c r="HA24" s="70" t="b">
        <f t="shared" si="2"/>
        <v>0</v>
      </c>
    </row>
    <row r="25" spans="1:209" ht="17.25" customHeight="1" x14ac:dyDescent="0.3">
      <c r="A25" s="76" t="s">
        <v>339</v>
      </c>
      <c r="B25" s="26" t="s">
        <v>244</v>
      </c>
      <c r="C25" s="27" t="s">
        <v>248</v>
      </c>
      <c r="D25" s="28">
        <v>950</v>
      </c>
      <c r="E25" s="28">
        <v>550</v>
      </c>
      <c r="F25" s="28">
        <v>550</v>
      </c>
      <c r="G25" s="88">
        <v>195441</v>
      </c>
      <c r="H25" s="28">
        <v>2.6227</v>
      </c>
      <c r="I25" s="89">
        <f>'2020'!$GY25</f>
        <v>210</v>
      </c>
      <c r="J25" s="79">
        <f>('2020'!$I25*H25)/1000</f>
        <v>0.55076700000000001</v>
      </c>
      <c r="K25" s="80">
        <v>2</v>
      </c>
      <c r="L25" s="90">
        <v>43816</v>
      </c>
      <c r="M25" s="91">
        <v>43819</v>
      </c>
      <c r="N25" s="90">
        <v>43891</v>
      </c>
      <c r="O25" s="35">
        <v>210</v>
      </c>
      <c r="P25" s="36"/>
      <c r="Q25" s="61"/>
      <c r="R25" s="62"/>
      <c r="S25" s="61"/>
      <c r="T25" s="63"/>
      <c r="U25" s="61"/>
      <c r="V25" s="61"/>
      <c r="W25" s="61"/>
      <c r="X25" s="64"/>
      <c r="Y25" s="65"/>
      <c r="Z25" s="66"/>
      <c r="AA25" s="61"/>
      <c r="AB25" s="61"/>
      <c r="AC25" s="61"/>
      <c r="AD25" s="64"/>
      <c r="AE25" s="65"/>
      <c r="AF25" s="66"/>
      <c r="AG25" s="61"/>
      <c r="AH25" s="61"/>
      <c r="AI25" s="61"/>
      <c r="AJ25" s="61"/>
      <c r="AK25" s="61"/>
      <c r="AL25" s="63"/>
      <c r="AM25" s="61"/>
      <c r="AN25" s="61"/>
      <c r="AO25" s="61"/>
      <c r="AP25" s="62"/>
      <c r="AQ25" s="61"/>
      <c r="AR25" s="63"/>
      <c r="AS25" s="61"/>
      <c r="AT25" s="61"/>
      <c r="AU25" s="61"/>
      <c r="AV25" s="62"/>
      <c r="AW25" s="67"/>
      <c r="AX25" s="61"/>
      <c r="AY25" s="67"/>
      <c r="AZ25" s="62"/>
      <c r="BA25" s="61"/>
      <c r="BB25" s="62"/>
      <c r="BC25" s="61"/>
      <c r="BD25" s="63"/>
      <c r="BE25" s="61"/>
      <c r="BF25" s="68"/>
      <c r="BG25" s="61"/>
      <c r="BH25" s="62"/>
      <c r="BI25" s="61"/>
      <c r="BJ25" s="63"/>
      <c r="BK25" s="61"/>
      <c r="BL25" s="68"/>
      <c r="BM25" s="61"/>
      <c r="BN25" s="62"/>
      <c r="BO25" s="61"/>
      <c r="BP25" s="63"/>
      <c r="BQ25" s="61"/>
      <c r="BR25" s="68"/>
      <c r="BS25" s="61"/>
      <c r="BT25" s="62"/>
      <c r="BU25" s="61"/>
      <c r="BV25" s="63"/>
      <c r="BW25" s="61"/>
      <c r="BX25" s="68"/>
      <c r="BY25" s="44"/>
      <c r="BZ25" s="45"/>
      <c r="CA25" s="44"/>
      <c r="CB25" s="46"/>
      <c r="CC25" s="44"/>
      <c r="CD25" s="54"/>
      <c r="CE25" s="47"/>
      <c r="CF25" s="45"/>
      <c r="CG25" s="44"/>
      <c r="CH25" s="46"/>
      <c r="CI25" s="44"/>
      <c r="CJ25" s="54"/>
      <c r="CK25" s="44"/>
      <c r="CL25" s="45"/>
      <c r="CM25" s="44"/>
      <c r="CN25" s="46"/>
      <c r="CO25" s="44"/>
      <c r="CP25" s="44"/>
      <c r="CQ25" s="44"/>
      <c r="CR25" s="48"/>
      <c r="CS25" s="44"/>
      <c r="CT25" s="49"/>
      <c r="CU25" s="46"/>
      <c r="CV25" s="44"/>
      <c r="CW25" s="44"/>
      <c r="CX25" s="50"/>
      <c r="CY25" s="44"/>
      <c r="CZ25" s="48"/>
      <c r="DA25" s="46"/>
      <c r="DB25" s="44"/>
      <c r="DC25" s="44"/>
      <c r="DD25" s="92"/>
      <c r="DE25" s="44"/>
      <c r="DF25" s="93"/>
      <c r="DG25" s="44"/>
      <c r="DH25" s="44"/>
      <c r="DI25" s="44"/>
      <c r="DJ25" s="45"/>
      <c r="DK25" s="44"/>
      <c r="DL25" s="46"/>
      <c r="DM25" s="46"/>
      <c r="DN25" s="44"/>
      <c r="DO25" s="44"/>
      <c r="DP25" s="45"/>
      <c r="DQ25" s="44"/>
      <c r="DR25" s="53"/>
      <c r="DS25" s="44"/>
      <c r="DT25" s="44"/>
      <c r="DU25" s="44"/>
      <c r="DV25" s="45"/>
      <c r="DW25" s="44"/>
      <c r="DX25" s="46"/>
      <c r="DY25" s="44"/>
      <c r="DZ25" s="44"/>
      <c r="EA25" s="44"/>
      <c r="EB25" s="45"/>
      <c r="EC25" s="44"/>
      <c r="ED25" s="46"/>
      <c r="EE25" s="44"/>
      <c r="EF25" s="44"/>
      <c r="EG25" s="44"/>
      <c r="EH25" s="45"/>
      <c r="EI25" s="44"/>
      <c r="EJ25" s="46"/>
      <c r="EK25" s="44"/>
      <c r="EL25" s="44"/>
      <c r="EM25" s="44"/>
      <c r="EN25" s="45"/>
      <c r="EO25" s="44"/>
      <c r="EP25" s="46"/>
      <c r="EQ25" s="44"/>
      <c r="ER25" s="44"/>
      <c r="ES25" s="44"/>
      <c r="ET25" s="54"/>
      <c r="EU25" s="44"/>
      <c r="EV25" s="46"/>
      <c r="EW25" s="44"/>
      <c r="EX25" s="44"/>
      <c r="EY25" s="44"/>
      <c r="EZ25" s="54"/>
      <c r="FA25" s="44"/>
      <c r="FB25" s="46"/>
      <c r="FC25" s="44"/>
      <c r="FD25" s="44"/>
      <c r="FE25" s="44"/>
      <c r="FF25" s="54"/>
      <c r="FG25" s="47"/>
      <c r="FH25" s="46"/>
      <c r="FI25" s="44"/>
      <c r="FJ25" s="44"/>
      <c r="FK25" s="44"/>
      <c r="FL25" s="45"/>
      <c r="FM25" s="55"/>
      <c r="FN25" s="46"/>
      <c r="FO25" s="44"/>
      <c r="FP25" s="44"/>
      <c r="FQ25" s="44"/>
      <c r="FR25" s="45"/>
      <c r="FS25" s="44"/>
      <c r="FT25" s="46"/>
      <c r="FU25" s="44"/>
      <c r="FV25" s="44"/>
      <c r="FW25" s="44"/>
      <c r="FX25" s="45"/>
      <c r="FY25" s="44"/>
      <c r="FZ25" s="45"/>
      <c r="GA25" s="46"/>
      <c r="GB25" s="44"/>
      <c r="GC25" s="44"/>
      <c r="GD25" s="45"/>
      <c r="GE25" s="55"/>
      <c r="GF25" s="46"/>
      <c r="GG25" s="44"/>
      <c r="GH25" s="44"/>
      <c r="GI25" s="44"/>
      <c r="GJ25" s="45"/>
      <c r="GK25" s="44"/>
      <c r="GL25" s="46"/>
      <c r="GM25" s="44"/>
      <c r="GN25" s="44"/>
      <c r="GO25" s="47"/>
      <c r="GP25" s="45"/>
      <c r="GQ25" s="44"/>
      <c r="GR25" s="46"/>
      <c r="GS25" s="44"/>
      <c r="GT25" s="44"/>
      <c r="GU25" s="56">
        <f>'2020'!$Q25+'2020'!$W25+'2020'!$AC25+'2020'!$AI25+'2020'!$AO25+'2020'!$AU25+'2020'!$BA25+'2020'!$BG25+'2020'!$BM25+'2020'!$BS25+'2020'!$BY25+'2020'!$CE25+'2020'!$CK25+'2020'!$CQ25+'2020'!$CW25+'2020'!$DC25+'2020'!$DI25+'2020'!$DO25+'2020'!$DU25+'2020'!$EA25+'2020'!$EG25+'2020'!$EM25+'2020'!$ES25+'2020'!$EY25+'2020'!$FE25+'2020'!$FK25+'2020'!$FQ25+'2020'!$FW25+'2020'!$GC25+'2020'!$GI25+'2020'!$GO25</f>
        <v>0</v>
      </c>
      <c r="GV25" s="69"/>
      <c r="GW25" s="56">
        <f>'2020'!$S25+'2020'!$Y25+'2020'!$AE25+'2020'!$AK25+'2020'!$AQ25+'2020'!$AW25+'2020'!$BC25+'2020'!$BI25+'2020'!$BO25+'2020'!$BU25+'2020'!$CA25+'2020'!$CG25+'2020'!$CM25+'2020'!$CS25+'2020'!$CY25+'2020'!$DE25+'2020'!$DK25+'2020'!$DQ25+'2020'!$DW25+'2020'!$EC25+'2020'!$EI25+'2020'!$EO25+'2020'!$EU25+'2020'!$FA25+'2020'!$FG25+'2020'!$FM25+'2020'!$FS25+'2020'!$FY25+'2020'!$GE25+'2020'!$GK25+'2020'!$GQ25</f>
        <v>0</v>
      </c>
      <c r="GX25" s="69"/>
      <c r="GY25" s="58">
        <f>'2020'!$O25+'2020'!$GU25-GW25</f>
        <v>210</v>
      </c>
      <c r="GZ25" s="69">
        <f>('2020'!$GY25*'2020'!$H25)/1000</f>
        <v>0.55076700000000001</v>
      </c>
      <c r="HA25" s="70" t="b">
        <f t="shared" si="2"/>
        <v>0</v>
      </c>
    </row>
    <row r="26" spans="1:209" ht="17.25" customHeight="1" x14ac:dyDescent="0.3">
      <c r="A26" s="76" t="s">
        <v>339</v>
      </c>
      <c r="B26" s="26" t="s">
        <v>244</v>
      </c>
      <c r="C26" s="27" t="s">
        <v>249</v>
      </c>
      <c r="D26" s="30">
        <v>1005</v>
      </c>
      <c r="E26" s="30">
        <v>810</v>
      </c>
      <c r="F26" s="30">
        <v>875</v>
      </c>
      <c r="G26" s="29">
        <v>201835</v>
      </c>
      <c r="H26" s="30">
        <v>3.6772</v>
      </c>
      <c r="I26" s="89">
        <f>'2020'!$GY26</f>
        <v>37</v>
      </c>
      <c r="J26" s="32">
        <f>('2020'!$I26*H26)/1000</f>
        <v>0.13605639999999999</v>
      </c>
      <c r="K26" s="33">
        <v>1</v>
      </c>
      <c r="L26" s="34">
        <v>43900</v>
      </c>
      <c r="M26" s="81">
        <v>43902</v>
      </c>
      <c r="N26" s="34">
        <v>43901</v>
      </c>
      <c r="O26" s="35">
        <v>37</v>
      </c>
      <c r="P26" s="36"/>
      <c r="Q26" s="61"/>
      <c r="R26" s="62"/>
      <c r="S26" s="61"/>
      <c r="T26" s="63"/>
      <c r="U26" s="61"/>
      <c r="V26" s="61"/>
      <c r="W26" s="61"/>
      <c r="X26" s="64"/>
      <c r="Y26" s="65"/>
      <c r="Z26" s="66"/>
      <c r="AA26" s="61"/>
      <c r="AB26" s="61"/>
      <c r="AC26" s="61"/>
      <c r="AD26" s="64"/>
      <c r="AE26" s="65"/>
      <c r="AF26" s="66"/>
      <c r="AG26" s="61"/>
      <c r="AH26" s="61"/>
      <c r="AI26" s="61"/>
      <c r="AJ26" s="61"/>
      <c r="AK26" s="61"/>
      <c r="AL26" s="63"/>
      <c r="AM26" s="61"/>
      <c r="AN26" s="61"/>
      <c r="AO26" s="61"/>
      <c r="AP26" s="62"/>
      <c r="AQ26" s="61"/>
      <c r="AR26" s="63"/>
      <c r="AS26" s="61"/>
      <c r="AT26" s="61"/>
      <c r="AU26" s="61"/>
      <c r="AV26" s="62"/>
      <c r="AW26" s="67"/>
      <c r="AX26" s="61"/>
      <c r="AY26" s="67"/>
      <c r="AZ26" s="62"/>
      <c r="BA26" s="61"/>
      <c r="BB26" s="62"/>
      <c r="BC26" s="61"/>
      <c r="BD26" s="63"/>
      <c r="BE26" s="61"/>
      <c r="BF26" s="68"/>
      <c r="BG26" s="61"/>
      <c r="BH26" s="62"/>
      <c r="BI26" s="61"/>
      <c r="BJ26" s="63"/>
      <c r="BK26" s="61"/>
      <c r="BL26" s="68"/>
      <c r="BM26" s="61"/>
      <c r="BN26" s="62"/>
      <c r="BO26" s="61"/>
      <c r="BP26" s="63"/>
      <c r="BQ26" s="61"/>
      <c r="BR26" s="68"/>
      <c r="BS26" s="61"/>
      <c r="BT26" s="62"/>
      <c r="BU26" s="61"/>
      <c r="BV26" s="63"/>
      <c r="BW26" s="61"/>
      <c r="BX26" s="68"/>
      <c r="BY26" s="44"/>
      <c r="BZ26" s="45"/>
      <c r="CA26" s="44"/>
      <c r="CB26" s="46"/>
      <c r="CC26" s="44"/>
      <c r="CD26" s="54"/>
      <c r="CE26" s="47"/>
      <c r="CF26" s="45"/>
      <c r="CG26" s="44"/>
      <c r="CH26" s="46"/>
      <c r="CI26" s="44"/>
      <c r="CJ26" s="54"/>
      <c r="CK26" s="44"/>
      <c r="CL26" s="45"/>
      <c r="CM26" s="44"/>
      <c r="CN26" s="46"/>
      <c r="CO26" s="44"/>
      <c r="CP26" s="44"/>
      <c r="CQ26" s="44"/>
      <c r="CR26" s="48"/>
      <c r="CS26" s="44"/>
      <c r="CT26" s="49"/>
      <c r="CU26" s="46"/>
      <c r="CV26" s="44"/>
      <c r="CW26" s="44"/>
      <c r="CX26" s="50"/>
      <c r="CY26" s="44"/>
      <c r="CZ26" s="48"/>
      <c r="DA26" s="46"/>
      <c r="DB26" s="44"/>
      <c r="DC26" s="44"/>
      <c r="DD26" s="51"/>
      <c r="DE26" s="44"/>
      <c r="DF26" s="52"/>
      <c r="DG26" s="44"/>
      <c r="DH26" s="44"/>
      <c r="DI26" s="44"/>
      <c r="DJ26" s="45"/>
      <c r="DK26" s="44"/>
      <c r="DL26" s="46"/>
      <c r="DM26" s="46"/>
      <c r="DN26" s="44"/>
      <c r="DO26" s="44"/>
      <c r="DP26" s="45"/>
      <c r="DQ26" s="44"/>
      <c r="DR26" s="53"/>
      <c r="DS26" s="44"/>
      <c r="DT26" s="44"/>
      <c r="DU26" s="44"/>
      <c r="DV26" s="45"/>
      <c r="DW26" s="44"/>
      <c r="DX26" s="46"/>
      <c r="DY26" s="44"/>
      <c r="DZ26" s="44"/>
      <c r="EA26" s="44"/>
      <c r="EB26" s="45"/>
      <c r="EC26" s="44"/>
      <c r="ED26" s="46"/>
      <c r="EE26" s="44"/>
      <c r="EF26" s="44"/>
      <c r="EG26" s="44"/>
      <c r="EH26" s="45"/>
      <c r="EI26" s="44"/>
      <c r="EJ26" s="46"/>
      <c r="EK26" s="44"/>
      <c r="EL26" s="44"/>
      <c r="EM26" s="44"/>
      <c r="EN26" s="45"/>
      <c r="EO26" s="44"/>
      <c r="EP26" s="46"/>
      <c r="EQ26" s="44"/>
      <c r="ER26" s="44"/>
      <c r="ES26" s="44"/>
      <c r="ET26" s="54"/>
      <c r="EU26" s="44"/>
      <c r="EV26" s="46"/>
      <c r="EW26" s="44"/>
      <c r="EX26" s="44"/>
      <c r="EY26" s="44"/>
      <c r="EZ26" s="54"/>
      <c r="FA26" s="44"/>
      <c r="FB26" s="46"/>
      <c r="FC26" s="44"/>
      <c r="FD26" s="44"/>
      <c r="FE26" s="44"/>
      <c r="FF26" s="54"/>
      <c r="FG26" s="47"/>
      <c r="FH26" s="46"/>
      <c r="FI26" s="44"/>
      <c r="FJ26" s="44"/>
      <c r="FK26" s="44"/>
      <c r="FL26" s="45"/>
      <c r="FM26" s="55"/>
      <c r="FN26" s="46"/>
      <c r="FO26" s="44"/>
      <c r="FP26" s="44"/>
      <c r="FQ26" s="44"/>
      <c r="FR26" s="45"/>
      <c r="FS26" s="44"/>
      <c r="FT26" s="46"/>
      <c r="FU26" s="44"/>
      <c r="FV26" s="44"/>
      <c r="FW26" s="44"/>
      <c r="FX26" s="45"/>
      <c r="FY26" s="44"/>
      <c r="FZ26" s="45"/>
      <c r="GA26" s="46"/>
      <c r="GB26" s="44"/>
      <c r="GC26" s="44"/>
      <c r="GD26" s="45"/>
      <c r="GE26" s="55"/>
      <c r="GF26" s="46"/>
      <c r="GG26" s="44"/>
      <c r="GH26" s="44"/>
      <c r="GI26" s="44"/>
      <c r="GJ26" s="45"/>
      <c r="GK26" s="44"/>
      <c r="GL26" s="46"/>
      <c r="GM26" s="44"/>
      <c r="GN26" s="44"/>
      <c r="GO26" s="47"/>
      <c r="GP26" s="45"/>
      <c r="GQ26" s="44"/>
      <c r="GR26" s="46"/>
      <c r="GS26" s="44"/>
      <c r="GT26" s="44"/>
      <c r="GU26" s="56">
        <f>'2020'!$Q26+'2020'!$W26+'2020'!$AC26+'2020'!$AI26+'2020'!$AO26+'2020'!$AU26+'2020'!$BA26+'2020'!$BG26+'2020'!$BM26+'2020'!$BS26+'2020'!$BY26+'2020'!$CE26+'2020'!$CK26+'2020'!$CQ26+'2020'!$CW26+'2020'!$DC26+'2020'!$DI26+'2020'!$DO26+'2020'!$DU26+'2020'!$EA26+'2020'!$EG26+'2020'!$EM26+'2020'!$ES26+'2020'!$EY26+'2020'!$FE26+'2020'!$FK26+'2020'!$FQ26+'2020'!$FW26+'2020'!$GC26+'2020'!$GI26+'2020'!$GO26</f>
        <v>0</v>
      </c>
      <c r="GV26" s="69"/>
      <c r="GW26" s="56">
        <f>'2020'!$S26+'2020'!$Y26+'2020'!$AE26+'2020'!$AK26+'2020'!$AQ26+'2020'!$AW26+'2020'!$BC26+'2020'!$BI26+'2020'!$BO26+'2020'!$BU26+'2020'!$CA26+'2020'!$CG26+'2020'!$CM26+'2020'!$CS26+'2020'!$CY26+'2020'!$DE26+'2020'!$DK26+'2020'!$DQ26+'2020'!$DW26+'2020'!$EC26+'2020'!$EI26+'2020'!$EO26+'2020'!$EU26+'2020'!$FA26+'2020'!$FG26+'2020'!$FM26+'2020'!$FS26+'2020'!$FY26+'2020'!$GE26+'2020'!$GK26+'2020'!$GQ26</f>
        <v>0</v>
      </c>
      <c r="GX26" s="69"/>
      <c r="GY26" s="58">
        <f>'2020'!$O26+'2020'!$GU26-GW26</f>
        <v>37</v>
      </c>
      <c r="GZ26" s="69">
        <f>('2020'!$GY26*'2020'!$H26)/1000</f>
        <v>0.13605639999999999</v>
      </c>
      <c r="HA26" s="70" t="b">
        <f>$G26=$D$3</f>
        <v>0</v>
      </c>
    </row>
    <row r="27" spans="1:209" ht="17.25" customHeight="1" x14ac:dyDescent="0.3">
      <c r="A27" s="76" t="s">
        <v>339</v>
      </c>
      <c r="B27" s="26" t="s">
        <v>244</v>
      </c>
      <c r="C27" s="27" t="s">
        <v>250</v>
      </c>
      <c r="D27" s="28">
        <v>680</v>
      </c>
      <c r="E27" s="28">
        <v>650</v>
      </c>
      <c r="F27" s="28">
        <v>830</v>
      </c>
      <c r="G27" s="88">
        <v>194616</v>
      </c>
      <c r="H27" s="28">
        <v>2.2012</v>
      </c>
      <c r="I27" s="89">
        <f>'2020'!$GY27</f>
        <v>85</v>
      </c>
      <c r="J27" s="79">
        <f>('2020'!$I27*H27)/1000</f>
        <v>0.18710199999999999</v>
      </c>
      <c r="K27" s="80">
        <v>1</v>
      </c>
      <c r="L27" s="90">
        <v>43747</v>
      </c>
      <c r="M27" s="91">
        <v>43751</v>
      </c>
      <c r="N27" s="90">
        <v>43891</v>
      </c>
      <c r="O27" s="35">
        <v>85</v>
      </c>
      <c r="P27" s="36"/>
      <c r="Q27" s="61"/>
      <c r="R27" s="62"/>
      <c r="S27" s="61"/>
      <c r="T27" s="63"/>
      <c r="U27" s="61"/>
      <c r="V27" s="61"/>
      <c r="W27" s="61"/>
      <c r="X27" s="64"/>
      <c r="Y27" s="65"/>
      <c r="Z27" s="66"/>
      <c r="AA27" s="61"/>
      <c r="AB27" s="61"/>
      <c r="AC27" s="61"/>
      <c r="AD27" s="64"/>
      <c r="AE27" s="65"/>
      <c r="AF27" s="66"/>
      <c r="AG27" s="61"/>
      <c r="AH27" s="61"/>
      <c r="AI27" s="61"/>
      <c r="AJ27" s="61"/>
      <c r="AK27" s="61"/>
      <c r="AL27" s="63"/>
      <c r="AM27" s="61"/>
      <c r="AN27" s="61"/>
      <c r="AO27" s="61"/>
      <c r="AP27" s="62"/>
      <c r="AQ27" s="61"/>
      <c r="AR27" s="63"/>
      <c r="AS27" s="61"/>
      <c r="AT27" s="61"/>
      <c r="AU27" s="61"/>
      <c r="AV27" s="62"/>
      <c r="AW27" s="67"/>
      <c r="AX27" s="61"/>
      <c r="AY27" s="67"/>
      <c r="AZ27" s="62"/>
      <c r="BA27" s="61"/>
      <c r="BB27" s="62"/>
      <c r="BC27" s="61"/>
      <c r="BD27" s="63"/>
      <c r="BE27" s="61"/>
      <c r="BF27" s="68"/>
      <c r="BG27" s="61"/>
      <c r="BH27" s="62"/>
      <c r="BI27" s="61"/>
      <c r="BJ27" s="63"/>
      <c r="BK27" s="61"/>
      <c r="BL27" s="68"/>
      <c r="BM27" s="61"/>
      <c r="BN27" s="62"/>
      <c r="BO27" s="61"/>
      <c r="BP27" s="63"/>
      <c r="BQ27" s="61"/>
      <c r="BR27" s="68"/>
      <c r="BS27" s="61"/>
      <c r="BT27" s="62"/>
      <c r="BU27" s="61"/>
      <c r="BV27" s="63"/>
      <c r="BW27" s="61"/>
      <c r="BX27" s="68"/>
      <c r="BY27" s="44"/>
      <c r="BZ27" s="45"/>
      <c r="CA27" s="44"/>
      <c r="CB27" s="46"/>
      <c r="CC27" s="44"/>
      <c r="CD27" s="54"/>
      <c r="CE27" s="47"/>
      <c r="CF27" s="45"/>
      <c r="CG27" s="44"/>
      <c r="CH27" s="46"/>
      <c r="CI27" s="44"/>
      <c r="CJ27" s="54"/>
      <c r="CK27" s="44"/>
      <c r="CL27" s="45"/>
      <c r="CM27" s="44"/>
      <c r="CN27" s="46"/>
      <c r="CO27" s="44"/>
      <c r="CP27" s="44"/>
      <c r="CQ27" s="44"/>
      <c r="CR27" s="48"/>
      <c r="CS27" s="44"/>
      <c r="CT27" s="49"/>
      <c r="CU27" s="46"/>
      <c r="CV27" s="44"/>
      <c r="CW27" s="44"/>
      <c r="CX27" s="50"/>
      <c r="CY27" s="44"/>
      <c r="CZ27" s="48"/>
      <c r="DA27" s="46"/>
      <c r="DB27" s="44"/>
      <c r="DC27" s="44"/>
      <c r="DD27" s="92"/>
      <c r="DE27" s="44"/>
      <c r="DF27" s="93"/>
      <c r="DG27" s="44"/>
      <c r="DH27" s="44"/>
      <c r="DI27" s="44"/>
      <c r="DJ27" s="45"/>
      <c r="DK27" s="44"/>
      <c r="DL27" s="46"/>
      <c r="DM27" s="46"/>
      <c r="DN27" s="44"/>
      <c r="DO27" s="44"/>
      <c r="DP27" s="45"/>
      <c r="DQ27" s="44"/>
      <c r="DR27" s="53"/>
      <c r="DS27" s="44"/>
      <c r="DT27" s="44"/>
      <c r="DU27" s="44"/>
      <c r="DV27" s="45"/>
      <c r="DW27" s="44"/>
      <c r="DX27" s="46"/>
      <c r="DY27" s="44"/>
      <c r="DZ27" s="44"/>
      <c r="EA27" s="44"/>
      <c r="EB27" s="45"/>
      <c r="EC27" s="44"/>
      <c r="ED27" s="46"/>
      <c r="EE27" s="44"/>
      <c r="EF27" s="44"/>
      <c r="EG27" s="44"/>
      <c r="EH27" s="45"/>
      <c r="EI27" s="44"/>
      <c r="EJ27" s="46"/>
      <c r="EK27" s="44"/>
      <c r="EL27" s="44"/>
      <c r="EM27" s="44"/>
      <c r="EN27" s="45"/>
      <c r="EO27" s="44"/>
      <c r="EP27" s="46"/>
      <c r="EQ27" s="44"/>
      <c r="ER27" s="44"/>
      <c r="ES27" s="44"/>
      <c r="ET27" s="54"/>
      <c r="EU27" s="44"/>
      <c r="EV27" s="46"/>
      <c r="EW27" s="44"/>
      <c r="EX27" s="44"/>
      <c r="EY27" s="44"/>
      <c r="EZ27" s="54"/>
      <c r="FA27" s="44"/>
      <c r="FB27" s="46"/>
      <c r="FC27" s="44"/>
      <c r="FD27" s="44"/>
      <c r="FE27" s="44"/>
      <c r="FF27" s="54"/>
      <c r="FG27" s="47"/>
      <c r="FH27" s="46"/>
      <c r="FI27" s="44"/>
      <c r="FJ27" s="44"/>
      <c r="FK27" s="44"/>
      <c r="FL27" s="45"/>
      <c r="FM27" s="55"/>
      <c r="FN27" s="46"/>
      <c r="FO27" s="44"/>
      <c r="FP27" s="44"/>
      <c r="FQ27" s="44"/>
      <c r="FR27" s="45"/>
      <c r="FS27" s="44"/>
      <c r="FT27" s="46"/>
      <c r="FU27" s="44"/>
      <c r="FV27" s="44"/>
      <c r="FW27" s="44"/>
      <c r="FX27" s="45"/>
      <c r="FY27" s="44"/>
      <c r="FZ27" s="45"/>
      <c r="GA27" s="46"/>
      <c r="GB27" s="44"/>
      <c r="GC27" s="44"/>
      <c r="GD27" s="45"/>
      <c r="GE27" s="55"/>
      <c r="GF27" s="46"/>
      <c r="GG27" s="44"/>
      <c r="GH27" s="44"/>
      <c r="GI27" s="44"/>
      <c r="GJ27" s="45"/>
      <c r="GK27" s="44"/>
      <c r="GL27" s="46"/>
      <c r="GM27" s="44"/>
      <c r="GN27" s="44"/>
      <c r="GO27" s="47"/>
      <c r="GP27" s="45"/>
      <c r="GQ27" s="44"/>
      <c r="GR27" s="46"/>
      <c r="GS27" s="44"/>
      <c r="GT27" s="44"/>
      <c r="GU27" s="56">
        <f>'2020'!$Q27+'2020'!$W27+'2020'!$AC27+'2020'!$AI27+'2020'!$AO27+'2020'!$AU27+'2020'!$BA27+'2020'!$BG27+'2020'!$BM27+'2020'!$BS27+'2020'!$BY27+'2020'!$CE27+'2020'!$CK27+'2020'!$CQ27+'2020'!$CW27+'2020'!$DC27+'2020'!$DI27+'2020'!$DO27+'2020'!$DU27+'2020'!$EA27+'2020'!$EG27+'2020'!$EM27+'2020'!$ES27+'2020'!$EY27+'2020'!$FE27+'2020'!$FK27+'2020'!$FQ27+'2020'!$FW27+'2020'!$GC27+'2020'!$GI27+'2020'!$GO27</f>
        <v>0</v>
      </c>
      <c r="GV27" s="69"/>
      <c r="GW27" s="56">
        <f>'2020'!$S27+'2020'!$Y27+'2020'!$AE27+'2020'!$AK27+'2020'!$AQ27+'2020'!$AW27+'2020'!$BC27+'2020'!$BI27+'2020'!$BO27+'2020'!$BU27+'2020'!$CA27+'2020'!$CG27+'2020'!$CM27+'2020'!$CS27+'2020'!$CY27+'2020'!$DE27+'2020'!$DK27+'2020'!$DQ27+'2020'!$DW27+'2020'!$EC27+'2020'!$EI27+'2020'!$EO27+'2020'!$EU27+'2020'!$FA27+'2020'!$FG27+'2020'!$FM27+'2020'!$FS27+'2020'!$FY27+'2020'!$GE27+'2020'!$GK27+'2020'!$GQ27</f>
        <v>0</v>
      </c>
      <c r="GX27" s="69"/>
      <c r="GY27" s="58">
        <f>'2020'!$O27+'2020'!$GU27-GW27</f>
        <v>85</v>
      </c>
      <c r="GZ27" s="69">
        <f>('2020'!$GY27*'2020'!$H27)/1000</f>
        <v>0.18710199999999999</v>
      </c>
      <c r="HA27" s="70" t="b">
        <f t="shared" si="2"/>
        <v>0</v>
      </c>
    </row>
    <row r="28" spans="1:209" ht="17.25" customHeight="1" x14ac:dyDescent="0.3">
      <c r="A28" s="76" t="s">
        <v>339</v>
      </c>
      <c r="B28" s="96" t="s">
        <v>251</v>
      </c>
      <c r="C28" s="27" t="s">
        <v>252</v>
      </c>
      <c r="D28" s="28">
        <v>1070</v>
      </c>
      <c r="E28" s="28">
        <v>510</v>
      </c>
      <c r="F28" s="28">
        <v>857</v>
      </c>
      <c r="G28" s="29">
        <v>201802</v>
      </c>
      <c r="H28" s="30">
        <v>4.4330999999999996</v>
      </c>
      <c r="I28" s="31">
        <f>'2020'!$GY28</f>
        <v>120</v>
      </c>
      <c r="J28" s="79">
        <f>('2020'!$I28*H28)/1000</f>
        <v>0.531972</v>
      </c>
      <c r="K28" s="33">
        <v>2</v>
      </c>
      <c r="L28" s="34">
        <v>43899</v>
      </c>
      <c r="M28" s="81">
        <v>43918</v>
      </c>
      <c r="N28" s="34">
        <v>43921</v>
      </c>
      <c r="O28" s="35">
        <v>120</v>
      </c>
      <c r="P28" s="36"/>
      <c r="Q28" s="61"/>
      <c r="R28" s="62"/>
      <c r="S28" s="61"/>
      <c r="T28" s="63"/>
      <c r="U28" s="61"/>
      <c r="V28" s="61"/>
      <c r="W28" s="61"/>
      <c r="X28" s="64"/>
      <c r="Y28" s="65"/>
      <c r="Z28" s="66"/>
      <c r="AA28" s="61"/>
      <c r="AB28" s="61"/>
      <c r="AC28" s="61"/>
      <c r="AD28" s="64"/>
      <c r="AE28" s="65"/>
      <c r="AF28" s="66"/>
      <c r="AG28" s="61"/>
      <c r="AH28" s="61"/>
      <c r="AI28" s="61"/>
      <c r="AJ28" s="68"/>
      <c r="AK28" s="61"/>
      <c r="AL28" s="63"/>
      <c r="AM28" s="61"/>
      <c r="AN28" s="68"/>
      <c r="AO28" s="61"/>
      <c r="AP28" s="62"/>
      <c r="AQ28" s="61"/>
      <c r="AR28" s="63"/>
      <c r="AS28" s="61"/>
      <c r="AT28" s="68"/>
      <c r="AU28" s="61"/>
      <c r="AV28" s="62"/>
      <c r="AW28" s="67"/>
      <c r="AX28" s="61"/>
      <c r="AY28" s="67"/>
      <c r="AZ28" s="62"/>
      <c r="BA28" s="61"/>
      <c r="BB28" s="62"/>
      <c r="BC28" s="61"/>
      <c r="BD28" s="63"/>
      <c r="BE28" s="61"/>
      <c r="BF28" s="68"/>
      <c r="BG28" s="61"/>
      <c r="BH28" s="62"/>
      <c r="BI28" s="61"/>
      <c r="BJ28" s="63"/>
      <c r="BK28" s="61"/>
      <c r="BL28" s="61"/>
      <c r="BM28" s="61"/>
      <c r="BN28" s="62"/>
      <c r="BO28" s="61"/>
      <c r="BP28" s="63"/>
      <c r="BQ28" s="61"/>
      <c r="BR28" s="61"/>
      <c r="BS28" s="61"/>
      <c r="BT28" s="62"/>
      <c r="BU28" s="61"/>
      <c r="BV28" s="63"/>
      <c r="BW28" s="61"/>
      <c r="BX28" s="61"/>
      <c r="BY28" s="44"/>
      <c r="BZ28" s="45"/>
      <c r="CA28" s="44"/>
      <c r="CB28" s="46"/>
      <c r="CC28" s="44"/>
      <c r="CD28" s="44"/>
      <c r="CE28" s="47"/>
      <c r="CF28" s="45"/>
      <c r="CG28" s="44"/>
      <c r="CH28" s="46"/>
      <c r="CI28" s="44"/>
      <c r="CJ28" s="44"/>
      <c r="CK28" s="44"/>
      <c r="CL28" s="45"/>
      <c r="CM28" s="44"/>
      <c r="CN28" s="46"/>
      <c r="CO28" s="44"/>
      <c r="CP28" s="44"/>
      <c r="CQ28" s="44"/>
      <c r="CR28" s="48"/>
      <c r="CS28" s="44"/>
      <c r="CT28" s="49"/>
      <c r="CU28" s="46"/>
      <c r="CV28" s="44"/>
      <c r="CW28" s="44"/>
      <c r="CX28" s="50"/>
      <c r="CY28" s="44"/>
      <c r="CZ28" s="48"/>
      <c r="DA28" s="46"/>
      <c r="DB28" s="44"/>
      <c r="DC28" s="44"/>
      <c r="DD28" s="51"/>
      <c r="DE28" s="44"/>
      <c r="DF28" s="52"/>
      <c r="DG28" s="44"/>
      <c r="DH28" s="44"/>
      <c r="DI28" s="44"/>
      <c r="DJ28" s="45"/>
      <c r="DK28" s="44"/>
      <c r="DL28" s="46"/>
      <c r="DM28" s="46"/>
      <c r="DN28" s="44"/>
      <c r="DO28" s="44"/>
      <c r="DP28" s="45"/>
      <c r="DQ28" s="44"/>
      <c r="DR28" s="53"/>
      <c r="DS28" s="44"/>
      <c r="DT28" s="44"/>
      <c r="DU28" s="44"/>
      <c r="DV28" s="45"/>
      <c r="DW28" s="44"/>
      <c r="DX28" s="46"/>
      <c r="DY28" s="44"/>
      <c r="DZ28" s="44"/>
      <c r="EA28" s="44"/>
      <c r="EB28" s="45"/>
      <c r="EC28" s="44"/>
      <c r="ED28" s="46"/>
      <c r="EE28" s="44"/>
      <c r="EF28" s="44"/>
      <c r="EG28" s="44"/>
      <c r="EH28" s="45"/>
      <c r="EI28" s="44"/>
      <c r="EJ28" s="46"/>
      <c r="EK28" s="44"/>
      <c r="EL28" s="44"/>
      <c r="EM28" s="44"/>
      <c r="EN28" s="45"/>
      <c r="EO28" s="44"/>
      <c r="EP28" s="46"/>
      <c r="EQ28" s="44"/>
      <c r="ER28" s="44"/>
      <c r="ES28" s="44"/>
      <c r="ET28" s="54"/>
      <c r="EU28" s="75"/>
      <c r="EV28" s="46"/>
      <c r="EW28" s="44"/>
      <c r="EX28" s="44"/>
      <c r="EY28" s="44"/>
      <c r="EZ28" s="54"/>
      <c r="FA28" s="44"/>
      <c r="FB28" s="46"/>
      <c r="FC28" s="44"/>
      <c r="FD28" s="44"/>
      <c r="FE28" s="44"/>
      <c r="FF28" s="54"/>
      <c r="FG28" s="47"/>
      <c r="FH28" s="46"/>
      <c r="FI28" s="44"/>
      <c r="FJ28" s="44"/>
      <c r="FK28" s="44"/>
      <c r="FL28" s="45"/>
      <c r="FM28" s="55"/>
      <c r="FN28" s="46"/>
      <c r="FO28" s="44"/>
      <c r="FP28" s="44"/>
      <c r="FQ28" s="44"/>
      <c r="FR28" s="45"/>
      <c r="FS28" s="44"/>
      <c r="FT28" s="46"/>
      <c r="FU28" s="44"/>
      <c r="FV28" s="44"/>
      <c r="FW28" s="44"/>
      <c r="FX28" s="45"/>
      <c r="FY28" s="44"/>
      <c r="FZ28" s="45"/>
      <c r="GA28" s="46"/>
      <c r="GB28" s="44"/>
      <c r="GC28" s="44"/>
      <c r="GD28" s="45"/>
      <c r="GE28" s="55"/>
      <c r="GF28" s="46"/>
      <c r="GG28" s="44"/>
      <c r="GH28" s="44"/>
      <c r="GI28" s="44"/>
      <c r="GJ28" s="45"/>
      <c r="GK28" s="44"/>
      <c r="GL28" s="46"/>
      <c r="GM28" s="44"/>
      <c r="GN28" s="44"/>
      <c r="GO28" s="47"/>
      <c r="GP28" s="45"/>
      <c r="GQ28" s="44"/>
      <c r="GR28" s="46"/>
      <c r="GS28" s="44"/>
      <c r="GT28" s="44"/>
      <c r="GU28" s="56">
        <f>'2020'!$Q28+'2020'!$W28+'2020'!$AC28+'2020'!$AI28+'2020'!$AO28+'2020'!$AU28+'2020'!$BA28+'2020'!$BG28+'2020'!$BM28+'2020'!$BS28+'2020'!$BY28+'2020'!$CE28+'2020'!$CK28+'2020'!$CQ28+'2020'!$CW28+'2020'!$DC28+'2020'!$DI28+'2020'!$DO28+'2020'!$DU28+'2020'!$EA28+'2020'!$EG28+'2020'!$EM28+'2020'!$ES28+'2020'!$EY28+'2020'!$FE28+'2020'!$FK28+'2020'!$FQ28+'2020'!$FW28+'2020'!$GC28+'2020'!$GI28+'2020'!$GO28</f>
        <v>0</v>
      </c>
      <c r="GV28" s="69"/>
      <c r="GW28" s="56">
        <f>'2020'!$S28+'2020'!$Y28+'2020'!$AE28+'2020'!$AK28+'2020'!$AQ28+'2020'!$AW28+'2020'!$BC28+'2020'!$BI28+'2020'!$BO28+'2020'!$BU28+'2020'!$CA28+'2020'!$CG28+'2020'!$CM28+'2020'!$CS28+'2020'!$CY28+'2020'!$DE28+'2020'!$DK28+'2020'!$DQ28+'2020'!$DW28+'2020'!$EC28+'2020'!$EI28+'2020'!$EO28+'2020'!$EU28+'2020'!$FA28+'2020'!$FG28+'2020'!$FM28+'2020'!$FS28+'2020'!$FY28+'2020'!$GE28+'2020'!$GK28+'2020'!$GQ28</f>
        <v>0</v>
      </c>
      <c r="GX28" s="69"/>
      <c r="GY28" s="58">
        <f>'2020'!$O28+'2020'!$GU28-GW28</f>
        <v>120</v>
      </c>
      <c r="GZ28" s="69">
        <f>('2020'!$GY28*'2020'!$H28)/1000</f>
        <v>0.531972</v>
      </c>
      <c r="HA28" s="70" t="b">
        <f>$G28=$D$3</f>
        <v>0</v>
      </c>
    </row>
    <row r="29" spans="1:209" ht="17.25" customHeight="1" x14ac:dyDescent="0.3">
      <c r="A29" s="76" t="s">
        <v>339</v>
      </c>
      <c r="B29" s="97" t="s">
        <v>253</v>
      </c>
      <c r="C29" s="87" t="s">
        <v>254</v>
      </c>
      <c r="D29" s="28">
        <v>317</v>
      </c>
      <c r="E29" s="28">
        <v>207</v>
      </c>
      <c r="F29" s="28">
        <v>239</v>
      </c>
      <c r="G29" s="88">
        <v>201519</v>
      </c>
      <c r="H29" s="28">
        <v>0.23400000000000001</v>
      </c>
      <c r="I29" s="89">
        <f>'2020'!$GY29</f>
        <v>1700</v>
      </c>
      <c r="J29" s="79">
        <f>('2020'!$I29*H29)/1000</f>
        <v>0.39779999999999999</v>
      </c>
      <c r="K29" s="80">
        <v>1</v>
      </c>
      <c r="L29" s="90">
        <v>43874</v>
      </c>
      <c r="M29" s="91">
        <v>43874</v>
      </c>
      <c r="N29" s="90">
        <v>43878</v>
      </c>
      <c r="O29" s="35">
        <v>1700</v>
      </c>
      <c r="P29" s="36"/>
      <c r="Q29" s="61"/>
      <c r="R29" s="62"/>
      <c r="S29" s="61"/>
      <c r="T29" s="63"/>
      <c r="U29" s="61"/>
      <c r="V29" s="61"/>
      <c r="W29" s="61"/>
      <c r="X29" s="64"/>
      <c r="Y29" s="65"/>
      <c r="Z29" s="66"/>
      <c r="AA29" s="61"/>
      <c r="AB29" s="61"/>
      <c r="AC29" s="61"/>
      <c r="AD29" s="64"/>
      <c r="AE29" s="65"/>
      <c r="AF29" s="66"/>
      <c r="AG29" s="61"/>
      <c r="AH29" s="61"/>
      <c r="AI29" s="61"/>
      <c r="AJ29" s="68"/>
      <c r="AK29" s="61"/>
      <c r="AL29" s="63"/>
      <c r="AM29" s="61"/>
      <c r="AN29" s="68"/>
      <c r="AO29" s="61"/>
      <c r="AP29" s="62"/>
      <c r="AQ29" s="61"/>
      <c r="AR29" s="63"/>
      <c r="AS29" s="61"/>
      <c r="AT29" s="68"/>
      <c r="AU29" s="61"/>
      <c r="AV29" s="62"/>
      <c r="AW29" s="67"/>
      <c r="AX29" s="61"/>
      <c r="AY29" s="67"/>
      <c r="AZ29" s="62"/>
      <c r="BA29" s="61"/>
      <c r="BB29" s="62"/>
      <c r="BC29" s="61"/>
      <c r="BD29" s="63"/>
      <c r="BE29" s="61"/>
      <c r="BF29" s="68"/>
      <c r="BG29" s="61"/>
      <c r="BH29" s="62"/>
      <c r="BI29" s="61"/>
      <c r="BJ29" s="63"/>
      <c r="BK29" s="61"/>
      <c r="BL29" s="61"/>
      <c r="BM29" s="61"/>
      <c r="BN29" s="62"/>
      <c r="BO29" s="61"/>
      <c r="BP29" s="63"/>
      <c r="BQ29" s="61"/>
      <c r="BR29" s="61"/>
      <c r="BS29" s="61"/>
      <c r="BT29" s="62"/>
      <c r="BU29" s="61"/>
      <c r="BV29" s="63"/>
      <c r="BW29" s="61"/>
      <c r="BX29" s="61"/>
      <c r="BY29" s="44"/>
      <c r="BZ29" s="45"/>
      <c r="CA29" s="44"/>
      <c r="CB29" s="46"/>
      <c r="CC29" s="44"/>
      <c r="CD29" s="44"/>
      <c r="CE29" s="47"/>
      <c r="CF29" s="45"/>
      <c r="CG29" s="44"/>
      <c r="CH29" s="46"/>
      <c r="CI29" s="44"/>
      <c r="CJ29" s="44"/>
      <c r="CK29" s="44"/>
      <c r="CL29" s="45"/>
      <c r="CM29" s="44"/>
      <c r="CN29" s="46"/>
      <c r="CO29" s="44"/>
      <c r="CP29" s="44"/>
      <c r="CQ29" s="44"/>
      <c r="CR29" s="48"/>
      <c r="CS29" s="44"/>
      <c r="CT29" s="49"/>
      <c r="CU29" s="46"/>
      <c r="CV29" s="44"/>
      <c r="CW29" s="44"/>
      <c r="CX29" s="50"/>
      <c r="CY29" s="44"/>
      <c r="CZ29" s="48"/>
      <c r="DA29" s="46"/>
      <c r="DB29" s="44"/>
      <c r="DC29" s="44"/>
      <c r="DD29" s="92"/>
      <c r="DE29" s="44"/>
      <c r="DF29" s="93"/>
      <c r="DG29" s="44"/>
      <c r="DH29" s="44"/>
      <c r="DI29" s="44"/>
      <c r="DJ29" s="45"/>
      <c r="DK29" s="44"/>
      <c r="DL29" s="46"/>
      <c r="DM29" s="46"/>
      <c r="DN29" s="44"/>
      <c r="DO29" s="44"/>
      <c r="DP29" s="45"/>
      <c r="DQ29" s="44"/>
      <c r="DR29" s="53"/>
      <c r="DS29" s="44"/>
      <c r="DT29" s="44"/>
      <c r="DU29" s="44"/>
      <c r="DV29" s="45"/>
      <c r="DW29" s="44"/>
      <c r="DX29" s="46"/>
      <c r="DY29" s="44"/>
      <c r="DZ29" s="44"/>
      <c r="EA29" s="44"/>
      <c r="EB29" s="45"/>
      <c r="EC29" s="44"/>
      <c r="ED29" s="46"/>
      <c r="EE29" s="44"/>
      <c r="EF29" s="44"/>
      <c r="EG29" s="44"/>
      <c r="EH29" s="45"/>
      <c r="EI29" s="44"/>
      <c r="EJ29" s="46"/>
      <c r="EK29" s="44"/>
      <c r="EL29" s="44"/>
      <c r="EM29" s="44"/>
      <c r="EN29" s="45"/>
      <c r="EO29" s="44"/>
      <c r="EP29" s="46"/>
      <c r="EQ29" s="44"/>
      <c r="ER29" s="44"/>
      <c r="ES29" s="44"/>
      <c r="ET29" s="54"/>
      <c r="EU29" s="44"/>
      <c r="EV29" s="46"/>
      <c r="EW29" s="44"/>
      <c r="EX29" s="44"/>
      <c r="EY29" s="44"/>
      <c r="EZ29" s="54"/>
      <c r="FA29" s="44"/>
      <c r="FB29" s="46"/>
      <c r="FC29" s="44"/>
      <c r="FD29" s="44"/>
      <c r="FE29" s="44"/>
      <c r="FF29" s="54"/>
      <c r="FG29" s="47"/>
      <c r="FH29" s="46"/>
      <c r="FI29" s="44"/>
      <c r="FJ29" s="44"/>
      <c r="FK29" s="44"/>
      <c r="FL29" s="45"/>
      <c r="FM29" s="55"/>
      <c r="FN29" s="46"/>
      <c r="FO29" s="44"/>
      <c r="FP29" s="44"/>
      <c r="FQ29" s="44"/>
      <c r="FR29" s="45"/>
      <c r="FS29" s="44"/>
      <c r="FT29" s="46"/>
      <c r="FU29" s="44"/>
      <c r="FV29" s="44"/>
      <c r="FW29" s="44"/>
      <c r="FX29" s="45"/>
      <c r="FY29" s="44"/>
      <c r="FZ29" s="45"/>
      <c r="GA29" s="46"/>
      <c r="GB29" s="44"/>
      <c r="GC29" s="44"/>
      <c r="GD29" s="45"/>
      <c r="GE29" s="55"/>
      <c r="GF29" s="46"/>
      <c r="GG29" s="44"/>
      <c r="GH29" s="44"/>
      <c r="GI29" s="44"/>
      <c r="GJ29" s="45"/>
      <c r="GK29" s="44"/>
      <c r="GL29" s="46"/>
      <c r="GM29" s="44"/>
      <c r="GN29" s="44"/>
      <c r="GO29" s="47"/>
      <c r="GP29" s="45"/>
      <c r="GQ29" s="44"/>
      <c r="GR29" s="46"/>
      <c r="GS29" s="44"/>
      <c r="GT29" s="44"/>
      <c r="GU29" s="56">
        <f>'2020'!$Q29+'2020'!$W29+'2020'!$AC29+'2020'!$AI29+'2020'!$AO29+'2020'!$AU29+'2020'!$BA29+'2020'!$BG29+'2020'!$BM29+'2020'!$BS29+'2020'!$BY29+'2020'!$CE29+'2020'!$CK29+'2020'!$CQ29+'2020'!$CW29+'2020'!$DC29+'2020'!$DI29+'2020'!$DO29+'2020'!$DU29+'2020'!$EA29+'2020'!$EG29+'2020'!$EM29+'2020'!$ES29+'2020'!$EY29+'2020'!$FE29+'2020'!$FK29+'2020'!$FQ29+'2020'!$FW29+'2020'!$GC29+'2020'!$GI29+'2020'!$GO29</f>
        <v>0</v>
      </c>
      <c r="GV29" s="69"/>
      <c r="GW29" s="56">
        <f>'2020'!$S29+'2020'!$Y29+'2020'!$AE29+'2020'!$AK29+'2020'!$AQ29+'2020'!$AW29+'2020'!$BC29+'2020'!$BI29+'2020'!$BO29+'2020'!$BU29+'2020'!$CA29+'2020'!$CG29+'2020'!$CM29+'2020'!$CS29+'2020'!$CY29+'2020'!$DE29+'2020'!$DK29+'2020'!$DQ29+'2020'!$DW29+'2020'!$EC29+'2020'!$EI29+'2020'!$EO29+'2020'!$EU29+'2020'!$FA29+'2020'!$FG29+'2020'!$FM29+'2020'!$FS29+'2020'!$FY29+'2020'!$GE29+'2020'!$GK29+'2020'!$GQ29</f>
        <v>0</v>
      </c>
      <c r="GX29" s="69"/>
      <c r="GY29" s="58">
        <f>'2020'!$O29+'2020'!$GU29-GW29</f>
        <v>1700</v>
      </c>
      <c r="GZ29" s="69">
        <f>('2020'!$GY29*'2020'!$H29)/1000</f>
        <v>0.39779999999999999</v>
      </c>
      <c r="HA29" s="70" t="b">
        <f>$G29=$D$3</f>
        <v>0</v>
      </c>
    </row>
    <row r="30" spans="1:209" ht="17.25" customHeight="1" x14ac:dyDescent="0.3">
      <c r="A30" s="76" t="s">
        <v>339</v>
      </c>
      <c r="B30" s="26" t="s">
        <v>255</v>
      </c>
      <c r="C30" s="98" t="s">
        <v>256</v>
      </c>
      <c r="D30" s="28">
        <v>335</v>
      </c>
      <c r="E30" s="28">
        <v>227</v>
      </c>
      <c r="F30" s="28">
        <v>294</v>
      </c>
      <c r="G30" s="29">
        <v>202004</v>
      </c>
      <c r="H30" s="30">
        <v>0.28970000000000001</v>
      </c>
      <c r="I30" s="31">
        <f>'2020'!$GY30</f>
        <v>8100</v>
      </c>
      <c r="J30" s="79">
        <f>('2020'!$I30*H30)/1000</f>
        <v>2.3465700000000003</v>
      </c>
      <c r="K30" s="33">
        <v>9</v>
      </c>
      <c r="L30" s="34">
        <v>43915</v>
      </c>
      <c r="M30" s="81">
        <v>43920</v>
      </c>
      <c r="N30" s="34">
        <v>43921</v>
      </c>
      <c r="O30" s="71">
        <v>8100</v>
      </c>
      <c r="P30" s="36"/>
      <c r="Q30" s="37"/>
      <c r="R30" s="38"/>
      <c r="S30" s="37"/>
      <c r="T30" s="37"/>
      <c r="U30" s="37"/>
      <c r="V30" s="37"/>
      <c r="W30" s="37"/>
      <c r="X30" s="38"/>
      <c r="Y30" s="39"/>
      <c r="Z30" s="37"/>
      <c r="AA30" s="37"/>
      <c r="AB30" s="37"/>
      <c r="AC30" s="37"/>
      <c r="AD30" s="38"/>
      <c r="AE30" s="39"/>
      <c r="AF30" s="37"/>
      <c r="AG30" s="37"/>
      <c r="AH30" s="37"/>
      <c r="AI30" s="37"/>
      <c r="AJ30" s="38"/>
      <c r="AK30" s="37"/>
      <c r="AL30" s="37"/>
      <c r="AM30" s="37"/>
      <c r="AN30" s="37"/>
      <c r="AO30" s="37"/>
      <c r="AP30" s="38"/>
      <c r="AQ30" s="37"/>
      <c r="AR30" s="37"/>
      <c r="AS30" s="37"/>
      <c r="AT30" s="37"/>
      <c r="AU30" s="37"/>
      <c r="AV30" s="38"/>
      <c r="AW30" s="41"/>
      <c r="AX30" s="37"/>
      <c r="AY30" s="41"/>
      <c r="AZ30" s="37"/>
      <c r="BA30" s="37"/>
      <c r="BB30" s="38"/>
      <c r="BC30" s="37"/>
      <c r="BD30" s="37"/>
      <c r="BE30" s="37"/>
      <c r="BF30" s="37"/>
      <c r="BG30" s="37"/>
      <c r="BH30" s="38"/>
      <c r="BI30" s="37"/>
      <c r="BJ30" s="37"/>
      <c r="BK30" s="37"/>
      <c r="BL30" s="37"/>
      <c r="BM30" s="37"/>
      <c r="BN30" s="38"/>
      <c r="BO30" s="37"/>
      <c r="BP30" s="37"/>
      <c r="BQ30" s="37"/>
      <c r="BR30" s="37"/>
      <c r="BS30" s="37"/>
      <c r="BT30" s="38"/>
      <c r="BU30" s="37"/>
      <c r="BV30" s="37"/>
      <c r="BW30" s="37"/>
      <c r="BX30" s="37"/>
      <c r="BY30" s="44"/>
      <c r="BZ30" s="54"/>
      <c r="CA30" s="44"/>
      <c r="CB30" s="44"/>
      <c r="CC30" s="44"/>
      <c r="CD30" s="44"/>
      <c r="CE30" s="47"/>
      <c r="CF30" s="54"/>
      <c r="CG30" s="44"/>
      <c r="CH30" s="44"/>
      <c r="CI30" s="44"/>
      <c r="CJ30" s="44"/>
      <c r="CK30" s="44"/>
      <c r="CL30" s="54"/>
      <c r="CM30" s="44"/>
      <c r="CN30" s="44"/>
      <c r="CO30" s="44"/>
      <c r="CP30" s="44"/>
      <c r="CQ30" s="44"/>
      <c r="CR30" s="72"/>
      <c r="CS30" s="44"/>
      <c r="CT30" s="73"/>
      <c r="CU30" s="44"/>
      <c r="CV30" s="44"/>
      <c r="CW30" s="44"/>
      <c r="CX30" s="74"/>
      <c r="CY30" s="44"/>
      <c r="CZ30" s="73"/>
      <c r="DA30" s="44"/>
      <c r="DB30" s="44"/>
      <c r="DC30" s="44"/>
      <c r="DD30" s="51"/>
      <c r="DE30" s="44"/>
      <c r="DF30" s="52"/>
      <c r="DG30" s="44"/>
      <c r="DH30" s="44"/>
      <c r="DI30" s="44"/>
      <c r="DJ30" s="54"/>
      <c r="DK30" s="44"/>
      <c r="DL30" s="44"/>
      <c r="DM30" s="44"/>
      <c r="DN30" s="44"/>
      <c r="DO30" s="44"/>
      <c r="DP30" s="54"/>
      <c r="DQ30" s="44"/>
      <c r="DR30" s="47"/>
      <c r="DS30" s="44"/>
      <c r="DT30" s="44"/>
      <c r="DU30" s="44"/>
      <c r="DV30" s="54"/>
      <c r="DW30" s="44"/>
      <c r="DX30" s="44"/>
      <c r="DY30" s="44"/>
      <c r="DZ30" s="44"/>
      <c r="EA30" s="44"/>
      <c r="EB30" s="54"/>
      <c r="EC30" s="44"/>
      <c r="ED30" s="44"/>
      <c r="EE30" s="44"/>
      <c r="EF30" s="44"/>
      <c r="EG30" s="44"/>
      <c r="EH30" s="54"/>
      <c r="EI30" s="44"/>
      <c r="EJ30" s="44"/>
      <c r="EK30" s="44"/>
      <c r="EL30" s="44"/>
      <c r="EM30" s="44"/>
      <c r="EN30" s="54"/>
      <c r="EO30" s="44"/>
      <c r="EP30" s="44"/>
      <c r="EQ30" s="44"/>
      <c r="ER30" s="44"/>
      <c r="ES30" s="44"/>
      <c r="ET30" s="54"/>
      <c r="EU30" s="75"/>
      <c r="EV30" s="44"/>
      <c r="EW30" s="44"/>
      <c r="EX30" s="44"/>
      <c r="EY30" s="44"/>
      <c r="EZ30" s="54"/>
      <c r="FA30" s="44"/>
      <c r="FB30" s="44"/>
      <c r="FC30" s="44"/>
      <c r="FD30" s="44"/>
      <c r="FE30" s="44"/>
      <c r="FF30" s="54"/>
      <c r="FG30" s="47"/>
      <c r="FH30" s="44"/>
      <c r="FI30" s="44"/>
      <c r="FJ30" s="44"/>
      <c r="FK30" s="44"/>
      <c r="FL30" s="54"/>
      <c r="FM30" s="55"/>
      <c r="FN30" s="44"/>
      <c r="FO30" s="44"/>
      <c r="FP30" s="44"/>
      <c r="FQ30" s="44"/>
      <c r="FR30" s="54"/>
      <c r="FS30" s="44"/>
      <c r="FT30" s="44"/>
      <c r="FU30" s="44"/>
      <c r="FV30" s="44"/>
      <c r="FW30" s="44"/>
      <c r="FX30" s="54"/>
      <c r="FY30" s="44"/>
      <c r="FZ30" s="54"/>
      <c r="GA30" s="44"/>
      <c r="GB30" s="44"/>
      <c r="GC30" s="44"/>
      <c r="GD30" s="54"/>
      <c r="GE30" s="55"/>
      <c r="GF30" s="44"/>
      <c r="GG30" s="44"/>
      <c r="GH30" s="44"/>
      <c r="GI30" s="44"/>
      <c r="GJ30" s="54"/>
      <c r="GK30" s="44"/>
      <c r="GL30" s="44"/>
      <c r="GM30" s="44"/>
      <c r="GN30" s="44"/>
      <c r="GO30" s="47"/>
      <c r="GP30" s="54"/>
      <c r="GQ30" s="44"/>
      <c r="GR30" s="44"/>
      <c r="GS30" s="44"/>
      <c r="GT30" s="44"/>
      <c r="GU30" s="56">
        <f>'2020'!$Q30+'2020'!$W30+'2020'!$AC30+'2020'!$AI30+'2020'!$AO30+'2020'!$AU30+'2020'!$BA30+'2020'!$BG30+'2020'!$BM30+'2020'!$BS30+'2020'!$BY30+'2020'!$CE30+'2020'!$CK30+'2020'!$CQ30+'2020'!$CW30+'2020'!$DC30+'2020'!$DI30+'2020'!$DO30+'2020'!$DU30+'2020'!$EA30+'2020'!$EG30+'2020'!$EM30+'2020'!$ES30+'2020'!$EY30+'2020'!$FE30+'2020'!$FK30+'2020'!$FQ30+'2020'!$FW30+'2020'!$GC30+'2020'!$GI30+'2020'!$GO30</f>
        <v>0</v>
      </c>
      <c r="GV30" s="57"/>
      <c r="GW30" s="56">
        <f>'2020'!$S30+'2020'!$Y30+'2020'!$AE30+'2020'!$AK30+'2020'!$AQ30+'2020'!$AW30+'2020'!$BC30+'2020'!$BI30+'2020'!$BO30+'2020'!$BU30+'2020'!$CA30+'2020'!$CG30+'2020'!$CM30+'2020'!$CS30+'2020'!$CY30+'2020'!$DE30+'2020'!$DK30+'2020'!$DQ30+'2020'!$DW30+'2020'!$EC30+'2020'!$EI30+'2020'!$EO30+'2020'!$EU30+'2020'!$FA30+'2020'!$FG30+'2020'!$FM30+'2020'!$FS30+'2020'!$FY30+'2020'!$GE30+'2020'!$GK30+'2020'!$GQ30</f>
        <v>0</v>
      </c>
      <c r="GX30" s="57"/>
      <c r="GY30" s="58">
        <f>'2020'!$O30+'2020'!$GU30-GW30</f>
        <v>8100</v>
      </c>
      <c r="GZ30" s="57">
        <f>('2020'!$GY30*'2020'!$H30)/1000</f>
        <v>2.3465700000000003</v>
      </c>
      <c r="HA30" s="86" t="b">
        <f>$G30=$D$3</f>
        <v>0</v>
      </c>
    </row>
    <row r="31" spans="1:209" ht="17.25" customHeight="1" x14ac:dyDescent="0.3">
      <c r="A31" s="76" t="s">
        <v>339</v>
      </c>
      <c r="B31" s="26" t="s">
        <v>255</v>
      </c>
      <c r="C31" s="98" t="s">
        <v>257</v>
      </c>
      <c r="D31" s="28">
        <v>397</v>
      </c>
      <c r="E31" s="28">
        <v>397</v>
      </c>
      <c r="F31" s="28">
        <v>229</v>
      </c>
      <c r="G31" s="88">
        <v>201731</v>
      </c>
      <c r="H31" s="28">
        <v>0.48520000000000002</v>
      </c>
      <c r="I31" s="89">
        <f>'2020'!$GY31</f>
        <v>1700</v>
      </c>
      <c r="J31" s="79">
        <f>('2020'!$I31*H31)/1000</f>
        <v>0.82484000000000002</v>
      </c>
      <c r="K31" s="80" t="s">
        <v>227</v>
      </c>
      <c r="L31" s="90">
        <v>43892</v>
      </c>
      <c r="M31" s="91">
        <v>43900</v>
      </c>
      <c r="N31" s="90">
        <v>43918</v>
      </c>
      <c r="O31" s="71">
        <v>1700</v>
      </c>
      <c r="P31" s="36"/>
      <c r="Q31" s="37"/>
      <c r="R31" s="43"/>
      <c r="S31" s="37"/>
      <c r="T31" s="42"/>
      <c r="U31" s="37"/>
      <c r="V31" s="37"/>
      <c r="W31" s="37"/>
      <c r="X31" s="38"/>
      <c r="Y31" s="39"/>
      <c r="Z31" s="37"/>
      <c r="AA31" s="37"/>
      <c r="AB31" s="37"/>
      <c r="AC31" s="37"/>
      <c r="AD31" s="43"/>
      <c r="AE31" s="39"/>
      <c r="AF31" s="37"/>
      <c r="AG31" s="37"/>
      <c r="AH31" s="37"/>
      <c r="AI31" s="37"/>
      <c r="AJ31" s="43"/>
      <c r="AK31" s="37"/>
      <c r="AL31" s="42"/>
      <c r="AM31" s="37"/>
      <c r="AN31" s="37"/>
      <c r="AO31" s="37"/>
      <c r="AP31" s="43"/>
      <c r="AQ31" s="37"/>
      <c r="AR31" s="42"/>
      <c r="AS31" s="37"/>
      <c r="AT31" s="37"/>
      <c r="AU31" s="37"/>
      <c r="AV31" s="43"/>
      <c r="AW31" s="41"/>
      <c r="AX31" s="42"/>
      <c r="AY31" s="41"/>
      <c r="AZ31" s="38"/>
      <c r="BA31" s="37"/>
      <c r="BB31" s="43"/>
      <c r="BC31" s="37"/>
      <c r="BD31" s="42"/>
      <c r="BE31" s="37"/>
      <c r="BF31" s="37"/>
      <c r="BG31" s="37"/>
      <c r="BH31" s="43"/>
      <c r="BI31" s="37"/>
      <c r="BJ31" s="42"/>
      <c r="BK31" s="37"/>
      <c r="BL31" s="37"/>
      <c r="BM31" s="37"/>
      <c r="BN31" s="43"/>
      <c r="BO31" s="37"/>
      <c r="BP31" s="42"/>
      <c r="BQ31" s="37"/>
      <c r="BR31" s="37"/>
      <c r="BS31" s="37"/>
      <c r="BT31" s="43"/>
      <c r="BU31" s="37"/>
      <c r="BV31" s="42"/>
      <c r="BW31" s="37"/>
      <c r="BX31" s="37"/>
      <c r="BY31" s="44"/>
      <c r="BZ31" s="45"/>
      <c r="CA31" s="44"/>
      <c r="CB31" s="46"/>
      <c r="CC31" s="44"/>
      <c r="CD31" s="44"/>
      <c r="CE31" s="47"/>
      <c r="CF31" s="45"/>
      <c r="CG31" s="44"/>
      <c r="CH31" s="46"/>
      <c r="CI31" s="44"/>
      <c r="CJ31" s="44"/>
      <c r="CK31" s="44"/>
      <c r="CL31" s="45"/>
      <c r="CM31" s="44"/>
      <c r="CN31" s="46"/>
      <c r="CO31" s="44"/>
      <c r="CP31" s="44"/>
      <c r="CQ31" s="44"/>
      <c r="CR31" s="48"/>
      <c r="CS31" s="44"/>
      <c r="CT31" s="49"/>
      <c r="CU31" s="46"/>
      <c r="CV31" s="44"/>
      <c r="CW31" s="44"/>
      <c r="CX31" s="50"/>
      <c r="CY31" s="44"/>
      <c r="CZ31" s="48"/>
      <c r="DA31" s="46"/>
      <c r="DB31" s="44"/>
      <c r="DC31" s="44"/>
      <c r="DD31" s="92"/>
      <c r="DE31" s="44"/>
      <c r="DF31" s="93"/>
      <c r="DG31" s="44"/>
      <c r="DH31" s="44"/>
      <c r="DI31" s="44"/>
      <c r="DJ31" s="45"/>
      <c r="DK31" s="44"/>
      <c r="DL31" s="46"/>
      <c r="DM31" s="46"/>
      <c r="DN31" s="44"/>
      <c r="DO31" s="44"/>
      <c r="DP31" s="45"/>
      <c r="DQ31" s="44"/>
      <c r="DR31" s="53"/>
      <c r="DS31" s="44"/>
      <c r="DT31" s="44"/>
      <c r="DU31" s="44"/>
      <c r="DV31" s="45"/>
      <c r="DW31" s="44"/>
      <c r="DX31" s="46"/>
      <c r="DY31" s="44"/>
      <c r="DZ31" s="44"/>
      <c r="EA31" s="44"/>
      <c r="EB31" s="45"/>
      <c r="EC31" s="44"/>
      <c r="ED31" s="46"/>
      <c r="EE31" s="44"/>
      <c r="EF31" s="44"/>
      <c r="EG31" s="44"/>
      <c r="EH31" s="45"/>
      <c r="EI31" s="44"/>
      <c r="EJ31" s="46"/>
      <c r="EK31" s="44"/>
      <c r="EL31" s="44"/>
      <c r="EM31" s="44"/>
      <c r="EN31" s="45"/>
      <c r="EO31" s="44"/>
      <c r="EP31" s="46"/>
      <c r="EQ31" s="44"/>
      <c r="ER31" s="44"/>
      <c r="ES31" s="44"/>
      <c r="ET31" s="45"/>
      <c r="EU31" s="75"/>
      <c r="EV31" s="46"/>
      <c r="EW31" s="44"/>
      <c r="EX31" s="44"/>
      <c r="EY31" s="44"/>
      <c r="EZ31" s="45"/>
      <c r="FA31" s="44"/>
      <c r="FB31" s="46"/>
      <c r="FC31" s="44"/>
      <c r="FD31" s="44"/>
      <c r="FE31" s="44"/>
      <c r="FF31" s="45"/>
      <c r="FG31" s="47"/>
      <c r="FH31" s="46"/>
      <c r="FI31" s="44"/>
      <c r="FJ31" s="44"/>
      <c r="FK31" s="44"/>
      <c r="FL31" s="45"/>
      <c r="FM31" s="55"/>
      <c r="FN31" s="46"/>
      <c r="FO31" s="44"/>
      <c r="FP31" s="44"/>
      <c r="FQ31" s="44"/>
      <c r="FR31" s="45"/>
      <c r="FS31" s="44"/>
      <c r="FT31" s="46"/>
      <c r="FU31" s="44"/>
      <c r="FV31" s="44"/>
      <c r="FW31" s="44"/>
      <c r="FX31" s="45"/>
      <c r="FY31" s="44"/>
      <c r="FZ31" s="45"/>
      <c r="GA31" s="46"/>
      <c r="GB31" s="44"/>
      <c r="GC31" s="44"/>
      <c r="GD31" s="45"/>
      <c r="GE31" s="55"/>
      <c r="GF31" s="46"/>
      <c r="GG31" s="44"/>
      <c r="GH31" s="44"/>
      <c r="GI31" s="44"/>
      <c r="GJ31" s="45"/>
      <c r="GK31" s="44"/>
      <c r="GL31" s="46"/>
      <c r="GM31" s="44"/>
      <c r="GN31" s="44"/>
      <c r="GO31" s="47"/>
      <c r="GP31" s="45"/>
      <c r="GQ31" s="44"/>
      <c r="GR31" s="46"/>
      <c r="GS31" s="44"/>
      <c r="GT31" s="44"/>
      <c r="GU31" s="56">
        <f>'2020'!$Q31+'2020'!$W31+'2020'!$AC31+'2020'!$AI31+'2020'!$AO31+'2020'!$AU31+'2020'!$BA31+'2020'!$BG31+'2020'!$BM31+'2020'!$BS31+'2020'!$BY31+'2020'!$CE31+'2020'!$CK31+'2020'!$CQ31+'2020'!$CW31+'2020'!$DC31+'2020'!$DI31+'2020'!$DO31+'2020'!$DU31+'2020'!$EA31+'2020'!$EG31+'2020'!$EM31+'2020'!$ES31+'2020'!$EY31+'2020'!$FE31+'2020'!$FK31+'2020'!$FQ31+'2020'!$FW31+'2020'!$GC31+'2020'!$GI31+'2020'!$GO31</f>
        <v>0</v>
      </c>
      <c r="GV31" s="57"/>
      <c r="GW31" s="56">
        <f>'2020'!$S31+'2020'!$Y31+'2020'!$AE31+'2020'!$AK31+'2020'!$AQ31+'2020'!$AW31+'2020'!$BC31+'2020'!$BI31+'2020'!$BO31+'2020'!$BU31+'2020'!$CA31+'2020'!$CG31+'2020'!$CM31+'2020'!$CS31+'2020'!$CY31+'2020'!$DE31+'2020'!$DK31+'2020'!$DQ31+'2020'!$DW31+'2020'!$EC31+'2020'!$EI31+'2020'!$EO31+'2020'!$EU31+'2020'!$FA31+'2020'!$FG31+'2020'!$FM31+'2020'!$FS31+'2020'!$FY31+'2020'!$GE31+'2020'!$GK31+'2020'!$GQ31</f>
        <v>0</v>
      </c>
      <c r="GX31" s="57"/>
      <c r="GY31" s="58">
        <f>'2020'!$O31+'2020'!$GU31-GW31</f>
        <v>1700</v>
      </c>
      <c r="GZ31" s="57">
        <f>('2020'!$GY31*'2020'!$H31)/1000</f>
        <v>0.82484000000000002</v>
      </c>
      <c r="HA31" s="86" t="b">
        <f>$G31=$D$3</f>
        <v>0</v>
      </c>
    </row>
    <row r="32" spans="1:209" ht="17.25" customHeight="1" x14ac:dyDescent="0.3">
      <c r="A32" s="76" t="s">
        <v>339</v>
      </c>
      <c r="B32" s="99" t="s">
        <v>258</v>
      </c>
      <c r="C32" s="27" t="s">
        <v>259</v>
      </c>
      <c r="D32" s="28">
        <v>405</v>
      </c>
      <c r="E32" s="28">
        <v>80</v>
      </c>
      <c r="F32" s="28">
        <v>405</v>
      </c>
      <c r="G32" s="88">
        <v>201022</v>
      </c>
      <c r="H32" s="28">
        <v>0.20780000000000001</v>
      </c>
      <c r="I32" s="89">
        <f>'2020'!$GY32</f>
        <v>450</v>
      </c>
      <c r="J32" s="79">
        <f>('2020'!$I32*H32)/1000</f>
        <v>9.351000000000001E-2</v>
      </c>
      <c r="K32" s="80">
        <v>1</v>
      </c>
      <c r="L32" s="90">
        <v>43832</v>
      </c>
      <c r="M32" s="91">
        <v>43838</v>
      </c>
      <c r="N32" s="90">
        <v>43835</v>
      </c>
      <c r="O32" s="71">
        <v>450</v>
      </c>
      <c r="P32" s="36"/>
      <c r="Q32" s="61"/>
      <c r="R32" s="68"/>
      <c r="S32" s="61"/>
      <c r="T32" s="61"/>
      <c r="U32" s="61"/>
      <c r="V32" s="61"/>
      <c r="W32" s="61"/>
      <c r="X32" s="68"/>
      <c r="Y32" s="95"/>
      <c r="Z32" s="61"/>
      <c r="AA32" s="61"/>
      <c r="AB32" s="61"/>
      <c r="AC32" s="61"/>
      <c r="AD32" s="68"/>
      <c r="AE32" s="95"/>
      <c r="AF32" s="61"/>
      <c r="AG32" s="61"/>
      <c r="AH32" s="61"/>
      <c r="AI32" s="61"/>
      <c r="AJ32" s="68"/>
      <c r="AK32" s="37"/>
      <c r="AL32" s="61"/>
      <c r="AM32" s="61"/>
      <c r="AN32" s="68"/>
      <c r="AO32" s="61"/>
      <c r="AP32" s="68"/>
      <c r="AQ32" s="61"/>
      <c r="AR32" s="61"/>
      <c r="AS32" s="61"/>
      <c r="AT32" s="68"/>
      <c r="AU32" s="61"/>
      <c r="AV32" s="68"/>
      <c r="AW32" s="67"/>
      <c r="AX32" s="61"/>
      <c r="AY32" s="67"/>
      <c r="AZ32" s="68"/>
      <c r="BA32" s="61"/>
      <c r="BB32" s="68"/>
      <c r="BC32" s="61"/>
      <c r="BD32" s="61"/>
      <c r="BE32" s="61"/>
      <c r="BF32" s="68"/>
      <c r="BG32" s="61"/>
      <c r="BH32" s="68"/>
      <c r="BI32" s="61"/>
      <c r="BJ32" s="61"/>
      <c r="BK32" s="61"/>
      <c r="BL32" s="61"/>
      <c r="BM32" s="61"/>
      <c r="BN32" s="68"/>
      <c r="BO32" s="61"/>
      <c r="BP32" s="61"/>
      <c r="BQ32" s="61"/>
      <c r="BR32" s="61"/>
      <c r="BS32" s="61"/>
      <c r="BT32" s="68"/>
      <c r="BU32" s="61"/>
      <c r="BV32" s="61"/>
      <c r="BW32" s="61"/>
      <c r="BX32" s="61"/>
      <c r="BY32" s="44"/>
      <c r="BZ32" s="54"/>
      <c r="CA32" s="44"/>
      <c r="CB32" s="44"/>
      <c r="CC32" s="44"/>
      <c r="CD32" s="44"/>
      <c r="CE32" s="47"/>
      <c r="CF32" s="54"/>
      <c r="CG32" s="44"/>
      <c r="CH32" s="44"/>
      <c r="CI32" s="44"/>
      <c r="CJ32" s="44"/>
      <c r="CK32" s="44"/>
      <c r="CL32" s="54"/>
      <c r="CM32" s="44"/>
      <c r="CN32" s="44"/>
      <c r="CO32" s="44"/>
      <c r="CP32" s="44"/>
      <c r="CQ32" s="44"/>
      <c r="CR32" s="72"/>
      <c r="CS32" s="44"/>
      <c r="CT32" s="73"/>
      <c r="CU32" s="44"/>
      <c r="CV32" s="44"/>
      <c r="CW32" s="44"/>
      <c r="CX32" s="74"/>
      <c r="CY32" s="44"/>
      <c r="CZ32" s="72"/>
      <c r="DA32" s="44"/>
      <c r="DB32" s="44"/>
      <c r="DC32" s="44"/>
      <c r="DD32" s="92"/>
      <c r="DE32" s="44"/>
      <c r="DF32" s="93"/>
      <c r="DG32" s="44"/>
      <c r="DH32" s="44"/>
      <c r="DI32" s="44"/>
      <c r="DJ32" s="54"/>
      <c r="DK32" s="44"/>
      <c r="DL32" s="44"/>
      <c r="DM32" s="44"/>
      <c r="DN32" s="44"/>
      <c r="DO32" s="44"/>
      <c r="DP32" s="54"/>
      <c r="DQ32" s="44"/>
      <c r="DR32" s="47"/>
      <c r="DS32" s="44"/>
      <c r="DT32" s="44"/>
      <c r="DU32" s="44"/>
      <c r="DV32" s="54"/>
      <c r="DW32" s="44"/>
      <c r="DX32" s="44"/>
      <c r="DY32" s="44"/>
      <c r="DZ32" s="44"/>
      <c r="EA32" s="44"/>
      <c r="EB32" s="54"/>
      <c r="EC32" s="44"/>
      <c r="ED32" s="44"/>
      <c r="EE32" s="44"/>
      <c r="EF32" s="44"/>
      <c r="EG32" s="44"/>
      <c r="EH32" s="54"/>
      <c r="EI32" s="44"/>
      <c r="EJ32" s="44"/>
      <c r="EK32" s="44"/>
      <c r="EL32" s="44"/>
      <c r="EM32" s="44"/>
      <c r="EN32" s="54"/>
      <c r="EO32" s="44"/>
      <c r="EP32" s="44"/>
      <c r="EQ32" s="44"/>
      <c r="ER32" s="44"/>
      <c r="ES32" s="44"/>
      <c r="ET32" s="54"/>
      <c r="EU32" s="44"/>
      <c r="EV32" s="44"/>
      <c r="EW32" s="44"/>
      <c r="EX32" s="44"/>
      <c r="EY32" s="44"/>
      <c r="EZ32" s="54"/>
      <c r="FA32" s="44"/>
      <c r="FB32" s="44"/>
      <c r="FC32" s="44"/>
      <c r="FD32" s="44"/>
      <c r="FE32" s="44"/>
      <c r="FF32" s="54"/>
      <c r="FG32" s="47"/>
      <c r="FH32" s="44"/>
      <c r="FI32" s="44"/>
      <c r="FJ32" s="44"/>
      <c r="FK32" s="44"/>
      <c r="FL32" s="54"/>
      <c r="FM32" s="55"/>
      <c r="FN32" s="44"/>
      <c r="FO32" s="44"/>
      <c r="FP32" s="44"/>
      <c r="FQ32" s="44"/>
      <c r="FR32" s="54"/>
      <c r="FS32" s="44"/>
      <c r="FT32" s="44"/>
      <c r="FU32" s="44"/>
      <c r="FV32" s="44"/>
      <c r="FW32" s="44"/>
      <c r="FX32" s="54"/>
      <c r="FY32" s="44"/>
      <c r="FZ32" s="54"/>
      <c r="GA32" s="44"/>
      <c r="GB32" s="44"/>
      <c r="GC32" s="44"/>
      <c r="GD32" s="54"/>
      <c r="GE32" s="55"/>
      <c r="GF32" s="44"/>
      <c r="GG32" s="44"/>
      <c r="GH32" s="44"/>
      <c r="GI32" s="44"/>
      <c r="GJ32" s="54"/>
      <c r="GK32" s="44"/>
      <c r="GL32" s="44"/>
      <c r="GM32" s="44"/>
      <c r="GN32" s="44"/>
      <c r="GO32" s="47"/>
      <c r="GP32" s="54"/>
      <c r="GQ32" s="44"/>
      <c r="GR32" s="44"/>
      <c r="GS32" s="44"/>
      <c r="GT32" s="44"/>
      <c r="GU32" s="56">
        <f>'2020'!$Q32+'2020'!$W32+'2020'!$AC32+'2020'!$AI32+'2020'!$AO32+'2020'!$AU32+'2020'!$BA32+'2020'!$BG32+'2020'!$BM32+'2020'!$BS32+'2020'!$BY32+'2020'!$CE32+'2020'!$CK32+'2020'!$CQ32+'2020'!$CW32+'2020'!$DC32+'2020'!$DI32+'2020'!$DO32+'2020'!$DU32+'2020'!$EA32+'2020'!$EG32+'2020'!$EM32+'2020'!$ES32+'2020'!$EY32+'2020'!$FE32+'2020'!$FK32+'2020'!$FQ32+'2020'!$FW32+'2020'!$GC32+'2020'!$GI32+'2020'!$GO32</f>
        <v>0</v>
      </c>
      <c r="GV32" s="69"/>
      <c r="GW32" s="56">
        <f>'2020'!$S32+'2020'!$Y32+'2020'!$AE32+'2020'!$AK32+'2020'!$AQ32+'2020'!$AW32+'2020'!$BC32+'2020'!$BI32+'2020'!$BO32+'2020'!$BU32+'2020'!$CA32+'2020'!$CG32+'2020'!$CM32+'2020'!$CS32+'2020'!$CY32+'2020'!$DE32+'2020'!$DK32+'2020'!$DQ32+'2020'!$DW32+'2020'!$EC32+'2020'!$EI32+'2020'!$EO32+'2020'!$EU32+'2020'!$FA32+'2020'!$FG32+'2020'!$FM32+'2020'!$FS32+'2020'!$FY32+'2020'!$GE32+'2020'!$GK32+'2020'!$GQ32</f>
        <v>0</v>
      </c>
      <c r="GX32" s="69"/>
      <c r="GY32" s="58">
        <f>'2020'!$O32+'2020'!$GU32-GW32</f>
        <v>450</v>
      </c>
      <c r="GZ32" s="69">
        <f>('2020'!$GY32*'2020'!$H32)/1000</f>
        <v>9.351000000000001E-2</v>
      </c>
      <c r="HA32" s="70" t="b">
        <f t="shared" ref="HA32" si="3">$G32=$D$3</f>
        <v>0</v>
      </c>
    </row>
    <row r="33" spans="1:209" ht="17.25" customHeight="1" x14ac:dyDescent="0.3">
      <c r="A33" s="76" t="s">
        <v>339</v>
      </c>
      <c r="B33" s="99" t="s">
        <v>258</v>
      </c>
      <c r="C33" s="27" t="s">
        <v>259</v>
      </c>
      <c r="D33" s="28">
        <v>405</v>
      </c>
      <c r="E33" s="28">
        <v>80</v>
      </c>
      <c r="F33" s="28">
        <v>405</v>
      </c>
      <c r="G33" s="29">
        <v>201902</v>
      </c>
      <c r="H33" s="30">
        <v>0.20780000000000001</v>
      </c>
      <c r="I33" s="31">
        <f>'2020'!$GY33</f>
        <v>1200</v>
      </c>
      <c r="J33" s="32">
        <f>('2020'!$I33*H33)/1000</f>
        <v>0.24936000000000003</v>
      </c>
      <c r="K33" s="33">
        <v>1</v>
      </c>
      <c r="L33" s="34">
        <v>43907</v>
      </c>
      <c r="M33" s="81">
        <v>43913</v>
      </c>
      <c r="N33" s="34">
        <v>43908</v>
      </c>
      <c r="O33" s="71">
        <v>1200</v>
      </c>
      <c r="P33" s="36"/>
      <c r="Q33" s="61"/>
      <c r="R33" s="68"/>
      <c r="S33" s="61"/>
      <c r="T33" s="61"/>
      <c r="U33" s="61"/>
      <c r="V33" s="61"/>
      <c r="W33" s="61"/>
      <c r="X33" s="68"/>
      <c r="Y33" s="95"/>
      <c r="Z33" s="61"/>
      <c r="AA33" s="61"/>
      <c r="AB33" s="61"/>
      <c r="AC33" s="61"/>
      <c r="AD33" s="68"/>
      <c r="AE33" s="95"/>
      <c r="AF33" s="61"/>
      <c r="AG33" s="61"/>
      <c r="AH33" s="61"/>
      <c r="AI33" s="61"/>
      <c r="AJ33" s="68"/>
      <c r="AK33" s="37"/>
      <c r="AL33" s="61"/>
      <c r="AM33" s="61"/>
      <c r="AN33" s="68"/>
      <c r="AO33" s="61"/>
      <c r="AP33" s="68"/>
      <c r="AQ33" s="61"/>
      <c r="AR33" s="61"/>
      <c r="AS33" s="61"/>
      <c r="AT33" s="68"/>
      <c r="AU33" s="61"/>
      <c r="AV33" s="68"/>
      <c r="AW33" s="67"/>
      <c r="AX33" s="61"/>
      <c r="AY33" s="67"/>
      <c r="AZ33" s="68"/>
      <c r="BA33" s="61"/>
      <c r="BB33" s="68"/>
      <c r="BC33" s="61"/>
      <c r="BD33" s="61"/>
      <c r="BE33" s="61"/>
      <c r="BF33" s="68"/>
      <c r="BG33" s="61"/>
      <c r="BH33" s="68"/>
      <c r="BI33" s="61"/>
      <c r="BJ33" s="61"/>
      <c r="BK33" s="61"/>
      <c r="BL33" s="61"/>
      <c r="BM33" s="61"/>
      <c r="BN33" s="68"/>
      <c r="BO33" s="61"/>
      <c r="BP33" s="61"/>
      <c r="BQ33" s="61"/>
      <c r="BR33" s="61"/>
      <c r="BS33" s="61"/>
      <c r="BT33" s="68"/>
      <c r="BU33" s="61"/>
      <c r="BV33" s="61"/>
      <c r="BW33" s="61"/>
      <c r="BX33" s="61"/>
      <c r="BY33" s="44"/>
      <c r="BZ33" s="54"/>
      <c r="CA33" s="44"/>
      <c r="CB33" s="44"/>
      <c r="CC33" s="44"/>
      <c r="CD33" s="44"/>
      <c r="CE33" s="47"/>
      <c r="CF33" s="54"/>
      <c r="CG33" s="44"/>
      <c r="CH33" s="44"/>
      <c r="CI33" s="44"/>
      <c r="CJ33" s="44"/>
      <c r="CK33" s="44"/>
      <c r="CL33" s="54"/>
      <c r="CM33" s="44"/>
      <c r="CN33" s="44"/>
      <c r="CO33" s="44"/>
      <c r="CP33" s="44"/>
      <c r="CQ33" s="44"/>
      <c r="CR33" s="72"/>
      <c r="CS33" s="44"/>
      <c r="CT33" s="73"/>
      <c r="CU33" s="44"/>
      <c r="CV33" s="44"/>
      <c r="CW33" s="44"/>
      <c r="CX33" s="74"/>
      <c r="CY33" s="44"/>
      <c r="CZ33" s="72"/>
      <c r="DA33" s="44"/>
      <c r="DB33" s="44"/>
      <c r="DC33" s="44"/>
      <c r="DD33" s="51"/>
      <c r="DE33" s="44"/>
      <c r="DF33" s="52"/>
      <c r="DG33" s="44"/>
      <c r="DH33" s="44"/>
      <c r="DI33" s="44"/>
      <c r="DJ33" s="54"/>
      <c r="DK33" s="44"/>
      <c r="DL33" s="44"/>
      <c r="DM33" s="44"/>
      <c r="DN33" s="44"/>
      <c r="DO33" s="44"/>
      <c r="DP33" s="54"/>
      <c r="DQ33" s="44"/>
      <c r="DR33" s="47"/>
      <c r="DS33" s="44"/>
      <c r="DT33" s="44"/>
      <c r="DU33" s="44"/>
      <c r="DV33" s="54"/>
      <c r="DW33" s="44"/>
      <c r="DX33" s="44"/>
      <c r="DY33" s="44"/>
      <c r="DZ33" s="44"/>
      <c r="EA33" s="44"/>
      <c r="EB33" s="54"/>
      <c r="EC33" s="44"/>
      <c r="ED33" s="44"/>
      <c r="EE33" s="44"/>
      <c r="EF33" s="44"/>
      <c r="EG33" s="44"/>
      <c r="EH33" s="54"/>
      <c r="EI33" s="44"/>
      <c r="EJ33" s="44"/>
      <c r="EK33" s="44"/>
      <c r="EL33" s="44"/>
      <c r="EM33" s="44"/>
      <c r="EN33" s="54"/>
      <c r="EO33" s="44"/>
      <c r="EP33" s="44"/>
      <c r="EQ33" s="44"/>
      <c r="ER33" s="44"/>
      <c r="ES33" s="44"/>
      <c r="ET33" s="54"/>
      <c r="EU33" s="44"/>
      <c r="EV33" s="44"/>
      <c r="EW33" s="44"/>
      <c r="EX33" s="44"/>
      <c r="EY33" s="44"/>
      <c r="EZ33" s="54"/>
      <c r="FA33" s="44"/>
      <c r="FB33" s="44"/>
      <c r="FC33" s="44"/>
      <c r="FD33" s="44"/>
      <c r="FE33" s="44"/>
      <c r="FF33" s="54"/>
      <c r="FG33" s="47"/>
      <c r="FH33" s="44"/>
      <c r="FI33" s="44"/>
      <c r="FJ33" s="44"/>
      <c r="FK33" s="44"/>
      <c r="FL33" s="54"/>
      <c r="FM33" s="55"/>
      <c r="FN33" s="44"/>
      <c r="FO33" s="44"/>
      <c r="FP33" s="44"/>
      <c r="FQ33" s="44"/>
      <c r="FR33" s="54"/>
      <c r="FS33" s="44"/>
      <c r="FT33" s="44"/>
      <c r="FU33" s="44"/>
      <c r="FV33" s="44"/>
      <c r="FW33" s="44"/>
      <c r="FX33" s="54"/>
      <c r="FY33" s="44"/>
      <c r="FZ33" s="54"/>
      <c r="GA33" s="44"/>
      <c r="GB33" s="44"/>
      <c r="GC33" s="44"/>
      <c r="GD33" s="54"/>
      <c r="GE33" s="55"/>
      <c r="GF33" s="44"/>
      <c r="GG33" s="44"/>
      <c r="GH33" s="44"/>
      <c r="GI33" s="44"/>
      <c r="GJ33" s="54"/>
      <c r="GK33" s="44"/>
      <c r="GL33" s="44"/>
      <c r="GM33" s="44"/>
      <c r="GN33" s="44"/>
      <c r="GO33" s="47"/>
      <c r="GP33" s="54"/>
      <c r="GQ33" s="44"/>
      <c r="GR33" s="44"/>
      <c r="GS33" s="44"/>
      <c r="GT33" s="44"/>
      <c r="GU33" s="56">
        <f>'2020'!$Q33+'2020'!$W33+'2020'!$AC33+'2020'!$AI33+'2020'!$AO33+'2020'!$AU33+'2020'!$BA33+'2020'!$BG33+'2020'!$BM33+'2020'!$BS33+'2020'!$BY33+'2020'!$CE33+'2020'!$CK33+'2020'!$CQ33+'2020'!$CW33+'2020'!$DC33+'2020'!$DI33+'2020'!$DO33+'2020'!$DU33+'2020'!$EA33+'2020'!$EG33+'2020'!$EM33+'2020'!$ES33+'2020'!$EY33+'2020'!$FE33+'2020'!$FK33+'2020'!$FQ33+'2020'!$FW33+'2020'!$GC33+'2020'!$GI33+'2020'!$GO33</f>
        <v>0</v>
      </c>
      <c r="GV33" s="69"/>
      <c r="GW33" s="56">
        <f>'2020'!$S33+'2020'!$Y33+'2020'!$AE33+'2020'!$AK33+'2020'!$AQ33+'2020'!$AW33+'2020'!$BC33+'2020'!$BI33+'2020'!$BO33+'2020'!$BU33+'2020'!$CA33+'2020'!$CG33+'2020'!$CM33+'2020'!$CS33+'2020'!$CY33+'2020'!$DE33+'2020'!$DK33+'2020'!$DQ33+'2020'!$DW33+'2020'!$EC33+'2020'!$EI33+'2020'!$EO33+'2020'!$EU33+'2020'!$FA33+'2020'!$FG33+'2020'!$FM33+'2020'!$FS33+'2020'!$FY33+'2020'!$GE33+'2020'!$GK33+'2020'!$GQ33</f>
        <v>0</v>
      </c>
      <c r="GX33" s="69"/>
      <c r="GY33" s="58">
        <f>'2020'!$O33+'2020'!$GU33-GW33</f>
        <v>1200</v>
      </c>
      <c r="GZ33" s="69">
        <f>('2020'!$GY33*'2020'!$H33)/1000</f>
        <v>0.24936000000000003</v>
      </c>
      <c r="HA33" s="70" t="b">
        <f>$G33=$D$3</f>
        <v>0</v>
      </c>
    </row>
    <row r="34" spans="1:209" ht="17.25" customHeight="1" x14ac:dyDescent="0.3">
      <c r="A34" s="76" t="s">
        <v>339</v>
      </c>
      <c r="B34" s="99" t="s">
        <v>260</v>
      </c>
      <c r="C34" s="87" t="s">
        <v>261</v>
      </c>
      <c r="D34" s="28">
        <v>506</v>
      </c>
      <c r="E34" s="28">
        <v>508</v>
      </c>
      <c r="F34" s="28">
        <v>66</v>
      </c>
      <c r="G34" s="29">
        <v>202058</v>
      </c>
      <c r="H34" s="30">
        <v>0.24540000000000001</v>
      </c>
      <c r="I34" s="31">
        <f>'2020'!$GY34</f>
        <v>8400</v>
      </c>
      <c r="J34" s="79">
        <f>('2020'!$I34*H34)/1000</f>
        <v>2.0613600000000001</v>
      </c>
      <c r="K34" s="33">
        <v>7</v>
      </c>
      <c r="L34" s="34">
        <v>43921</v>
      </c>
      <c r="M34" s="81">
        <v>43921</v>
      </c>
      <c r="N34" s="34">
        <v>43921</v>
      </c>
      <c r="O34" s="82">
        <v>8400</v>
      </c>
      <c r="P34" s="36"/>
      <c r="Q34" s="37"/>
      <c r="R34" s="43"/>
      <c r="S34" s="37"/>
      <c r="T34" s="42"/>
      <c r="U34" s="37"/>
      <c r="V34" s="37"/>
      <c r="W34" s="37"/>
      <c r="X34" s="83"/>
      <c r="Y34" s="39"/>
      <c r="Z34" s="85"/>
      <c r="AA34" s="37"/>
      <c r="AB34" s="37"/>
      <c r="AC34" s="37"/>
      <c r="AD34" s="43"/>
      <c r="AE34" s="39"/>
      <c r="AF34" s="37"/>
      <c r="AG34" s="37"/>
      <c r="AH34" s="37"/>
      <c r="AI34" s="37"/>
      <c r="AJ34" s="38"/>
      <c r="AK34" s="37"/>
      <c r="AL34" s="42"/>
      <c r="AM34" s="37"/>
      <c r="AN34" s="38"/>
      <c r="AO34" s="37"/>
      <c r="AP34" s="43"/>
      <c r="AQ34" s="37"/>
      <c r="AR34" s="42"/>
      <c r="AS34" s="37"/>
      <c r="AT34" s="38"/>
      <c r="AU34" s="37"/>
      <c r="AV34" s="43"/>
      <c r="AW34" s="41"/>
      <c r="AX34" s="37"/>
      <c r="AY34" s="41"/>
      <c r="AZ34" s="43"/>
      <c r="BA34" s="37"/>
      <c r="BB34" s="43"/>
      <c r="BC34" s="37"/>
      <c r="BD34" s="42"/>
      <c r="BE34" s="37"/>
      <c r="BF34" s="38"/>
      <c r="BG34" s="37"/>
      <c r="BH34" s="43"/>
      <c r="BI34" s="37"/>
      <c r="BJ34" s="42"/>
      <c r="BK34" s="37"/>
      <c r="BL34" s="38"/>
      <c r="BM34" s="37"/>
      <c r="BN34" s="43"/>
      <c r="BO34" s="37"/>
      <c r="BP34" s="42"/>
      <c r="BQ34" s="37"/>
      <c r="BR34" s="38"/>
      <c r="BS34" s="37"/>
      <c r="BT34" s="43"/>
      <c r="BU34" s="37"/>
      <c r="BV34" s="42"/>
      <c r="BW34" s="37"/>
      <c r="BX34" s="38"/>
      <c r="BY34" s="44"/>
      <c r="BZ34" s="45"/>
      <c r="CA34" s="44"/>
      <c r="CB34" s="46"/>
      <c r="CC34" s="44"/>
      <c r="CD34" s="54"/>
      <c r="CE34" s="47"/>
      <c r="CF34" s="45"/>
      <c r="CG34" s="44"/>
      <c r="CH34" s="46"/>
      <c r="CI34" s="44"/>
      <c r="CJ34" s="44"/>
      <c r="CK34" s="44"/>
      <c r="CL34" s="45"/>
      <c r="CM34" s="44"/>
      <c r="CN34" s="46"/>
      <c r="CO34" s="44"/>
      <c r="CP34" s="44"/>
      <c r="CQ34" s="44"/>
      <c r="CR34" s="48"/>
      <c r="CS34" s="44"/>
      <c r="CT34" s="49"/>
      <c r="CU34" s="46"/>
      <c r="CV34" s="44"/>
      <c r="CW34" s="44"/>
      <c r="CX34" s="50"/>
      <c r="CY34" s="44"/>
      <c r="CZ34" s="48"/>
      <c r="DA34" s="46"/>
      <c r="DB34" s="44"/>
      <c r="DC34" s="44"/>
      <c r="DD34" s="51"/>
      <c r="DE34" s="44"/>
      <c r="DF34" s="52"/>
      <c r="DG34" s="44"/>
      <c r="DH34" s="44"/>
      <c r="DI34" s="44"/>
      <c r="DJ34" s="45"/>
      <c r="DK34" s="44"/>
      <c r="DL34" s="46"/>
      <c r="DM34" s="46"/>
      <c r="DN34" s="44"/>
      <c r="DO34" s="44"/>
      <c r="DP34" s="45"/>
      <c r="DQ34" s="44"/>
      <c r="DR34" s="53"/>
      <c r="DS34" s="44"/>
      <c r="DT34" s="44"/>
      <c r="DU34" s="44"/>
      <c r="DV34" s="45"/>
      <c r="DW34" s="44"/>
      <c r="DX34" s="46"/>
      <c r="DY34" s="44"/>
      <c r="DZ34" s="44"/>
      <c r="EA34" s="44"/>
      <c r="EB34" s="45"/>
      <c r="EC34" s="44"/>
      <c r="ED34" s="46"/>
      <c r="EE34" s="44"/>
      <c r="EF34" s="44"/>
      <c r="EG34" s="44"/>
      <c r="EH34" s="45"/>
      <c r="EI34" s="44"/>
      <c r="EJ34" s="46"/>
      <c r="EK34" s="44"/>
      <c r="EL34" s="44"/>
      <c r="EM34" s="44"/>
      <c r="EN34" s="45"/>
      <c r="EO34" s="44"/>
      <c r="EP34" s="46"/>
      <c r="EQ34" s="44"/>
      <c r="ER34" s="44"/>
      <c r="ES34" s="44"/>
      <c r="ET34" s="54"/>
      <c r="EU34" s="75"/>
      <c r="EV34" s="46"/>
      <c r="EW34" s="44"/>
      <c r="EX34" s="44"/>
      <c r="EY34" s="44"/>
      <c r="EZ34" s="54"/>
      <c r="FA34" s="44"/>
      <c r="FB34" s="46"/>
      <c r="FC34" s="44"/>
      <c r="FD34" s="44"/>
      <c r="FE34" s="44"/>
      <c r="FF34" s="54"/>
      <c r="FG34" s="47"/>
      <c r="FH34" s="46"/>
      <c r="FI34" s="44"/>
      <c r="FJ34" s="44"/>
      <c r="FK34" s="44"/>
      <c r="FL34" s="45"/>
      <c r="FM34" s="55"/>
      <c r="FN34" s="46"/>
      <c r="FO34" s="44"/>
      <c r="FP34" s="44"/>
      <c r="FQ34" s="44"/>
      <c r="FR34" s="45"/>
      <c r="FS34" s="44"/>
      <c r="FT34" s="46"/>
      <c r="FU34" s="44"/>
      <c r="FV34" s="44"/>
      <c r="FW34" s="44"/>
      <c r="FX34" s="45"/>
      <c r="FY34" s="44"/>
      <c r="FZ34" s="45"/>
      <c r="GA34" s="46"/>
      <c r="GB34" s="44"/>
      <c r="GC34" s="44"/>
      <c r="GD34" s="45"/>
      <c r="GE34" s="55"/>
      <c r="GF34" s="46"/>
      <c r="GG34" s="44"/>
      <c r="GH34" s="44"/>
      <c r="GI34" s="44"/>
      <c r="GJ34" s="45"/>
      <c r="GK34" s="44"/>
      <c r="GL34" s="46"/>
      <c r="GM34" s="44"/>
      <c r="GN34" s="44"/>
      <c r="GO34" s="47"/>
      <c r="GP34" s="45"/>
      <c r="GQ34" s="44"/>
      <c r="GR34" s="46"/>
      <c r="GS34" s="44"/>
      <c r="GT34" s="44"/>
      <c r="GU34" s="56">
        <f>'2020'!$Q34+'2020'!$W34+'2020'!$AC34+'2020'!$AI34+'2020'!$AO34+'2020'!$AU34+'2020'!$BA34+'2020'!$BG34+'2020'!$BM34+'2020'!$BS34+'2020'!$BY34+'2020'!$CE34+'2020'!$CK34+'2020'!$CQ34+'2020'!$CW34+'2020'!$DC34+'2020'!$DI34+'2020'!$DO34+'2020'!$DU34+'2020'!$EA34+'2020'!$EG34+'2020'!$EM34+'2020'!$ES34+'2020'!$EY34+'2020'!$FE34+'2020'!$FK34+'2020'!$FQ34+'2020'!$FW34+'2020'!$GC34+'2020'!$GI34+'2020'!$GO34</f>
        <v>0</v>
      </c>
      <c r="GV34" s="57"/>
      <c r="GW34" s="56">
        <f>'2020'!$S34+'2020'!$Y34+'2020'!$AE34+'2020'!$AK34+'2020'!$AQ34+'2020'!$AW34+'2020'!$BC34+'2020'!$BI34+'2020'!$BO34+'2020'!$BU34+'2020'!$CA34+'2020'!$CG34+'2020'!$CM34+'2020'!$CS34+'2020'!$CY34+'2020'!$DE34+'2020'!$DK34+'2020'!$DQ34+'2020'!$DW34+'2020'!$EC34+'2020'!$EI34+'2020'!$EO34+'2020'!$EU34+'2020'!$FA34+'2020'!$FG34+'2020'!$FM34+'2020'!$FS34+'2020'!$FY34+'2020'!$GE34+'2020'!$GK34+'2020'!$GQ34</f>
        <v>0</v>
      </c>
      <c r="GX34" s="57"/>
      <c r="GY34" s="58">
        <f>'2020'!$O34+'2020'!$GU34-GW34</f>
        <v>8400</v>
      </c>
      <c r="GZ34" s="57">
        <f>('2020'!$GY34*'2020'!$H34)/1000</f>
        <v>2.0613600000000001</v>
      </c>
      <c r="HA34" s="59" t="b">
        <f>$G34=$D$3</f>
        <v>0</v>
      </c>
    </row>
    <row r="35" spans="1:209" ht="17.25" customHeight="1" x14ac:dyDescent="0.3">
      <c r="A35" s="76" t="s">
        <v>339</v>
      </c>
      <c r="B35" s="99" t="s">
        <v>260</v>
      </c>
      <c r="C35" s="87" t="s">
        <v>262</v>
      </c>
      <c r="D35" s="28">
        <v>506</v>
      </c>
      <c r="E35" s="28">
        <v>508</v>
      </c>
      <c r="F35" s="28">
        <v>66</v>
      </c>
      <c r="G35" s="29">
        <v>202059</v>
      </c>
      <c r="H35" s="30">
        <v>0.24540000000000001</v>
      </c>
      <c r="I35" s="31">
        <f>'2020'!$GY35</f>
        <v>4200</v>
      </c>
      <c r="J35" s="79">
        <f>('2020'!$I35*H35)/1000</f>
        <v>1.03068</v>
      </c>
      <c r="K35" s="33">
        <v>2</v>
      </c>
      <c r="L35" s="34">
        <v>43921</v>
      </c>
      <c r="M35" s="81">
        <v>43921</v>
      </c>
      <c r="N35" s="34">
        <v>43921</v>
      </c>
      <c r="O35" s="82">
        <v>4200</v>
      </c>
      <c r="P35" s="36"/>
      <c r="Q35" s="37"/>
      <c r="R35" s="43"/>
      <c r="S35" s="37"/>
      <c r="T35" s="42"/>
      <c r="U35" s="37"/>
      <c r="V35" s="37"/>
      <c r="W35" s="37"/>
      <c r="X35" s="83"/>
      <c r="Y35" s="39"/>
      <c r="Z35" s="85"/>
      <c r="AA35" s="37"/>
      <c r="AB35" s="37"/>
      <c r="AC35" s="37"/>
      <c r="AD35" s="83"/>
      <c r="AE35" s="39"/>
      <c r="AF35" s="85"/>
      <c r="AG35" s="37"/>
      <c r="AH35" s="37"/>
      <c r="AI35" s="37"/>
      <c r="AJ35" s="38"/>
      <c r="AK35" s="37"/>
      <c r="AL35" s="42"/>
      <c r="AM35" s="37"/>
      <c r="AN35" s="38"/>
      <c r="AO35" s="37"/>
      <c r="AP35" s="43"/>
      <c r="AQ35" s="37"/>
      <c r="AR35" s="42"/>
      <c r="AS35" s="37"/>
      <c r="AT35" s="38"/>
      <c r="AU35" s="37"/>
      <c r="AV35" s="43"/>
      <c r="AW35" s="41"/>
      <c r="AX35" s="37"/>
      <c r="AY35" s="41"/>
      <c r="AZ35" s="43"/>
      <c r="BA35" s="37"/>
      <c r="BB35" s="43"/>
      <c r="BC35" s="37"/>
      <c r="BD35" s="42"/>
      <c r="BE35" s="37"/>
      <c r="BF35" s="38"/>
      <c r="BG35" s="37"/>
      <c r="BH35" s="43"/>
      <c r="BI35" s="37"/>
      <c r="BJ35" s="42"/>
      <c r="BK35" s="37"/>
      <c r="BL35" s="38"/>
      <c r="BM35" s="37"/>
      <c r="BN35" s="43"/>
      <c r="BO35" s="37"/>
      <c r="BP35" s="42"/>
      <c r="BQ35" s="37"/>
      <c r="BR35" s="38"/>
      <c r="BS35" s="37"/>
      <c r="BT35" s="43"/>
      <c r="BU35" s="37"/>
      <c r="BV35" s="42"/>
      <c r="BW35" s="37"/>
      <c r="BX35" s="38"/>
      <c r="BY35" s="44"/>
      <c r="BZ35" s="45"/>
      <c r="CA35" s="44"/>
      <c r="CB35" s="46"/>
      <c r="CC35" s="44"/>
      <c r="CD35" s="54"/>
      <c r="CE35" s="47"/>
      <c r="CF35" s="45"/>
      <c r="CG35" s="44"/>
      <c r="CH35" s="46"/>
      <c r="CI35" s="44"/>
      <c r="CJ35" s="44"/>
      <c r="CK35" s="44"/>
      <c r="CL35" s="45"/>
      <c r="CM35" s="44"/>
      <c r="CN35" s="46"/>
      <c r="CO35" s="44"/>
      <c r="CP35" s="44"/>
      <c r="CQ35" s="44"/>
      <c r="CR35" s="48"/>
      <c r="CS35" s="44"/>
      <c r="CT35" s="49"/>
      <c r="CU35" s="46"/>
      <c r="CV35" s="44"/>
      <c r="CW35" s="44"/>
      <c r="CX35" s="50"/>
      <c r="CY35" s="44"/>
      <c r="CZ35" s="48"/>
      <c r="DA35" s="46"/>
      <c r="DB35" s="44"/>
      <c r="DC35" s="44"/>
      <c r="DD35" s="51"/>
      <c r="DE35" s="44"/>
      <c r="DF35" s="52"/>
      <c r="DG35" s="44"/>
      <c r="DH35" s="44"/>
      <c r="DI35" s="44"/>
      <c r="DJ35" s="45"/>
      <c r="DK35" s="44"/>
      <c r="DL35" s="46"/>
      <c r="DM35" s="46"/>
      <c r="DN35" s="44"/>
      <c r="DO35" s="44"/>
      <c r="DP35" s="45"/>
      <c r="DQ35" s="44"/>
      <c r="DR35" s="53"/>
      <c r="DS35" s="44"/>
      <c r="DT35" s="44"/>
      <c r="DU35" s="44"/>
      <c r="DV35" s="45"/>
      <c r="DW35" s="44"/>
      <c r="DX35" s="46"/>
      <c r="DY35" s="44"/>
      <c r="DZ35" s="44"/>
      <c r="EA35" s="44"/>
      <c r="EB35" s="45"/>
      <c r="EC35" s="44"/>
      <c r="ED35" s="46"/>
      <c r="EE35" s="44"/>
      <c r="EF35" s="44"/>
      <c r="EG35" s="44"/>
      <c r="EH35" s="45"/>
      <c r="EI35" s="44"/>
      <c r="EJ35" s="46"/>
      <c r="EK35" s="44"/>
      <c r="EL35" s="44"/>
      <c r="EM35" s="44"/>
      <c r="EN35" s="45"/>
      <c r="EO35" s="44"/>
      <c r="EP35" s="46"/>
      <c r="EQ35" s="44"/>
      <c r="ER35" s="44"/>
      <c r="ES35" s="44"/>
      <c r="ET35" s="54"/>
      <c r="EU35" s="75"/>
      <c r="EV35" s="46"/>
      <c r="EW35" s="44"/>
      <c r="EX35" s="44"/>
      <c r="EY35" s="44"/>
      <c r="EZ35" s="54"/>
      <c r="FA35" s="44"/>
      <c r="FB35" s="46"/>
      <c r="FC35" s="44"/>
      <c r="FD35" s="44"/>
      <c r="FE35" s="44"/>
      <c r="FF35" s="54"/>
      <c r="FG35" s="47"/>
      <c r="FH35" s="46"/>
      <c r="FI35" s="44"/>
      <c r="FJ35" s="44"/>
      <c r="FK35" s="44"/>
      <c r="FL35" s="45"/>
      <c r="FM35" s="55"/>
      <c r="FN35" s="46"/>
      <c r="FO35" s="44"/>
      <c r="FP35" s="44"/>
      <c r="FQ35" s="44"/>
      <c r="FR35" s="45"/>
      <c r="FS35" s="44"/>
      <c r="FT35" s="46"/>
      <c r="FU35" s="44"/>
      <c r="FV35" s="44"/>
      <c r="FW35" s="44"/>
      <c r="FX35" s="45"/>
      <c r="FY35" s="44"/>
      <c r="FZ35" s="45"/>
      <c r="GA35" s="46"/>
      <c r="GB35" s="44"/>
      <c r="GC35" s="44"/>
      <c r="GD35" s="45"/>
      <c r="GE35" s="55"/>
      <c r="GF35" s="46"/>
      <c r="GG35" s="44"/>
      <c r="GH35" s="44"/>
      <c r="GI35" s="44"/>
      <c r="GJ35" s="45"/>
      <c r="GK35" s="44"/>
      <c r="GL35" s="46"/>
      <c r="GM35" s="44"/>
      <c r="GN35" s="44"/>
      <c r="GO35" s="47"/>
      <c r="GP35" s="45"/>
      <c r="GQ35" s="44"/>
      <c r="GR35" s="46"/>
      <c r="GS35" s="44"/>
      <c r="GT35" s="44"/>
      <c r="GU35" s="56">
        <f>'2020'!$Q35+'2020'!$W35+'2020'!$AC35+'2020'!$AI35+'2020'!$AO35+'2020'!$AU35+'2020'!$BA35+'2020'!$BG35+'2020'!$BM35+'2020'!$BS35+'2020'!$BY35+'2020'!$CE35+'2020'!$CK35+'2020'!$CQ35+'2020'!$CW35+'2020'!$DC35+'2020'!$DI35+'2020'!$DO35+'2020'!$DU35+'2020'!$EA35+'2020'!$EG35+'2020'!$EM35+'2020'!$ES35+'2020'!$EY35+'2020'!$FE35+'2020'!$FK35+'2020'!$FQ35+'2020'!$FW35+'2020'!$GC35+'2020'!$GI35+'2020'!$GO35</f>
        <v>0</v>
      </c>
      <c r="GV35" s="57"/>
      <c r="GW35" s="56">
        <f>'2020'!$S35+'2020'!$Y35+'2020'!$AE35+'2020'!$AK35+'2020'!$AQ35+'2020'!$AW35+'2020'!$BC35+'2020'!$BI35+'2020'!$BO35+'2020'!$BU35+'2020'!$CA35+'2020'!$CG35+'2020'!$CM35+'2020'!$CS35+'2020'!$CY35+'2020'!$DE35+'2020'!$DK35+'2020'!$DQ35+'2020'!$DW35+'2020'!$EC35+'2020'!$EI35+'2020'!$EO35+'2020'!$EU35+'2020'!$FA35+'2020'!$FG35+'2020'!$FM35+'2020'!$FS35+'2020'!$FY35+'2020'!$GE35+'2020'!$GK35+'2020'!$GQ35</f>
        <v>0</v>
      </c>
      <c r="GX35" s="57"/>
      <c r="GY35" s="58">
        <f>'2020'!$O35+'2020'!$GU35-GW35</f>
        <v>4200</v>
      </c>
      <c r="GZ35" s="57">
        <f>('2020'!$GY35*'2020'!$H35)/1000</f>
        <v>1.03068</v>
      </c>
      <c r="HA35" s="59" t="b">
        <f>$G35=$D$3</f>
        <v>0</v>
      </c>
    </row>
    <row r="36" spans="1:209" ht="17.25" customHeight="1" x14ac:dyDescent="0.3">
      <c r="A36" s="76" t="s">
        <v>339</v>
      </c>
      <c r="B36" s="26" t="s">
        <v>263</v>
      </c>
      <c r="C36" s="27" t="s">
        <v>264</v>
      </c>
      <c r="D36" s="28">
        <v>456</v>
      </c>
      <c r="E36" s="28">
        <v>228</v>
      </c>
      <c r="F36" s="28">
        <v>117</v>
      </c>
      <c r="G36" s="88">
        <v>201610</v>
      </c>
      <c r="H36" s="28">
        <v>0.43240000000000001</v>
      </c>
      <c r="I36" s="89">
        <f>'2020'!$GY36</f>
        <v>600</v>
      </c>
      <c r="J36" s="79">
        <f>('2020'!$I36*H36)/1000</f>
        <v>0.25944</v>
      </c>
      <c r="K36" s="80">
        <v>1</v>
      </c>
      <c r="L36" s="90">
        <v>43880</v>
      </c>
      <c r="M36" s="91">
        <v>43885</v>
      </c>
      <c r="N36" s="90">
        <v>43880</v>
      </c>
      <c r="O36" s="82">
        <v>600</v>
      </c>
      <c r="P36" s="36"/>
      <c r="Q36" s="37"/>
      <c r="R36" s="43"/>
      <c r="S36" s="37"/>
      <c r="T36" s="42"/>
      <c r="U36" s="37"/>
      <c r="V36" s="37"/>
      <c r="W36" s="37"/>
      <c r="X36" s="83"/>
      <c r="Y36" s="39"/>
      <c r="Z36" s="84"/>
      <c r="AA36" s="37"/>
      <c r="AB36" s="37"/>
      <c r="AC36" s="37"/>
      <c r="AD36" s="83"/>
      <c r="AE36" s="39"/>
      <c r="AF36" s="85"/>
      <c r="AG36" s="37"/>
      <c r="AH36" s="37"/>
      <c r="AI36" s="37"/>
      <c r="AJ36" s="38"/>
      <c r="AK36" s="37"/>
      <c r="AL36" s="42"/>
      <c r="AM36" s="37"/>
      <c r="AN36" s="38"/>
      <c r="AO36" s="37"/>
      <c r="AP36" s="43"/>
      <c r="AQ36" s="37"/>
      <c r="AR36" s="42"/>
      <c r="AS36" s="37"/>
      <c r="AT36" s="38"/>
      <c r="AU36" s="37"/>
      <c r="AV36" s="43"/>
      <c r="AW36" s="41"/>
      <c r="AX36" s="37"/>
      <c r="AY36" s="41"/>
      <c r="AZ36" s="43"/>
      <c r="BA36" s="37"/>
      <c r="BB36" s="43"/>
      <c r="BC36" s="37"/>
      <c r="BD36" s="42"/>
      <c r="BE36" s="37"/>
      <c r="BF36" s="38"/>
      <c r="BG36" s="37"/>
      <c r="BH36" s="43"/>
      <c r="BI36" s="37"/>
      <c r="BJ36" s="42"/>
      <c r="BK36" s="37"/>
      <c r="BL36" s="38"/>
      <c r="BM36" s="37"/>
      <c r="BN36" s="43"/>
      <c r="BO36" s="37"/>
      <c r="BP36" s="42"/>
      <c r="BQ36" s="37"/>
      <c r="BR36" s="38"/>
      <c r="BS36" s="37"/>
      <c r="BT36" s="43"/>
      <c r="BU36" s="37"/>
      <c r="BV36" s="42"/>
      <c r="BW36" s="37"/>
      <c r="BX36" s="38"/>
      <c r="BY36" s="44"/>
      <c r="BZ36" s="45"/>
      <c r="CA36" s="44"/>
      <c r="CB36" s="46"/>
      <c r="CC36" s="44"/>
      <c r="CD36" s="54"/>
      <c r="CE36" s="47"/>
      <c r="CF36" s="45"/>
      <c r="CG36" s="44"/>
      <c r="CH36" s="46"/>
      <c r="CI36" s="44"/>
      <c r="CJ36" s="44"/>
      <c r="CK36" s="44"/>
      <c r="CL36" s="45"/>
      <c r="CM36" s="44"/>
      <c r="CN36" s="46"/>
      <c r="CO36" s="44"/>
      <c r="CP36" s="44"/>
      <c r="CQ36" s="44"/>
      <c r="CR36" s="48"/>
      <c r="CS36" s="44"/>
      <c r="CT36" s="49"/>
      <c r="CU36" s="46"/>
      <c r="CV36" s="44"/>
      <c r="CW36" s="44"/>
      <c r="CX36" s="50"/>
      <c r="CY36" s="44"/>
      <c r="CZ36" s="48"/>
      <c r="DA36" s="46"/>
      <c r="DB36" s="44"/>
      <c r="DC36" s="44"/>
      <c r="DD36" s="92"/>
      <c r="DE36" s="44"/>
      <c r="DF36" s="93"/>
      <c r="DG36" s="44"/>
      <c r="DH36" s="44"/>
      <c r="DI36" s="44"/>
      <c r="DJ36" s="45"/>
      <c r="DK36" s="44"/>
      <c r="DL36" s="46"/>
      <c r="DM36" s="46"/>
      <c r="DN36" s="44"/>
      <c r="DO36" s="44"/>
      <c r="DP36" s="45"/>
      <c r="DQ36" s="44"/>
      <c r="DR36" s="53"/>
      <c r="DS36" s="44"/>
      <c r="DT36" s="44"/>
      <c r="DU36" s="44"/>
      <c r="DV36" s="45"/>
      <c r="DW36" s="44"/>
      <c r="DX36" s="46"/>
      <c r="DY36" s="44"/>
      <c r="DZ36" s="44"/>
      <c r="EA36" s="44"/>
      <c r="EB36" s="45"/>
      <c r="EC36" s="44"/>
      <c r="ED36" s="46"/>
      <c r="EE36" s="44"/>
      <c r="EF36" s="44"/>
      <c r="EG36" s="44"/>
      <c r="EH36" s="45"/>
      <c r="EI36" s="44"/>
      <c r="EJ36" s="46"/>
      <c r="EK36" s="44"/>
      <c r="EL36" s="44"/>
      <c r="EM36" s="44"/>
      <c r="EN36" s="45"/>
      <c r="EO36" s="44"/>
      <c r="EP36" s="46"/>
      <c r="EQ36" s="44"/>
      <c r="ER36" s="44"/>
      <c r="ES36" s="44"/>
      <c r="ET36" s="45"/>
      <c r="EU36" s="44"/>
      <c r="EV36" s="46"/>
      <c r="EW36" s="44"/>
      <c r="EX36" s="44"/>
      <c r="EY36" s="44"/>
      <c r="EZ36" s="45"/>
      <c r="FA36" s="44"/>
      <c r="FB36" s="46"/>
      <c r="FC36" s="44"/>
      <c r="FD36" s="44"/>
      <c r="FE36" s="44"/>
      <c r="FF36" s="45"/>
      <c r="FG36" s="47"/>
      <c r="FH36" s="46"/>
      <c r="FI36" s="44"/>
      <c r="FJ36" s="44"/>
      <c r="FK36" s="44"/>
      <c r="FL36" s="45"/>
      <c r="FM36" s="55"/>
      <c r="FN36" s="46"/>
      <c r="FO36" s="44"/>
      <c r="FP36" s="44"/>
      <c r="FQ36" s="44"/>
      <c r="FR36" s="45"/>
      <c r="FS36" s="44"/>
      <c r="FT36" s="46"/>
      <c r="FU36" s="44"/>
      <c r="FV36" s="44"/>
      <c r="FW36" s="44"/>
      <c r="FX36" s="45"/>
      <c r="FY36" s="44"/>
      <c r="FZ36" s="45"/>
      <c r="GA36" s="46"/>
      <c r="GB36" s="44"/>
      <c r="GC36" s="44"/>
      <c r="GD36" s="45"/>
      <c r="GE36" s="55"/>
      <c r="GF36" s="46"/>
      <c r="GG36" s="44"/>
      <c r="GH36" s="44"/>
      <c r="GI36" s="44"/>
      <c r="GJ36" s="45"/>
      <c r="GK36" s="44"/>
      <c r="GL36" s="46"/>
      <c r="GM36" s="44"/>
      <c r="GN36" s="44"/>
      <c r="GO36" s="47"/>
      <c r="GP36" s="45"/>
      <c r="GQ36" s="44"/>
      <c r="GR36" s="46"/>
      <c r="GS36" s="44"/>
      <c r="GT36" s="44"/>
      <c r="GU36" s="56">
        <f>'2020'!$Q36+'2020'!$W36+'2020'!$AC36+'2020'!$AI36+'2020'!$AO36+'2020'!$AU36+'2020'!$BA36+'2020'!$BG36+'2020'!$BM36+'2020'!$BS36+'2020'!$BY36+'2020'!$CE36+'2020'!$CK36+'2020'!$CQ36+'2020'!$CW36+'2020'!$DC36+'2020'!$DI36+'2020'!$DO36+'2020'!$DU36+'2020'!$EA36+'2020'!$EG36+'2020'!$EM36+'2020'!$ES36+'2020'!$EY36+'2020'!$FE36+'2020'!$FK36+'2020'!$FQ36+'2020'!$FW36+'2020'!$GC36+'2020'!$GI36+'2020'!$GO36</f>
        <v>0</v>
      </c>
      <c r="GV36" s="57"/>
      <c r="GW36" s="56">
        <f>'2020'!$S36+'2020'!$Y36+'2020'!$AE36+'2020'!$AK36+'2020'!$AQ36+'2020'!$AW36+'2020'!$BC36+'2020'!$BI36+'2020'!$BO36+'2020'!$BU36+'2020'!$CA36+'2020'!$CG36+'2020'!$CM36+'2020'!$CS36+'2020'!$CY36+'2020'!$DE36+'2020'!$DK36+'2020'!$DQ36+'2020'!$DW36+'2020'!$EC36+'2020'!$EI36+'2020'!$EO36+'2020'!$EU36+'2020'!$FA36+'2020'!$FG36+'2020'!$FM36+'2020'!$FS36+'2020'!$FY36+'2020'!$GE36+'2020'!$GK36+'2020'!$GQ36</f>
        <v>0</v>
      </c>
      <c r="GX36" s="57"/>
      <c r="GY36" s="58">
        <f>'2020'!$O36+'2020'!$GU36-GW36</f>
        <v>600</v>
      </c>
      <c r="GZ36" s="57">
        <f>('2020'!$GY36*'2020'!$H36)/1000</f>
        <v>0.25944</v>
      </c>
      <c r="HA36" s="59" t="b">
        <f>$G36=$D$3</f>
        <v>0</v>
      </c>
    </row>
    <row r="37" spans="1:209" ht="17.25" customHeight="1" x14ac:dyDescent="0.3">
      <c r="A37" s="76" t="s">
        <v>339</v>
      </c>
      <c r="B37" s="26" t="s">
        <v>263</v>
      </c>
      <c r="C37" s="27" t="s">
        <v>265</v>
      </c>
      <c r="D37" s="28">
        <v>448</v>
      </c>
      <c r="E37" s="28">
        <v>224</v>
      </c>
      <c r="F37" s="28">
        <v>107</v>
      </c>
      <c r="G37" s="88">
        <v>201255</v>
      </c>
      <c r="H37" s="28">
        <v>0.41689999999999999</v>
      </c>
      <c r="I37" s="89">
        <f>'2020'!$GY37</f>
        <v>345</v>
      </c>
      <c r="J37" s="79">
        <f>('2020'!$I37*H37)/1000</f>
        <v>0.1438305</v>
      </c>
      <c r="K37" s="80">
        <v>1</v>
      </c>
      <c r="L37" s="90">
        <v>43852</v>
      </c>
      <c r="M37" s="91">
        <v>43856</v>
      </c>
      <c r="N37" s="90">
        <v>43852</v>
      </c>
      <c r="O37" s="82">
        <v>345</v>
      </c>
      <c r="P37" s="36"/>
      <c r="Q37" s="37"/>
      <c r="R37" s="43"/>
      <c r="S37" s="37"/>
      <c r="T37" s="42"/>
      <c r="U37" s="37"/>
      <c r="V37" s="37"/>
      <c r="W37" s="37"/>
      <c r="X37" s="83"/>
      <c r="Y37" s="39"/>
      <c r="Z37" s="84"/>
      <c r="AA37" s="37"/>
      <c r="AB37" s="37"/>
      <c r="AC37" s="37"/>
      <c r="AD37" s="83"/>
      <c r="AE37" s="39"/>
      <c r="AF37" s="85"/>
      <c r="AG37" s="37"/>
      <c r="AH37" s="37"/>
      <c r="AI37" s="37"/>
      <c r="AJ37" s="38"/>
      <c r="AK37" s="37"/>
      <c r="AL37" s="42"/>
      <c r="AM37" s="37"/>
      <c r="AN37" s="38"/>
      <c r="AO37" s="37"/>
      <c r="AP37" s="43"/>
      <c r="AQ37" s="37"/>
      <c r="AR37" s="42"/>
      <c r="AS37" s="37"/>
      <c r="AT37" s="38"/>
      <c r="AU37" s="37"/>
      <c r="AV37" s="43"/>
      <c r="AW37" s="41"/>
      <c r="AX37" s="37"/>
      <c r="AY37" s="41"/>
      <c r="AZ37" s="43"/>
      <c r="BA37" s="37"/>
      <c r="BB37" s="43"/>
      <c r="BC37" s="37"/>
      <c r="BD37" s="42"/>
      <c r="BE37" s="37"/>
      <c r="BF37" s="38"/>
      <c r="BG37" s="37"/>
      <c r="BH37" s="43"/>
      <c r="BI37" s="37"/>
      <c r="BJ37" s="42"/>
      <c r="BK37" s="37"/>
      <c r="BL37" s="38"/>
      <c r="BM37" s="37"/>
      <c r="BN37" s="43"/>
      <c r="BO37" s="37"/>
      <c r="BP37" s="42"/>
      <c r="BQ37" s="37"/>
      <c r="BR37" s="38"/>
      <c r="BS37" s="37"/>
      <c r="BT37" s="43"/>
      <c r="BU37" s="37"/>
      <c r="BV37" s="42"/>
      <c r="BW37" s="37"/>
      <c r="BX37" s="38"/>
      <c r="BY37" s="44"/>
      <c r="BZ37" s="45"/>
      <c r="CA37" s="44"/>
      <c r="CB37" s="46"/>
      <c r="CC37" s="44"/>
      <c r="CD37" s="54"/>
      <c r="CE37" s="47"/>
      <c r="CF37" s="45"/>
      <c r="CG37" s="44"/>
      <c r="CH37" s="46"/>
      <c r="CI37" s="44"/>
      <c r="CJ37" s="44"/>
      <c r="CK37" s="44"/>
      <c r="CL37" s="45"/>
      <c r="CM37" s="44"/>
      <c r="CN37" s="46"/>
      <c r="CO37" s="44"/>
      <c r="CP37" s="44"/>
      <c r="CQ37" s="44"/>
      <c r="CR37" s="48"/>
      <c r="CS37" s="44"/>
      <c r="CT37" s="49"/>
      <c r="CU37" s="46"/>
      <c r="CV37" s="44"/>
      <c r="CW37" s="44"/>
      <c r="CX37" s="50"/>
      <c r="CY37" s="44"/>
      <c r="CZ37" s="48"/>
      <c r="DA37" s="46"/>
      <c r="DB37" s="44"/>
      <c r="DC37" s="44"/>
      <c r="DD37" s="92"/>
      <c r="DE37" s="44"/>
      <c r="DF37" s="93"/>
      <c r="DG37" s="44"/>
      <c r="DH37" s="44"/>
      <c r="DI37" s="44"/>
      <c r="DJ37" s="45"/>
      <c r="DK37" s="44"/>
      <c r="DL37" s="46"/>
      <c r="DM37" s="46"/>
      <c r="DN37" s="44"/>
      <c r="DO37" s="44"/>
      <c r="DP37" s="45"/>
      <c r="DQ37" s="44"/>
      <c r="DR37" s="53"/>
      <c r="DS37" s="44"/>
      <c r="DT37" s="44"/>
      <c r="DU37" s="44"/>
      <c r="DV37" s="45"/>
      <c r="DW37" s="44"/>
      <c r="DX37" s="46"/>
      <c r="DY37" s="44"/>
      <c r="DZ37" s="44"/>
      <c r="EA37" s="44"/>
      <c r="EB37" s="45"/>
      <c r="EC37" s="44"/>
      <c r="ED37" s="46"/>
      <c r="EE37" s="44"/>
      <c r="EF37" s="44"/>
      <c r="EG37" s="44"/>
      <c r="EH37" s="45"/>
      <c r="EI37" s="44"/>
      <c r="EJ37" s="46"/>
      <c r="EK37" s="44"/>
      <c r="EL37" s="44"/>
      <c r="EM37" s="44"/>
      <c r="EN37" s="45"/>
      <c r="EO37" s="44"/>
      <c r="EP37" s="46"/>
      <c r="EQ37" s="44"/>
      <c r="ER37" s="44"/>
      <c r="ES37" s="44"/>
      <c r="ET37" s="45"/>
      <c r="EU37" s="44"/>
      <c r="EV37" s="46"/>
      <c r="EW37" s="44"/>
      <c r="EX37" s="44"/>
      <c r="EY37" s="44"/>
      <c r="EZ37" s="45"/>
      <c r="FA37" s="44"/>
      <c r="FB37" s="46"/>
      <c r="FC37" s="44"/>
      <c r="FD37" s="44"/>
      <c r="FE37" s="44"/>
      <c r="FF37" s="45"/>
      <c r="FG37" s="47"/>
      <c r="FH37" s="46"/>
      <c r="FI37" s="44"/>
      <c r="FJ37" s="44"/>
      <c r="FK37" s="44"/>
      <c r="FL37" s="45"/>
      <c r="FM37" s="55"/>
      <c r="FN37" s="46"/>
      <c r="FO37" s="44"/>
      <c r="FP37" s="44"/>
      <c r="FQ37" s="44"/>
      <c r="FR37" s="45"/>
      <c r="FS37" s="44"/>
      <c r="FT37" s="46"/>
      <c r="FU37" s="44"/>
      <c r="FV37" s="44"/>
      <c r="FW37" s="44"/>
      <c r="FX37" s="45"/>
      <c r="FY37" s="44"/>
      <c r="FZ37" s="45"/>
      <c r="GA37" s="46"/>
      <c r="GB37" s="44"/>
      <c r="GC37" s="44"/>
      <c r="GD37" s="45"/>
      <c r="GE37" s="55"/>
      <c r="GF37" s="46"/>
      <c r="GG37" s="44"/>
      <c r="GH37" s="44"/>
      <c r="GI37" s="44"/>
      <c r="GJ37" s="45"/>
      <c r="GK37" s="44"/>
      <c r="GL37" s="46"/>
      <c r="GM37" s="44"/>
      <c r="GN37" s="44"/>
      <c r="GO37" s="47"/>
      <c r="GP37" s="45"/>
      <c r="GQ37" s="44"/>
      <c r="GR37" s="46"/>
      <c r="GS37" s="44"/>
      <c r="GT37" s="44"/>
      <c r="GU37" s="56">
        <f>'2020'!$Q37+'2020'!$W37+'2020'!$AC37+'2020'!$AI37+'2020'!$AO37+'2020'!$AU37+'2020'!$BA37+'2020'!$BG37+'2020'!$BM37+'2020'!$BS37+'2020'!$BY37+'2020'!$CE37+'2020'!$CK37+'2020'!$CQ37+'2020'!$CW37+'2020'!$DC37+'2020'!$DI37+'2020'!$DO37+'2020'!$DU37+'2020'!$EA37+'2020'!$EG37+'2020'!$EM37+'2020'!$ES37+'2020'!$EY37+'2020'!$FE37+'2020'!$FK37+'2020'!$FQ37+'2020'!$FW37+'2020'!$GC37+'2020'!$GI37+'2020'!$GO37</f>
        <v>0</v>
      </c>
      <c r="GV37" s="57"/>
      <c r="GW37" s="56">
        <f>'2020'!$S37+'2020'!$Y37+'2020'!$AE37+'2020'!$AK37+'2020'!$AQ37+'2020'!$AW37+'2020'!$BC37+'2020'!$BI37+'2020'!$BO37+'2020'!$BU37+'2020'!$CA37+'2020'!$CG37+'2020'!$CM37+'2020'!$CS37+'2020'!$CY37+'2020'!$DE37+'2020'!$DK37+'2020'!$DQ37+'2020'!$DW37+'2020'!$EC37+'2020'!$EI37+'2020'!$EO37+'2020'!$EU37+'2020'!$FA37+'2020'!$FG37+'2020'!$FM37+'2020'!$FS37+'2020'!$FY37+'2020'!$GE37+'2020'!$GK37+'2020'!$GQ37</f>
        <v>0</v>
      </c>
      <c r="GX37" s="57"/>
      <c r="GY37" s="58">
        <f>'2020'!$O37+'2020'!$GU37-GW37</f>
        <v>345</v>
      </c>
      <c r="GZ37" s="57">
        <f>('2020'!$GY37*'2020'!$H37)/1000</f>
        <v>0.1438305</v>
      </c>
      <c r="HA37" s="59" t="b">
        <f t="shared" ref="HA37" si="4">$G37=$D$3</f>
        <v>0</v>
      </c>
    </row>
    <row r="38" spans="1:209" ht="17.25" customHeight="1" x14ac:dyDescent="0.3">
      <c r="A38" s="76" t="s">
        <v>339</v>
      </c>
      <c r="B38" s="26" t="s">
        <v>263</v>
      </c>
      <c r="C38" s="27" t="s">
        <v>265</v>
      </c>
      <c r="D38" s="28">
        <v>448</v>
      </c>
      <c r="E38" s="28">
        <v>224</v>
      </c>
      <c r="F38" s="28">
        <v>107</v>
      </c>
      <c r="G38" s="29">
        <v>202019</v>
      </c>
      <c r="H38" s="30">
        <v>0.42</v>
      </c>
      <c r="I38" s="31">
        <f>'2020'!$GY38</f>
        <v>600</v>
      </c>
      <c r="J38" s="79">
        <f>('2020'!$I38*H38)/1000</f>
        <v>0.252</v>
      </c>
      <c r="K38" s="33">
        <v>1</v>
      </c>
      <c r="L38" s="34">
        <v>43916</v>
      </c>
      <c r="M38" s="81">
        <v>43922</v>
      </c>
      <c r="N38" s="34">
        <v>43921</v>
      </c>
      <c r="O38" s="82">
        <v>600</v>
      </c>
      <c r="P38" s="36"/>
      <c r="Q38" s="37"/>
      <c r="R38" s="43"/>
      <c r="S38" s="37"/>
      <c r="T38" s="42"/>
      <c r="U38" s="37"/>
      <c r="V38" s="37"/>
      <c r="W38" s="37"/>
      <c r="X38" s="83"/>
      <c r="Y38" s="39"/>
      <c r="Z38" s="84"/>
      <c r="AA38" s="37"/>
      <c r="AB38" s="37"/>
      <c r="AC38" s="37"/>
      <c r="AD38" s="83"/>
      <c r="AE38" s="39"/>
      <c r="AF38" s="85"/>
      <c r="AG38" s="37"/>
      <c r="AH38" s="37"/>
      <c r="AI38" s="37"/>
      <c r="AJ38" s="38"/>
      <c r="AK38" s="37"/>
      <c r="AL38" s="42"/>
      <c r="AM38" s="37"/>
      <c r="AN38" s="38"/>
      <c r="AO38" s="37"/>
      <c r="AP38" s="43"/>
      <c r="AQ38" s="37"/>
      <c r="AR38" s="42"/>
      <c r="AS38" s="37"/>
      <c r="AT38" s="38"/>
      <c r="AU38" s="37"/>
      <c r="AV38" s="43"/>
      <c r="AW38" s="41"/>
      <c r="AX38" s="37"/>
      <c r="AY38" s="41"/>
      <c r="AZ38" s="43"/>
      <c r="BA38" s="37"/>
      <c r="BB38" s="43"/>
      <c r="BC38" s="37"/>
      <c r="BD38" s="42"/>
      <c r="BE38" s="37"/>
      <c r="BF38" s="38"/>
      <c r="BG38" s="37"/>
      <c r="BH38" s="43"/>
      <c r="BI38" s="37"/>
      <c r="BJ38" s="42"/>
      <c r="BK38" s="37"/>
      <c r="BL38" s="38"/>
      <c r="BM38" s="37"/>
      <c r="BN38" s="43"/>
      <c r="BO38" s="37"/>
      <c r="BP38" s="42"/>
      <c r="BQ38" s="37"/>
      <c r="BR38" s="38"/>
      <c r="BS38" s="37"/>
      <c r="BT38" s="43"/>
      <c r="BU38" s="37"/>
      <c r="BV38" s="42"/>
      <c r="BW38" s="37"/>
      <c r="BX38" s="38"/>
      <c r="BY38" s="44"/>
      <c r="BZ38" s="45"/>
      <c r="CA38" s="44"/>
      <c r="CB38" s="46"/>
      <c r="CC38" s="44"/>
      <c r="CD38" s="54"/>
      <c r="CE38" s="47"/>
      <c r="CF38" s="45"/>
      <c r="CG38" s="44"/>
      <c r="CH38" s="46"/>
      <c r="CI38" s="44"/>
      <c r="CJ38" s="44"/>
      <c r="CK38" s="44"/>
      <c r="CL38" s="45"/>
      <c r="CM38" s="44"/>
      <c r="CN38" s="46"/>
      <c r="CO38" s="44"/>
      <c r="CP38" s="44"/>
      <c r="CQ38" s="44"/>
      <c r="CR38" s="48"/>
      <c r="CS38" s="44"/>
      <c r="CT38" s="49"/>
      <c r="CU38" s="46"/>
      <c r="CV38" s="44"/>
      <c r="CW38" s="44"/>
      <c r="CX38" s="50"/>
      <c r="CY38" s="44"/>
      <c r="CZ38" s="48"/>
      <c r="DA38" s="46"/>
      <c r="DB38" s="44"/>
      <c r="DC38" s="44"/>
      <c r="DD38" s="51"/>
      <c r="DE38" s="44"/>
      <c r="DF38" s="52"/>
      <c r="DG38" s="44"/>
      <c r="DH38" s="44"/>
      <c r="DI38" s="44"/>
      <c r="DJ38" s="45"/>
      <c r="DK38" s="44"/>
      <c r="DL38" s="46"/>
      <c r="DM38" s="46"/>
      <c r="DN38" s="44"/>
      <c r="DO38" s="44"/>
      <c r="DP38" s="45"/>
      <c r="DQ38" s="44"/>
      <c r="DR38" s="53"/>
      <c r="DS38" s="44"/>
      <c r="DT38" s="44"/>
      <c r="DU38" s="44"/>
      <c r="DV38" s="45"/>
      <c r="DW38" s="44"/>
      <c r="DX38" s="46"/>
      <c r="DY38" s="44"/>
      <c r="DZ38" s="44"/>
      <c r="EA38" s="44"/>
      <c r="EB38" s="45"/>
      <c r="EC38" s="44"/>
      <c r="ED38" s="46"/>
      <c r="EE38" s="44"/>
      <c r="EF38" s="44"/>
      <c r="EG38" s="44"/>
      <c r="EH38" s="45"/>
      <c r="EI38" s="44"/>
      <c r="EJ38" s="46"/>
      <c r="EK38" s="44"/>
      <c r="EL38" s="44"/>
      <c r="EM38" s="44"/>
      <c r="EN38" s="45"/>
      <c r="EO38" s="44"/>
      <c r="EP38" s="46"/>
      <c r="EQ38" s="44"/>
      <c r="ER38" s="44"/>
      <c r="ES38" s="44"/>
      <c r="ET38" s="45"/>
      <c r="EU38" s="75"/>
      <c r="EV38" s="46"/>
      <c r="EW38" s="44"/>
      <c r="EX38" s="44"/>
      <c r="EY38" s="44"/>
      <c r="EZ38" s="45"/>
      <c r="FA38" s="44"/>
      <c r="FB38" s="46"/>
      <c r="FC38" s="44"/>
      <c r="FD38" s="44"/>
      <c r="FE38" s="44"/>
      <c r="FF38" s="45"/>
      <c r="FG38" s="47"/>
      <c r="FH38" s="46"/>
      <c r="FI38" s="44"/>
      <c r="FJ38" s="44"/>
      <c r="FK38" s="44"/>
      <c r="FL38" s="45"/>
      <c r="FM38" s="55"/>
      <c r="FN38" s="46"/>
      <c r="FO38" s="44"/>
      <c r="FP38" s="44"/>
      <c r="FQ38" s="44"/>
      <c r="FR38" s="45"/>
      <c r="FS38" s="44"/>
      <c r="FT38" s="46"/>
      <c r="FU38" s="44"/>
      <c r="FV38" s="44"/>
      <c r="FW38" s="44"/>
      <c r="FX38" s="45"/>
      <c r="FY38" s="44"/>
      <c r="FZ38" s="45"/>
      <c r="GA38" s="46"/>
      <c r="GB38" s="44"/>
      <c r="GC38" s="44"/>
      <c r="GD38" s="45"/>
      <c r="GE38" s="55"/>
      <c r="GF38" s="46"/>
      <c r="GG38" s="44"/>
      <c r="GH38" s="44"/>
      <c r="GI38" s="44"/>
      <c r="GJ38" s="45"/>
      <c r="GK38" s="44"/>
      <c r="GL38" s="46"/>
      <c r="GM38" s="44"/>
      <c r="GN38" s="44"/>
      <c r="GO38" s="47"/>
      <c r="GP38" s="45"/>
      <c r="GQ38" s="44"/>
      <c r="GR38" s="46"/>
      <c r="GS38" s="44"/>
      <c r="GT38" s="44"/>
      <c r="GU38" s="56">
        <f>'2020'!$Q38+'2020'!$W38+'2020'!$AC38+'2020'!$AI38+'2020'!$AO38+'2020'!$AU38+'2020'!$BA38+'2020'!$BG38+'2020'!$BM38+'2020'!$BS38+'2020'!$BY38+'2020'!$CE38+'2020'!$CK38+'2020'!$CQ38+'2020'!$CW38+'2020'!$DC38+'2020'!$DI38+'2020'!$DO38+'2020'!$DU38+'2020'!$EA38+'2020'!$EG38+'2020'!$EM38+'2020'!$ES38+'2020'!$EY38+'2020'!$FE38+'2020'!$FK38+'2020'!$FQ38+'2020'!$FW38+'2020'!$GC38+'2020'!$GI38+'2020'!$GO38</f>
        <v>0</v>
      </c>
      <c r="GV38" s="57"/>
      <c r="GW38" s="56">
        <f>'2020'!$S38+'2020'!$Y38+'2020'!$AE38+'2020'!$AK38+'2020'!$AQ38+'2020'!$AW38+'2020'!$BC38+'2020'!$BI38+'2020'!$BO38+'2020'!$BU38+'2020'!$CA38+'2020'!$CG38+'2020'!$CM38+'2020'!$CS38+'2020'!$CY38+'2020'!$DE38+'2020'!$DK38+'2020'!$DQ38+'2020'!$DW38+'2020'!$EC38+'2020'!$EI38+'2020'!$EO38+'2020'!$EU38+'2020'!$FA38+'2020'!$FG38+'2020'!$FM38+'2020'!$FS38+'2020'!$FY38+'2020'!$GE38+'2020'!$GK38+'2020'!$GQ38</f>
        <v>0</v>
      </c>
      <c r="GX38" s="57"/>
      <c r="GY38" s="58">
        <f>'2020'!$O38+'2020'!$GU38-GW38</f>
        <v>600</v>
      </c>
      <c r="GZ38" s="57">
        <f>('2020'!$GY38*'2020'!$H38)/1000</f>
        <v>0.252</v>
      </c>
      <c r="HA38" s="59" t="b">
        <f>$G38=$D$3</f>
        <v>0</v>
      </c>
    </row>
    <row r="39" spans="1:209" ht="17.25" customHeight="1" x14ac:dyDescent="0.3">
      <c r="A39" s="76" t="s">
        <v>339</v>
      </c>
      <c r="B39" s="26" t="s">
        <v>263</v>
      </c>
      <c r="C39" s="27" t="s">
        <v>266</v>
      </c>
      <c r="D39" s="28">
        <v>448</v>
      </c>
      <c r="E39" s="28">
        <v>224</v>
      </c>
      <c r="F39" s="28">
        <v>107</v>
      </c>
      <c r="G39" s="29">
        <v>202018</v>
      </c>
      <c r="H39" s="30">
        <v>0.43780000000000002</v>
      </c>
      <c r="I39" s="31">
        <f>'2020'!$GY39</f>
        <v>2400</v>
      </c>
      <c r="J39" s="79">
        <f>('2020'!$I39*H39)/1000</f>
        <v>1.0507200000000001</v>
      </c>
      <c r="K39" s="33">
        <v>4</v>
      </c>
      <c r="L39" s="34">
        <v>43916</v>
      </c>
      <c r="M39" s="81">
        <v>43923</v>
      </c>
      <c r="N39" s="34">
        <v>43921</v>
      </c>
      <c r="O39" s="82">
        <v>2400</v>
      </c>
      <c r="P39" s="36"/>
      <c r="Q39" s="37"/>
      <c r="R39" s="43"/>
      <c r="S39" s="37"/>
      <c r="T39" s="42"/>
      <c r="U39" s="37"/>
      <c r="V39" s="37"/>
      <c r="W39" s="37"/>
      <c r="X39" s="83"/>
      <c r="Y39" s="39"/>
      <c r="Z39" s="84"/>
      <c r="AA39" s="37"/>
      <c r="AB39" s="37"/>
      <c r="AC39" s="37"/>
      <c r="AD39" s="83"/>
      <c r="AE39" s="39"/>
      <c r="AF39" s="85"/>
      <c r="AG39" s="37"/>
      <c r="AH39" s="37"/>
      <c r="AI39" s="37"/>
      <c r="AJ39" s="38"/>
      <c r="AK39" s="37"/>
      <c r="AL39" s="42"/>
      <c r="AM39" s="37"/>
      <c r="AN39" s="38"/>
      <c r="AO39" s="37"/>
      <c r="AP39" s="43"/>
      <c r="AQ39" s="37"/>
      <c r="AR39" s="42"/>
      <c r="AS39" s="37"/>
      <c r="AT39" s="38"/>
      <c r="AU39" s="37"/>
      <c r="AV39" s="43"/>
      <c r="AW39" s="41"/>
      <c r="AX39" s="37"/>
      <c r="AY39" s="41"/>
      <c r="AZ39" s="43"/>
      <c r="BA39" s="37"/>
      <c r="BB39" s="43"/>
      <c r="BC39" s="37"/>
      <c r="BD39" s="42"/>
      <c r="BE39" s="37"/>
      <c r="BF39" s="38"/>
      <c r="BG39" s="37"/>
      <c r="BH39" s="43"/>
      <c r="BI39" s="37"/>
      <c r="BJ39" s="42"/>
      <c r="BK39" s="37"/>
      <c r="BL39" s="38"/>
      <c r="BM39" s="37"/>
      <c r="BN39" s="43"/>
      <c r="BO39" s="37"/>
      <c r="BP39" s="42"/>
      <c r="BQ39" s="37"/>
      <c r="BR39" s="38"/>
      <c r="BS39" s="37"/>
      <c r="BT39" s="43"/>
      <c r="BU39" s="37"/>
      <c r="BV39" s="42"/>
      <c r="BW39" s="37"/>
      <c r="BX39" s="38"/>
      <c r="BY39" s="44"/>
      <c r="BZ39" s="45"/>
      <c r="CA39" s="44"/>
      <c r="CB39" s="46"/>
      <c r="CC39" s="44"/>
      <c r="CD39" s="54"/>
      <c r="CE39" s="47"/>
      <c r="CF39" s="45"/>
      <c r="CG39" s="44"/>
      <c r="CH39" s="46"/>
      <c r="CI39" s="44"/>
      <c r="CJ39" s="44"/>
      <c r="CK39" s="44"/>
      <c r="CL39" s="45"/>
      <c r="CM39" s="44"/>
      <c r="CN39" s="46"/>
      <c r="CO39" s="44"/>
      <c r="CP39" s="44"/>
      <c r="CQ39" s="44"/>
      <c r="CR39" s="48"/>
      <c r="CS39" s="44"/>
      <c r="CT39" s="49"/>
      <c r="CU39" s="46"/>
      <c r="CV39" s="44"/>
      <c r="CW39" s="44"/>
      <c r="CX39" s="50"/>
      <c r="CY39" s="44"/>
      <c r="CZ39" s="48"/>
      <c r="DA39" s="46"/>
      <c r="DB39" s="44"/>
      <c r="DC39" s="44"/>
      <c r="DD39" s="51"/>
      <c r="DE39" s="44"/>
      <c r="DF39" s="52"/>
      <c r="DG39" s="44"/>
      <c r="DH39" s="44"/>
      <c r="DI39" s="44"/>
      <c r="DJ39" s="45"/>
      <c r="DK39" s="44"/>
      <c r="DL39" s="46"/>
      <c r="DM39" s="46"/>
      <c r="DN39" s="44"/>
      <c r="DO39" s="44"/>
      <c r="DP39" s="45"/>
      <c r="DQ39" s="44"/>
      <c r="DR39" s="53"/>
      <c r="DS39" s="44"/>
      <c r="DT39" s="44"/>
      <c r="DU39" s="44"/>
      <c r="DV39" s="45"/>
      <c r="DW39" s="44"/>
      <c r="DX39" s="46"/>
      <c r="DY39" s="44"/>
      <c r="DZ39" s="44"/>
      <c r="EA39" s="44"/>
      <c r="EB39" s="45"/>
      <c r="EC39" s="44"/>
      <c r="ED39" s="46"/>
      <c r="EE39" s="44"/>
      <c r="EF39" s="44"/>
      <c r="EG39" s="44"/>
      <c r="EH39" s="45"/>
      <c r="EI39" s="44"/>
      <c r="EJ39" s="46"/>
      <c r="EK39" s="44"/>
      <c r="EL39" s="44"/>
      <c r="EM39" s="44"/>
      <c r="EN39" s="45"/>
      <c r="EO39" s="44"/>
      <c r="EP39" s="46"/>
      <c r="EQ39" s="44"/>
      <c r="ER39" s="44"/>
      <c r="ES39" s="44"/>
      <c r="ET39" s="45"/>
      <c r="EU39" s="75"/>
      <c r="EV39" s="46"/>
      <c r="EW39" s="44"/>
      <c r="EX39" s="44"/>
      <c r="EY39" s="44"/>
      <c r="EZ39" s="45"/>
      <c r="FA39" s="44"/>
      <c r="FB39" s="46"/>
      <c r="FC39" s="44"/>
      <c r="FD39" s="44"/>
      <c r="FE39" s="44"/>
      <c r="FF39" s="45"/>
      <c r="FG39" s="47"/>
      <c r="FH39" s="46"/>
      <c r="FI39" s="44"/>
      <c r="FJ39" s="44"/>
      <c r="FK39" s="44"/>
      <c r="FL39" s="45"/>
      <c r="FM39" s="55"/>
      <c r="FN39" s="46"/>
      <c r="FO39" s="44"/>
      <c r="FP39" s="44"/>
      <c r="FQ39" s="44"/>
      <c r="FR39" s="45"/>
      <c r="FS39" s="44"/>
      <c r="FT39" s="46"/>
      <c r="FU39" s="44"/>
      <c r="FV39" s="44"/>
      <c r="FW39" s="44"/>
      <c r="FX39" s="45"/>
      <c r="FY39" s="44"/>
      <c r="FZ39" s="45"/>
      <c r="GA39" s="46"/>
      <c r="GB39" s="44"/>
      <c r="GC39" s="44"/>
      <c r="GD39" s="45"/>
      <c r="GE39" s="55"/>
      <c r="GF39" s="46"/>
      <c r="GG39" s="44"/>
      <c r="GH39" s="44"/>
      <c r="GI39" s="44"/>
      <c r="GJ39" s="45"/>
      <c r="GK39" s="44"/>
      <c r="GL39" s="46"/>
      <c r="GM39" s="44"/>
      <c r="GN39" s="44"/>
      <c r="GO39" s="47"/>
      <c r="GP39" s="45"/>
      <c r="GQ39" s="44"/>
      <c r="GR39" s="46"/>
      <c r="GS39" s="44"/>
      <c r="GT39" s="44"/>
      <c r="GU39" s="56">
        <f>'2020'!$Q39+'2020'!$W39+'2020'!$AC39+'2020'!$AI39+'2020'!$AO39+'2020'!$AU39+'2020'!$BA39+'2020'!$BG39+'2020'!$BM39+'2020'!$BS39+'2020'!$BY39+'2020'!$CE39+'2020'!$CK39+'2020'!$CQ39+'2020'!$CW39+'2020'!$DC39+'2020'!$DI39+'2020'!$DO39+'2020'!$DU39+'2020'!$EA39+'2020'!$EG39+'2020'!$EM39+'2020'!$ES39+'2020'!$EY39+'2020'!$FE39+'2020'!$FK39+'2020'!$FQ39+'2020'!$FW39+'2020'!$GC39+'2020'!$GI39+'2020'!$GO39</f>
        <v>0</v>
      </c>
      <c r="GV39" s="57"/>
      <c r="GW39" s="56">
        <f>'2020'!$S39+'2020'!$Y39+'2020'!$AE39+'2020'!$AK39+'2020'!$AQ39+'2020'!$AW39+'2020'!$BC39+'2020'!$BI39+'2020'!$BO39+'2020'!$BU39+'2020'!$CA39+'2020'!$CG39+'2020'!$CM39+'2020'!$CS39+'2020'!$CY39+'2020'!$DE39+'2020'!$DK39+'2020'!$DQ39+'2020'!$DW39+'2020'!$EC39+'2020'!$EI39+'2020'!$EO39+'2020'!$EU39+'2020'!$FA39+'2020'!$FG39+'2020'!$FM39+'2020'!$FS39+'2020'!$FY39+'2020'!$GE39+'2020'!$GK39+'2020'!$GQ39</f>
        <v>0</v>
      </c>
      <c r="GX39" s="57"/>
      <c r="GY39" s="58">
        <f>'2020'!$O39+'2020'!$GU39-GW39</f>
        <v>2400</v>
      </c>
      <c r="GZ39" s="57">
        <f>('2020'!$GY39*'2020'!$H39)/1000</f>
        <v>1.0507200000000001</v>
      </c>
      <c r="HA39" s="59" t="b">
        <f>$G39=$D$3</f>
        <v>0</v>
      </c>
    </row>
    <row r="40" spans="1:209" ht="17.25" customHeight="1" x14ac:dyDescent="0.3">
      <c r="A40" s="76" t="s">
        <v>339</v>
      </c>
      <c r="B40" s="26" t="s">
        <v>263</v>
      </c>
      <c r="C40" s="27" t="s">
        <v>267</v>
      </c>
      <c r="D40" s="30">
        <v>448</v>
      </c>
      <c r="E40" s="30">
        <v>224</v>
      </c>
      <c r="F40" s="30">
        <v>128</v>
      </c>
      <c r="G40" s="29">
        <v>201993</v>
      </c>
      <c r="H40" s="30">
        <v>0.39650000000000002</v>
      </c>
      <c r="I40" s="31">
        <f>'2020'!$GY40</f>
        <v>720</v>
      </c>
      <c r="J40" s="32">
        <f>('2020'!$I40*H40)/1000</f>
        <v>0.28548000000000001</v>
      </c>
      <c r="K40" s="33" t="s">
        <v>227</v>
      </c>
      <c r="L40" s="34">
        <v>43914</v>
      </c>
      <c r="M40" s="81">
        <v>43915</v>
      </c>
      <c r="N40" s="34">
        <v>43915</v>
      </c>
      <c r="O40" s="82">
        <v>720</v>
      </c>
      <c r="P40" s="36"/>
      <c r="Q40" s="37"/>
      <c r="R40" s="43"/>
      <c r="S40" s="37"/>
      <c r="T40" s="42"/>
      <c r="U40" s="37"/>
      <c r="V40" s="37"/>
      <c r="W40" s="37"/>
      <c r="X40" s="83"/>
      <c r="Y40" s="39"/>
      <c r="Z40" s="84"/>
      <c r="AA40" s="37"/>
      <c r="AB40" s="37"/>
      <c r="AC40" s="37"/>
      <c r="AD40" s="83"/>
      <c r="AE40" s="39"/>
      <c r="AF40" s="85"/>
      <c r="AG40" s="37"/>
      <c r="AH40" s="37"/>
      <c r="AI40" s="37"/>
      <c r="AJ40" s="38"/>
      <c r="AK40" s="37"/>
      <c r="AL40" s="42"/>
      <c r="AM40" s="37"/>
      <c r="AN40" s="38"/>
      <c r="AO40" s="37"/>
      <c r="AP40" s="43"/>
      <c r="AQ40" s="37"/>
      <c r="AR40" s="42"/>
      <c r="AS40" s="37"/>
      <c r="AT40" s="38"/>
      <c r="AU40" s="37"/>
      <c r="AV40" s="43"/>
      <c r="AW40" s="41"/>
      <c r="AX40" s="37"/>
      <c r="AY40" s="41"/>
      <c r="AZ40" s="43"/>
      <c r="BA40" s="37"/>
      <c r="BB40" s="43"/>
      <c r="BC40" s="37"/>
      <c r="BD40" s="42"/>
      <c r="BE40" s="37"/>
      <c r="BF40" s="38"/>
      <c r="BG40" s="37"/>
      <c r="BH40" s="43"/>
      <c r="BI40" s="37"/>
      <c r="BJ40" s="42"/>
      <c r="BK40" s="37"/>
      <c r="BL40" s="38"/>
      <c r="BM40" s="37"/>
      <c r="BN40" s="43"/>
      <c r="BO40" s="37"/>
      <c r="BP40" s="42"/>
      <c r="BQ40" s="37"/>
      <c r="BR40" s="38"/>
      <c r="BS40" s="37"/>
      <c r="BT40" s="43"/>
      <c r="BU40" s="37"/>
      <c r="BV40" s="42"/>
      <c r="BW40" s="37"/>
      <c r="BX40" s="38"/>
      <c r="BY40" s="44"/>
      <c r="BZ40" s="45"/>
      <c r="CA40" s="44"/>
      <c r="CB40" s="46"/>
      <c r="CC40" s="44"/>
      <c r="CD40" s="54"/>
      <c r="CE40" s="47"/>
      <c r="CF40" s="45"/>
      <c r="CG40" s="44"/>
      <c r="CH40" s="46"/>
      <c r="CI40" s="44"/>
      <c r="CJ40" s="44"/>
      <c r="CK40" s="44"/>
      <c r="CL40" s="45"/>
      <c r="CM40" s="44"/>
      <c r="CN40" s="46"/>
      <c r="CO40" s="44"/>
      <c r="CP40" s="44"/>
      <c r="CQ40" s="44"/>
      <c r="CR40" s="48"/>
      <c r="CS40" s="44"/>
      <c r="CT40" s="49"/>
      <c r="CU40" s="46"/>
      <c r="CV40" s="44"/>
      <c r="CW40" s="44"/>
      <c r="CX40" s="50"/>
      <c r="CY40" s="44"/>
      <c r="CZ40" s="48"/>
      <c r="DA40" s="46"/>
      <c r="DB40" s="44"/>
      <c r="DC40" s="44"/>
      <c r="DD40" s="51"/>
      <c r="DE40" s="44"/>
      <c r="DF40" s="52"/>
      <c r="DG40" s="44"/>
      <c r="DH40" s="44"/>
      <c r="DI40" s="44"/>
      <c r="DJ40" s="45"/>
      <c r="DK40" s="44"/>
      <c r="DL40" s="46"/>
      <c r="DM40" s="46"/>
      <c r="DN40" s="44"/>
      <c r="DO40" s="44"/>
      <c r="DP40" s="45"/>
      <c r="DQ40" s="44"/>
      <c r="DR40" s="53"/>
      <c r="DS40" s="44"/>
      <c r="DT40" s="44"/>
      <c r="DU40" s="44"/>
      <c r="DV40" s="45"/>
      <c r="DW40" s="44"/>
      <c r="DX40" s="46"/>
      <c r="DY40" s="44"/>
      <c r="DZ40" s="44"/>
      <c r="EA40" s="44"/>
      <c r="EB40" s="45"/>
      <c r="EC40" s="44"/>
      <c r="ED40" s="46"/>
      <c r="EE40" s="44"/>
      <c r="EF40" s="44"/>
      <c r="EG40" s="44"/>
      <c r="EH40" s="45"/>
      <c r="EI40" s="44"/>
      <c r="EJ40" s="46"/>
      <c r="EK40" s="44"/>
      <c r="EL40" s="44"/>
      <c r="EM40" s="44"/>
      <c r="EN40" s="45"/>
      <c r="EO40" s="44"/>
      <c r="EP40" s="46"/>
      <c r="EQ40" s="44"/>
      <c r="ER40" s="44"/>
      <c r="ES40" s="44"/>
      <c r="ET40" s="45"/>
      <c r="EU40" s="44"/>
      <c r="EV40" s="46"/>
      <c r="EW40" s="44"/>
      <c r="EX40" s="44"/>
      <c r="EY40" s="44"/>
      <c r="EZ40" s="45"/>
      <c r="FA40" s="44"/>
      <c r="FB40" s="46"/>
      <c r="FC40" s="44"/>
      <c r="FD40" s="44"/>
      <c r="FE40" s="44"/>
      <c r="FF40" s="45"/>
      <c r="FG40" s="47"/>
      <c r="FH40" s="46"/>
      <c r="FI40" s="44"/>
      <c r="FJ40" s="44"/>
      <c r="FK40" s="44"/>
      <c r="FL40" s="45"/>
      <c r="FM40" s="55"/>
      <c r="FN40" s="46"/>
      <c r="FO40" s="44"/>
      <c r="FP40" s="44"/>
      <c r="FQ40" s="44"/>
      <c r="FR40" s="45"/>
      <c r="FS40" s="44"/>
      <c r="FT40" s="46"/>
      <c r="FU40" s="44"/>
      <c r="FV40" s="44"/>
      <c r="FW40" s="44"/>
      <c r="FX40" s="45"/>
      <c r="FY40" s="44"/>
      <c r="FZ40" s="45"/>
      <c r="GA40" s="46"/>
      <c r="GB40" s="44"/>
      <c r="GC40" s="44"/>
      <c r="GD40" s="45"/>
      <c r="GE40" s="55"/>
      <c r="GF40" s="46"/>
      <c r="GG40" s="44"/>
      <c r="GH40" s="44"/>
      <c r="GI40" s="44"/>
      <c r="GJ40" s="45"/>
      <c r="GK40" s="44"/>
      <c r="GL40" s="46"/>
      <c r="GM40" s="44"/>
      <c r="GN40" s="44"/>
      <c r="GO40" s="47"/>
      <c r="GP40" s="45"/>
      <c r="GQ40" s="44"/>
      <c r="GR40" s="46"/>
      <c r="GS40" s="44"/>
      <c r="GT40" s="44"/>
      <c r="GU40" s="56">
        <f>'2020'!$Q40+'2020'!$W40+'2020'!$AC40+'2020'!$AI40+'2020'!$AO40+'2020'!$AU40+'2020'!$BA40+'2020'!$BG40+'2020'!$BM40+'2020'!$BS40+'2020'!$BY40+'2020'!$CE40+'2020'!$CK40+'2020'!$CQ40+'2020'!$CW40+'2020'!$DC40+'2020'!$DI40+'2020'!$DO40+'2020'!$DU40+'2020'!$EA40+'2020'!$EG40+'2020'!$EM40+'2020'!$ES40+'2020'!$EY40+'2020'!$FE40+'2020'!$FK40+'2020'!$FQ40+'2020'!$FW40+'2020'!$GC40+'2020'!$GI40+'2020'!$GO40</f>
        <v>0</v>
      </c>
      <c r="GV40" s="57"/>
      <c r="GW40" s="56">
        <f>'2020'!$S40+'2020'!$Y40+'2020'!$AE40+'2020'!$AK40+'2020'!$AQ40+'2020'!$AW40+'2020'!$BC40+'2020'!$BI40+'2020'!$BO40+'2020'!$BU40+'2020'!$CA40+'2020'!$CG40+'2020'!$CM40+'2020'!$CS40+'2020'!$CY40+'2020'!$DE40+'2020'!$DK40+'2020'!$DQ40+'2020'!$DW40+'2020'!$EC40+'2020'!$EI40+'2020'!$EO40+'2020'!$EU40+'2020'!$FA40+'2020'!$FG40+'2020'!$FM40+'2020'!$FS40+'2020'!$FY40+'2020'!$GE40+'2020'!$GK40+'2020'!$GQ40</f>
        <v>0</v>
      </c>
      <c r="GX40" s="57"/>
      <c r="GY40" s="58">
        <f>'2020'!$O40+'2020'!$GU40-GW40</f>
        <v>720</v>
      </c>
      <c r="GZ40" s="57">
        <f>('2020'!$GY40*'2020'!$H40)/1000</f>
        <v>0.28548000000000001</v>
      </c>
      <c r="HA40" s="59" t="b">
        <f t="shared" ref="HA40" si="5">$G40=$D$3</f>
        <v>0</v>
      </c>
    </row>
    <row r="41" spans="1:209" ht="17.25" customHeight="1" x14ac:dyDescent="0.3">
      <c r="A41" s="76" t="s">
        <v>339</v>
      </c>
      <c r="B41" s="26" t="s">
        <v>263</v>
      </c>
      <c r="C41" s="27" t="s">
        <v>268</v>
      </c>
      <c r="D41" s="30">
        <v>448</v>
      </c>
      <c r="E41" s="30">
        <v>224</v>
      </c>
      <c r="F41" s="30">
        <v>190</v>
      </c>
      <c r="G41" s="29">
        <v>202056</v>
      </c>
      <c r="H41" s="30">
        <v>0.50509999999999999</v>
      </c>
      <c r="I41" s="31">
        <f>'2020'!$GY41</f>
        <v>5895</v>
      </c>
      <c r="J41" s="79">
        <f>('2020'!$I41*H41)/1000</f>
        <v>2.9775645000000002</v>
      </c>
      <c r="K41" s="33">
        <v>10</v>
      </c>
      <c r="L41" s="34">
        <v>43920</v>
      </c>
      <c r="M41" s="81">
        <v>43922</v>
      </c>
      <c r="N41" s="34">
        <v>43921</v>
      </c>
      <c r="O41" s="82">
        <v>5895</v>
      </c>
      <c r="P41" s="36"/>
      <c r="Q41" s="37"/>
      <c r="R41" s="43"/>
      <c r="S41" s="37"/>
      <c r="T41" s="42"/>
      <c r="U41" s="37"/>
      <c r="V41" s="37"/>
      <c r="W41" s="37"/>
      <c r="X41" s="83"/>
      <c r="Y41" s="39"/>
      <c r="Z41" s="84"/>
      <c r="AA41" s="37"/>
      <c r="AB41" s="37"/>
      <c r="AC41" s="37"/>
      <c r="AD41" s="83"/>
      <c r="AE41" s="39"/>
      <c r="AF41" s="85"/>
      <c r="AG41" s="37"/>
      <c r="AH41" s="37"/>
      <c r="AI41" s="37"/>
      <c r="AJ41" s="38"/>
      <c r="AK41" s="37"/>
      <c r="AL41" s="42"/>
      <c r="AM41" s="37"/>
      <c r="AN41" s="38"/>
      <c r="AO41" s="37"/>
      <c r="AP41" s="43"/>
      <c r="AQ41" s="37"/>
      <c r="AR41" s="42"/>
      <c r="AS41" s="37"/>
      <c r="AT41" s="38"/>
      <c r="AU41" s="37"/>
      <c r="AV41" s="43"/>
      <c r="AW41" s="41"/>
      <c r="AX41" s="37"/>
      <c r="AY41" s="41"/>
      <c r="AZ41" s="43"/>
      <c r="BA41" s="37"/>
      <c r="BB41" s="43"/>
      <c r="BC41" s="37"/>
      <c r="BD41" s="42"/>
      <c r="BE41" s="37"/>
      <c r="BF41" s="38"/>
      <c r="BG41" s="37"/>
      <c r="BH41" s="43"/>
      <c r="BI41" s="37"/>
      <c r="BJ41" s="42"/>
      <c r="BK41" s="37"/>
      <c r="BL41" s="38"/>
      <c r="BM41" s="37"/>
      <c r="BN41" s="43"/>
      <c r="BO41" s="37"/>
      <c r="BP41" s="42"/>
      <c r="BQ41" s="37"/>
      <c r="BR41" s="38"/>
      <c r="BS41" s="37"/>
      <c r="BT41" s="43"/>
      <c r="BU41" s="37"/>
      <c r="BV41" s="42"/>
      <c r="BW41" s="37"/>
      <c r="BX41" s="38"/>
      <c r="BY41" s="44"/>
      <c r="BZ41" s="45"/>
      <c r="CA41" s="44"/>
      <c r="CB41" s="46"/>
      <c r="CC41" s="44"/>
      <c r="CD41" s="54"/>
      <c r="CE41" s="47"/>
      <c r="CF41" s="45"/>
      <c r="CG41" s="44"/>
      <c r="CH41" s="46"/>
      <c r="CI41" s="44"/>
      <c r="CJ41" s="44"/>
      <c r="CK41" s="44"/>
      <c r="CL41" s="45"/>
      <c r="CM41" s="44"/>
      <c r="CN41" s="46"/>
      <c r="CO41" s="44"/>
      <c r="CP41" s="44"/>
      <c r="CQ41" s="44"/>
      <c r="CR41" s="48"/>
      <c r="CS41" s="44"/>
      <c r="CT41" s="49"/>
      <c r="CU41" s="46"/>
      <c r="CV41" s="44"/>
      <c r="CW41" s="44"/>
      <c r="CX41" s="50"/>
      <c r="CY41" s="44"/>
      <c r="CZ41" s="48"/>
      <c r="DA41" s="46"/>
      <c r="DB41" s="44"/>
      <c r="DC41" s="44"/>
      <c r="DD41" s="51"/>
      <c r="DE41" s="44"/>
      <c r="DF41" s="52"/>
      <c r="DG41" s="44"/>
      <c r="DH41" s="44"/>
      <c r="DI41" s="44"/>
      <c r="DJ41" s="45"/>
      <c r="DK41" s="44"/>
      <c r="DL41" s="46"/>
      <c r="DM41" s="46"/>
      <c r="DN41" s="44"/>
      <c r="DO41" s="44"/>
      <c r="DP41" s="45"/>
      <c r="DQ41" s="44"/>
      <c r="DR41" s="53"/>
      <c r="DS41" s="44"/>
      <c r="DT41" s="44"/>
      <c r="DU41" s="44"/>
      <c r="DV41" s="45"/>
      <c r="DW41" s="44"/>
      <c r="DX41" s="46"/>
      <c r="DY41" s="44"/>
      <c r="DZ41" s="44"/>
      <c r="EA41" s="44"/>
      <c r="EB41" s="45"/>
      <c r="EC41" s="44"/>
      <c r="ED41" s="46"/>
      <c r="EE41" s="44"/>
      <c r="EF41" s="44"/>
      <c r="EG41" s="44"/>
      <c r="EH41" s="45"/>
      <c r="EI41" s="44"/>
      <c r="EJ41" s="46"/>
      <c r="EK41" s="44"/>
      <c r="EL41" s="44"/>
      <c r="EM41" s="44"/>
      <c r="EN41" s="45"/>
      <c r="EO41" s="44"/>
      <c r="EP41" s="46"/>
      <c r="EQ41" s="44"/>
      <c r="ER41" s="44"/>
      <c r="ES41" s="44"/>
      <c r="ET41" s="45"/>
      <c r="EU41" s="75"/>
      <c r="EV41" s="46"/>
      <c r="EW41" s="44"/>
      <c r="EX41" s="44"/>
      <c r="EY41" s="44"/>
      <c r="EZ41" s="45"/>
      <c r="FA41" s="44"/>
      <c r="FB41" s="46"/>
      <c r="FC41" s="44"/>
      <c r="FD41" s="44"/>
      <c r="FE41" s="44"/>
      <c r="FF41" s="45"/>
      <c r="FG41" s="47"/>
      <c r="FH41" s="46"/>
      <c r="FI41" s="44"/>
      <c r="FJ41" s="44"/>
      <c r="FK41" s="44"/>
      <c r="FL41" s="45"/>
      <c r="FM41" s="55"/>
      <c r="FN41" s="46"/>
      <c r="FO41" s="44"/>
      <c r="FP41" s="44"/>
      <c r="FQ41" s="44"/>
      <c r="FR41" s="45"/>
      <c r="FS41" s="44"/>
      <c r="FT41" s="46"/>
      <c r="FU41" s="44"/>
      <c r="FV41" s="44"/>
      <c r="FW41" s="44"/>
      <c r="FX41" s="45"/>
      <c r="FY41" s="44"/>
      <c r="FZ41" s="45"/>
      <c r="GA41" s="46"/>
      <c r="GB41" s="44"/>
      <c r="GC41" s="44"/>
      <c r="GD41" s="45"/>
      <c r="GE41" s="55"/>
      <c r="GF41" s="46"/>
      <c r="GG41" s="44"/>
      <c r="GH41" s="44"/>
      <c r="GI41" s="44"/>
      <c r="GJ41" s="45"/>
      <c r="GK41" s="44"/>
      <c r="GL41" s="46"/>
      <c r="GM41" s="44"/>
      <c r="GN41" s="44"/>
      <c r="GO41" s="47"/>
      <c r="GP41" s="45"/>
      <c r="GQ41" s="44"/>
      <c r="GR41" s="46"/>
      <c r="GS41" s="44"/>
      <c r="GT41" s="44"/>
      <c r="GU41" s="56">
        <f>'2020'!$Q41+'2020'!$W41+'2020'!$AC41+'2020'!$AI41+'2020'!$AO41+'2020'!$AU41+'2020'!$BA41+'2020'!$BG41+'2020'!$BM41+'2020'!$BS41+'2020'!$BY41+'2020'!$CE41+'2020'!$CK41+'2020'!$CQ41+'2020'!$CW41+'2020'!$DC41+'2020'!$DI41+'2020'!$DO41+'2020'!$DU41+'2020'!$EA41+'2020'!$EG41+'2020'!$EM41+'2020'!$ES41+'2020'!$EY41+'2020'!$FE41+'2020'!$FK41+'2020'!$FQ41+'2020'!$FW41+'2020'!$GC41+'2020'!$GI41+'2020'!$GO41</f>
        <v>0</v>
      </c>
      <c r="GV41" s="57"/>
      <c r="GW41" s="56">
        <f>'2020'!$S41+'2020'!$Y41+'2020'!$AE41+'2020'!$AK41+'2020'!$AQ41+'2020'!$AW41+'2020'!$BC41+'2020'!$BI41+'2020'!$BO41+'2020'!$BU41+'2020'!$CA41+'2020'!$CG41+'2020'!$CM41+'2020'!$CS41+'2020'!$CY41+'2020'!$DE41+'2020'!$DK41+'2020'!$DQ41+'2020'!$DW41+'2020'!$EC41+'2020'!$EI41+'2020'!$EO41+'2020'!$EU41+'2020'!$FA41+'2020'!$FG41+'2020'!$FM41+'2020'!$FS41+'2020'!$FY41+'2020'!$GE41+'2020'!$GK41+'2020'!$GQ41</f>
        <v>0</v>
      </c>
      <c r="GX41" s="57"/>
      <c r="GY41" s="58">
        <f>'2020'!$O41+'2020'!$GU41-GW41</f>
        <v>5895</v>
      </c>
      <c r="GZ41" s="57">
        <f>('2020'!$GY41*'2020'!$H41)/1000</f>
        <v>2.9775645000000002</v>
      </c>
      <c r="HA41" s="59" t="b">
        <f>$G41=$D$3</f>
        <v>0</v>
      </c>
    </row>
    <row r="42" spans="1:209" ht="17.25" customHeight="1" x14ac:dyDescent="0.3">
      <c r="A42" s="76" t="s">
        <v>339</v>
      </c>
      <c r="B42" s="26" t="s">
        <v>263</v>
      </c>
      <c r="C42" s="27" t="s">
        <v>269</v>
      </c>
      <c r="D42" s="28">
        <v>448</v>
      </c>
      <c r="E42" s="28">
        <v>224</v>
      </c>
      <c r="F42" s="28">
        <v>130</v>
      </c>
      <c r="G42" s="88">
        <v>201672</v>
      </c>
      <c r="H42" s="28">
        <v>0.43559999999999999</v>
      </c>
      <c r="I42" s="89">
        <f>'2020'!$GY42</f>
        <v>1260</v>
      </c>
      <c r="J42" s="79">
        <f>('2020'!$I42*H42)/1000</f>
        <v>0.54885600000000001</v>
      </c>
      <c r="K42" s="80">
        <v>2</v>
      </c>
      <c r="L42" s="90">
        <v>43886</v>
      </c>
      <c r="M42" s="91">
        <v>43891</v>
      </c>
      <c r="N42" s="90">
        <v>43893</v>
      </c>
      <c r="O42" s="82">
        <v>1260</v>
      </c>
      <c r="P42" s="36"/>
      <c r="Q42" s="37"/>
      <c r="R42" s="43"/>
      <c r="S42" s="37"/>
      <c r="T42" s="42"/>
      <c r="U42" s="37"/>
      <c r="V42" s="37"/>
      <c r="W42" s="37"/>
      <c r="X42" s="83"/>
      <c r="Y42" s="39"/>
      <c r="Z42" s="84"/>
      <c r="AA42" s="37"/>
      <c r="AB42" s="37"/>
      <c r="AC42" s="37"/>
      <c r="AD42" s="83"/>
      <c r="AE42" s="39"/>
      <c r="AF42" s="85"/>
      <c r="AG42" s="37"/>
      <c r="AH42" s="37"/>
      <c r="AI42" s="37"/>
      <c r="AJ42" s="38"/>
      <c r="AK42" s="37"/>
      <c r="AL42" s="42"/>
      <c r="AM42" s="37"/>
      <c r="AN42" s="38"/>
      <c r="AO42" s="37"/>
      <c r="AP42" s="43"/>
      <c r="AQ42" s="37"/>
      <c r="AR42" s="42"/>
      <c r="AS42" s="37"/>
      <c r="AT42" s="38"/>
      <c r="AU42" s="37"/>
      <c r="AV42" s="43"/>
      <c r="AW42" s="41"/>
      <c r="AX42" s="37"/>
      <c r="AY42" s="41"/>
      <c r="AZ42" s="43"/>
      <c r="BA42" s="37"/>
      <c r="BB42" s="43"/>
      <c r="BC42" s="37"/>
      <c r="BD42" s="42"/>
      <c r="BE42" s="37"/>
      <c r="BF42" s="38"/>
      <c r="BG42" s="37"/>
      <c r="BH42" s="43"/>
      <c r="BI42" s="37"/>
      <c r="BJ42" s="42"/>
      <c r="BK42" s="37"/>
      <c r="BL42" s="38"/>
      <c r="BM42" s="37"/>
      <c r="BN42" s="43"/>
      <c r="BO42" s="37"/>
      <c r="BP42" s="42"/>
      <c r="BQ42" s="37"/>
      <c r="BR42" s="38"/>
      <c r="BS42" s="37"/>
      <c r="BT42" s="43"/>
      <c r="BU42" s="37"/>
      <c r="BV42" s="42"/>
      <c r="BW42" s="37"/>
      <c r="BX42" s="38"/>
      <c r="BY42" s="44"/>
      <c r="BZ42" s="45"/>
      <c r="CA42" s="44"/>
      <c r="CB42" s="46"/>
      <c r="CC42" s="44"/>
      <c r="CD42" s="54"/>
      <c r="CE42" s="47"/>
      <c r="CF42" s="45"/>
      <c r="CG42" s="44"/>
      <c r="CH42" s="46"/>
      <c r="CI42" s="44"/>
      <c r="CJ42" s="44"/>
      <c r="CK42" s="44"/>
      <c r="CL42" s="45"/>
      <c r="CM42" s="44"/>
      <c r="CN42" s="46"/>
      <c r="CO42" s="44"/>
      <c r="CP42" s="44"/>
      <c r="CQ42" s="44"/>
      <c r="CR42" s="48"/>
      <c r="CS42" s="44"/>
      <c r="CT42" s="49"/>
      <c r="CU42" s="46"/>
      <c r="CV42" s="44"/>
      <c r="CW42" s="44"/>
      <c r="CX42" s="50"/>
      <c r="CY42" s="44"/>
      <c r="CZ42" s="48"/>
      <c r="DA42" s="46"/>
      <c r="DB42" s="44"/>
      <c r="DC42" s="44"/>
      <c r="DD42" s="92"/>
      <c r="DE42" s="44"/>
      <c r="DF42" s="93"/>
      <c r="DG42" s="44"/>
      <c r="DH42" s="44"/>
      <c r="DI42" s="44"/>
      <c r="DJ42" s="45"/>
      <c r="DK42" s="44"/>
      <c r="DL42" s="46"/>
      <c r="DM42" s="46"/>
      <c r="DN42" s="44"/>
      <c r="DO42" s="44"/>
      <c r="DP42" s="45"/>
      <c r="DQ42" s="44"/>
      <c r="DR42" s="53"/>
      <c r="DS42" s="44"/>
      <c r="DT42" s="44"/>
      <c r="DU42" s="44"/>
      <c r="DV42" s="45"/>
      <c r="DW42" s="44"/>
      <c r="DX42" s="46"/>
      <c r="DY42" s="44"/>
      <c r="DZ42" s="44"/>
      <c r="EA42" s="44"/>
      <c r="EB42" s="45"/>
      <c r="EC42" s="44"/>
      <c r="ED42" s="46"/>
      <c r="EE42" s="44"/>
      <c r="EF42" s="44"/>
      <c r="EG42" s="44"/>
      <c r="EH42" s="45"/>
      <c r="EI42" s="44"/>
      <c r="EJ42" s="46"/>
      <c r="EK42" s="44"/>
      <c r="EL42" s="44"/>
      <c r="EM42" s="44"/>
      <c r="EN42" s="45"/>
      <c r="EO42" s="44"/>
      <c r="EP42" s="46"/>
      <c r="EQ42" s="44"/>
      <c r="ER42" s="44"/>
      <c r="ES42" s="44"/>
      <c r="ET42" s="45"/>
      <c r="EU42" s="44"/>
      <c r="EV42" s="46"/>
      <c r="EW42" s="44"/>
      <c r="EX42" s="44"/>
      <c r="EY42" s="44"/>
      <c r="EZ42" s="45"/>
      <c r="FA42" s="44"/>
      <c r="FB42" s="46"/>
      <c r="FC42" s="44"/>
      <c r="FD42" s="44"/>
      <c r="FE42" s="44"/>
      <c r="FF42" s="45"/>
      <c r="FG42" s="47"/>
      <c r="FH42" s="46"/>
      <c r="FI42" s="44"/>
      <c r="FJ42" s="44"/>
      <c r="FK42" s="44"/>
      <c r="FL42" s="45"/>
      <c r="FM42" s="55"/>
      <c r="FN42" s="46"/>
      <c r="FO42" s="44"/>
      <c r="FP42" s="44"/>
      <c r="FQ42" s="44"/>
      <c r="FR42" s="45"/>
      <c r="FS42" s="44"/>
      <c r="FT42" s="46"/>
      <c r="FU42" s="44"/>
      <c r="FV42" s="44"/>
      <c r="FW42" s="44"/>
      <c r="FX42" s="45"/>
      <c r="FY42" s="44"/>
      <c r="FZ42" s="45"/>
      <c r="GA42" s="46"/>
      <c r="GB42" s="44"/>
      <c r="GC42" s="44"/>
      <c r="GD42" s="45"/>
      <c r="GE42" s="55"/>
      <c r="GF42" s="46"/>
      <c r="GG42" s="44"/>
      <c r="GH42" s="44"/>
      <c r="GI42" s="44"/>
      <c r="GJ42" s="45"/>
      <c r="GK42" s="44"/>
      <c r="GL42" s="46"/>
      <c r="GM42" s="44"/>
      <c r="GN42" s="44"/>
      <c r="GO42" s="47"/>
      <c r="GP42" s="45"/>
      <c r="GQ42" s="44"/>
      <c r="GR42" s="46"/>
      <c r="GS42" s="44"/>
      <c r="GT42" s="44"/>
      <c r="GU42" s="56">
        <f>'2020'!$Q42+'2020'!$W42+'2020'!$AC42+'2020'!$AI42+'2020'!$AO42+'2020'!$AU42+'2020'!$BA42+'2020'!$BG42+'2020'!$BM42+'2020'!$BS42+'2020'!$BY42+'2020'!$CE42+'2020'!$CK42+'2020'!$CQ42+'2020'!$CW42+'2020'!$DC42+'2020'!$DI42+'2020'!$DO42+'2020'!$DU42+'2020'!$EA42+'2020'!$EG42+'2020'!$EM42+'2020'!$ES42+'2020'!$EY42+'2020'!$FE42+'2020'!$FK42+'2020'!$FQ42+'2020'!$FW42+'2020'!$GC42+'2020'!$GI42+'2020'!$GO42</f>
        <v>0</v>
      </c>
      <c r="GV42" s="57"/>
      <c r="GW42" s="56">
        <f>'2020'!$S42+'2020'!$Y42+'2020'!$AE42+'2020'!$AK42+'2020'!$AQ42+'2020'!$AW42+'2020'!$BC42+'2020'!$BI42+'2020'!$BO42+'2020'!$BU42+'2020'!$CA42+'2020'!$CG42+'2020'!$CM42+'2020'!$CS42+'2020'!$CY42+'2020'!$DE42+'2020'!$DK42+'2020'!$DQ42+'2020'!$DW42+'2020'!$EC42+'2020'!$EI42+'2020'!$EO42+'2020'!$EU42+'2020'!$FA42+'2020'!$FG42+'2020'!$FM42+'2020'!$FS42+'2020'!$FY42+'2020'!$GE42+'2020'!$GK42+'2020'!$GQ42</f>
        <v>0</v>
      </c>
      <c r="GX42" s="57"/>
      <c r="GY42" s="58">
        <f>'2020'!$O42+'2020'!$GU42-GW42</f>
        <v>1260</v>
      </c>
      <c r="GZ42" s="57">
        <f>('2020'!$GY42*'2020'!$H42)/1000</f>
        <v>0.54885600000000001</v>
      </c>
      <c r="HA42" s="59" t="b">
        <f>$G42=$D$3</f>
        <v>0</v>
      </c>
    </row>
    <row r="43" spans="1:209" ht="17.25" customHeight="1" x14ac:dyDescent="0.3">
      <c r="A43" s="76" t="s">
        <v>339</v>
      </c>
      <c r="B43" s="26" t="s">
        <v>263</v>
      </c>
      <c r="C43" s="27" t="s">
        <v>270</v>
      </c>
      <c r="D43" s="28">
        <v>448</v>
      </c>
      <c r="E43" s="28">
        <v>224</v>
      </c>
      <c r="F43" s="28">
        <v>107</v>
      </c>
      <c r="G43" s="88">
        <v>201762</v>
      </c>
      <c r="H43" s="28">
        <v>0.39900000000000002</v>
      </c>
      <c r="I43" s="89">
        <f>'2020'!$GY43</f>
        <v>5745</v>
      </c>
      <c r="J43" s="79">
        <f>('2020'!$I43*H43)/1000</f>
        <v>2.2922549999999999</v>
      </c>
      <c r="K43" s="80">
        <v>10</v>
      </c>
      <c r="L43" s="90">
        <v>43894</v>
      </c>
      <c r="M43" s="91">
        <v>43897</v>
      </c>
      <c r="N43" s="90">
        <v>43895</v>
      </c>
      <c r="O43" s="82">
        <v>5745</v>
      </c>
      <c r="P43" s="36"/>
      <c r="Q43" s="37"/>
      <c r="R43" s="43"/>
      <c r="S43" s="37"/>
      <c r="T43" s="42"/>
      <c r="U43" s="37"/>
      <c r="V43" s="37"/>
      <c r="W43" s="37"/>
      <c r="X43" s="83"/>
      <c r="Y43" s="39"/>
      <c r="Z43" s="84"/>
      <c r="AA43" s="37"/>
      <c r="AB43" s="37"/>
      <c r="AC43" s="37"/>
      <c r="AD43" s="83"/>
      <c r="AE43" s="39"/>
      <c r="AF43" s="85"/>
      <c r="AG43" s="37"/>
      <c r="AH43" s="37"/>
      <c r="AI43" s="37"/>
      <c r="AJ43" s="38"/>
      <c r="AK43" s="37"/>
      <c r="AL43" s="42"/>
      <c r="AM43" s="37"/>
      <c r="AN43" s="38"/>
      <c r="AO43" s="37"/>
      <c r="AP43" s="43"/>
      <c r="AQ43" s="37"/>
      <c r="AR43" s="42"/>
      <c r="AS43" s="37"/>
      <c r="AT43" s="38"/>
      <c r="AU43" s="37"/>
      <c r="AV43" s="43"/>
      <c r="AW43" s="41"/>
      <c r="AX43" s="37"/>
      <c r="AY43" s="41"/>
      <c r="AZ43" s="43"/>
      <c r="BA43" s="37"/>
      <c r="BB43" s="43"/>
      <c r="BC43" s="37"/>
      <c r="BD43" s="42"/>
      <c r="BE43" s="37"/>
      <c r="BF43" s="38"/>
      <c r="BG43" s="37"/>
      <c r="BH43" s="43"/>
      <c r="BI43" s="37"/>
      <c r="BJ43" s="42"/>
      <c r="BK43" s="37"/>
      <c r="BL43" s="38"/>
      <c r="BM43" s="37"/>
      <c r="BN43" s="43"/>
      <c r="BO43" s="37"/>
      <c r="BP43" s="42"/>
      <c r="BQ43" s="37"/>
      <c r="BR43" s="38"/>
      <c r="BS43" s="37"/>
      <c r="BT43" s="43"/>
      <c r="BU43" s="37"/>
      <c r="BV43" s="42"/>
      <c r="BW43" s="37"/>
      <c r="BX43" s="38"/>
      <c r="BY43" s="44"/>
      <c r="BZ43" s="45"/>
      <c r="CA43" s="44"/>
      <c r="CB43" s="46"/>
      <c r="CC43" s="44"/>
      <c r="CD43" s="54"/>
      <c r="CE43" s="47"/>
      <c r="CF43" s="45"/>
      <c r="CG43" s="44"/>
      <c r="CH43" s="46"/>
      <c r="CI43" s="44"/>
      <c r="CJ43" s="44"/>
      <c r="CK43" s="44"/>
      <c r="CL43" s="45"/>
      <c r="CM43" s="44"/>
      <c r="CN43" s="46"/>
      <c r="CO43" s="44"/>
      <c r="CP43" s="44"/>
      <c r="CQ43" s="44"/>
      <c r="CR43" s="48"/>
      <c r="CS43" s="44"/>
      <c r="CT43" s="49"/>
      <c r="CU43" s="46"/>
      <c r="CV43" s="44"/>
      <c r="CW43" s="44"/>
      <c r="CX43" s="50"/>
      <c r="CY43" s="44"/>
      <c r="CZ43" s="48"/>
      <c r="DA43" s="46"/>
      <c r="DB43" s="44"/>
      <c r="DC43" s="44"/>
      <c r="DD43" s="92"/>
      <c r="DE43" s="44"/>
      <c r="DF43" s="93"/>
      <c r="DG43" s="44"/>
      <c r="DH43" s="44"/>
      <c r="DI43" s="44"/>
      <c r="DJ43" s="45"/>
      <c r="DK43" s="44"/>
      <c r="DL43" s="46"/>
      <c r="DM43" s="46"/>
      <c r="DN43" s="44"/>
      <c r="DO43" s="44"/>
      <c r="DP43" s="45"/>
      <c r="DQ43" s="44"/>
      <c r="DR43" s="53"/>
      <c r="DS43" s="44"/>
      <c r="DT43" s="44"/>
      <c r="DU43" s="44"/>
      <c r="DV43" s="45"/>
      <c r="DW43" s="44"/>
      <c r="DX43" s="46"/>
      <c r="DY43" s="44"/>
      <c r="DZ43" s="44"/>
      <c r="EA43" s="44"/>
      <c r="EB43" s="45"/>
      <c r="EC43" s="44"/>
      <c r="ED43" s="46"/>
      <c r="EE43" s="44"/>
      <c r="EF43" s="44"/>
      <c r="EG43" s="44"/>
      <c r="EH43" s="45"/>
      <c r="EI43" s="44"/>
      <c r="EJ43" s="46"/>
      <c r="EK43" s="44"/>
      <c r="EL43" s="44"/>
      <c r="EM43" s="44"/>
      <c r="EN43" s="45"/>
      <c r="EO43" s="44"/>
      <c r="EP43" s="46"/>
      <c r="EQ43" s="44"/>
      <c r="ER43" s="44"/>
      <c r="ES43" s="44"/>
      <c r="ET43" s="45"/>
      <c r="EU43" s="44"/>
      <c r="EV43" s="46"/>
      <c r="EW43" s="44"/>
      <c r="EX43" s="44"/>
      <c r="EY43" s="44"/>
      <c r="EZ43" s="45"/>
      <c r="FA43" s="44"/>
      <c r="FB43" s="46"/>
      <c r="FC43" s="44"/>
      <c r="FD43" s="44"/>
      <c r="FE43" s="44"/>
      <c r="FF43" s="45"/>
      <c r="FG43" s="47"/>
      <c r="FH43" s="46"/>
      <c r="FI43" s="44"/>
      <c r="FJ43" s="44"/>
      <c r="FK43" s="44"/>
      <c r="FL43" s="45"/>
      <c r="FM43" s="55"/>
      <c r="FN43" s="46"/>
      <c r="FO43" s="44"/>
      <c r="FP43" s="44"/>
      <c r="FQ43" s="44"/>
      <c r="FR43" s="45"/>
      <c r="FS43" s="44"/>
      <c r="FT43" s="46"/>
      <c r="FU43" s="44"/>
      <c r="FV43" s="44"/>
      <c r="FW43" s="44"/>
      <c r="FX43" s="45"/>
      <c r="FY43" s="44"/>
      <c r="FZ43" s="45"/>
      <c r="GA43" s="46"/>
      <c r="GB43" s="44"/>
      <c r="GC43" s="44"/>
      <c r="GD43" s="45"/>
      <c r="GE43" s="55"/>
      <c r="GF43" s="46"/>
      <c r="GG43" s="44"/>
      <c r="GH43" s="44"/>
      <c r="GI43" s="44"/>
      <c r="GJ43" s="45"/>
      <c r="GK43" s="44"/>
      <c r="GL43" s="46"/>
      <c r="GM43" s="44"/>
      <c r="GN43" s="44"/>
      <c r="GO43" s="47"/>
      <c r="GP43" s="45"/>
      <c r="GQ43" s="44"/>
      <c r="GR43" s="46"/>
      <c r="GS43" s="44"/>
      <c r="GT43" s="44"/>
      <c r="GU43" s="56">
        <f>'2020'!$Q43+'2020'!$W43+'2020'!$AC43+'2020'!$AI43+'2020'!$AO43+'2020'!$AU43+'2020'!$BA43+'2020'!$BG43+'2020'!$BM43+'2020'!$BS43+'2020'!$BY43+'2020'!$CE43+'2020'!$CK43+'2020'!$CQ43+'2020'!$CW43+'2020'!$DC43+'2020'!$DI43+'2020'!$DO43+'2020'!$DU43+'2020'!$EA43+'2020'!$EG43+'2020'!$EM43+'2020'!$ES43+'2020'!$EY43+'2020'!$FE43+'2020'!$FK43+'2020'!$FQ43+'2020'!$FW43+'2020'!$GC43+'2020'!$GI43+'2020'!$GO43</f>
        <v>0</v>
      </c>
      <c r="GV43" s="57"/>
      <c r="GW43" s="56">
        <f>'2020'!$S43+'2020'!$Y43+'2020'!$AE43+'2020'!$AK43+'2020'!$AQ43+'2020'!$AW43+'2020'!$BC43+'2020'!$BI43+'2020'!$BO43+'2020'!$BU43+'2020'!$CA43+'2020'!$CG43+'2020'!$CM43+'2020'!$CS43+'2020'!$CY43+'2020'!$DE43+'2020'!$DK43+'2020'!$DQ43+'2020'!$DW43+'2020'!$EC43+'2020'!$EI43+'2020'!$EO43+'2020'!$EU43+'2020'!$FA43+'2020'!$FG43+'2020'!$FM43+'2020'!$FS43+'2020'!$FY43+'2020'!$GE43+'2020'!$GK43+'2020'!$GQ43</f>
        <v>0</v>
      </c>
      <c r="GX43" s="57"/>
      <c r="GY43" s="58">
        <f>'2020'!$O43+'2020'!$GU43-GW43</f>
        <v>5745</v>
      </c>
      <c r="GZ43" s="57">
        <f>('2020'!$GY43*'2020'!$H43)/1000</f>
        <v>2.2922549999999999</v>
      </c>
      <c r="HA43" s="59" t="b">
        <f>$G43=$D$3</f>
        <v>0</v>
      </c>
    </row>
    <row r="44" spans="1:209" ht="17.25" customHeight="1" x14ac:dyDescent="0.3">
      <c r="A44" s="76" t="s">
        <v>339</v>
      </c>
      <c r="B44" s="100" t="s">
        <v>271</v>
      </c>
      <c r="C44" s="87" t="s">
        <v>272</v>
      </c>
      <c r="D44" s="28">
        <v>568</v>
      </c>
      <c r="E44" s="28">
        <v>381</v>
      </c>
      <c r="F44" s="28">
        <v>367</v>
      </c>
      <c r="G44" s="88">
        <v>201778</v>
      </c>
      <c r="H44" s="94">
        <v>1.0549999999999999</v>
      </c>
      <c r="I44" s="89">
        <f>'2020'!$GY44</f>
        <v>7395</v>
      </c>
      <c r="J44" s="79">
        <f>('2020'!$I44*H44)/1000</f>
        <v>7.8017249999999994</v>
      </c>
      <c r="K44" s="28">
        <v>30</v>
      </c>
      <c r="L44" s="90">
        <v>43910</v>
      </c>
      <c r="M44" s="91">
        <v>43910</v>
      </c>
      <c r="N44" s="90">
        <v>43914</v>
      </c>
      <c r="O44" s="35">
        <v>7395</v>
      </c>
      <c r="P44" s="36"/>
      <c r="Q44" s="61"/>
      <c r="R44" s="68"/>
      <c r="S44" s="61"/>
      <c r="T44" s="61"/>
      <c r="U44" s="61"/>
      <c r="V44" s="61"/>
      <c r="W44" s="61"/>
      <c r="X44" s="68"/>
      <c r="Y44" s="95"/>
      <c r="Z44" s="61"/>
      <c r="AA44" s="61"/>
      <c r="AB44" s="61"/>
      <c r="AC44" s="61"/>
      <c r="AD44" s="68"/>
      <c r="AE44" s="95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8"/>
      <c r="AQ44" s="61"/>
      <c r="AR44" s="61"/>
      <c r="AS44" s="61"/>
      <c r="AT44" s="61"/>
      <c r="AU44" s="61"/>
      <c r="AV44" s="68"/>
      <c r="AW44" s="67"/>
      <c r="AX44" s="61"/>
      <c r="AY44" s="67"/>
      <c r="AZ44" s="68"/>
      <c r="BA44" s="61"/>
      <c r="BB44" s="68"/>
      <c r="BC44" s="61"/>
      <c r="BD44" s="63"/>
      <c r="BE44" s="61"/>
      <c r="BF44" s="68"/>
      <c r="BG44" s="61"/>
      <c r="BH44" s="62"/>
      <c r="BI44" s="61"/>
      <c r="BJ44" s="63"/>
      <c r="BK44" s="61"/>
      <c r="BL44" s="68"/>
      <c r="BM44" s="61"/>
      <c r="BN44" s="62"/>
      <c r="BO44" s="61"/>
      <c r="BP44" s="63"/>
      <c r="BQ44" s="61"/>
      <c r="BR44" s="68"/>
      <c r="BS44" s="61"/>
      <c r="BT44" s="62"/>
      <c r="BU44" s="61"/>
      <c r="BV44" s="63"/>
      <c r="BW44" s="61"/>
      <c r="BX44" s="68"/>
      <c r="BY44" s="44"/>
      <c r="BZ44" s="45"/>
      <c r="CA44" s="44"/>
      <c r="CB44" s="46"/>
      <c r="CC44" s="44"/>
      <c r="CD44" s="54"/>
      <c r="CE44" s="47"/>
      <c r="CF44" s="45"/>
      <c r="CG44" s="44"/>
      <c r="CH44" s="46"/>
      <c r="CI44" s="44"/>
      <c r="CJ44" s="44"/>
      <c r="CK44" s="44"/>
      <c r="CL44" s="45"/>
      <c r="CM44" s="44"/>
      <c r="CN44" s="46"/>
      <c r="CO44" s="44"/>
      <c r="CP44" s="44"/>
      <c r="CQ44" s="44"/>
      <c r="CR44" s="48"/>
      <c r="CS44" s="44"/>
      <c r="CT44" s="49"/>
      <c r="CU44" s="46"/>
      <c r="CV44" s="44"/>
      <c r="CW44" s="44"/>
      <c r="CX44" s="50"/>
      <c r="CY44" s="44"/>
      <c r="CZ44" s="48"/>
      <c r="DA44" s="46"/>
      <c r="DB44" s="44"/>
      <c r="DC44" s="44"/>
      <c r="DD44" s="92"/>
      <c r="DE44" s="44"/>
      <c r="DF44" s="93"/>
      <c r="DG44" s="44"/>
      <c r="DH44" s="44"/>
      <c r="DI44" s="44"/>
      <c r="DJ44" s="45"/>
      <c r="DK44" s="44"/>
      <c r="DL44" s="46"/>
      <c r="DM44" s="46"/>
      <c r="DN44" s="44"/>
      <c r="DO44" s="44"/>
      <c r="DP44" s="45"/>
      <c r="DQ44" s="44"/>
      <c r="DR44" s="53"/>
      <c r="DS44" s="44"/>
      <c r="DT44" s="44"/>
      <c r="DU44" s="44"/>
      <c r="DV44" s="45"/>
      <c r="DW44" s="44"/>
      <c r="DX44" s="46"/>
      <c r="DY44" s="44"/>
      <c r="DZ44" s="44"/>
      <c r="EA44" s="44"/>
      <c r="EB44" s="45"/>
      <c r="EC44" s="44"/>
      <c r="ED44" s="46"/>
      <c r="EE44" s="44"/>
      <c r="EF44" s="44"/>
      <c r="EG44" s="44"/>
      <c r="EH44" s="45"/>
      <c r="EI44" s="44"/>
      <c r="EJ44" s="46"/>
      <c r="EK44" s="44"/>
      <c r="EL44" s="44"/>
      <c r="EM44" s="44"/>
      <c r="EN44" s="45"/>
      <c r="EO44" s="44"/>
      <c r="EP44" s="46"/>
      <c r="EQ44" s="44"/>
      <c r="ER44" s="44"/>
      <c r="ES44" s="44"/>
      <c r="ET44" s="45"/>
      <c r="EU44" s="75"/>
      <c r="EV44" s="46"/>
      <c r="EW44" s="44"/>
      <c r="EX44" s="44"/>
      <c r="EY44" s="44"/>
      <c r="EZ44" s="45"/>
      <c r="FA44" s="44"/>
      <c r="FB44" s="46"/>
      <c r="FC44" s="44"/>
      <c r="FD44" s="44"/>
      <c r="FE44" s="44"/>
      <c r="FF44" s="45"/>
      <c r="FG44" s="47"/>
      <c r="FH44" s="46"/>
      <c r="FI44" s="44"/>
      <c r="FJ44" s="44"/>
      <c r="FK44" s="44"/>
      <c r="FL44" s="45"/>
      <c r="FM44" s="55"/>
      <c r="FN44" s="46"/>
      <c r="FO44" s="44"/>
      <c r="FP44" s="44"/>
      <c r="FQ44" s="44"/>
      <c r="FR44" s="45"/>
      <c r="FS44" s="44"/>
      <c r="FT44" s="46"/>
      <c r="FU44" s="44"/>
      <c r="FV44" s="44"/>
      <c r="FW44" s="44"/>
      <c r="FX44" s="45"/>
      <c r="FY44" s="44"/>
      <c r="FZ44" s="45"/>
      <c r="GA44" s="46"/>
      <c r="GB44" s="44"/>
      <c r="GC44" s="44"/>
      <c r="GD44" s="45"/>
      <c r="GE44" s="55"/>
      <c r="GF44" s="46"/>
      <c r="GG44" s="44"/>
      <c r="GH44" s="44"/>
      <c r="GI44" s="44"/>
      <c r="GJ44" s="45"/>
      <c r="GK44" s="44"/>
      <c r="GL44" s="46"/>
      <c r="GM44" s="44"/>
      <c r="GN44" s="44"/>
      <c r="GO44" s="47"/>
      <c r="GP44" s="45"/>
      <c r="GQ44" s="44"/>
      <c r="GR44" s="46"/>
      <c r="GS44" s="44"/>
      <c r="GT44" s="44"/>
      <c r="GU44" s="56">
        <f>'2020'!$Q44+'2020'!$W44+'2020'!$AC44+'2020'!$AI44+'2020'!$AO44+'2020'!$AU44+'2020'!$BA44+'2020'!$BG44+'2020'!$BM44+'2020'!$BS44+'2020'!$BY44+'2020'!$CE44+'2020'!$CK44+'2020'!$CQ44+'2020'!$CW44+'2020'!$DC44+'2020'!$DI44+'2020'!$DO44+'2020'!$DU44+'2020'!$EA44+'2020'!$EG44+'2020'!$EM44+'2020'!$ES44+'2020'!$EY44+'2020'!$FE44+'2020'!$FK44+'2020'!$FQ44+'2020'!$FW44+'2020'!$GC44+'2020'!$GI44+'2020'!$GO44</f>
        <v>0</v>
      </c>
      <c r="GV44" s="69"/>
      <c r="GW44" s="56">
        <f>'2020'!$S44+'2020'!$Y44+'2020'!$AE44+'2020'!$AK44+'2020'!$AQ44+'2020'!$AW44+'2020'!$BC44+'2020'!$BI44+'2020'!$BO44+'2020'!$BU44+'2020'!$CA44+'2020'!$CG44+'2020'!$CM44+'2020'!$CS44+'2020'!$CY44+'2020'!$DE44+'2020'!$DK44+'2020'!$DQ44+'2020'!$DW44+'2020'!$EC44+'2020'!$EI44+'2020'!$EO44+'2020'!$EU44+'2020'!$FA44+'2020'!$FG44+'2020'!$FM44+'2020'!$FS44+'2020'!$FY44+'2020'!$GE44+'2020'!$GK44+'2020'!$GQ44</f>
        <v>0</v>
      </c>
      <c r="GX44" s="69"/>
      <c r="GY44" s="58">
        <f>'2020'!$O44+'2020'!$GU44-GW44</f>
        <v>7395</v>
      </c>
      <c r="GZ44" s="69">
        <f>('2020'!$GY44*'2020'!$H44)/1000</f>
        <v>7.8017249999999994</v>
      </c>
      <c r="HA44" s="70" t="b">
        <f>$G44=$D$3</f>
        <v>0</v>
      </c>
    </row>
    <row r="45" spans="1:209" ht="17.25" customHeight="1" x14ac:dyDescent="0.3">
      <c r="A45" s="76" t="s">
        <v>339</v>
      </c>
      <c r="B45" s="100" t="s">
        <v>271</v>
      </c>
      <c r="C45" s="27" t="s">
        <v>273</v>
      </c>
      <c r="D45" s="28">
        <v>568</v>
      </c>
      <c r="E45" s="28">
        <v>381</v>
      </c>
      <c r="F45" s="28">
        <v>367</v>
      </c>
      <c r="G45" s="29">
        <v>201777</v>
      </c>
      <c r="H45" s="30">
        <v>1.1832</v>
      </c>
      <c r="I45" s="31">
        <f>'2020'!$GY45</f>
        <v>4695</v>
      </c>
      <c r="J45" s="32">
        <f>('2020'!$I45*H45)/1000</f>
        <v>5.5551240000000002</v>
      </c>
      <c r="K45" s="30">
        <v>20</v>
      </c>
      <c r="L45" s="34">
        <v>43895</v>
      </c>
      <c r="M45" s="81">
        <v>43902</v>
      </c>
      <c r="N45" s="34">
        <v>43900</v>
      </c>
      <c r="O45" s="35">
        <v>4695</v>
      </c>
      <c r="P45" s="36"/>
      <c r="Q45" s="61"/>
      <c r="R45" s="68"/>
      <c r="S45" s="61"/>
      <c r="T45" s="61"/>
      <c r="U45" s="61"/>
      <c r="V45" s="61"/>
      <c r="W45" s="61"/>
      <c r="X45" s="68"/>
      <c r="Y45" s="95"/>
      <c r="Z45" s="61"/>
      <c r="AA45" s="61"/>
      <c r="AB45" s="61"/>
      <c r="AC45" s="61"/>
      <c r="AD45" s="68"/>
      <c r="AE45" s="95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8"/>
      <c r="AQ45" s="61"/>
      <c r="AR45" s="61"/>
      <c r="AS45" s="61"/>
      <c r="AT45" s="61"/>
      <c r="AU45" s="61"/>
      <c r="AV45" s="68"/>
      <c r="AW45" s="67"/>
      <c r="AX45" s="61"/>
      <c r="AY45" s="67"/>
      <c r="AZ45" s="68"/>
      <c r="BA45" s="61"/>
      <c r="BB45" s="68"/>
      <c r="BC45" s="61"/>
      <c r="BD45" s="63"/>
      <c r="BE45" s="61"/>
      <c r="BF45" s="68"/>
      <c r="BG45" s="61"/>
      <c r="BH45" s="62"/>
      <c r="BI45" s="61"/>
      <c r="BJ45" s="63"/>
      <c r="BK45" s="61"/>
      <c r="BL45" s="68"/>
      <c r="BM45" s="61"/>
      <c r="BN45" s="62"/>
      <c r="BO45" s="61"/>
      <c r="BP45" s="63"/>
      <c r="BQ45" s="61"/>
      <c r="BR45" s="68"/>
      <c r="BS45" s="61"/>
      <c r="BT45" s="62"/>
      <c r="BU45" s="61"/>
      <c r="BV45" s="63"/>
      <c r="BW45" s="61"/>
      <c r="BX45" s="68"/>
      <c r="BY45" s="44"/>
      <c r="BZ45" s="45"/>
      <c r="CA45" s="44"/>
      <c r="CB45" s="46"/>
      <c r="CC45" s="44"/>
      <c r="CD45" s="54"/>
      <c r="CE45" s="47"/>
      <c r="CF45" s="45"/>
      <c r="CG45" s="44"/>
      <c r="CH45" s="46"/>
      <c r="CI45" s="44"/>
      <c r="CJ45" s="44"/>
      <c r="CK45" s="44"/>
      <c r="CL45" s="45"/>
      <c r="CM45" s="44"/>
      <c r="CN45" s="46"/>
      <c r="CO45" s="44"/>
      <c r="CP45" s="44"/>
      <c r="CQ45" s="44"/>
      <c r="CR45" s="48"/>
      <c r="CS45" s="44"/>
      <c r="CT45" s="49"/>
      <c r="CU45" s="46"/>
      <c r="CV45" s="44"/>
      <c r="CW45" s="44"/>
      <c r="CX45" s="50"/>
      <c r="CY45" s="44"/>
      <c r="CZ45" s="48"/>
      <c r="DA45" s="46"/>
      <c r="DB45" s="44"/>
      <c r="DC45" s="44"/>
      <c r="DD45" s="51"/>
      <c r="DE45" s="44"/>
      <c r="DF45" s="52"/>
      <c r="DG45" s="44"/>
      <c r="DH45" s="44"/>
      <c r="DI45" s="44"/>
      <c r="DJ45" s="45"/>
      <c r="DK45" s="44"/>
      <c r="DL45" s="46"/>
      <c r="DM45" s="46"/>
      <c r="DN45" s="44"/>
      <c r="DO45" s="44"/>
      <c r="DP45" s="45"/>
      <c r="DQ45" s="44"/>
      <c r="DR45" s="53"/>
      <c r="DS45" s="44"/>
      <c r="DT45" s="44"/>
      <c r="DU45" s="44"/>
      <c r="DV45" s="45"/>
      <c r="DW45" s="44"/>
      <c r="DX45" s="46"/>
      <c r="DY45" s="44"/>
      <c r="DZ45" s="44"/>
      <c r="EA45" s="44"/>
      <c r="EB45" s="45"/>
      <c r="EC45" s="44"/>
      <c r="ED45" s="46"/>
      <c r="EE45" s="44"/>
      <c r="EF45" s="44"/>
      <c r="EG45" s="44"/>
      <c r="EH45" s="45"/>
      <c r="EI45" s="44"/>
      <c r="EJ45" s="46"/>
      <c r="EK45" s="44"/>
      <c r="EL45" s="44"/>
      <c r="EM45" s="44"/>
      <c r="EN45" s="45"/>
      <c r="EO45" s="44"/>
      <c r="EP45" s="46"/>
      <c r="EQ45" s="44"/>
      <c r="ER45" s="44"/>
      <c r="ES45" s="44"/>
      <c r="ET45" s="45"/>
      <c r="EU45" s="44"/>
      <c r="EV45" s="46"/>
      <c r="EW45" s="44"/>
      <c r="EX45" s="44"/>
      <c r="EY45" s="44"/>
      <c r="EZ45" s="45"/>
      <c r="FA45" s="44"/>
      <c r="FB45" s="46"/>
      <c r="FC45" s="44"/>
      <c r="FD45" s="44"/>
      <c r="FE45" s="44"/>
      <c r="FF45" s="45"/>
      <c r="FG45" s="47"/>
      <c r="FH45" s="46"/>
      <c r="FI45" s="44"/>
      <c r="FJ45" s="44"/>
      <c r="FK45" s="44"/>
      <c r="FL45" s="45"/>
      <c r="FM45" s="55"/>
      <c r="FN45" s="46"/>
      <c r="FO45" s="44"/>
      <c r="FP45" s="44"/>
      <c r="FQ45" s="44"/>
      <c r="FR45" s="45"/>
      <c r="FS45" s="44"/>
      <c r="FT45" s="46"/>
      <c r="FU45" s="44"/>
      <c r="FV45" s="44"/>
      <c r="FW45" s="44"/>
      <c r="FX45" s="45"/>
      <c r="FY45" s="44"/>
      <c r="FZ45" s="45"/>
      <c r="GA45" s="46"/>
      <c r="GB45" s="44"/>
      <c r="GC45" s="44"/>
      <c r="GD45" s="45"/>
      <c r="GE45" s="55"/>
      <c r="GF45" s="46"/>
      <c r="GG45" s="44"/>
      <c r="GH45" s="44"/>
      <c r="GI45" s="44"/>
      <c r="GJ45" s="45"/>
      <c r="GK45" s="44"/>
      <c r="GL45" s="46"/>
      <c r="GM45" s="44"/>
      <c r="GN45" s="44"/>
      <c r="GO45" s="47"/>
      <c r="GP45" s="45"/>
      <c r="GQ45" s="44"/>
      <c r="GR45" s="46"/>
      <c r="GS45" s="44"/>
      <c r="GT45" s="44"/>
      <c r="GU45" s="56">
        <f>'2020'!$Q45+'2020'!$W45+'2020'!$AC45+'2020'!$AI45+'2020'!$AO45+'2020'!$AU45+'2020'!$BA45+'2020'!$BG45+'2020'!$BM45+'2020'!$BS45+'2020'!$BY45+'2020'!$CE45+'2020'!$CK45+'2020'!$CQ45+'2020'!$CW45+'2020'!$DC45+'2020'!$DI45+'2020'!$DO45+'2020'!$DU45+'2020'!$EA45+'2020'!$EG45+'2020'!$EM45+'2020'!$ES45+'2020'!$EY45+'2020'!$FE45+'2020'!$FK45+'2020'!$FQ45+'2020'!$FW45+'2020'!$GC45+'2020'!$GI45+'2020'!$GO45</f>
        <v>0</v>
      </c>
      <c r="GV45" s="69"/>
      <c r="GW45" s="56">
        <f>'2020'!$S45+'2020'!$Y45+'2020'!$AE45+'2020'!$AK45+'2020'!$AQ45+'2020'!$AW45+'2020'!$BC45+'2020'!$BI45+'2020'!$BO45+'2020'!$BU45+'2020'!$CA45+'2020'!$CG45+'2020'!$CM45+'2020'!$CS45+'2020'!$CY45+'2020'!$DE45+'2020'!$DK45+'2020'!$DQ45+'2020'!$DW45+'2020'!$EC45+'2020'!$EI45+'2020'!$EO45+'2020'!$EU45+'2020'!$FA45+'2020'!$FG45+'2020'!$FM45+'2020'!$FS45+'2020'!$FY45+'2020'!$GE45+'2020'!$GK45+'2020'!$GQ45</f>
        <v>0</v>
      </c>
      <c r="GX45" s="69"/>
      <c r="GY45" s="58">
        <f>'2020'!$O45+'2020'!$GU45-GW45</f>
        <v>4695</v>
      </c>
      <c r="GZ45" s="69">
        <f>('2020'!$GY45*'2020'!$H45)/1000</f>
        <v>5.5551240000000002</v>
      </c>
      <c r="HA45" s="70" t="b">
        <f>$G45=$D$3</f>
        <v>0</v>
      </c>
    </row>
    <row r="46" spans="1:209" ht="17.25" customHeight="1" x14ac:dyDescent="0.3">
      <c r="A46" s="76" t="s">
        <v>339</v>
      </c>
      <c r="B46" s="100" t="s">
        <v>271</v>
      </c>
      <c r="C46" s="27" t="s">
        <v>273</v>
      </c>
      <c r="D46" s="28">
        <v>568</v>
      </c>
      <c r="E46" s="28">
        <v>381</v>
      </c>
      <c r="F46" s="28">
        <v>367</v>
      </c>
      <c r="G46" s="88">
        <v>201433</v>
      </c>
      <c r="H46" s="28">
        <v>1.2133</v>
      </c>
      <c r="I46" s="89">
        <f>'2020'!$GY46</f>
        <v>1000</v>
      </c>
      <c r="J46" s="79">
        <f>('2020'!$I46*H46)/1000</f>
        <v>1.2133</v>
      </c>
      <c r="K46" s="80">
        <v>4</v>
      </c>
      <c r="L46" s="90">
        <v>43866</v>
      </c>
      <c r="M46" s="91">
        <v>43873</v>
      </c>
      <c r="N46" s="90">
        <v>43867</v>
      </c>
      <c r="O46" s="35">
        <v>1000</v>
      </c>
      <c r="P46" s="36"/>
      <c r="Q46" s="61"/>
      <c r="R46" s="62"/>
      <c r="S46" s="61"/>
      <c r="T46" s="63"/>
      <c r="U46" s="61"/>
      <c r="V46" s="61"/>
      <c r="W46" s="61"/>
      <c r="X46" s="64"/>
      <c r="Y46" s="65"/>
      <c r="Z46" s="66"/>
      <c r="AA46" s="61"/>
      <c r="AB46" s="61"/>
      <c r="AC46" s="61"/>
      <c r="AD46" s="64"/>
      <c r="AE46" s="65"/>
      <c r="AF46" s="66"/>
      <c r="AG46" s="61"/>
      <c r="AH46" s="61"/>
      <c r="AI46" s="61"/>
      <c r="AJ46" s="61"/>
      <c r="AK46" s="61"/>
      <c r="AL46" s="63"/>
      <c r="AM46" s="61"/>
      <c r="AN46" s="61"/>
      <c r="AO46" s="61"/>
      <c r="AP46" s="62"/>
      <c r="AQ46" s="61"/>
      <c r="AR46" s="63"/>
      <c r="AS46" s="61"/>
      <c r="AT46" s="61"/>
      <c r="AU46" s="61"/>
      <c r="AV46" s="62"/>
      <c r="AW46" s="67"/>
      <c r="AX46" s="61"/>
      <c r="AY46" s="67"/>
      <c r="AZ46" s="62"/>
      <c r="BA46" s="61"/>
      <c r="BB46" s="62"/>
      <c r="BC46" s="61"/>
      <c r="BD46" s="63"/>
      <c r="BE46" s="61"/>
      <c r="BF46" s="68"/>
      <c r="BG46" s="61"/>
      <c r="BH46" s="62"/>
      <c r="BI46" s="61"/>
      <c r="BJ46" s="63"/>
      <c r="BK46" s="61"/>
      <c r="BL46" s="68"/>
      <c r="BM46" s="61"/>
      <c r="BN46" s="62"/>
      <c r="BO46" s="61"/>
      <c r="BP46" s="63"/>
      <c r="BQ46" s="61"/>
      <c r="BR46" s="68"/>
      <c r="BS46" s="61"/>
      <c r="BT46" s="62"/>
      <c r="BU46" s="61"/>
      <c r="BV46" s="63"/>
      <c r="BW46" s="61"/>
      <c r="BX46" s="68"/>
      <c r="BY46" s="44"/>
      <c r="BZ46" s="45"/>
      <c r="CA46" s="44"/>
      <c r="CB46" s="46"/>
      <c r="CC46" s="44"/>
      <c r="CD46" s="54"/>
      <c r="CE46" s="47"/>
      <c r="CF46" s="45"/>
      <c r="CG46" s="44"/>
      <c r="CH46" s="46"/>
      <c r="CI46" s="44"/>
      <c r="CJ46" s="44"/>
      <c r="CK46" s="44"/>
      <c r="CL46" s="45"/>
      <c r="CM46" s="44"/>
      <c r="CN46" s="46"/>
      <c r="CO46" s="44"/>
      <c r="CP46" s="44"/>
      <c r="CQ46" s="44"/>
      <c r="CR46" s="48"/>
      <c r="CS46" s="44"/>
      <c r="CT46" s="49"/>
      <c r="CU46" s="46"/>
      <c r="CV46" s="44"/>
      <c r="CW46" s="44"/>
      <c r="CX46" s="50"/>
      <c r="CY46" s="44"/>
      <c r="CZ46" s="48"/>
      <c r="DA46" s="46"/>
      <c r="DB46" s="44"/>
      <c r="DC46" s="44"/>
      <c r="DD46" s="92"/>
      <c r="DE46" s="44"/>
      <c r="DF46" s="93"/>
      <c r="DG46" s="44"/>
      <c r="DH46" s="44"/>
      <c r="DI46" s="44"/>
      <c r="DJ46" s="45"/>
      <c r="DK46" s="44"/>
      <c r="DL46" s="46"/>
      <c r="DM46" s="46"/>
      <c r="DN46" s="44"/>
      <c r="DO46" s="44"/>
      <c r="DP46" s="45"/>
      <c r="DQ46" s="44"/>
      <c r="DR46" s="53"/>
      <c r="DS46" s="44"/>
      <c r="DT46" s="44"/>
      <c r="DU46" s="44"/>
      <c r="DV46" s="45"/>
      <c r="DW46" s="44"/>
      <c r="DX46" s="46"/>
      <c r="DY46" s="44"/>
      <c r="DZ46" s="44"/>
      <c r="EA46" s="44"/>
      <c r="EB46" s="45"/>
      <c r="EC46" s="44"/>
      <c r="ED46" s="46"/>
      <c r="EE46" s="44"/>
      <c r="EF46" s="44"/>
      <c r="EG46" s="44"/>
      <c r="EH46" s="45"/>
      <c r="EI46" s="44"/>
      <c r="EJ46" s="46"/>
      <c r="EK46" s="44"/>
      <c r="EL46" s="44"/>
      <c r="EM46" s="44"/>
      <c r="EN46" s="45"/>
      <c r="EO46" s="44"/>
      <c r="EP46" s="46"/>
      <c r="EQ46" s="44"/>
      <c r="ER46" s="44"/>
      <c r="ES46" s="44"/>
      <c r="ET46" s="45"/>
      <c r="EU46" s="44"/>
      <c r="EV46" s="46"/>
      <c r="EW46" s="44"/>
      <c r="EX46" s="44"/>
      <c r="EY46" s="44"/>
      <c r="EZ46" s="45"/>
      <c r="FA46" s="44"/>
      <c r="FB46" s="46"/>
      <c r="FC46" s="44"/>
      <c r="FD46" s="44"/>
      <c r="FE46" s="44"/>
      <c r="FF46" s="45"/>
      <c r="FG46" s="47"/>
      <c r="FH46" s="46"/>
      <c r="FI46" s="44"/>
      <c r="FJ46" s="44"/>
      <c r="FK46" s="44"/>
      <c r="FL46" s="45"/>
      <c r="FM46" s="55"/>
      <c r="FN46" s="46"/>
      <c r="FO46" s="44"/>
      <c r="FP46" s="44"/>
      <c r="FQ46" s="44"/>
      <c r="FR46" s="45"/>
      <c r="FS46" s="44"/>
      <c r="FT46" s="46"/>
      <c r="FU46" s="44"/>
      <c r="FV46" s="44"/>
      <c r="FW46" s="44"/>
      <c r="FX46" s="45"/>
      <c r="FY46" s="44"/>
      <c r="FZ46" s="45"/>
      <c r="GA46" s="46"/>
      <c r="GB46" s="44"/>
      <c r="GC46" s="44"/>
      <c r="GD46" s="45"/>
      <c r="GE46" s="55"/>
      <c r="GF46" s="46"/>
      <c r="GG46" s="44"/>
      <c r="GH46" s="44"/>
      <c r="GI46" s="44"/>
      <c r="GJ46" s="45"/>
      <c r="GK46" s="44"/>
      <c r="GL46" s="46"/>
      <c r="GM46" s="44"/>
      <c r="GN46" s="44"/>
      <c r="GO46" s="47"/>
      <c r="GP46" s="54"/>
      <c r="GQ46" s="44"/>
      <c r="GR46" s="46"/>
      <c r="GS46" s="44"/>
      <c r="GT46" s="44"/>
      <c r="GU46" s="56">
        <f>'2020'!$Q46+'2020'!$W46+'2020'!$AC46+'2020'!$AI46+'2020'!$AO46+'2020'!$AU46+'2020'!$BA46+'2020'!$BG46+'2020'!$BM46+'2020'!$BS46+'2020'!$BY46+'2020'!$CE46+'2020'!$CK46+'2020'!$CQ46+'2020'!$CW46+'2020'!$DC46+'2020'!$DI46+'2020'!$DO46+'2020'!$DU46+'2020'!$EA46+'2020'!$EG46+'2020'!$EM46+'2020'!$ES46+'2020'!$EY46+'2020'!$FE46+'2020'!$FK46+'2020'!$FQ46+'2020'!$FW46+'2020'!$GC46+'2020'!$GI46+'2020'!$GO46</f>
        <v>0</v>
      </c>
      <c r="GV46" s="69"/>
      <c r="GW46" s="56">
        <f>'2020'!$S46+'2020'!$Y46+'2020'!$AE46+'2020'!$AK46+'2020'!$AQ46+'2020'!$AW46+'2020'!$BC46+'2020'!$BI46+'2020'!$BO46+'2020'!$BU46+'2020'!$CA46+'2020'!$CG46+'2020'!$CM46+'2020'!$CS46+'2020'!$CY46+'2020'!$DE46+'2020'!$DK46+'2020'!$DQ46+'2020'!$DW46+'2020'!$EC46+'2020'!$EI46+'2020'!$EO46+'2020'!$EU46+'2020'!$FA46+'2020'!$FG46+'2020'!$FM46+'2020'!$FS46+'2020'!$FY46+'2020'!$GE46+'2020'!$GK46+'2020'!$GQ46</f>
        <v>0</v>
      </c>
      <c r="GX46" s="69"/>
      <c r="GY46" s="58">
        <f>'2020'!$O46+'2020'!$GU46-GW46</f>
        <v>1000</v>
      </c>
      <c r="GZ46" s="69">
        <f>('2020'!$GY46*'2020'!$H46)/1000</f>
        <v>1.2133</v>
      </c>
      <c r="HA46" s="70" t="b">
        <f t="shared" ref="HA46:HA51" si="6">$G46=$D$3</f>
        <v>0</v>
      </c>
    </row>
    <row r="47" spans="1:209" ht="17.25" customHeight="1" x14ac:dyDescent="0.3">
      <c r="A47" s="76" t="s">
        <v>339</v>
      </c>
      <c r="B47" s="100" t="s">
        <v>271</v>
      </c>
      <c r="C47" s="27" t="s">
        <v>273</v>
      </c>
      <c r="D47" s="28">
        <v>568</v>
      </c>
      <c r="E47" s="28">
        <v>381</v>
      </c>
      <c r="F47" s="28">
        <v>367</v>
      </c>
      <c r="G47" s="88">
        <v>201466</v>
      </c>
      <c r="H47" s="28">
        <v>1.2133</v>
      </c>
      <c r="I47" s="89">
        <f>'2020'!$GY47</f>
        <v>680</v>
      </c>
      <c r="J47" s="79">
        <f>('2020'!$I47*H47)/1000</f>
        <v>0.825044</v>
      </c>
      <c r="K47" s="80">
        <v>3</v>
      </c>
      <c r="L47" s="90">
        <v>43870</v>
      </c>
      <c r="M47" s="91">
        <v>43874</v>
      </c>
      <c r="N47" s="90">
        <v>43871</v>
      </c>
      <c r="O47" s="35">
        <v>680</v>
      </c>
      <c r="P47" s="36"/>
      <c r="Q47" s="61"/>
      <c r="R47" s="62"/>
      <c r="S47" s="61"/>
      <c r="T47" s="63"/>
      <c r="U47" s="61"/>
      <c r="V47" s="61"/>
      <c r="W47" s="61"/>
      <c r="X47" s="64"/>
      <c r="Y47" s="65"/>
      <c r="Z47" s="66"/>
      <c r="AA47" s="61"/>
      <c r="AB47" s="61"/>
      <c r="AC47" s="61"/>
      <c r="AD47" s="64"/>
      <c r="AE47" s="65"/>
      <c r="AF47" s="66"/>
      <c r="AG47" s="61"/>
      <c r="AH47" s="61"/>
      <c r="AI47" s="61"/>
      <c r="AJ47" s="61"/>
      <c r="AK47" s="61"/>
      <c r="AL47" s="63"/>
      <c r="AM47" s="61"/>
      <c r="AN47" s="61"/>
      <c r="AO47" s="61"/>
      <c r="AP47" s="62"/>
      <c r="AQ47" s="61"/>
      <c r="AR47" s="63"/>
      <c r="AS47" s="61"/>
      <c r="AT47" s="61"/>
      <c r="AU47" s="61"/>
      <c r="AV47" s="62"/>
      <c r="AW47" s="67"/>
      <c r="AX47" s="61"/>
      <c r="AY47" s="67"/>
      <c r="AZ47" s="62"/>
      <c r="BA47" s="61"/>
      <c r="BB47" s="62"/>
      <c r="BC47" s="61"/>
      <c r="BD47" s="63"/>
      <c r="BE47" s="61"/>
      <c r="BF47" s="68"/>
      <c r="BG47" s="61"/>
      <c r="BH47" s="62"/>
      <c r="BI47" s="61"/>
      <c r="BJ47" s="63"/>
      <c r="BK47" s="61"/>
      <c r="BL47" s="68"/>
      <c r="BM47" s="61"/>
      <c r="BN47" s="62"/>
      <c r="BO47" s="61"/>
      <c r="BP47" s="63"/>
      <c r="BQ47" s="61"/>
      <c r="BR47" s="68"/>
      <c r="BS47" s="61"/>
      <c r="BT47" s="62"/>
      <c r="BU47" s="61"/>
      <c r="BV47" s="63"/>
      <c r="BW47" s="61"/>
      <c r="BX47" s="68"/>
      <c r="BY47" s="44"/>
      <c r="BZ47" s="45"/>
      <c r="CA47" s="44"/>
      <c r="CB47" s="46"/>
      <c r="CC47" s="44"/>
      <c r="CD47" s="54"/>
      <c r="CE47" s="47"/>
      <c r="CF47" s="45"/>
      <c r="CG47" s="44"/>
      <c r="CH47" s="46"/>
      <c r="CI47" s="44"/>
      <c r="CJ47" s="44"/>
      <c r="CK47" s="44"/>
      <c r="CL47" s="45"/>
      <c r="CM47" s="44"/>
      <c r="CN47" s="46"/>
      <c r="CO47" s="44"/>
      <c r="CP47" s="44"/>
      <c r="CQ47" s="44"/>
      <c r="CR47" s="48"/>
      <c r="CS47" s="44"/>
      <c r="CT47" s="49"/>
      <c r="CU47" s="46"/>
      <c r="CV47" s="44"/>
      <c r="CW47" s="44"/>
      <c r="CX47" s="50"/>
      <c r="CY47" s="44"/>
      <c r="CZ47" s="48"/>
      <c r="DA47" s="46"/>
      <c r="DB47" s="44"/>
      <c r="DC47" s="44"/>
      <c r="DD47" s="92"/>
      <c r="DE47" s="44"/>
      <c r="DF47" s="93"/>
      <c r="DG47" s="44"/>
      <c r="DH47" s="44"/>
      <c r="DI47" s="44"/>
      <c r="DJ47" s="45"/>
      <c r="DK47" s="44"/>
      <c r="DL47" s="46"/>
      <c r="DM47" s="46"/>
      <c r="DN47" s="44"/>
      <c r="DO47" s="44"/>
      <c r="DP47" s="45"/>
      <c r="DQ47" s="44"/>
      <c r="DR47" s="53"/>
      <c r="DS47" s="44"/>
      <c r="DT47" s="44"/>
      <c r="DU47" s="44"/>
      <c r="DV47" s="45"/>
      <c r="DW47" s="44"/>
      <c r="DX47" s="46"/>
      <c r="DY47" s="44"/>
      <c r="DZ47" s="44"/>
      <c r="EA47" s="44"/>
      <c r="EB47" s="45"/>
      <c r="EC47" s="44"/>
      <c r="ED47" s="46"/>
      <c r="EE47" s="44"/>
      <c r="EF47" s="44"/>
      <c r="EG47" s="44"/>
      <c r="EH47" s="45"/>
      <c r="EI47" s="44"/>
      <c r="EJ47" s="46"/>
      <c r="EK47" s="44"/>
      <c r="EL47" s="44"/>
      <c r="EM47" s="44"/>
      <c r="EN47" s="45"/>
      <c r="EO47" s="44"/>
      <c r="EP47" s="46"/>
      <c r="EQ47" s="44"/>
      <c r="ER47" s="44"/>
      <c r="ES47" s="44"/>
      <c r="ET47" s="45"/>
      <c r="EU47" s="44"/>
      <c r="EV47" s="46"/>
      <c r="EW47" s="44"/>
      <c r="EX47" s="44"/>
      <c r="EY47" s="44"/>
      <c r="EZ47" s="45"/>
      <c r="FA47" s="44"/>
      <c r="FB47" s="46"/>
      <c r="FC47" s="44"/>
      <c r="FD47" s="44"/>
      <c r="FE47" s="44"/>
      <c r="FF47" s="45"/>
      <c r="FG47" s="47"/>
      <c r="FH47" s="46"/>
      <c r="FI47" s="44"/>
      <c r="FJ47" s="44"/>
      <c r="FK47" s="44"/>
      <c r="FL47" s="45"/>
      <c r="FM47" s="55"/>
      <c r="FN47" s="46"/>
      <c r="FO47" s="44"/>
      <c r="FP47" s="44"/>
      <c r="FQ47" s="44"/>
      <c r="FR47" s="45"/>
      <c r="FS47" s="44"/>
      <c r="FT47" s="46"/>
      <c r="FU47" s="44"/>
      <c r="FV47" s="44"/>
      <c r="FW47" s="44"/>
      <c r="FX47" s="45"/>
      <c r="FY47" s="44"/>
      <c r="FZ47" s="45"/>
      <c r="GA47" s="46"/>
      <c r="GB47" s="44"/>
      <c r="GC47" s="44"/>
      <c r="GD47" s="45"/>
      <c r="GE47" s="55"/>
      <c r="GF47" s="46"/>
      <c r="GG47" s="44"/>
      <c r="GH47" s="44"/>
      <c r="GI47" s="44"/>
      <c r="GJ47" s="45"/>
      <c r="GK47" s="44"/>
      <c r="GL47" s="46"/>
      <c r="GM47" s="44"/>
      <c r="GN47" s="44"/>
      <c r="GO47" s="47"/>
      <c r="GP47" s="54"/>
      <c r="GQ47" s="44"/>
      <c r="GR47" s="46"/>
      <c r="GS47" s="44"/>
      <c r="GT47" s="44"/>
      <c r="GU47" s="56">
        <f>'2020'!$Q47+'2020'!$W47+'2020'!$AC47+'2020'!$AI47+'2020'!$AO47+'2020'!$AU47+'2020'!$BA47+'2020'!$BG47+'2020'!$BM47+'2020'!$BS47+'2020'!$BY47+'2020'!$CE47+'2020'!$CK47+'2020'!$CQ47+'2020'!$CW47+'2020'!$DC47+'2020'!$DI47+'2020'!$DO47+'2020'!$DU47+'2020'!$EA47+'2020'!$EG47+'2020'!$EM47+'2020'!$ES47+'2020'!$EY47+'2020'!$FE47+'2020'!$FK47+'2020'!$FQ47+'2020'!$FW47+'2020'!$GC47+'2020'!$GI47+'2020'!$GO47</f>
        <v>0</v>
      </c>
      <c r="GV47" s="69"/>
      <c r="GW47" s="56">
        <f>'2020'!$S47+'2020'!$Y47+'2020'!$AE47+'2020'!$AK47+'2020'!$AQ47+'2020'!$AW47+'2020'!$BC47+'2020'!$BI47+'2020'!$BO47+'2020'!$BU47+'2020'!$CA47+'2020'!$CG47+'2020'!$CM47+'2020'!$CS47+'2020'!$CY47+'2020'!$DE47+'2020'!$DK47+'2020'!$DQ47+'2020'!$DW47+'2020'!$EC47+'2020'!$EI47+'2020'!$EO47+'2020'!$EU47+'2020'!$FA47+'2020'!$FG47+'2020'!$FM47+'2020'!$FS47+'2020'!$FY47+'2020'!$GE47+'2020'!$GK47+'2020'!$GQ47</f>
        <v>0</v>
      </c>
      <c r="GX47" s="69"/>
      <c r="GY47" s="58">
        <f>'2020'!$O47+'2020'!$GU47-GW47</f>
        <v>680</v>
      </c>
      <c r="GZ47" s="69">
        <f>('2020'!$GY47*'2020'!$H47)/1000</f>
        <v>0.825044</v>
      </c>
      <c r="HA47" s="70" t="b">
        <f t="shared" si="6"/>
        <v>0</v>
      </c>
    </row>
    <row r="48" spans="1:209" ht="17.25" customHeight="1" x14ac:dyDescent="0.3">
      <c r="A48" s="76" t="s">
        <v>339</v>
      </c>
      <c r="B48" s="100" t="s">
        <v>271</v>
      </c>
      <c r="C48" s="27" t="s">
        <v>273</v>
      </c>
      <c r="D48" s="28">
        <v>570</v>
      </c>
      <c r="E48" s="28">
        <v>380</v>
      </c>
      <c r="F48" s="28">
        <v>250</v>
      </c>
      <c r="G48" s="29">
        <v>201779</v>
      </c>
      <c r="H48" s="30">
        <v>1.0042</v>
      </c>
      <c r="I48" s="31">
        <f>'2020'!$GY48</f>
        <v>960</v>
      </c>
      <c r="J48" s="32">
        <f>('2020'!$I48*H48)/1000</f>
        <v>0.96403199999999989</v>
      </c>
      <c r="K48" s="33">
        <v>4</v>
      </c>
      <c r="L48" s="34">
        <v>43895</v>
      </c>
      <c r="M48" s="81">
        <v>43902</v>
      </c>
      <c r="N48" s="34">
        <v>43900</v>
      </c>
      <c r="O48" s="35">
        <v>960</v>
      </c>
      <c r="P48" s="36"/>
      <c r="Q48" s="61"/>
      <c r="R48" s="62"/>
      <c r="S48" s="61"/>
      <c r="T48" s="63"/>
      <c r="U48" s="61"/>
      <c r="V48" s="61"/>
      <c r="W48" s="61"/>
      <c r="X48" s="64"/>
      <c r="Y48" s="65"/>
      <c r="Z48" s="66"/>
      <c r="AA48" s="61"/>
      <c r="AB48" s="61"/>
      <c r="AC48" s="61"/>
      <c r="AD48" s="64"/>
      <c r="AE48" s="65"/>
      <c r="AF48" s="66"/>
      <c r="AG48" s="61"/>
      <c r="AH48" s="61"/>
      <c r="AI48" s="61"/>
      <c r="AJ48" s="61"/>
      <c r="AK48" s="61"/>
      <c r="AL48" s="63"/>
      <c r="AM48" s="61"/>
      <c r="AN48" s="61"/>
      <c r="AO48" s="61"/>
      <c r="AP48" s="62"/>
      <c r="AQ48" s="61"/>
      <c r="AR48" s="63"/>
      <c r="AS48" s="61"/>
      <c r="AT48" s="61"/>
      <c r="AU48" s="61"/>
      <c r="AV48" s="62"/>
      <c r="AW48" s="67"/>
      <c r="AX48" s="61"/>
      <c r="AY48" s="67"/>
      <c r="AZ48" s="62"/>
      <c r="BA48" s="61"/>
      <c r="BB48" s="62"/>
      <c r="BC48" s="61"/>
      <c r="BD48" s="63"/>
      <c r="BE48" s="61"/>
      <c r="BF48" s="68"/>
      <c r="BG48" s="61"/>
      <c r="BH48" s="62"/>
      <c r="BI48" s="61"/>
      <c r="BJ48" s="63"/>
      <c r="BK48" s="61"/>
      <c r="BL48" s="68"/>
      <c r="BM48" s="61"/>
      <c r="BN48" s="62"/>
      <c r="BO48" s="61"/>
      <c r="BP48" s="63"/>
      <c r="BQ48" s="61"/>
      <c r="BR48" s="68"/>
      <c r="BS48" s="61"/>
      <c r="BT48" s="62"/>
      <c r="BU48" s="61"/>
      <c r="BV48" s="63"/>
      <c r="BW48" s="61"/>
      <c r="BX48" s="68"/>
      <c r="BY48" s="44"/>
      <c r="BZ48" s="45"/>
      <c r="CA48" s="44"/>
      <c r="CB48" s="46"/>
      <c r="CC48" s="44"/>
      <c r="CD48" s="54"/>
      <c r="CE48" s="47"/>
      <c r="CF48" s="45"/>
      <c r="CG48" s="44"/>
      <c r="CH48" s="46"/>
      <c r="CI48" s="44"/>
      <c r="CJ48" s="44"/>
      <c r="CK48" s="44"/>
      <c r="CL48" s="45"/>
      <c r="CM48" s="44"/>
      <c r="CN48" s="46"/>
      <c r="CO48" s="44"/>
      <c r="CP48" s="44"/>
      <c r="CQ48" s="44"/>
      <c r="CR48" s="48"/>
      <c r="CS48" s="44"/>
      <c r="CT48" s="49"/>
      <c r="CU48" s="46"/>
      <c r="CV48" s="44"/>
      <c r="CW48" s="44"/>
      <c r="CX48" s="50"/>
      <c r="CY48" s="44"/>
      <c r="CZ48" s="48"/>
      <c r="DA48" s="46"/>
      <c r="DB48" s="44"/>
      <c r="DC48" s="44"/>
      <c r="DD48" s="51"/>
      <c r="DE48" s="44"/>
      <c r="DF48" s="52"/>
      <c r="DG48" s="44"/>
      <c r="DH48" s="44"/>
      <c r="DI48" s="44"/>
      <c r="DJ48" s="45"/>
      <c r="DK48" s="44"/>
      <c r="DL48" s="46"/>
      <c r="DM48" s="46"/>
      <c r="DN48" s="44"/>
      <c r="DO48" s="44"/>
      <c r="DP48" s="45"/>
      <c r="DQ48" s="44"/>
      <c r="DR48" s="53"/>
      <c r="DS48" s="44"/>
      <c r="DT48" s="44"/>
      <c r="DU48" s="44"/>
      <c r="DV48" s="45"/>
      <c r="DW48" s="44"/>
      <c r="DX48" s="46"/>
      <c r="DY48" s="44"/>
      <c r="DZ48" s="44"/>
      <c r="EA48" s="44"/>
      <c r="EB48" s="45"/>
      <c r="EC48" s="44"/>
      <c r="ED48" s="46"/>
      <c r="EE48" s="44"/>
      <c r="EF48" s="44"/>
      <c r="EG48" s="44"/>
      <c r="EH48" s="45"/>
      <c r="EI48" s="44"/>
      <c r="EJ48" s="46"/>
      <c r="EK48" s="44"/>
      <c r="EL48" s="44"/>
      <c r="EM48" s="44"/>
      <c r="EN48" s="45"/>
      <c r="EO48" s="44"/>
      <c r="EP48" s="46"/>
      <c r="EQ48" s="44"/>
      <c r="ER48" s="44"/>
      <c r="ES48" s="44"/>
      <c r="ET48" s="45"/>
      <c r="EU48" s="44"/>
      <c r="EV48" s="46"/>
      <c r="EW48" s="44"/>
      <c r="EX48" s="44"/>
      <c r="EY48" s="44"/>
      <c r="EZ48" s="45"/>
      <c r="FA48" s="44"/>
      <c r="FB48" s="46"/>
      <c r="FC48" s="44"/>
      <c r="FD48" s="44"/>
      <c r="FE48" s="44"/>
      <c r="FF48" s="45"/>
      <c r="FG48" s="47"/>
      <c r="FH48" s="46"/>
      <c r="FI48" s="44"/>
      <c r="FJ48" s="44"/>
      <c r="FK48" s="44"/>
      <c r="FL48" s="45"/>
      <c r="FM48" s="55"/>
      <c r="FN48" s="46"/>
      <c r="FO48" s="44"/>
      <c r="FP48" s="44"/>
      <c r="FQ48" s="44"/>
      <c r="FR48" s="45"/>
      <c r="FS48" s="44"/>
      <c r="FT48" s="46"/>
      <c r="FU48" s="44"/>
      <c r="FV48" s="44"/>
      <c r="FW48" s="44"/>
      <c r="FX48" s="45"/>
      <c r="FY48" s="44"/>
      <c r="FZ48" s="45"/>
      <c r="GA48" s="46"/>
      <c r="GB48" s="44"/>
      <c r="GC48" s="44"/>
      <c r="GD48" s="45"/>
      <c r="GE48" s="55"/>
      <c r="GF48" s="46"/>
      <c r="GG48" s="44"/>
      <c r="GH48" s="44"/>
      <c r="GI48" s="44"/>
      <c r="GJ48" s="45"/>
      <c r="GK48" s="44"/>
      <c r="GL48" s="46"/>
      <c r="GM48" s="44"/>
      <c r="GN48" s="44"/>
      <c r="GO48" s="47"/>
      <c r="GP48" s="54"/>
      <c r="GQ48" s="44"/>
      <c r="GR48" s="46"/>
      <c r="GS48" s="44"/>
      <c r="GT48" s="44"/>
      <c r="GU48" s="56">
        <f>'2020'!$Q48+'2020'!$W48+'2020'!$AC48+'2020'!$AI48+'2020'!$AO48+'2020'!$AU48+'2020'!$BA48+'2020'!$BG48+'2020'!$BM48+'2020'!$BS48+'2020'!$BY48+'2020'!$CE48+'2020'!$CK48+'2020'!$CQ48+'2020'!$CW48+'2020'!$DC48+'2020'!$DI48+'2020'!$DO48+'2020'!$DU48+'2020'!$EA48+'2020'!$EG48+'2020'!$EM48+'2020'!$ES48+'2020'!$EY48+'2020'!$FE48+'2020'!$FK48+'2020'!$FQ48+'2020'!$FW48+'2020'!$GC48+'2020'!$GI48+'2020'!$GO48</f>
        <v>0</v>
      </c>
      <c r="GV48" s="69"/>
      <c r="GW48" s="56">
        <f>'2020'!$S48+'2020'!$Y48+'2020'!$AE48+'2020'!$AK48+'2020'!$AQ48+'2020'!$AW48+'2020'!$BC48+'2020'!$BI48+'2020'!$BO48+'2020'!$BU48+'2020'!$CA48+'2020'!$CG48+'2020'!$CM48+'2020'!$CS48+'2020'!$CY48+'2020'!$DE48+'2020'!$DK48+'2020'!$DQ48+'2020'!$DW48+'2020'!$EC48+'2020'!$EI48+'2020'!$EO48+'2020'!$EU48+'2020'!$FA48+'2020'!$FG48+'2020'!$FM48+'2020'!$FS48+'2020'!$FY48+'2020'!$GE48+'2020'!$GK48+'2020'!$GQ48</f>
        <v>0</v>
      </c>
      <c r="GX48" s="69"/>
      <c r="GY48" s="58">
        <f>'2020'!$O48+'2020'!$GU48-GW48</f>
        <v>960</v>
      </c>
      <c r="GZ48" s="69">
        <f>('2020'!$GY48*'2020'!$H48)/1000</f>
        <v>0.96403199999999989</v>
      </c>
      <c r="HA48" s="70" t="b">
        <f>$G48=$D$3</f>
        <v>0</v>
      </c>
    </row>
    <row r="49" spans="1:209" ht="17.25" customHeight="1" x14ac:dyDescent="0.3">
      <c r="A49" s="76" t="s">
        <v>339</v>
      </c>
      <c r="B49" s="100" t="s">
        <v>274</v>
      </c>
      <c r="C49" s="27" t="s">
        <v>275</v>
      </c>
      <c r="D49" s="28">
        <v>291</v>
      </c>
      <c r="E49" s="28">
        <v>226</v>
      </c>
      <c r="F49" s="28">
        <v>135</v>
      </c>
      <c r="G49" s="88">
        <v>201691</v>
      </c>
      <c r="H49" s="28">
        <v>0.17369999999999999</v>
      </c>
      <c r="I49" s="89">
        <f>'2020'!$GY49</f>
        <v>1500</v>
      </c>
      <c r="J49" s="79">
        <f>('2020'!$I49*H49)/1000</f>
        <v>0.26055</v>
      </c>
      <c r="K49" s="80">
        <v>1</v>
      </c>
      <c r="L49" s="90">
        <v>43888</v>
      </c>
      <c r="M49" s="90">
        <v>43892</v>
      </c>
      <c r="N49" s="90">
        <v>43894</v>
      </c>
      <c r="O49" s="35">
        <v>1500</v>
      </c>
      <c r="P49" s="36"/>
      <c r="Q49" s="37"/>
      <c r="R49" s="43"/>
      <c r="S49" s="37"/>
      <c r="T49" s="42"/>
      <c r="U49" s="37"/>
      <c r="V49" s="37"/>
      <c r="W49" s="37"/>
      <c r="X49" s="83"/>
      <c r="Y49" s="39"/>
      <c r="Z49" s="85"/>
      <c r="AA49" s="37"/>
      <c r="AB49" s="37"/>
      <c r="AC49" s="37"/>
      <c r="AD49" s="83"/>
      <c r="AE49" s="39"/>
      <c r="AF49" s="85"/>
      <c r="AG49" s="37"/>
      <c r="AH49" s="37"/>
      <c r="AI49" s="37"/>
      <c r="AJ49" s="38"/>
      <c r="AK49" s="37"/>
      <c r="AL49" s="42"/>
      <c r="AM49" s="37"/>
      <c r="AN49" s="38"/>
      <c r="AO49" s="37"/>
      <c r="AP49" s="43"/>
      <c r="AQ49" s="37"/>
      <c r="AR49" s="42"/>
      <c r="AS49" s="37"/>
      <c r="AT49" s="38"/>
      <c r="AU49" s="37"/>
      <c r="AV49" s="43"/>
      <c r="AW49" s="41"/>
      <c r="AX49" s="37"/>
      <c r="AY49" s="41"/>
      <c r="AZ49" s="43"/>
      <c r="BA49" s="37"/>
      <c r="BB49" s="43"/>
      <c r="BC49" s="37"/>
      <c r="BD49" s="42"/>
      <c r="BE49" s="37"/>
      <c r="BF49" s="38"/>
      <c r="BG49" s="37"/>
      <c r="BH49" s="43"/>
      <c r="BI49" s="37"/>
      <c r="BJ49" s="42"/>
      <c r="BK49" s="37"/>
      <c r="BL49" s="38"/>
      <c r="BM49" s="37"/>
      <c r="BN49" s="43"/>
      <c r="BO49" s="37"/>
      <c r="BP49" s="42"/>
      <c r="BQ49" s="37"/>
      <c r="BR49" s="38"/>
      <c r="BS49" s="37"/>
      <c r="BT49" s="43"/>
      <c r="BU49" s="37"/>
      <c r="BV49" s="42"/>
      <c r="BW49" s="37"/>
      <c r="BX49" s="38"/>
      <c r="BY49" s="44"/>
      <c r="BZ49" s="45"/>
      <c r="CA49" s="44"/>
      <c r="CB49" s="46"/>
      <c r="CC49" s="44"/>
      <c r="CD49" s="54"/>
      <c r="CE49" s="47"/>
      <c r="CF49" s="45"/>
      <c r="CG49" s="44"/>
      <c r="CH49" s="46"/>
      <c r="CI49" s="44"/>
      <c r="CJ49" s="44"/>
      <c r="CK49" s="44"/>
      <c r="CL49" s="45"/>
      <c r="CM49" s="44"/>
      <c r="CN49" s="46"/>
      <c r="CO49" s="44"/>
      <c r="CP49" s="44"/>
      <c r="CQ49" s="44"/>
      <c r="CR49" s="48"/>
      <c r="CS49" s="44"/>
      <c r="CT49" s="49"/>
      <c r="CU49" s="46"/>
      <c r="CV49" s="44"/>
      <c r="CW49" s="44"/>
      <c r="CX49" s="50"/>
      <c r="CY49" s="44"/>
      <c r="CZ49" s="48"/>
      <c r="DA49" s="46"/>
      <c r="DB49" s="44"/>
      <c r="DC49" s="44"/>
      <c r="DD49" s="92"/>
      <c r="DE49" s="44"/>
      <c r="DF49" s="93"/>
      <c r="DG49" s="44"/>
      <c r="DH49" s="44"/>
      <c r="DI49" s="44"/>
      <c r="DJ49" s="45"/>
      <c r="DK49" s="44"/>
      <c r="DL49" s="46"/>
      <c r="DM49" s="46"/>
      <c r="DN49" s="44"/>
      <c r="DO49" s="44"/>
      <c r="DP49" s="45"/>
      <c r="DQ49" s="44"/>
      <c r="DR49" s="53"/>
      <c r="DS49" s="44"/>
      <c r="DT49" s="44"/>
      <c r="DU49" s="44"/>
      <c r="DV49" s="45"/>
      <c r="DW49" s="44"/>
      <c r="DX49" s="46"/>
      <c r="DY49" s="44"/>
      <c r="DZ49" s="44"/>
      <c r="EA49" s="44"/>
      <c r="EB49" s="45"/>
      <c r="EC49" s="44"/>
      <c r="ED49" s="46"/>
      <c r="EE49" s="44"/>
      <c r="EF49" s="44"/>
      <c r="EG49" s="44"/>
      <c r="EH49" s="45"/>
      <c r="EI49" s="44"/>
      <c r="EJ49" s="46"/>
      <c r="EK49" s="44"/>
      <c r="EL49" s="44"/>
      <c r="EM49" s="44"/>
      <c r="EN49" s="45"/>
      <c r="EO49" s="44"/>
      <c r="EP49" s="46"/>
      <c r="EQ49" s="44"/>
      <c r="ER49" s="44"/>
      <c r="ES49" s="44"/>
      <c r="ET49" s="45"/>
      <c r="EU49" s="44"/>
      <c r="EV49" s="46"/>
      <c r="EW49" s="44"/>
      <c r="EX49" s="44"/>
      <c r="EY49" s="44"/>
      <c r="EZ49" s="45"/>
      <c r="FA49" s="44"/>
      <c r="FB49" s="46"/>
      <c r="FC49" s="44"/>
      <c r="FD49" s="44"/>
      <c r="FE49" s="44"/>
      <c r="FF49" s="45"/>
      <c r="FG49" s="47"/>
      <c r="FH49" s="46"/>
      <c r="FI49" s="44"/>
      <c r="FJ49" s="44"/>
      <c r="FK49" s="44"/>
      <c r="FL49" s="45"/>
      <c r="FM49" s="55"/>
      <c r="FN49" s="46"/>
      <c r="FO49" s="44"/>
      <c r="FP49" s="44"/>
      <c r="FQ49" s="44"/>
      <c r="FR49" s="45"/>
      <c r="FS49" s="44"/>
      <c r="FT49" s="46"/>
      <c r="FU49" s="44"/>
      <c r="FV49" s="44"/>
      <c r="FW49" s="44"/>
      <c r="FX49" s="45"/>
      <c r="FY49" s="44"/>
      <c r="FZ49" s="45"/>
      <c r="GA49" s="46"/>
      <c r="GB49" s="44"/>
      <c r="GC49" s="44"/>
      <c r="GD49" s="45"/>
      <c r="GE49" s="55"/>
      <c r="GF49" s="46"/>
      <c r="GG49" s="44"/>
      <c r="GH49" s="44"/>
      <c r="GI49" s="44"/>
      <c r="GJ49" s="45"/>
      <c r="GK49" s="44"/>
      <c r="GL49" s="46"/>
      <c r="GM49" s="44"/>
      <c r="GN49" s="44"/>
      <c r="GO49" s="47"/>
      <c r="GP49" s="45"/>
      <c r="GQ49" s="44"/>
      <c r="GR49" s="46"/>
      <c r="GS49" s="44"/>
      <c r="GT49" s="44"/>
      <c r="GU49" s="56">
        <f>'2020'!$Q49+'2020'!$W49+'2020'!$AC49+'2020'!$AI49+'2020'!$AO49+'2020'!$AU49+'2020'!$BA49+'2020'!$BG49+'2020'!$BM49+'2020'!$BS49+'2020'!$BY49+'2020'!$CE49+'2020'!$CK49+'2020'!$CQ49+'2020'!$CW49+'2020'!$DC49+'2020'!$DI49+'2020'!$DO49+'2020'!$DU49+'2020'!$EA49+'2020'!$EG49+'2020'!$EM49+'2020'!$ES49+'2020'!$EY49+'2020'!$FE49+'2020'!$FK49+'2020'!$FQ49+'2020'!$FW49+'2020'!$GC49+'2020'!$GI49+'2020'!$GO49</f>
        <v>0</v>
      </c>
      <c r="GV49" s="57"/>
      <c r="GW49" s="56">
        <f>'2020'!$S49+'2020'!$Y49+'2020'!$AE49+'2020'!$AK49+'2020'!$AQ49+'2020'!$AW49+'2020'!$BC49+'2020'!$BI49+'2020'!$BO49+'2020'!$BU49+'2020'!$CA49+'2020'!$CG49+'2020'!$CM49+'2020'!$CS49+'2020'!$CY49+'2020'!$DE49+'2020'!$DK49+'2020'!$DQ49+'2020'!$DW49+'2020'!$EC49+'2020'!$EI49+'2020'!$EO49+'2020'!$EU49+'2020'!$FA49+'2020'!$FG49+'2020'!$FM49+'2020'!$FS49+'2020'!$FY49+'2020'!$GE49+'2020'!$GK49+'2020'!$GQ49</f>
        <v>0</v>
      </c>
      <c r="GX49" s="57"/>
      <c r="GY49" s="58">
        <f>'2020'!$O49+'2020'!$GU49-GW49</f>
        <v>1500</v>
      </c>
      <c r="GZ49" s="57">
        <f>('2020'!$GY49*'2020'!$H49)/1000</f>
        <v>0.26055</v>
      </c>
      <c r="HA49" s="86" t="b">
        <f>$G49=$D$3</f>
        <v>0</v>
      </c>
    </row>
    <row r="50" spans="1:209" ht="17.25" customHeight="1" x14ac:dyDescent="0.3">
      <c r="A50" s="76" t="s">
        <v>339</v>
      </c>
      <c r="B50" s="100" t="s">
        <v>274</v>
      </c>
      <c r="C50" s="27" t="s">
        <v>276</v>
      </c>
      <c r="D50" s="28">
        <v>526</v>
      </c>
      <c r="E50" s="28">
        <v>204</v>
      </c>
      <c r="F50" s="28">
        <v>262</v>
      </c>
      <c r="G50" s="88">
        <v>201474</v>
      </c>
      <c r="H50" s="28">
        <v>0.28749999999999998</v>
      </c>
      <c r="I50" s="89">
        <f>'2020'!$GY50</f>
        <v>1943</v>
      </c>
      <c r="J50" s="79">
        <f>('2020'!$I50*H50)/1000</f>
        <v>0.55861249999999996</v>
      </c>
      <c r="K50" s="80">
        <v>2</v>
      </c>
      <c r="L50" s="90">
        <v>43870</v>
      </c>
      <c r="M50" s="90">
        <v>43876</v>
      </c>
      <c r="N50" s="90">
        <v>43873</v>
      </c>
      <c r="O50" s="35">
        <v>1943</v>
      </c>
      <c r="P50" s="36"/>
      <c r="Q50" s="37"/>
      <c r="R50" s="43"/>
      <c r="S50" s="37"/>
      <c r="T50" s="42"/>
      <c r="U50" s="37"/>
      <c r="V50" s="37"/>
      <c r="W50" s="37"/>
      <c r="X50" s="83"/>
      <c r="Y50" s="39"/>
      <c r="Z50" s="85"/>
      <c r="AA50" s="37"/>
      <c r="AB50" s="37"/>
      <c r="AC50" s="37"/>
      <c r="AD50" s="83"/>
      <c r="AE50" s="39"/>
      <c r="AF50" s="85"/>
      <c r="AG50" s="37"/>
      <c r="AH50" s="37"/>
      <c r="AI50" s="37"/>
      <c r="AJ50" s="38"/>
      <c r="AK50" s="37"/>
      <c r="AL50" s="42"/>
      <c r="AM50" s="37"/>
      <c r="AN50" s="38"/>
      <c r="AO50" s="37"/>
      <c r="AP50" s="43"/>
      <c r="AQ50" s="37"/>
      <c r="AR50" s="42"/>
      <c r="AS50" s="37"/>
      <c r="AT50" s="38"/>
      <c r="AU50" s="37"/>
      <c r="AV50" s="43"/>
      <c r="AW50" s="41"/>
      <c r="AX50" s="37"/>
      <c r="AY50" s="41"/>
      <c r="AZ50" s="43"/>
      <c r="BA50" s="37"/>
      <c r="BB50" s="43"/>
      <c r="BC50" s="37"/>
      <c r="BD50" s="42"/>
      <c r="BE50" s="37"/>
      <c r="BF50" s="38"/>
      <c r="BG50" s="37"/>
      <c r="BH50" s="43"/>
      <c r="BI50" s="37"/>
      <c r="BJ50" s="42"/>
      <c r="BK50" s="37"/>
      <c r="BL50" s="38"/>
      <c r="BM50" s="37"/>
      <c r="BN50" s="43"/>
      <c r="BO50" s="37"/>
      <c r="BP50" s="42"/>
      <c r="BQ50" s="37"/>
      <c r="BR50" s="38"/>
      <c r="BS50" s="37"/>
      <c r="BT50" s="43"/>
      <c r="BU50" s="37"/>
      <c r="BV50" s="42"/>
      <c r="BW50" s="37"/>
      <c r="BX50" s="38"/>
      <c r="BY50" s="44"/>
      <c r="BZ50" s="45"/>
      <c r="CA50" s="44"/>
      <c r="CB50" s="46"/>
      <c r="CC50" s="44"/>
      <c r="CD50" s="54"/>
      <c r="CE50" s="47"/>
      <c r="CF50" s="45"/>
      <c r="CG50" s="44"/>
      <c r="CH50" s="46"/>
      <c r="CI50" s="44"/>
      <c r="CJ50" s="44"/>
      <c r="CK50" s="44"/>
      <c r="CL50" s="45"/>
      <c r="CM50" s="44"/>
      <c r="CN50" s="46"/>
      <c r="CO50" s="44"/>
      <c r="CP50" s="44"/>
      <c r="CQ50" s="44"/>
      <c r="CR50" s="48"/>
      <c r="CS50" s="44"/>
      <c r="CT50" s="49"/>
      <c r="CU50" s="46"/>
      <c r="CV50" s="44"/>
      <c r="CW50" s="44"/>
      <c r="CX50" s="50"/>
      <c r="CY50" s="44"/>
      <c r="CZ50" s="48"/>
      <c r="DA50" s="46"/>
      <c r="DB50" s="44"/>
      <c r="DC50" s="44"/>
      <c r="DD50" s="92"/>
      <c r="DE50" s="44"/>
      <c r="DF50" s="93"/>
      <c r="DG50" s="44"/>
      <c r="DH50" s="44"/>
      <c r="DI50" s="44"/>
      <c r="DJ50" s="45"/>
      <c r="DK50" s="44"/>
      <c r="DL50" s="46"/>
      <c r="DM50" s="46"/>
      <c r="DN50" s="44"/>
      <c r="DO50" s="44"/>
      <c r="DP50" s="45"/>
      <c r="DQ50" s="44"/>
      <c r="DR50" s="53"/>
      <c r="DS50" s="44"/>
      <c r="DT50" s="44"/>
      <c r="DU50" s="44"/>
      <c r="DV50" s="45"/>
      <c r="DW50" s="44"/>
      <c r="DX50" s="46"/>
      <c r="DY50" s="44"/>
      <c r="DZ50" s="44"/>
      <c r="EA50" s="44"/>
      <c r="EB50" s="45"/>
      <c r="EC50" s="44"/>
      <c r="ED50" s="46"/>
      <c r="EE50" s="44"/>
      <c r="EF50" s="44"/>
      <c r="EG50" s="44"/>
      <c r="EH50" s="45"/>
      <c r="EI50" s="44"/>
      <c r="EJ50" s="46"/>
      <c r="EK50" s="44"/>
      <c r="EL50" s="44"/>
      <c r="EM50" s="44"/>
      <c r="EN50" s="45"/>
      <c r="EO50" s="44"/>
      <c r="EP50" s="46"/>
      <c r="EQ50" s="44"/>
      <c r="ER50" s="44"/>
      <c r="ES50" s="44"/>
      <c r="ET50" s="45"/>
      <c r="EU50" s="44"/>
      <c r="EV50" s="46"/>
      <c r="EW50" s="44"/>
      <c r="EX50" s="44"/>
      <c r="EY50" s="44"/>
      <c r="EZ50" s="45"/>
      <c r="FA50" s="44"/>
      <c r="FB50" s="46"/>
      <c r="FC50" s="44"/>
      <c r="FD50" s="44"/>
      <c r="FE50" s="44"/>
      <c r="FF50" s="45"/>
      <c r="FG50" s="47"/>
      <c r="FH50" s="46"/>
      <c r="FI50" s="44"/>
      <c r="FJ50" s="44"/>
      <c r="FK50" s="44"/>
      <c r="FL50" s="45"/>
      <c r="FM50" s="55"/>
      <c r="FN50" s="46"/>
      <c r="FO50" s="44"/>
      <c r="FP50" s="44"/>
      <c r="FQ50" s="44"/>
      <c r="FR50" s="45"/>
      <c r="FS50" s="44"/>
      <c r="FT50" s="46"/>
      <c r="FU50" s="44"/>
      <c r="FV50" s="44"/>
      <c r="FW50" s="44"/>
      <c r="FX50" s="45"/>
      <c r="FY50" s="44"/>
      <c r="FZ50" s="45"/>
      <c r="GA50" s="46"/>
      <c r="GB50" s="44"/>
      <c r="GC50" s="44"/>
      <c r="GD50" s="45"/>
      <c r="GE50" s="55"/>
      <c r="GF50" s="46"/>
      <c r="GG50" s="44"/>
      <c r="GH50" s="44"/>
      <c r="GI50" s="44"/>
      <c r="GJ50" s="45"/>
      <c r="GK50" s="44"/>
      <c r="GL50" s="46"/>
      <c r="GM50" s="44"/>
      <c r="GN50" s="44"/>
      <c r="GO50" s="47"/>
      <c r="GP50" s="45"/>
      <c r="GQ50" s="44"/>
      <c r="GR50" s="46"/>
      <c r="GS50" s="44"/>
      <c r="GT50" s="44"/>
      <c r="GU50" s="56">
        <f>'2020'!$Q50+'2020'!$W50+'2020'!$AC50+'2020'!$AI50+'2020'!$AO50+'2020'!$AU50+'2020'!$BA50+'2020'!$BG50+'2020'!$BM50+'2020'!$BS50+'2020'!$BY50+'2020'!$CE50+'2020'!$CK50+'2020'!$CQ50+'2020'!$CW50+'2020'!$DC50+'2020'!$DI50+'2020'!$DO50+'2020'!$DU50+'2020'!$EA50+'2020'!$EG50+'2020'!$EM50+'2020'!$ES50+'2020'!$EY50+'2020'!$FE50+'2020'!$FK50+'2020'!$FQ50+'2020'!$FW50+'2020'!$GC50+'2020'!$GI50+'2020'!$GO50</f>
        <v>0</v>
      </c>
      <c r="GV50" s="57"/>
      <c r="GW50" s="56">
        <f>'2020'!$S50+'2020'!$Y50+'2020'!$AE50+'2020'!$AK50+'2020'!$AQ50+'2020'!$AW50+'2020'!$BC50+'2020'!$BI50+'2020'!$BO50+'2020'!$BU50+'2020'!$CA50+'2020'!$CG50+'2020'!$CM50+'2020'!$CS50+'2020'!$CY50+'2020'!$DE50+'2020'!$DK50+'2020'!$DQ50+'2020'!$DW50+'2020'!$EC50+'2020'!$EI50+'2020'!$EO50+'2020'!$EU50+'2020'!$FA50+'2020'!$FG50+'2020'!$FM50+'2020'!$FS50+'2020'!$FY50+'2020'!$GE50+'2020'!$GK50+'2020'!$GQ50</f>
        <v>0</v>
      </c>
      <c r="GX50" s="57"/>
      <c r="GY50" s="58">
        <f>'2020'!$O50+'2020'!$GU50-GW50</f>
        <v>1943</v>
      </c>
      <c r="GZ50" s="57">
        <f>('2020'!$GY50*'2020'!$H50)/1000</f>
        <v>0.55861249999999996</v>
      </c>
      <c r="HA50" s="86" t="b">
        <f t="shared" si="6"/>
        <v>0</v>
      </c>
    </row>
    <row r="51" spans="1:209" ht="17.25" customHeight="1" x14ac:dyDescent="0.3">
      <c r="A51" s="76" t="s">
        <v>339</v>
      </c>
      <c r="B51" s="100" t="s">
        <v>274</v>
      </c>
      <c r="C51" s="27" t="s">
        <v>275</v>
      </c>
      <c r="D51" s="28">
        <v>291</v>
      </c>
      <c r="E51" s="28">
        <v>226</v>
      </c>
      <c r="F51" s="28">
        <v>135</v>
      </c>
      <c r="G51" s="88">
        <v>201473</v>
      </c>
      <c r="H51" s="28">
        <v>0.17369999999999999</v>
      </c>
      <c r="I51" s="89">
        <f>'2020'!$GY51</f>
        <v>2525</v>
      </c>
      <c r="J51" s="79">
        <f>('2020'!$I51*H51)/1000</f>
        <v>0.4385925</v>
      </c>
      <c r="K51" s="28">
        <v>2</v>
      </c>
      <c r="L51" s="90">
        <v>43870</v>
      </c>
      <c r="M51" s="91">
        <v>43876</v>
      </c>
      <c r="N51" s="90">
        <v>43873</v>
      </c>
      <c r="O51" s="82">
        <v>2525</v>
      </c>
      <c r="P51" s="36"/>
      <c r="Q51" s="37"/>
      <c r="R51" s="38"/>
      <c r="S51" s="37"/>
      <c r="T51" s="37"/>
      <c r="U51" s="37"/>
      <c r="V51" s="37"/>
      <c r="W51" s="37"/>
      <c r="X51" s="38"/>
      <c r="Y51" s="40"/>
      <c r="Z51" s="38"/>
      <c r="AA51" s="37"/>
      <c r="AB51" s="37"/>
      <c r="AC51" s="37"/>
      <c r="AD51" s="38"/>
      <c r="AE51" s="40"/>
      <c r="AF51" s="37"/>
      <c r="AG51" s="37"/>
      <c r="AH51" s="37"/>
      <c r="AI51" s="37"/>
      <c r="AJ51" s="38"/>
      <c r="AK51" s="37"/>
      <c r="AL51" s="37"/>
      <c r="AM51" s="37"/>
      <c r="AN51" s="38"/>
      <c r="AO51" s="37"/>
      <c r="AP51" s="38"/>
      <c r="AQ51" s="37"/>
      <c r="AR51" s="37"/>
      <c r="AS51" s="37"/>
      <c r="AT51" s="38"/>
      <c r="AU51" s="37"/>
      <c r="AV51" s="38"/>
      <c r="AW51" s="37"/>
      <c r="AX51" s="37"/>
      <c r="AY51" s="37"/>
      <c r="AZ51" s="38"/>
      <c r="BA51" s="37"/>
      <c r="BB51" s="38"/>
      <c r="BC51" s="37"/>
      <c r="BD51" s="42"/>
      <c r="BE51" s="37"/>
      <c r="BF51" s="38"/>
      <c r="BG51" s="37"/>
      <c r="BH51" s="43"/>
      <c r="BI51" s="37"/>
      <c r="BJ51" s="42"/>
      <c r="BK51" s="37"/>
      <c r="BL51" s="38"/>
      <c r="BM51" s="37"/>
      <c r="BN51" s="43"/>
      <c r="BO51" s="37"/>
      <c r="BP51" s="42"/>
      <c r="BQ51" s="37"/>
      <c r="BR51" s="38"/>
      <c r="BS51" s="37"/>
      <c r="BT51" s="43"/>
      <c r="BU51" s="37"/>
      <c r="BV51" s="42"/>
      <c r="BW51" s="37"/>
      <c r="BX51" s="38"/>
      <c r="BY51" s="44"/>
      <c r="BZ51" s="45"/>
      <c r="CA51" s="44"/>
      <c r="CB51" s="46"/>
      <c r="CC51" s="44"/>
      <c r="CD51" s="54"/>
      <c r="CE51" s="47"/>
      <c r="CF51" s="45"/>
      <c r="CG51" s="44"/>
      <c r="CH51" s="46"/>
      <c r="CI51" s="44"/>
      <c r="CJ51" s="54"/>
      <c r="CK51" s="44"/>
      <c r="CL51" s="45"/>
      <c r="CM51" s="44"/>
      <c r="CN51" s="46"/>
      <c r="CO51" s="44"/>
      <c r="CP51" s="44"/>
      <c r="CQ51" s="44"/>
      <c r="CR51" s="48"/>
      <c r="CS51" s="44"/>
      <c r="CT51" s="49"/>
      <c r="CU51" s="46"/>
      <c r="CV51" s="44"/>
      <c r="CW51" s="44"/>
      <c r="CX51" s="50"/>
      <c r="CY51" s="44"/>
      <c r="CZ51" s="48"/>
      <c r="DA51" s="46"/>
      <c r="DB51" s="44"/>
      <c r="DC51" s="44"/>
      <c r="DD51" s="92"/>
      <c r="DE51" s="44"/>
      <c r="DF51" s="93"/>
      <c r="DG51" s="44"/>
      <c r="DH51" s="44"/>
      <c r="DI51" s="44"/>
      <c r="DJ51" s="45"/>
      <c r="DK51" s="44"/>
      <c r="DL51" s="46"/>
      <c r="DM51" s="46"/>
      <c r="DN51" s="44"/>
      <c r="DO51" s="44"/>
      <c r="DP51" s="45"/>
      <c r="DQ51" s="44"/>
      <c r="DR51" s="53"/>
      <c r="DS51" s="44"/>
      <c r="DT51" s="44"/>
      <c r="DU51" s="44"/>
      <c r="DV51" s="45"/>
      <c r="DW51" s="44"/>
      <c r="DX51" s="46"/>
      <c r="DY51" s="44"/>
      <c r="DZ51" s="44"/>
      <c r="EA51" s="44"/>
      <c r="EB51" s="45"/>
      <c r="EC51" s="44"/>
      <c r="ED51" s="46"/>
      <c r="EE51" s="44"/>
      <c r="EF51" s="44"/>
      <c r="EG51" s="44"/>
      <c r="EH51" s="45"/>
      <c r="EI51" s="44"/>
      <c r="EJ51" s="46"/>
      <c r="EK51" s="44"/>
      <c r="EL51" s="44"/>
      <c r="EM51" s="44"/>
      <c r="EN51" s="45"/>
      <c r="EO51" s="44"/>
      <c r="EP51" s="46"/>
      <c r="EQ51" s="44"/>
      <c r="ER51" s="44"/>
      <c r="ES51" s="44"/>
      <c r="ET51" s="54"/>
      <c r="EU51" s="44"/>
      <c r="EV51" s="46"/>
      <c r="EW51" s="44"/>
      <c r="EX51" s="44"/>
      <c r="EY51" s="44"/>
      <c r="EZ51" s="54"/>
      <c r="FA51" s="44"/>
      <c r="FB51" s="46"/>
      <c r="FC51" s="44"/>
      <c r="FD51" s="44"/>
      <c r="FE51" s="44"/>
      <c r="FF51" s="54"/>
      <c r="FG51" s="47"/>
      <c r="FH51" s="46"/>
      <c r="FI51" s="44"/>
      <c r="FJ51" s="44"/>
      <c r="FK51" s="44"/>
      <c r="FL51" s="45"/>
      <c r="FM51" s="55"/>
      <c r="FN51" s="46"/>
      <c r="FO51" s="44"/>
      <c r="FP51" s="44"/>
      <c r="FQ51" s="44"/>
      <c r="FR51" s="45"/>
      <c r="FS51" s="44"/>
      <c r="FT51" s="46"/>
      <c r="FU51" s="44"/>
      <c r="FV51" s="44"/>
      <c r="FW51" s="44"/>
      <c r="FX51" s="45"/>
      <c r="FY51" s="44"/>
      <c r="FZ51" s="45"/>
      <c r="GA51" s="46"/>
      <c r="GB51" s="44"/>
      <c r="GC51" s="44"/>
      <c r="GD51" s="45"/>
      <c r="GE51" s="55"/>
      <c r="GF51" s="46"/>
      <c r="GG51" s="44"/>
      <c r="GH51" s="44"/>
      <c r="GI51" s="44"/>
      <c r="GJ51" s="45"/>
      <c r="GK51" s="44"/>
      <c r="GL51" s="46"/>
      <c r="GM51" s="44"/>
      <c r="GN51" s="44"/>
      <c r="GO51" s="47"/>
      <c r="GP51" s="45"/>
      <c r="GQ51" s="44"/>
      <c r="GR51" s="46"/>
      <c r="GS51" s="44"/>
      <c r="GT51" s="44"/>
      <c r="GU51" s="56">
        <f>'2020'!$Q51+'2020'!$W51+'2020'!$AC51+'2020'!$AI51+'2020'!$AO51+'2020'!$AU51+'2020'!$BA51+'2020'!$BG51+'2020'!$BM51+'2020'!$BS51+'2020'!$BY51+'2020'!$CE51+'2020'!$CK51+'2020'!$CQ51+'2020'!$CW51+'2020'!$DC51+'2020'!$DI51+'2020'!$DO51+'2020'!$DU51+'2020'!$EA51+'2020'!$EG51+'2020'!$EM51+'2020'!$ES51+'2020'!$EY51+'2020'!$FE51+'2020'!$FK51+'2020'!$FQ51+'2020'!$FW51+'2020'!$GC51+'2020'!$GI51+'2020'!$GO51</f>
        <v>0</v>
      </c>
      <c r="GV51" s="57"/>
      <c r="GW51" s="56">
        <f>'2020'!$S51+'2020'!$Y51+'2020'!$AE51+'2020'!$AK51+'2020'!$AQ51+'2020'!$AW51+'2020'!$BC51+'2020'!$BI51+'2020'!$BO51+'2020'!$BU51+'2020'!$CA51+'2020'!$CG51+'2020'!$CM51+'2020'!$CS51+'2020'!$CY51+'2020'!$DE51+'2020'!$DK51+'2020'!$DQ51+'2020'!$DW51+'2020'!$EC51+'2020'!$EI51+'2020'!$EO51+'2020'!$EU51+'2020'!$FA51+'2020'!$FG51+'2020'!$FM51+'2020'!$FS51+'2020'!$FY51+'2020'!$GE51+'2020'!$GK51+'2020'!$GQ51</f>
        <v>0</v>
      </c>
      <c r="GX51" s="57"/>
      <c r="GY51" s="58">
        <f>'2020'!$O51+'2020'!$GU51-GW51</f>
        <v>2525</v>
      </c>
      <c r="GZ51" s="57">
        <f>('2020'!$GY51*'2020'!$H51)/1000</f>
        <v>0.4385925</v>
      </c>
      <c r="HA51" s="86" t="b">
        <f t="shared" si="6"/>
        <v>0</v>
      </c>
    </row>
    <row r="52" spans="1:209" ht="17.25" customHeight="1" x14ac:dyDescent="0.3">
      <c r="A52" s="76" t="s">
        <v>339</v>
      </c>
      <c r="B52" s="100" t="s">
        <v>274</v>
      </c>
      <c r="C52" s="27" t="s">
        <v>277</v>
      </c>
      <c r="D52" s="28">
        <v>560</v>
      </c>
      <c r="E52" s="28">
        <v>313</v>
      </c>
      <c r="F52" s="28">
        <v>229</v>
      </c>
      <c r="G52" s="88">
        <v>191694</v>
      </c>
      <c r="H52" s="28">
        <v>0.86509999999999998</v>
      </c>
      <c r="I52" s="89">
        <f>'2020'!$GY52</f>
        <v>600</v>
      </c>
      <c r="J52" s="79">
        <f>('2020'!$I52*H52)/1000</f>
        <v>0.51905999999999997</v>
      </c>
      <c r="K52" s="28">
        <v>1</v>
      </c>
      <c r="L52" s="90">
        <v>43521</v>
      </c>
      <c r="M52" s="91">
        <v>43529</v>
      </c>
      <c r="N52" s="90">
        <v>43898</v>
      </c>
      <c r="O52" s="82">
        <v>600</v>
      </c>
      <c r="P52" s="36"/>
      <c r="Q52" s="37"/>
      <c r="R52" s="38"/>
      <c r="S52" s="37"/>
      <c r="T52" s="37"/>
      <c r="U52" s="37"/>
      <c r="V52" s="37"/>
      <c r="W52" s="37"/>
      <c r="X52" s="38"/>
      <c r="Y52" s="40"/>
      <c r="Z52" s="38"/>
      <c r="AA52" s="37"/>
      <c r="AB52" s="37"/>
      <c r="AC52" s="37"/>
      <c r="AD52" s="38"/>
      <c r="AE52" s="40"/>
      <c r="AF52" s="37"/>
      <c r="AG52" s="37"/>
      <c r="AH52" s="37"/>
      <c r="AI52" s="37"/>
      <c r="AJ52" s="38"/>
      <c r="AK52" s="37"/>
      <c r="AL52" s="37"/>
      <c r="AM52" s="37"/>
      <c r="AN52" s="38"/>
      <c r="AO52" s="37"/>
      <c r="AP52" s="38"/>
      <c r="AQ52" s="37"/>
      <c r="AR52" s="37"/>
      <c r="AS52" s="37"/>
      <c r="AT52" s="38"/>
      <c r="AU52" s="37"/>
      <c r="AV52" s="38"/>
      <c r="AW52" s="37"/>
      <c r="AX52" s="37"/>
      <c r="AY52" s="37"/>
      <c r="AZ52" s="38"/>
      <c r="BA52" s="37"/>
      <c r="BB52" s="38"/>
      <c r="BC52" s="37"/>
      <c r="BD52" s="42"/>
      <c r="BE52" s="37"/>
      <c r="BF52" s="38"/>
      <c r="BG52" s="37"/>
      <c r="BH52" s="43"/>
      <c r="BI52" s="37"/>
      <c r="BJ52" s="42"/>
      <c r="BK52" s="37"/>
      <c r="BL52" s="38"/>
      <c r="BM52" s="37"/>
      <c r="BN52" s="43"/>
      <c r="BO52" s="37"/>
      <c r="BP52" s="42"/>
      <c r="BQ52" s="37"/>
      <c r="BR52" s="38"/>
      <c r="BS52" s="37"/>
      <c r="BT52" s="43"/>
      <c r="BU52" s="37"/>
      <c r="BV52" s="42"/>
      <c r="BW52" s="37"/>
      <c r="BX52" s="38"/>
      <c r="BY52" s="44"/>
      <c r="BZ52" s="45"/>
      <c r="CA52" s="44"/>
      <c r="CB52" s="46"/>
      <c r="CC52" s="44"/>
      <c r="CD52" s="54"/>
      <c r="CE52" s="47"/>
      <c r="CF52" s="45"/>
      <c r="CG52" s="44"/>
      <c r="CH52" s="46"/>
      <c r="CI52" s="44"/>
      <c r="CJ52" s="54"/>
      <c r="CK52" s="44"/>
      <c r="CL52" s="45"/>
      <c r="CM52" s="44"/>
      <c r="CN52" s="46"/>
      <c r="CO52" s="44"/>
      <c r="CP52" s="44"/>
      <c r="CQ52" s="44"/>
      <c r="CR52" s="48"/>
      <c r="CS52" s="44"/>
      <c r="CT52" s="49"/>
      <c r="CU52" s="46"/>
      <c r="CV52" s="44"/>
      <c r="CW52" s="44"/>
      <c r="CX52" s="50"/>
      <c r="CY52" s="44"/>
      <c r="CZ52" s="48"/>
      <c r="DA52" s="46"/>
      <c r="DB52" s="44"/>
      <c r="DC52" s="44"/>
      <c r="DD52" s="92"/>
      <c r="DE52" s="44"/>
      <c r="DF52" s="93"/>
      <c r="DG52" s="44"/>
      <c r="DH52" s="44"/>
      <c r="DI52" s="44"/>
      <c r="DJ52" s="45"/>
      <c r="DK52" s="44"/>
      <c r="DL52" s="46"/>
      <c r="DM52" s="46"/>
      <c r="DN52" s="44"/>
      <c r="DO52" s="44"/>
      <c r="DP52" s="45"/>
      <c r="DQ52" s="44"/>
      <c r="DR52" s="53"/>
      <c r="DS52" s="44"/>
      <c r="DT52" s="44"/>
      <c r="DU52" s="44"/>
      <c r="DV52" s="45"/>
      <c r="DW52" s="44"/>
      <c r="DX52" s="46"/>
      <c r="DY52" s="44"/>
      <c r="DZ52" s="44"/>
      <c r="EA52" s="44"/>
      <c r="EB52" s="45"/>
      <c r="EC52" s="44"/>
      <c r="ED52" s="46"/>
      <c r="EE52" s="44"/>
      <c r="EF52" s="44"/>
      <c r="EG52" s="44"/>
      <c r="EH52" s="45"/>
      <c r="EI52" s="44"/>
      <c r="EJ52" s="46"/>
      <c r="EK52" s="44"/>
      <c r="EL52" s="44"/>
      <c r="EM52" s="44"/>
      <c r="EN52" s="45"/>
      <c r="EO52" s="44"/>
      <c r="EP52" s="46"/>
      <c r="EQ52" s="44"/>
      <c r="ER52" s="44"/>
      <c r="ES52" s="44"/>
      <c r="ET52" s="54"/>
      <c r="EU52" s="44"/>
      <c r="EV52" s="46"/>
      <c r="EW52" s="44"/>
      <c r="EX52" s="44"/>
      <c r="EY52" s="44"/>
      <c r="EZ52" s="54"/>
      <c r="FA52" s="44"/>
      <c r="FB52" s="46"/>
      <c r="FC52" s="44"/>
      <c r="FD52" s="44"/>
      <c r="FE52" s="44"/>
      <c r="FF52" s="54"/>
      <c r="FG52" s="47"/>
      <c r="FH52" s="46"/>
      <c r="FI52" s="44"/>
      <c r="FJ52" s="44"/>
      <c r="FK52" s="44"/>
      <c r="FL52" s="45"/>
      <c r="FM52" s="55"/>
      <c r="FN52" s="46"/>
      <c r="FO52" s="44"/>
      <c r="FP52" s="44"/>
      <c r="FQ52" s="44"/>
      <c r="FR52" s="45"/>
      <c r="FS52" s="44"/>
      <c r="FT52" s="46"/>
      <c r="FU52" s="44"/>
      <c r="FV52" s="44"/>
      <c r="FW52" s="44"/>
      <c r="FX52" s="45"/>
      <c r="FY52" s="44"/>
      <c r="FZ52" s="45"/>
      <c r="GA52" s="46"/>
      <c r="GB52" s="44"/>
      <c r="GC52" s="44"/>
      <c r="GD52" s="45"/>
      <c r="GE52" s="55"/>
      <c r="GF52" s="46"/>
      <c r="GG52" s="44"/>
      <c r="GH52" s="44"/>
      <c r="GI52" s="44"/>
      <c r="GJ52" s="45"/>
      <c r="GK52" s="44"/>
      <c r="GL52" s="46"/>
      <c r="GM52" s="44"/>
      <c r="GN52" s="44"/>
      <c r="GO52" s="47"/>
      <c r="GP52" s="45"/>
      <c r="GQ52" s="44"/>
      <c r="GR52" s="46"/>
      <c r="GS52" s="44"/>
      <c r="GT52" s="44"/>
      <c r="GU52" s="56">
        <f>'2020'!$Q52+'2020'!$W52+'2020'!$AC52+'2020'!$AI52+'2020'!$AO52+'2020'!$AU52+'2020'!$BA52+'2020'!$BG52+'2020'!$BM52+'2020'!$BS52+'2020'!$BY52+'2020'!$CE52+'2020'!$CK52+'2020'!$CQ52+'2020'!$CW52+'2020'!$DC52+'2020'!$DI52+'2020'!$DO52+'2020'!$DU52+'2020'!$EA52+'2020'!$EG52+'2020'!$EM52+'2020'!$ES52+'2020'!$EY52+'2020'!$FE52+'2020'!$FK52+'2020'!$FQ52+'2020'!$FW52+'2020'!$GC52+'2020'!$GI52+'2020'!$GO52</f>
        <v>0</v>
      </c>
      <c r="GV52" s="57"/>
      <c r="GW52" s="56">
        <f>'2020'!$S52+'2020'!$Y52+'2020'!$AE52+'2020'!$AK52+'2020'!$AQ52+'2020'!$AW52+'2020'!$BC52+'2020'!$BI52+'2020'!$BO52+'2020'!$BU52+'2020'!$CA52+'2020'!$CG52+'2020'!$CM52+'2020'!$CS52+'2020'!$CY52+'2020'!$DE52+'2020'!$DK52+'2020'!$DQ52+'2020'!$DW52+'2020'!$EC52+'2020'!$EI52+'2020'!$EO52+'2020'!$EU52+'2020'!$FA52+'2020'!$FG52+'2020'!$FM52+'2020'!$FS52+'2020'!$FY52+'2020'!$GE52+'2020'!$GK52+'2020'!$GQ52</f>
        <v>0</v>
      </c>
      <c r="GX52" s="57"/>
      <c r="GY52" s="58">
        <f>'2020'!$O52+'2020'!$GU52-GW52</f>
        <v>600</v>
      </c>
      <c r="GZ52" s="57">
        <f>('2020'!$GY52*'2020'!$H52)/1000</f>
        <v>0.51905999999999997</v>
      </c>
      <c r="HA52" s="86" t="b">
        <f>$G52=$D$3</f>
        <v>0</v>
      </c>
    </row>
    <row r="53" spans="1:209" ht="17.25" customHeight="1" x14ac:dyDescent="0.3">
      <c r="A53" s="76" t="s">
        <v>339</v>
      </c>
      <c r="B53" s="100" t="s">
        <v>278</v>
      </c>
      <c r="C53" s="27" t="s">
        <v>279</v>
      </c>
      <c r="D53" s="28">
        <v>485</v>
      </c>
      <c r="E53" s="28">
        <v>185</v>
      </c>
      <c r="F53" s="28">
        <v>175</v>
      </c>
      <c r="G53" s="88">
        <v>201553</v>
      </c>
      <c r="H53" s="28">
        <v>0.28210000000000002</v>
      </c>
      <c r="I53" s="89">
        <f>'2020'!$GY53</f>
        <v>675</v>
      </c>
      <c r="J53" s="79">
        <f>('2020'!$I53*H53)/1000</f>
        <v>0.19041750000000002</v>
      </c>
      <c r="K53" s="80">
        <v>1</v>
      </c>
      <c r="L53" s="90">
        <v>43874</v>
      </c>
      <c r="M53" s="91">
        <v>43884</v>
      </c>
      <c r="N53" s="90">
        <v>43894</v>
      </c>
      <c r="O53" s="35">
        <v>675</v>
      </c>
      <c r="P53" s="36"/>
      <c r="Q53" s="37"/>
      <c r="R53" s="43"/>
      <c r="S53" s="37"/>
      <c r="T53" s="42"/>
      <c r="U53" s="37"/>
      <c r="V53" s="37"/>
      <c r="W53" s="37"/>
      <c r="X53" s="83"/>
      <c r="Y53" s="39"/>
      <c r="Z53" s="85"/>
      <c r="AA53" s="37"/>
      <c r="AB53" s="37"/>
      <c r="AC53" s="37"/>
      <c r="AD53" s="83"/>
      <c r="AE53" s="39"/>
      <c r="AF53" s="85"/>
      <c r="AG53" s="37"/>
      <c r="AH53" s="37"/>
      <c r="AI53" s="37"/>
      <c r="AJ53" s="38"/>
      <c r="AK53" s="37"/>
      <c r="AL53" s="42"/>
      <c r="AM53" s="37"/>
      <c r="AN53" s="38"/>
      <c r="AO53" s="37"/>
      <c r="AP53" s="43"/>
      <c r="AQ53" s="37"/>
      <c r="AR53" s="42"/>
      <c r="AS53" s="37"/>
      <c r="AT53" s="38"/>
      <c r="AU53" s="37"/>
      <c r="AV53" s="43"/>
      <c r="AW53" s="41"/>
      <c r="AX53" s="37"/>
      <c r="AY53" s="41"/>
      <c r="AZ53" s="43"/>
      <c r="BA53" s="37"/>
      <c r="BB53" s="43"/>
      <c r="BC53" s="37"/>
      <c r="BD53" s="42"/>
      <c r="BE53" s="37"/>
      <c r="BF53" s="38"/>
      <c r="BG53" s="37"/>
      <c r="BH53" s="43"/>
      <c r="BI53" s="37"/>
      <c r="BJ53" s="42"/>
      <c r="BK53" s="37"/>
      <c r="BL53" s="38"/>
      <c r="BM53" s="37"/>
      <c r="BN53" s="43"/>
      <c r="BO53" s="37"/>
      <c r="BP53" s="42"/>
      <c r="BQ53" s="37"/>
      <c r="BR53" s="38"/>
      <c r="BS53" s="37"/>
      <c r="BT53" s="43"/>
      <c r="BU53" s="37"/>
      <c r="BV53" s="42"/>
      <c r="BW53" s="37"/>
      <c r="BX53" s="38"/>
      <c r="BY53" s="44"/>
      <c r="BZ53" s="45"/>
      <c r="CA53" s="44"/>
      <c r="CB53" s="46"/>
      <c r="CC53" s="44"/>
      <c r="CD53" s="54"/>
      <c r="CE53" s="47"/>
      <c r="CF53" s="45"/>
      <c r="CG53" s="44"/>
      <c r="CH53" s="46"/>
      <c r="CI53" s="44"/>
      <c r="CJ53" s="44"/>
      <c r="CK53" s="44"/>
      <c r="CL53" s="45"/>
      <c r="CM53" s="44"/>
      <c r="CN53" s="46"/>
      <c r="CO53" s="44"/>
      <c r="CP53" s="44"/>
      <c r="CQ53" s="44"/>
      <c r="CR53" s="48"/>
      <c r="CS53" s="44"/>
      <c r="CT53" s="49"/>
      <c r="CU53" s="46"/>
      <c r="CV53" s="44"/>
      <c r="CW53" s="44"/>
      <c r="CX53" s="50"/>
      <c r="CY53" s="44"/>
      <c r="CZ53" s="48"/>
      <c r="DA53" s="46"/>
      <c r="DB53" s="44"/>
      <c r="DC53" s="44"/>
      <c r="DD53" s="92"/>
      <c r="DE53" s="44"/>
      <c r="DF53" s="93"/>
      <c r="DG53" s="44"/>
      <c r="DH53" s="44"/>
      <c r="DI53" s="44"/>
      <c r="DJ53" s="45"/>
      <c r="DK53" s="44"/>
      <c r="DL53" s="46"/>
      <c r="DM53" s="46"/>
      <c r="DN53" s="44"/>
      <c r="DO53" s="44"/>
      <c r="DP53" s="45"/>
      <c r="DQ53" s="44"/>
      <c r="DR53" s="53"/>
      <c r="DS53" s="44"/>
      <c r="DT53" s="44"/>
      <c r="DU53" s="44"/>
      <c r="DV53" s="45"/>
      <c r="DW53" s="44"/>
      <c r="DX53" s="46"/>
      <c r="DY53" s="44"/>
      <c r="DZ53" s="44"/>
      <c r="EA53" s="44"/>
      <c r="EB53" s="45"/>
      <c r="EC53" s="44"/>
      <c r="ED53" s="46"/>
      <c r="EE53" s="44"/>
      <c r="EF53" s="44"/>
      <c r="EG53" s="44"/>
      <c r="EH53" s="45"/>
      <c r="EI53" s="44"/>
      <c r="EJ53" s="46"/>
      <c r="EK53" s="44"/>
      <c r="EL53" s="44"/>
      <c r="EM53" s="44"/>
      <c r="EN53" s="45"/>
      <c r="EO53" s="44"/>
      <c r="EP53" s="46"/>
      <c r="EQ53" s="44"/>
      <c r="ER53" s="44"/>
      <c r="ES53" s="44"/>
      <c r="ET53" s="54"/>
      <c r="EU53" s="44"/>
      <c r="EV53" s="46"/>
      <c r="EW53" s="44"/>
      <c r="EX53" s="44"/>
      <c r="EY53" s="44"/>
      <c r="EZ53" s="54"/>
      <c r="FA53" s="44"/>
      <c r="FB53" s="46"/>
      <c r="FC53" s="44"/>
      <c r="FD53" s="44"/>
      <c r="FE53" s="44"/>
      <c r="FF53" s="54"/>
      <c r="FG53" s="47"/>
      <c r="FH53" s="46"/>
      <c r="FI53" s="44"/>
      <c r="FJ53" s="44"/>
      <c r="FK53" s="44"/>
      <c r="FL53" s="45"/>
      <c r="FM53" s="55"/>
      <c r="FN53" s="46"/>
      <c r="FO53" s="44"/>
      <c r="FP53" s="44"/>
      <c r="FQ53" s="44"/>
      <c r="FR53" s="45"/>
      <c r="FS53" s="44"/>
      <c r="FT53" s="46"/>
      <c r="FU53" s="44"/>
      <c r="FV53" s="44"/>
      <c r="FW53" s="44"/>
      <c r="FX53" s="45"/>
      <c r="FY53" s="44"/>
      <c r="FZ53" s="45"/>
      <c r="GA53" s="46"/>
      <c r="GB53" s="44"/>
      <c r="GC53" s="44"/>
      <c r="GD53" s="45"/>
      <c r="GE53" s="55"/>
      <c r="GF53" s="46"/>
      <c r="GG53" s="44"/>
      <c r="GH53" s="44"/>
      <c r="GI53" s="44"/>
      <c r="GJ53" s="45"/>
      <c r="GK53" s="44"/>
      <c r="GL53" s="46"/>
      <c r="GM53" s="44"/>
      <c r="GN53" s="44"/>
      <c r="GO53" s="47"/>
      <c r="GP53" s="45"/>
      <c r="GQ53" s="44"/>
      <c r="GR53" s="46"/>
      <c r="GS53" s="44"/>
      <c r="GT53" s="44"/>
      <c r="GU53" s="56">
        <f>'2020'!$Q53+'2020'!$W53+'2020'!$AC53+'2020'!$AI53+'2020'!$AO53+'2020'!$AU53+'2020'!$BA53+'2020'!$BG53+'2020'!$BM53+'2020'!$BS53+'2020'!$BY53+'2020'!$CE53+'2020'!$CK53+'2020'!$CQ53+'2020'!$CW53+'2020'!$DC53+'2020'!$DI53+'2020'!$DO53+'2020'!$DU53+'2020'!$EA53+'2020'!$EG53+'2020'!$EM53+'2020'!$ES53+'2020'!$EY53+'2020'!$FE53+'2020'!$FK53+'2020'!$FQ53+'2020'!$FW53+'2020'!$GC53+'2020'!$GI53+'2020'!$GO53</f>
        <v>0</v>
      </c>
      <c r="GV53" s="57"/>
      <c r="GW53" s="56">
        <f>'2020'!$S53+'2020'!$Y53+'2020'!$AE53+'2020'!$AK53+'2020'!$AQ53+'2020'!$AW53+'2020'!$BC53+'2020'!$BI53+'2020'!$BO53+'2020'!$BU53+'2020'!$CA53+'2020'!$CG53+'2020'!$CM53+'2020'!$CS53+'2020'!$CY53+'2020'!$DE53+'2020'!$DK53+'2020'!$DQ53+'2020'!$DW53+'2020'!$EC53+'2020'!$EI53+'2020'!$EO53+'2020'!$EU53+'2020'!$FA53+'2020'!$FG53+'2020'!$FM53+'2020'!$FS53+'2020'!$FY53+'2020'!$GE53+'2020'!$GK53+'2020'!$GQ53</f>
        <v>0</v>
      </c>
      <c r="GX53" s="57"/>
      <c r="GY53" s="58">
        <f>'2020'!$O53+'2020'!$GU53-GW53</f>
        <v>675</v>
      </c>
      <c r="GZ53" s="57">
        <f>('2020'!$GY53*'2020'!$H53)/1000</f>
        <v>0.19041750000000002</v>
      </c>
      <c r="HA53" s="86" t="b">
        <f t="shared" ref="HA53:HA54" si="7">$G53=$D$3</f>
        <v>0</v>
      </c>
    </row>
    <row r="54" spans="1:209" ht="17.25" customHeight="1" x14ac:dyDescent="0.3">
      <c r="A54" s="76" t="s">
        <v>339</v>
      </c>
      <c r="B54" s="100" t="s">
        <v>278</v>
      </c>
      <c r="C54" s="27" t="s">
        <v>280</v>
      </c>
      <c r="D54" s="28">
        <v>395</v>
      </c>
      <c r="E54" s="28">
        <v>170</v>
      </c>
      <c r="F54" s="28">
        <v>170</v>
      </c>
      <c r="G54" s="88">
        <v>201556</v>
      </c>
      <c r="H54" s="28">
        <v>0.18260000000000001</v>
      </c>
      <c r="I54" s="89">
        <f>'2020'!$GY54</f>
        <v>23933</v>
      </c>
      <c r="J54" s="79">
        <f>('2020'!$I54*H54)/1000</f>
        <v>4.3701658000000005</v>
      </c>
      <c r="K54" s="80">
        <v>16</v>
      </c>
      <c r="L54" s="90">
        <v>43874</v>
      </c>
      <c r="M54" s="91">
        <v>43884</v>
      </c>
      <c r="N54" s="90">
        <v>43887</v>
      </c>
      <c r="O54" s="35">
        <v>23933</v>
      </c>
      <c r="P54" s="36"/>
      <c r="Q54" s="37"/>
      <c r="R54" s="43"/>
      <c r="S54" s="37"/>
      <c r="T54" s="42"/>
      <c r="U54" s="37"/>
      <c r="V54" s="37"/>
      <c r="W54" s="37"/>
      <c r="X54" s="83"/>
      <c r="Y54" s="39"/>
      <c r="Z54" s="85"/>
      <c r="AA54" s="37"/>
      <c r="AB54" s="37"/>
      <c r="AC54" s="37"/>
      <c r="AD54" s="83"/>
      <c r="AE54" s="39"/>
      <c r="AF54" s="85"/>
      <c r="AG54" s="37"/>
      <c r="AH54" s="37"/>
      <c r="AI54" s="37"/>
      <c r="AJ54" s="38"/>
      <c r="AK54" s="37"/>
      <c r="AL54" s="42"/>
      <c r="AM54" s="37"/>
      <c r="AN54" s="38"/>
      <c r="AO54" s="37"/>
      <c r="AP54" s="43"/>
      <c r="AQ54" s="37"/>
      <c r="AR54" s="42"/>
      <c r="AS54" s="37"/>
      <c r="AT54" s="38"/>
      <c r="AU54" s="37"/>
      <c r="AV54" s="43"/>
      <c r="AW54" s="41"/>
      <c r="AX54" s="37"/>
      <c r="AY54" s="41"/>
      <c r="AZ54" s="43"/>
      <c r="BA54" s="37"/>
      <c r="BB54" s="43"/>
      <c r="BC54" s="37"/>
      <c r="BD54" s="42"/>
      <c r="BE54" s="37"/>
      <c r="BF54" s="38"/>
      <c r="BG54" s="37"/>
      <c r="BH54" s="43"/>
      <c r="BI54" s="37"/>
      <c r="BJ54" s="42"/>
      <c r="BK54" s="37"/>
      <c r="BL54" s="38"/>
      <c r="BM54" s="37"/>
      <c r="BN54" s="43"/>
      <c r="BO54" s="37"/>
      <c r="BP54" s="42"/>
      <c r="BQ54" s="37"/>
      <c r="BR54" s="38"/>
      <c r="BS54" s="37"/>
      <c r="BT54" s="43"/>
      <c r="BU54" s="37"/>
      <c r="BV54" s="42"/>
      <c r="BW54" s="37"/>
      <c r="BX54" s="38"/>
      <c r="BY54" s="44"/>
      <c r="BZ54" s="45"/>
      <c r="CA54" s="44"/>
      <c r="CB54" s="46"/>
      <c r="CC54" s="44"/>
      <c r="CD54" s="54"/>
      <c r="CE54" s="47"/>
      <c r="CF54" s="45"/>
      <c r="CG54" s="44"/>
      <c r="CH54" s="46"/>
      <c r="CI54" s="44"/>
      <c r="CJ54" s="44"/>
      <c r="CK54" s="44"/>
      <c r="CL54" s="45"/>
      <c r="CM54" s="44"/>
      <c r="CN54" s="46"/>
      <c r="CO54" s="44"/>
      <c r="CP54" s="44"/>
      <c r="CQ54" s="44"/>
      <c r="CR54" s="48"/>
      <c r="CS54" s="44"/>
      <c r="CT54" s="49"/>
      <c r="CU54" s="46"/>
      <c r="CV54" s="44"/>
      <c r="CW54" s="44"/>
      <c r="CX54" s="50"/>
      <c r="CY54" s="44"/>
      <c r="CZ54" s="48"/>
      <c r="DA54" s="46"/>
      <c r="DB54" s="44"/>
      <c r="DC54" s="44"/>
      <c r="DD54" s="92"/>
      <c r="DE54" s="44"/>
      <c r="DF54" s="93"/>
      <c r="DG54" s="44"/>
      <c r="DH54" s="44"/>
      <c r="DI54" s="44"/>
      <c r="DJ54" s="45"/>
      <c r="DK54" s="44"/>
      <c r="DL54" s="46"/>
      <c r="DM54" s="46"/>
      <c r="DN54" s="44"/>
      <c r="DO54" s="44"/>
      <c r="DP54" s="45"/>
      <c r="DQ54" s="44"/>
      <c r="DR54" s="53"/>
      <c r="DS54" s="44"/>
      <c r="DT54" s="44"/>
      <c r="DU54" s="44"/>
      <c r="DV54" s="45"/>
      <c r="DW54" s="44"/>
      <c r="DX54" s="46"/>
      <c r="DY54" s="44"/>
      <c r="DZ54" s="44"/>
      <c r="EA54" s="44"/>
      <c r="EB54" s="45"/>
      <c r="EC54" s="44"/>
      <c r="ED54" s="46"/>
      <c r="EE54" s="44"/>
      <c r="EF54" s="44"/>
      <c r="EG54" s="44"/>
      <c r="EH54" s="45"/>
      <c r="EI54" s="44"/>
      <c r="EJ54" s="46"/>
      <c r="EK54" s="44"/>
      <c r="EL54" s="44"/>
      <c r="EM54" s="44"/>
      <c r="EN54" s="45"/>
      <c r="EO54" s="44"/>
      <c r="EP54" s="46"/>
      <c r="EQ54" s="44"/>
      <c r="ER54" s="44"/>
      <c r="ES54" s="44"/>
      <c r="ET54" s="54"/>
      <c r="EU54" s="44"/>
      <c r="EV54" s="46"/>
      <c r="EW54" s="44"/>
      <c r="EX54" s="44"/>
      <c r="EY54" s="44"/>
      <c r="EZ54" s="54"/>
      <c r="FA54" s="44"/>
      <c r="FB54" s="46"/>
      <c r="FC54" s="44"/>
      <c r="FD54" s="44"/>
      <c r="FE54" s="44"/>
      <c r="FF54" s="54"/>
      <c r="FG54" s="47"/>
      <c r="FH54" s="46"/>
      <c r="FI54" s="44"/>
      <c r="FJ54" s="44"/>
      <c r="FK54" s="44"/>
      <c r="FL54" s="45"/>
      <c r="FM54" s="55"/>
      <c r="FN54" s="46"/>
      <c r="FO54" s="44"/>
      <c r="FP54" s="44"/>
      <c r="FQ54" s="44"/>
      <c r="FR54" s="45"/>
      <c r="FS54" s="44"/>
      <c r="FT54" s="46"/>
      <c r="FU54" s="44"/>
      <c r="FV54" s="44"/>
      <c r="FW54" s="44"/>
      <c r="FX54" s="45"/>
      <c r="FY54" s="44"/>
      <c r="FZ54" s="45"/>
      <c r="GA54" s="46"/>
      <c r="GB54" s="44"/>
      <c r="GC54" s="44"/>
      <c r="GD54" s="45"/>
      <c r="GE54" s="55"/>
      <c r="GF54" s="46"/>
      <c r="GG54" s="44"/>
      <c r="GH54" s="44"/>
      <c r="GI54" s="44"/>
      <c r="GJ54" s="45"/>
      <c r="GK54" s="44"/>
      <c r="GL54" s="46"/>
      <c r="GM54" s="44"/>
      <c r="GN54" s="44"/>
      <c r="GO54" s="47"/>
      <c r="GP54" s="45"/>
      <c r="GQ54" s="44"/>
      <c r="GR54" s="46"/>
      <c r="GS54" s="44"/>
      <c r="GT54" s="44"/>
      <c r="GU54" s="56">
        <f>'2020'!$Q54+'2020'!$W54+'2020'!$AC54+'2020'!$AI54+'2020'!$AO54+'2020'!$AU54+'2020'!$BA54+'2020'!$BG54+'2020'!$BM54+'2020'!$BS54+'2020'!$BY54+'2020'!$CE54+'2020'!$CK54+'2020'!$CQ54+'2020'!$CW54+'2020'!$DC54+'2020'!$DI54+'2020'!$DO54+'2020'!$DU54+'2020'!$EA54+'2020'!$EG54+'2020'!$EM54+'2020'!$ES54+'2020'!$EY54+'2020'!$FE54+'2020'!$FK54+'2020'!$FQ54+'2020'!$FW54+'2020'!$GC54+'2020'!$GI54+'2020'!$GO54</f>
        <v>0</v>
      </c>
      <c r="GV54" s="57"/>
      <c r="GW54" s="56">
        <f>'2020'!$S54+'2020'!$Y54+'2020'!$AE54+'2020'!$AK54+'2020'!$AQ54+'2020'!$AW54+'2020'!$BC54+'2020'!$BI54+'2020'!$BO54+'2020'!$BU54+'2020'!$CA54+'2020'!$CG54+'2020'!$CM54+'2020'!$CS54+'2020'!$CY54+'2020'!$DE54+'2020'!$DK54+'2020'!$DQ54+'2020'!$DW54+'2020'!$EC54+'2020'!$EI54+'2020'!$EO54+'2020'!$EU54+'2020'!$FA54+'2020'!$FG54+'2020'!$FM54+'2020'!$FS54+'2020'!$FY54+'2020'!$GE54+'2020'!$GK54+'2020'!$GQ54</f>
        <v>0</v>
      </c>
      <c r="GX54" s="57"/>
      <c r="GY54" s="58">
        <f>'2020'!$O54+'2020'!$GU54-GW54</f>
        <v>23933</v>
      </c>
      <c r="GZ54" s="57">
        <f>('2020'!$GY54*'2020'!$H54)/1000</f>
        <v>4.3701658000000005</v>
      </c>
      <c r="HA54" s="86" t="b">
        <f t="shared" si="7"/>
        <v>0</v>
      </c>
    </row>
    <row r="55" spans="1:209" ht="17.25" customHeight="1" x14ac:dyDescent="0.3">
      <c r="A55" s="76" t="s">
        <v>339</v>
      </c>
      <c r="B55" s="100" t="s">
        <v>278</v>
      </c>
      <c r="C55" s="27" t="s">
        <v>281</v>
      </c>
      <c r="D55" s="28">
        <v>485</v>
      </c>
      <c r="E55" s="28">
        <v>175</v>
      </c>
      <c r="F55" s="28">
        <v>167</v>
      </c>
      <c r="G55" s="88">
        <v>201554</v>
      </c>
      <c r="H55" s="28">
        <v>0.2137</v>
      </c>
      <c r="I55" s="89">
        <f>'2020'!$GY55</f>
        <v>8000</v>
      </c>
      <c r="J55" s="79">
        <f>('2020'!$I55*H55)/1000</f>
        <v>1.7096</v>
      </c>
      <c r="K55" s="80">
        <v>8</v>
      </c>
      <c r="L55" s="90">
        <v>43874</v>
      </c>
      <c r="M55" s="91">
        <v>43884</v>
      </c>
      <c r="N55" s="90">
        <v>43891</v>
      </c>
      <c r="O55" s="35">
        <v>8000</v>
      </c>
      <c r="P55" s="36"/>
      <c r="Q55" s="37"/>
      <c r="R55" s="43"/>
      <c r="S55" s="37"/>
      <c r="T55" s="42"/>
      <c r="U55" s="37"/>
      <c r="V55" s="37"/>
      <c r="W55" s="37"/>
      <c r="X55" s="83"/>
      <c r="Y55" s="39"/>
      <c r="Z55" s="85"/>
      <c r="AA55" s="37"/>
      <c r="AB55" s="37"/>
      <c r="AC55" s="37"/>
      <c r="AD55" s="83"/>
      <c r="AE55" s="39"/>
      <c r="AF55" s="85"/>
      <c r="AG55" s="37"/>
      <c r="AH55" s="37"/>
      <c r="AI55" s="37"/>
      <c r="AJ55" s="38"/>
      <c r="AK55" s="37"/>
      <c r="AL55" s="42"/>
      <c r="AM55" s="37"/>
      <c r="AN55" s="38"/>
      <c r="AO55" s="37"/>
      <c r="AP55" s="43"/>
      <c r="AQ55" s="37"/>
      <c r="AR55" s="42"/>
      <c r="AS55" s="37"/>
      <c r="AT55" s="38"/>
      <c r="AU55" s="37"/>
      <c r="AV55" s="43"/>
      <c r="AW55" s="41"/>
      <c r="AX55" s="37"/>
      <c r="AY55" s="41"/>
      <c r="AZ55" s="43"/>
      <c r="BA55" s="37"/>
      <c r="BB55" s="43"/>
      <c r="BC55" s="37"/>
      <c r="BD55" s="42"/>
      <c r="BE55" s="37"/>
      <c r="BF55" s="38"/>
      <c r="BG55" s="37"/>
      <c r="BH55" s="43"/>
      <c r="BI55" s="37"/>
      <c r="BJ55" s="42"/>
      <c r="BK55" s="37"/>
      <c r="BL55" s="38"/>
      <c r="BM55" s="37"/>
      <c r="BN55" s="43"/>
      <c r="BO55" s="37"/>
      <c r="BP55" s="42"/>
      <c r="BQ55" s="37"/>
      <c r="BR55" s="38"/>
      <c r="BS55" s="37"/>
      <c r="BT55" s="43"/>
      <c r="BU55" s="37"/>
      <c r="BV55" s="42"/>
      <c r="BW55" s="37"/>
      <c r="BX55" s="38"/>
      <c r="BY55" s="44"/>
      <c r="BZ55" s="45"/>
      <c r="CA55" s="44"/>
      <c r="CB55" s="46"/>
      <c r="CC55" s="44"/>
      <c r="CD55" s="54"/>
      <c r="CE55" s="47"/>
      <c r="CF55" s="45"/>
      <c r="CG55" s="44"/>
      <c r="CH55" s="46"/>
      <c r="CI55" s="44"/>
      <c r="CJ55" s="44"/>
      <c r="CK55" s="44"/>
      <c r="CL55" s="45"/>
      <c r="CM55" s="44"/>
      <c r="CN55" s="46"/>
      <c r="CO55" s="44"/>
      <c r="CP55" s="44"/>
      <c r="CQ55" s="44"/>
      <c r="CR55" s="48"/>
      <c r="CS55" s="44"/>
      <c r="CT55" s="49"/>
      <c r="CU55" s="46"/>
      <c r="CV55" s="44"/>
      <c r="CW55" s="44"/>
      <c r="CX55" s="50"/>
      <c r="CY55" s="44"/>
      <c r="CZ55" s="48"/>
      <c r="DA55" s="46"/>
      <c r="DB55" s="44"/>
      <c r="DC55" s="44"/>
      <c r="DD55" s="92"/>
      <c r="DE55" s="44"/>
      <c r="DF55" s="93"/>
      <c r="DG55" s="44"/>
      <c r="DH55" s="44"/>
      <c r="DI55" s="44"/>
      <c r="DJ55" s="45"/>
      <c r="DK55" s="44"/>
      <c r="DL55" s="46"/>
      <c r="DM55" s="46"/>
      <c r="DN55" s="44"/>
      <c r="DO55" s="44"/>
      <c r="DP55" s="45"/>
      <c r="DQ55" s="44"/>
      <c r="DR55" s="53"/>
      <c r="DS55" s="44"/>
      <c r="DT55" s="44"/>
      <c r="DU55" s="44"/>
      <c r="DV55" s="45"/>
      <c r="DW55" s="44"/>
      <c r="DX55" s="46"/>
      <c r="DY55" s="44"/>
      <c r="DZ55" s="44"/>
      <c r="EA55" s="44"/>
      <c r="EB55" s="45"/>
      <c r="EC55" s="44"/>
      <c r="ED55" s="46"/>
      <c r="EE55" s="44"/>
      <c r="EF55" s="44"/>
      <c r="EG55" s="44"/>
      <c r="EH55" s="45"/>
      <c r="EI55" s="44"/>
      <c r="EJ55" s="46"/>
      <c r="EK55" s="44"/>
      <c r="EL55" s="44"/>
      <c r="EM55" s="44"/>
      <c r="EN55" s="45"/>
      <c r="EO55" s="44"/>
      <c r="EP55" s="46"/>
      <c r="EQ55" s="44"/>
      <c r="ER55" s="44"/>
      <c r="ES55" s="44"/>
      <c r="ET55" s="54"/>
      <c r="EU55" s="44"/>
      <c r="EV55" s="46"/>
      <c r="EW55" s="44"/>
      <c r="EX55" s="44"/>
      <c r="EY55" s="44"/>
      <c r="EZ55" s="54"/>
      <c r="FA55" s="44"/>
      <c r="FB55" s="46"/>
      <c r="FC55" s="44"/>
      <c r="FD55" s="44"/>
      <c r="FE55" s="44"/>
      <c r="FF55" s="54"/>
      <c r="FG55" s="47"/>
      <c r="FH55" s="46"/>
      <c r="FI55" s="44"/>
      <c r="FJ55" s="44"/>
      <c r="FK55" s="44"/>
      <c r="FL55" s="45"/>
      <c r="FM55" s="55"/>
      <c r="FN55" s="46"/>
      <c r="FO55" s="44"/>
      <c r="FP55" s="44"/>
      <c r="FQ55" s="44"/>
      <c r="FR55" s="45"/>
      <c r="FS55" s="44"/>
      <c r="FT55" s="46"/>
      <c r="FU55" s="44"/>
      <c r="FV55" s="44"/>
      <c r="FW55" s="44"/>
      <c r="FX55" s="45"/>
      <c r="FY55" s="44"/>
      <c r="FZ55" s="45"/>
      <c r="GA55" s="46"/>
      <c r="GB55" s="44"/>
      <c r="GC55" s="44"/>
      <c r="GD55" s="45"/>
      <c r="GE55" s="55"/>
      <c r="GF55" s="46"/>
      <c r="GG55" s="44"/>
      <c r="GH55" s="44"/>
      <c r="GI55" s="44"/>
      <c r="GJ55" s="45"/>
      <c r="GK55" s="44"/>
      <c r="GL55" s="46"/>
      <c r="GM55" s="44"/>
      <c r="GN55" s="44"/>
      <c r="GO55" s="47"/>
      <c r="GP55" s="45"/>
      <c r="GQ55" s="44"/>
      <c r="GR55" s="46"/>
      <c r="GS55" s="44"/>
      <c r="GT55" s="44"/>
      <c r="GU55" s="56">
        <f>'2020'!$Q55+'2020'!$W55+'2020'!$AC55+'2020'!$AI55+'2020'!$AO55+'2020'!$AU55+'2020'!$BA55+'2020'!$BG55+'2020'!$BM55+'2020'!$BS55+'2020'!$BY55+'2020'!$CE55+'2020'!$CK55+'2020'!$CQ55+'2020'!$CW55+'2020'!$DC55+'2020'!$DI55+'2020'!$DO55+'2020'!$DU55+'2020'!$EA55+'2020'!$EG55+'2020'!$EM55+'2020'!$ES55+'2020'!$EY55+'2020'!$FE55+'2020'!$FK55+'2020'!$FQ55+'2020'!$FW55+'2020'!$GC55+'2020'!$GI55+'2020'!$GO55</f>
        <v>0</v>
      </c>
      <c r="GV55" s="57"/>
      <c r="GW55" s="56">
        <f>'2020'!$S55+'2020'!$Y55+'2020'!$AE55+'2020'!$AK55+'2020'!$AQ55+'2020'!$AW55+'2020'!$BC55+'2020'!$BI55+'2020'!$BO55+'2020'!$BU55+'2020'!$CA55+'2020'!$CG55+'2020'!$CM55+'2020'!$CS55+'2020'!$CY55+'2020'!$DE55+'2020'!$DK55+'2020'!$DQ55+'2020'!$DW55+'2020'!$EC55+'2020'!$EI55+'2020'!$EO55+'2020'!$EU55+'2020'!$FA55+'2020'!$FG55+'2020'!$FM55+'2020'!$FS55+'2020'!$FY55+'2020'!$GE55+'2020'!$GK55+'2020'!$GQ55</f>
        <v>0</v>
      </c>
      <c r="GX55" s="57"/>
      <c r="GY55" s="58">
        <f>'2020'!$O55+'2020'!$GU55-GW55</f>
        <v>8000</v>
      </c>
      <c r="GZ55" s="57">
        <f>('2020'!$GY55*'2020'!$H55)/1000</f>
        <v>1.7096</v>
      </c>
      <c r="HA55" s="86" t="b">
        <f>$G55=$D$3</f>
        <v>0</v>
      </c>
    </row>
    <row r="56" spans="1:209" ht="17.25" customHeight="1" x14ac:dyDescent="0.3">
      <c r="A56" s="76" t="s">
        <v>339</v>
      </c>
      <c r="B56" s="100" t="s">
        <v>278</v>
      </c>
      <c r="C56" s="98" t="s">
        <v>282</v>
      </c>
      <c r="D56" s="28">
        <v>395</v>
      </c>
      <c r="E56" s="28">
        <v>170</v>
      </c>
      <c r="F56" s="28">
        <v>140</v>
      </c>
      <c r="G56" s="88">
        <v>201558</v>
      </c>
      <c r="H56" s="28">
        <v>0.2732</v>
      </c>
      <c r="I56" s="89">
        <f>'2020'!$GY56</f>
        <v>4150</v>
      </c>
      <c r="J56" s="79">
        <f>('2020'!$I56*H56)/1000</f>
        <v>1.13378</v>
      </c>
      <c r="K56" s="80">
        <v>5</v>
      </c>
      <c r="L56" s="90">
        <v>43874</v>
      </c>
      <c r="M56" s="91">
        <v>43884</v>
      </c>
      <c r="N56" s="90">
        <v>43892</v>
      </c>
      <c r="O56" s="35">
        <v>4150</v>
      </c>
      <c r="P56" s="36"/>
      <c r="Q56" s="37"/>
      <c r="R56" s="43"/>
      <c r="S56" s="37"/>
      <c r="T56" s="42"/>
      <c r="U56" s="37"/>
      <c r="V56" s="37"/>
      <c r="W56" s="37"/>
      <c r="X56" s="83"/>
      <c r="Y56" s="39"/>
      <c r="Z56" s="85"/>
      <c r="AA56" s="37"/>
      <c r="AB56" s="37"/>
      <c r="AC56" s="37"/>
      <c r="AD56" s="83"/>
      <c r="AE56" s="39"/>
      <c r="AF56" s="85"/>
      <c r="AG56" s="37"/>
      <c r="AH56" s="37"/>
      <c r="AI56" s="37"/>
      <c r="AJ56" s="38"/>
      <c r="AK56" s="37"/>
      <c r="AL56" s="42"/>
      <c r="AM56" s="37"/>
      <c r="AN56" s="38"/>
      <c r="AO56" s="37"/>
      <c r="AP56" s="43"/>
      <c r="AQ56" s="37"/>
      <c r="AR56" s="42"/>
      <c r="AS56" s="37"/>
      <c r="AT56" s="38"/>
      <c r="AU56" s="37"/>
      <c r="AV56" s="43"/>
      <c r="AW56" s="41"/>
      <c r="AX56" s="37"/>
      <c r="AY56" s="41"/>
      <c r="AZ56" s="43"/>
      <c r="BA56" s="37"/>
      <c r="BB56" s="43"/>
      <c r="BC56" s="37"/>
      <c r="BD56" s="42"/>
      <c r="BE56" s="37"/>
      <c r="BF56" s="38"/>
      <c r="BG56" s="37"/>
      <c r="BH56" s="43"/>
      <c r="BI56" s="37"/>
      <c r="BJ56" s="42"/>
      <c r="BK56" s="37"/>
      <c r="BL56" s="38"/>
      <c r="BM56" s="37"/>
      <c r="BN56" s="43"/>
      <c r="BO56" s="37"/>
      <c r="BP56" s="42"/>
      <c r="BQ56" s="37"/>
      <c r="BR56" s="38"/>
      <c r="BS56" s="37"/>
      <c r="BT56" s="43"/>
      <c r="BU56" s="37"/>
      <c r="BV56" s="42"/>
      <c r="BW56" s="37"/>
      <c r="BX56" s="38"/>
      <c r="BY56" s="44"/>
      <c r="BZ56" s="45"/>
      <c r="CA56" s="44"/>
      <c r="CB56" s="46"/>
      <c r="CC56" s="44"/>
      <c r="CD56" s="54"/>
      <c r="CE56" s="47"/>
      <c r="CF56" s="45"/>
      <c r="CG56" s="44"/>
      <c r="CH56" s="46"/>
      <c r="CI56" s="44"/>
      <c r="CJ56" s="44"/>
      <c r="CK56" s="44"/>
      <c r="CL56" s="45"/>
      <c r="CM56" s="44"/>
      <c r="CN56" s="46"/>
      <c r="CO56" s="44"/>
      <c r="CP56" s="44"/>
      <c r="CQ56" s="44"/>
      <c r="CR56" s="48"/>
      <c r="CS56" s="44"/>
      <c r="CT56" s="49"/>
      <c r="CU56" s="46"/>
      <c r="CV56" s="44"/>
      <c r="CW56" s="44"/>
      <c r="CX56" s="50"/>
      <c r="CY56" s="44"/>
      <c r="CZ56" s="48"/>
      <c r="DA56" s="46"/>
      <c r="DB56" s="44"/>
      <c r="DC56" s="44"/>
      <c r="DD56" s="92"/>
      <c r="DE56" s="44"/>
      <c r="DF56" s="93"/>
      <c r="DG56" s="44"/>
      <c r="DH56" s="44"/>
      <c r="DI56" s="44"/>
      <c r="DJ56" s="45"/>
      <c r="DK56" s="44"/>
      <c r="DL56" s="46"/>
      <c r="DM56" s="46"/>
      <c r="DN56" s="44"/>
      <c r="DO56" s="44"/>
      <c r="DP56" s="45"/>
      <c r="DQ56" s="44"/>
      <c r="DR56" s="53"/>
      <c r="DS56" s="44"/>
      <c r="DT56" s="44"/>
      <c r="DU56" s="44"/>
      <c r="DV56" s="45"/>
      <c r="DW56" s="44"/>
      <c r="DX56" s="46"/>
      <c r="DY56" s="44"/>
      <c r="DZ56" s="44"/>
      <c r="EA56" s="44"/>
      <c r="EB56" s="45"/>
      <c r="EC56" s="44"/>
      <c r="ED56" s="46"/>
      <c r="EE56" s="44"/>
      <c r="EF56" s="44"/>
      <c r="EG56" s="44"/>
      <c r="EH56" s="45"/>
      <c r="EI56" s="44"/>
      <c r="EJ56" s="46"/>
      <c r="EK56" s="44"/>
      <c r="EL56" s="44"/>
      <c r="EM56" s="44"/>
      <c r="EN56" s="45"/>
      <c r="EO56" s="44"/>
      <c r="EP56" s="46"/>
      <c r="EQ56" s="44"/>
      <c r="ER56" s="44"/>
      <c r="ES56" s="44"/>
      <c r="ET56" s="54"/>
      <c r="EU56" s="44"/>
      <c r="EV56" s="46"/>
      <c r="EW56" s="44"/>
      <c r="EX56" s="44"/>
      <c r="EY56" s="44"/>
      <c r="EZ56" s="54"/>
      <c r="FA56" s="44"/>
      <c r="FB56" s="46"/>
      <c r="FC56" s="44"/>
      <c r="FD56" s="44"/>
      <c r="FE56" s="44"/>
      <c r="FF56" s="54"/>
      <c r="FG56" s="47"/>
      <c r="FH56" s="46"/>
      <c r="FI56" s="44"/>
      <c r="FJ56" s="44"/>
      <c r="FK56" s="44"/>
      <c r="FL56" s="45"/>
      <c r="FM56" s="55"/>
      <c r="FN56" s="46"/>
      <c r="FO56" s="44"/>
      <c r="FP56" s="44"/>
      <c r="FQ56" s="44"/>
      <c r="FR56" s="45"/>
      <c r="FS56" s="44"/>
      <c r="FT56" s="46"/>
      <c r="FU56" s="44"/>
      <c r="FV56" s="44"/>
      <c r="FW56" s="44"/>
      <c r="FX56" s="45"/>
      <c r="FY56" s="44"/>
      <c r="FZ56" s="45"/>
      <c r="GA56" s="46"/>
      <c r="GB56" s="44"/>
      <c r="GC56" s="44"/>
      <c r="GD56" s="45"/>
      <c r="GE56" s="55"/>
      <c r="GF56" s="46"/>
      <c r="GG56" s="44"/>
      <c r="GH56" s="44"/>
      <c r="GI56" s="44"/>
      <c r="GJ56" s="45"/>
      <c r="GK56" s="44"/>
      <c r="GL56" s="46"/>
      <c r="GM56" s="44"/>
      <c r="GN56" s="44"/>
      <c r="GO56" s="47"/>
      <c r="GP56" s="45"/>
      <c r="GQ56" s="44"/>
      <c r="GR56" s="46"/>
      <c r="GS56" s="44"/>
      <c r="GT56" s="44"/>
      <c r="GU56" s="56">
        <f>'2020'!$Q56+'2020'!$W56+'2020'!$AC56+'2020'!$AI56+'2020'!$AO56+'2020'!$AU56+'2020'!$BA56+'2020'!$BG56+'2020'!$BM56+'2020'!$BS56+'2020'!$BY56+'2020'!$CE56+'2020'!$CK56+'2020'!$CQ56+'2020'!$CW56+'2020'!$DC56+'2020'!$DI56+'2020'!$DO56+'2020'!$DU56+'2020'!$EA56+'2020'!$EG56+'2020'!$EM56+'2020'!$ES56+'2020'!$EY56+'2020'!$FE56+'2020'!$FK56+'2020'!$FQ56+'2020'!$FW56+'2020'!$GC56+'2020'!$GI56+'2020'!$GO56</f>
        <v>0</v>
      </c>
      <c r="GV56" s="57"/>
      <c r="GW56" s="56">
        <f>'2020'!$S56+'2020'!$Y56+'2020'!$AE56+'2020'!$AK56+'2020'!$AQ56+'2020'!$AW56+'2020'!$BC56+'2020'!$BI56+'2020'!$BO56+'2020'!$BU56+'2020'!$CA56+'2020'!$CG56+'2020'!$CM56+'2020'!$CS56+'2020'!$CY56+'2020'!$DE56+'2020'!$DK56+'2020'!$DQ56+'2020'!$DW56+'2020'!$EC56+'2020'!$EI56+'2020'!$EO56+'2020'!$EU56+'2020'!$FA56+'2020'!$FG56+'2020'!$FM56+'2020'!$FS56+'2020'!$FY56+'2020'!$GE56+'2020'!$GK56+'2020'!$GQ56</f>
        <v>0</v>
      </c>
      <c r="GX56" s="57"/>
      <c r="GY56" s="58">
        <f>'2020'!$O56+'2020'!$GU56-GW56</f>
        <v>4150</v>
      </c>
      <c r="GZ56" s="57">
        <f>('2020'!$GY56*'2020'!$H56)/1000</f>
        <v>1.13378</v>
      </c>
      <c r="HA56" s="86" t="b">
        <f>$G56=$D$3</f>
        <v>0</v>
      </c>
    </row>
    <row r="57" spans="1:209" ht="17.25" customHeight="1" x14ac:dyDescent="0.3">
      <c r="A57" s="76" t="s">
        <v>339</v>
      </c>
      <c r="B57" s="100" t="s">
        <v>278</v>
      </c>
      <c r="C57" s="98" t="s">
        <v>282</v>
      </c>
      <c r="D57" s="28">
        <v>395</v>
      </c>
      <c r="E57" s="28">
        <v>170</v>
      </c>
      <c r="F57" s="28">
        <v>140</v>
      </c>
      <c r="G57" s="88">
        <v>201325</v>
      </c>
      <c r="H57" s="28">
        <v>0.2732</v>
      </c>
      <c r="I57" s="89">
        <f>'2020'!$GY57</f>
        <v>1700</v>
      </c>
      <c r="J57" s="79">
        <f>('2020'!$I57*H57)/1000</f>
        <v>0.46444000000000002</v>
      </c>
      <c r="K57" s="80">
        <v>2</v>
      </c>
      <c r="L57" s="90">
        <v>43858</v>
      </c>
      <c r="M57" s="91">
        <v>43866</v>
      </c>
      <c r="N57" s="90">
        <v>43864</v>
      </c>
      <c r="O57" s="35">
        <v>1700</v>
      </c>
      <c r="P57" s="36"/>
      <c r="Q57" s="37"/>
      <c r="R57" s="43"/>
      <c r="S57" s="37"/>
      <c r="T57" s="42"/>
      <c r="U57" s="37"/>
      <c r="V57" s="37"/>
      <c r="W57" s="37"/>
      <c r="X57" s="83"/>
      <c r="Y57" s="39"/>
      <c r="Z57" s="85"/>
      <c r="AA57" s="37"/>
      <c r="AB57" s="37"/>
      <c r="AC57" s="37"/>
      <c r="AD57" s="83"/>
      <c r="AE57" s="39"/>
      <c r="AF57" s="85"/>
      <c r="AG57" s="37"/>
      <c r="AH57" s="37"/>
      <c r="AI57" s="37"/>
      <c r="AJ57" s="43"/>
      <c r="AK57" s="37"/>
      <c r="AL57" s="42"/>
      <c r="AM57" s="37"/>
      <c r="AN57" s="38"/>
      <c r="AO57" s="37"/>
      <c r="AP57" s="43"/>
      <c r="AQ57" s="37"/>
      <c r="AR57" s="42"/>
      <c r="AS57" s="37"/>
      <c r="AT57" s="38"/>
      <c r="AU57" s="37"/>
      <c r="AV57" s="43"/>
      <c r="AW57" s="41"/>
      <c r="AX57" s="42"/>
      <c r="AY57" s="41"/>
      <c r="AZ57" s="43"/>
      <c r="BA57" s="37"/>
      <c r="BB57" s="43"/>
      <c r="BC57" s="37"/>
      <c r="BD57" s="42"/>
      <c r="BE57" s="37"/>
      <c r="BF57" s="38"/>
      <c r="BG57" s="37"/>
      <c r="BH57" s="43"/>
      <c r="BI57" s="37"/>
      <c r="BJ57" s="42"/>
      <c r="BK57" s="37"/>
      <c r="BL57" s="38"/>
      <c r="BM57" s="37"/>
      <c r="BN57" s="43"/>
      <c r="BO57" s="37"/>
      <c r="BP57" s="42"/>
      <c r="BQ57" s="37"/>
      <c r="BR57" s="38"/>
      <c r="BS57" s="37"/>
      <c r="BT57" s="43"/>
      <c r="BU57" s="37"/>
      <c r="BV57" s="42"/>
      <c r="BW57" s="37"/>
      <c r="BX57" s="38"/>
      <c r="BY57" s="44"/>
      <c r="BZ57" s="45"/>
      <c r="CA57" s="44"/>
      <c r="CB57" s="46"/>
      <c r="CC57" s="44"/>
      <c r="CD57" s="54"/>
      <c r="CE57" s="47"/>
      <c r="CF57" s="45"/>
      <c r="CG57" s="44"/>
      <c r="CH57" s="46"/>
      <c r="CI57" s="44"/>
      <c r="CJ57" s="44"/>
      <c r="CK57" s="44"/>
      <c r="CL57" s="45"/>
      <c r="CM57" s="44"/>
      <c r="CN57" s="46"/>
      <c r="CO57" s="44"/>
      <c r="CP57" s="44"/>
      <c r="CQ57" s="44"/>
      <c r="CR57" s="48"/>
      <c r="CS57" s="44"/>
      <c r="CT57" s="49"/>
      <c r="CU57" s="46"/>
      <c r="CV57" s="44"/>
      <c r="CW57" s="44"/>
      <c r="CX57" s="50"/>
      <c r="CY57" s="44"/>
      <c r="CZ57" s="48"/>
      <c r="DA57" s="46"/>
      <c r="DB57" s="44"/>
      <c r="DC57" s="44"/>
      <c r="DD57" s="92"/>
      <c r="DE57" s="44"/>
      <c r="DF57" s="93"/>
      <c r="DG57" s="44"/>
      <c r="DH57" s="44"/>
      <c r="DI57" s="44"/>
      <c r="DJ57" s="45"/>
      <c r="DK57" s="44"/>
      <c r="DL57" s="46"/>
      <c r="DM57" s="46"/>
      <c r="DN57" s="44"/>
      <c r="DO57" s="44"/>
      <c r="DP57" s="45"/>
      <c r="DQ57" s="44"/>
      <c r="DR57" s="53"/>
      <c r="DS57" s="44"/>
      <c r="DT57" s="44"/>
      <c r="DU57" s="44"/>
      <c r="DV57" s="45"/>
      <c r="DW57" s="44"/>
      <c r="DX57" s="46"/>
      <c r="DY57" s="44"/>
      <c r="DZ57" s="44"/>
      <c r="EA57" s="44"/>
      <c r="EB57" s="45"/>
      <c r="EC57" s="44"/>
      <c r="ED57" s="46"/>
      <c r="EE57" s="44"/>
      <c r="EF57" s="44"/>
      <c r="EG57" s="44"/>
      <c r="EH57" s="45"/>
      <c r="EI57" s="44"/>
      <c r="EJ57" s="46"/>
      <c r="EK57" s="44"/>
      <c r="EL57" s="44"/>
      <c r="EM57" s="44"/>
      <c r="EN57" s="45"/>
      <c r="EO57" s="44"/>
      <c r="EP57" s="46"/>
      <c r="EQ57" s="44"/>
      <c r="ER57" s="44"/>
      <c r="ES57" s="44"/>
      <c r="ET57" s="45"/>
      <c r="EU57" s="44"/>
      <c r="EV57" s="46"/>
      <c r="EW57" s="44"/>
      <c r="EX57" s="44"/>
      <c r="EY57" s="44"/>
      <c r="EZ57" s="45"/>
      <c r="FA57" s="44"/>
      <c r="FB57" s="46"/>
      <c r="FC57" s="44"/>
      <c r="FD57" s="44"/>
      <c r="FE57" s="44"/>
      <c r="FF57" s="45"/>
      <c r="FG57" s="47"/>
      <c r="FH57" s="46"/>
      <c r="FI57" s="44"/>
      <c r="FJ57" s="44"/>
      <c r="FK57" s="44"/>
      <c r="FL57" s="45"/>
      <c r="FM57" s="55"/>
      <c r="FN57" s="46"/>
      <c r="FO57" s="44"/>
      <c r="FP57" s="44"/>
      <c r="FQ57" s="44"/>
      <c r="FR57" s="45"/>
      <c r="FS57" s="44"/>
      <c r="FT57" s="46"/>
      <c r="FU57" s="44"/>
      <c r="FV57" s="44"/>
      <c r="FW57" s="44"/>
      <c r="FX57" s="45"/>
      <c r="FY57" s="44"/>
      <c r="FZ57" s="45"/>
      <c r="GA57" s="46"/>
      <c r="GB57" s="44"/>
      <c r="GC57" s="44"/>
      <c r="GD57" s="45"/>
      <c r="GE57" s="55"/>
      <c r="GF57" s="46"/>
      <c r="GG57" s="44"/>
      <c r="GH57" s="44"/>
      <c r="GI57" s="44"/>
      <c r="GJ57" s="45"/>
      <c r="GK57" s="44"/>
      <c r="GL57" s="46"/>
      <c r="GM57" s="44"/>
      <c r="GN57" s="44"/>
      <c r="GO57" s="47"/>
      <c r="GP57" s="45"/>
      <c r="GQ57" s="44"/>
      <c r="GR57" s="46"/>
      <c r="GS57" s="44"/>
      <c r="GT57" s="44"/>
      <c r="GU57" s="56">
        <f>'2020'!$Q57+'2020'!$W57+'2020'!$AC57+'2020'!$AI57+'2020'!$AO57+'2020'!$AU57+'2020'!$BA57+'2020'!$BG57+'2020'!$BM57+'2020'!$BS57+'2020'!$BY57+'2020'!$CE57+'2020'!$CK57+'2020'!$CQ57+'2020'!$CW57+'2020'!$DC57+'2020'!$DI57+'2020'!$DO57+'2020'!$DU57+'2020'!$EA57+'2020'!$EG57+'2020'!$EM57+'2020'!$ES57+'2020'!$EY57+'2020'!$FE57+'2020'!$FK57+'2020'!$FQ57+'2020'!$FW57+'2020'!$GC57+'2020'!$GI57+'2020'!$GO57</f>
        <v>0</v>
      </c>
      <c r="GV57" s="57"/>
      <c r="GW57" s="56">
        <f>'2020'!$S57+'2020'!$Y57+'2020'!$AE57+'2020'!$AK57+'2020'!$AQ57+'2020'!$AW57+'2020'!$BC57+'2020'!$BI57+'2020'!$BO57+'2020'!$BU57+'2020'!$CA57+'2020'!$CG57+'2020'!$CM57+'2020'!$CS57+'2020'!$CY57+'2020'!$DE57+'2020'!$DK57+'2020'!$DQ57+'2020'!$DW57+'2020'!$EC57+'2020'!$EI57+'2020'!$EO57+'2020'!$EU57+'2020'!$FA57+'2020'!$FG57+'2020'!$FM57+'2020'!$FS57+'2020'!$FY57+'2020'!$GE57+'2020'!$GK57+'2020'!$GQ57</f>
        <v>0</v>
      </c>
      <c r="GX57" s="57"/>
      <c r="GY57" s="58">
        <f>'2020'!$O57+'2020'!$GU57-GW57</f>
        <v>1700</v>
      </c>
      <c r="GZ57" s="57">
        <f>('2020'!$GY57*'2020'!$H57)/1000</f>
        <v>0.46444000000000002</v>
      </c>
      <c r="HA57" s="86" t="b">
        <f>$G57=$D$3</f>
        <v>0</v>
      </c>
    </row>
    <row r="58" spans="1:209" ht="17.25" customHeight="1" x14ac:dyDescent="0.3">
      <c r="A58" s="76" t="s">
        <v>339</v>
      </c>
      <c r="B58" s="100" t="s">
        <v>283</v>
      </c>
      <c r="C58" s="27" t="s">
        <v>284</v>
      </c>
      <c r="D58" s="28">
        <v>371</v>
      </c>
      <c r="E58" s="28">
        <v>226</v>
      </c>
      <c r="F58" s="28">
        <v>132</v>
      </c>
      <c r="G58" s="88">
        <v>201628</v>
      </c>
      <c r="H58" s="28">
        <v>0.18049999999999999</v>
      </c>
      <c r="I58" s="89">
        <f>'2020'!$GY58</f>
        <v>1430</v>
      </c>
      <c r="J58" s="79">
        <f>('2020'!$I58*H58)/1000</f>
        <v>0.25811499999999998</v>
      </c>
      <c r="K58" s="28">
        <v>1</v>
      </c>
      <c r="L58" s="90">
        <v>43881</v>
      </c>
      <c r="M58" s="91">
        <v>43887</v>
      </c>
      <c r="N58" s="90">
        <v>43887</v>
      </c>
      <c r="O58" s="35">
        <v>1430</v>
      </c>
      <c r="P58" s="36"/>
      <c r="Q58" s="37"/>
      <c r="R58" s="43"/>
      <c r="S58" s="37"/>
      <c r="T58" s="42"/>
      <c r="U58" s="37"/>
      <c r="V58" s="37"/>
      <c r="W58" s="37"/>
      <c r="X58" s="83"/>
      <c r="Y58" s="39"/>
      <c r="Z58" s="85"/>
      <c r="AA58" s="37"/>
      <c r="AB58" s="37"/>
      <c r="AC58" s="37"/>
      <c r="AD58" s="83"/>
      <c r="AE58" s="39"/>
      <c r="AF58" s="85"/>
      <c r="AG58" s="37"/>
      <c r="AH58" s="37"/>
      <c r="AI58" s="37"/>
      <c r="AJ58" s="43"/>
      <c r="AK58" s="37"/>
      <c r="AL58" s="42"/>
      <c r="AM58" s="37"/>
      <c r="AN58" s="38"/>
      <c r="AO58" s="37"/>
      <c r="AP58" s="43"/>
      <c r="AQ58" s="37"/>
      <c r="AR58" s="42"/>
      <c r="AS58" s="37"/>
      <c r="AT58" s="38"/>
      <c r="AU58" s="37"/>
      <c r="AV58" s="43"/>
      <c r="AW58" s="41"/>
      <c r="AX58" s="42"/>
      <c r="AY58" s="41"/>
      <c r="AZ58" s="43"/>
      <c r="BA58" s="37"/>
      <c r="BB58" s="43"/>
      <c r="BC58" s="37"/>
      <c r="BD58" s="42"/>
      <c r="BE58" s="37"/>
      <c r="BF58" s="38"/>
      <c r="BG58" s="37"/>
      <c r="BH58" s="43"/>
      <c r="BI58" s="37"/>
      <c r="BJ58" s="42"/>
      <c r="BK58" s="37"/>
      <c r="BL58" s="38"/>
      <c r="BM58" s="37"/>
      <c r="BN58" s="43"/>
      <c r="BO58" s="37"/>
      <c r="BP58" s="42"/>
      <c r="BQ58" s="37"/>
      <c r="BR58" s="38"/>
      <c r="BS58" s="37"/>
      <c r="BT58" s="43"/>
      <c r="BU58" s="37"/>
      <c r="BV58" s="42"/>
      <c r="BW58" s="37"/>
      <c r="BX58" s="38"/>
      <c r="BY58" s="44"/>
      <c r="BZ58" s="45"/>
      <c r="CA58" s="44"/>
      <c r="CB58" s="46"/>
      <c r="CC58" s="44"/>
      <c r="CD58" s="54"/>
      <c r="CE58" s="47"/>
      <c r="CF58" s="45"/>
      <c r="CG58" s="44"/>
      <c r="CH58" s="46"/>
      <c r="CI58" s="44"/>
      <c r="CJ58" s="44"/>
      <c r="CK58" s="44"/>
      <c r="CL58" s="45"/>
      <c r="CM58" s="44"/>
      <c r="CN58" s="46"/>
      <c r="CO58" s="44"/>
      <c r="CP58" s="44"/>
      <c r="CQ58" s="44"/>
      <c r="CR58" s="48"/>
      <c r="CS58" s="44"/>
      <c r="CT58" s="49"/>
      <c r="CU58" s="46"/>
      <c r="CV58" s="44"/>
      <c r="CW58" s="44"/>
      <c r="CX58" s="50"/>
      <c r="CY58" s="44"/>
      <c r="CZ58" s="48"/>
      <c r="DA58" s="46"/>
      <c r="DB58" s="44"/>
      <c r="DC58" s="44"/>
      <c r="DD58" s="92"/>
      <c r="DE58" s="44"/>
      <c r="DF58" s="93"/>
      <c r="DG58" s="44"/>
      <c r="DH58" s="44"/>
      <c r="DI58" s="44"/>
      <c r="DJ58" s="45"/>
      <c r="DK58" s="44"/>
      <c r="DL58" s="46"/>
      <c r="DM58" s="46"/>
      <c r="DN58" s="44"/>
      <c r="DO58" s="44"/>
      <c r="DP58" s="45"/>
      <c r="DQ58" s="44"/>
      <c r="DR58" s="53"/>
      <c r="DS58" s="44"/>
      <c r="DT58" s="44"/>
      <c r="DU58" s="44"/>
      <c r="DV58" s="45"/>
      <c r="DW58" s="44"/>
      <c r="DX58" s="46"/>
      <c r="DY58" s="44"/>
      <c r="DZ58" s="44"/>
      <c r="EA58" s="44"/>
      <c r="EB58" s="45"/>
      <c r="EC58" s="44"/>
      <c r="ED58" s="46"/>
      <c r="EE58" s="44"/>
      <c r="EF58" s="44"/>
      <c r="EG58" s="44"/>
      <c r="EH58" s="45"/>
      <c r="EI58" s="44"/>
      <c r="EJ58" s="46"/>
      <c r="EK58" s="44"/>
      <c r="EL58" s="44"/>
      <c r="EM58" s="44"/>
      <c r="EN58" s="45"/>
      <c r="EO58" s="44"/>
      <c r="EP58" s="46"/>
      <c r="EQ58" s="44"/>
      <c r="ER58" s="44"/>
      <c r="ES58" s="44"/>
      <c r="ET58" s="45"/>
      <c r="EU58" s="44"/>
      <c r="EV58" s="46"/>
      <c r="EW58" s="44"/>
      <c r="EX58" s="44"/>
      <c r="EY58" s="44"/>
      <c r="EZ58" s="45"/>
      <c r="FA58" s="44"/>
      <c r="FB58" s="46"/>
      <c r="FC58" s="44"/>
      <c r="FD58" s="44"/>
      <c r="FE58" s="44"/>
      <c r="FF58" s="45"/>
      <c r="FG58" s="47"/>
      <c r="FH58" s="46"/>
      <c r="FI58" s="44"/>
      <c r="FJ58" s="44"/>
      <c r="FK58" s="44"/>
      <c r="FL58" s="45"/>
      <c r="FM58" s="55"/>
      <c r="FN58" s="46"/>
      <c r="FO58" s="44"/>
      <c r="FP58" s="44"/>
      <c r="FQ58" s="44"/>
      <c r="FR58" s="45"/>
      <c r="FS58" s="44"/>
      <c r="FT58" s="46"/>
      <c r="FU58" s="44"/>
      <c r="FV58" s="44"/>
      <c r="FW58" s="44"/>
      <c r="FX58" s="45"/>
      <c r="FY58" s="44"/>
      <c r="FZ58" s="45"/>
      <c r="GA58" s="46"/>
      <c r="GB58" s="44"/>
      <c r="GC58" s="44"/>
      <c r="GD58" s="45"/>
      <c r="GE58" s="55"/>
      <c r="GF58" s="46"/>
      <c r="GG58" s="44"/>
      <c r="GH58" s="44"/>
      <c r="GI58" s="44"/>
      <c r="GJ58" s="45"/>
      <c r="GK58" s="44"/>
      <c r="GL58" s="46"/>
      <c r="GM58" s="44"/>
      <c r="GN58" s="44"/>
      <c r="GO58" s="47"/>
      <c r="GP58" s="45"/>
      <c r="GQ58" s="44"/>
      <c r="GR58" s="46"/>
      <c r="GS58" s="44"/>
      <c r="GT58" s="44"/>
      <c r="GU58" s="56">
        <f>'2020'!$Q58+'2020'!$W58+'2020'!$AC58+'2020'!$AI58+'2020'!$AO58+'2020'!$AU58+'2020'!$BA58+'2020'!$BG58+'2020'!$BM58+'2020'!$BS58+'2020'!$BY58+'2020'!$CE58+'2020'!$CK58+'2020'!$CQ58+'2020'!$CW58+'2020'!$DC58+'2020'!$DI58+'2020'!$DO58+'2020'!$DU58+'2020'!$EA58+'2020'!$EG58+'2020'!$EM58+'2020'!$ES58+'2020'!$EY58+'2020'!$FE58+'2020'!$FK58+'2020'!$FQ58+'2020'!$FW58+'2020'!$GC58+'2020'!$GI58+'2020'!$GO58</f>
        <v>0</v>
      </c>
      <c r="GV58" s="57"/>
      <c r="GW58" s="56">
        <f>'2020'!$S58+'2020'!$Y58+'2020'!$AE58+'2020'!$AK58+'2020'!$AQ58+'2020'!$AW58+'2020'!$BC58+'2020'!$BI58+'2020'!$BO58+'2020'!$BU58+'2020'!$CA58+'2020'!$CG58+'2020'!$CM58+'2020'!$CS58+'2020'!$CY58+'2020'!$DE58+'2020'!$DK58+'2020'!$DQ58+'2020'!$DW58+'2020'!$EC58+'2020'!$EI58+'2020'!$EO58+'2020'!$EU58+'2020'!$FA58+'2020'!$FG58+'2020'!$FM58+'2020'!$FS58+'2020'!$FY58+'2020'!$GE58+'2020'!$GK58+'2020'!$GQ58</f>
        <v>0</v>
      </c>
      <c r="GX58" s="57"/>
      <c r="GY58" s="58">
        <f>'2020'!$O58+'2020'!$GU58-GW58</f>
        <v>1430</v>
      </c>
      <c r="GZ58" s="57">
        <f>('2020'!$GY58*'2020'!$H58)/1000</f>
        <v>0.25811499999999998</v>
      </c>
      <c r="HA58" s="86" t="b">
        <f t="shared" ref="HA58" si="8">$G58=$D$3</f>
        <v>0</v>
      </c>
    </row>
    <row r="59" spans="1:209" ht="17.25" customHeight="1" x14ac:dyDescent="0.3">
      <c r="A59" s="76" t="s">
        <v>339</v>
      </c>
      <c r="B59" s="101" t="s">
        <v>285</v>
      </c>
      <c r="C59" s="60" t="s">
        <v>286</v>
      </c>
      <c r="D59" s="30">
        <v>330</v>
      </c>
      <c r="E59" s="30">
        <v>240</v>
      </c>
      <c r="F59" s="30">
        <v>280</v>
      </c>
      <c r="G59" s="29">
        <v>201982</v>
      </c>
      <c r="H59" s="30">
        <v>0.28999999999999998</v>
      </c>
      <c r="I59" s="31">
        <f>'2020'!$GY59</f>
        <v>1561</v>
      </c>
      <c r="J59" s="32">
        <f>('2020'!$I59*H59)/1000</f>
        <v>0.45268999999999993</v>
      </c>
      <c r="K59" s="30">
        <v>2</v>
      </c>
      <c r="L59" s="34">
        <v>43914</v>
      </c>
      <c r="M59" s="81">
        <v>43918</v>
      </c>
      <c r="N59" s="34">
        <v>43920</v>
      </c>
      <c r="O59" s="35">
        <v>1561</v>
      </c>
      <c r="P59" s="36"/>
      <c r="Q59" s="37"/>
      <c r="R59" s="43"/>
      <c r="S59" s="37"/>
      <c r="T59" s="42"/>
      <c r="U59" s="37"/>
      <c r="V59" s="37"/>
      <c r="W59" s="37"/>
      <c r="X59" s="83"/>
      <c r="Y59" s="39"/>
      <c r="Z59" s="85"/>
      <c r="AA59" s="37"/>
      <c r="AB59" s="37"/>
      <c r="AC59" s="37"/>
      <c r="AD59" s="83"/>
      <c r="AE59" s="39"/>
      <c r="AF59" s="85"/>
      <c r="AG59" s="37"/>
      <c r="AH59" s="37"/>
      <c r="AI59" s="37"/>
      <c r="AJ59" s="43"/>
      <c r="AK59" s="37"/>
      <c r="AL59" s="42"/>
      <c r="AM59" s="37"/>
      <c r="AN59" s="38"/>
      <c r="AO59" s="37"/>
      <c r="AP59" s="43"/>
      <c r="AQ59" s="37"/>
      <c r="AR59" s="42"/>
      <c r="AS59" s="37"/>
      <c r="AT59" s="38"/>
      <c r="AU59" s="37"/>
      <c r="AV59" s="43"/>
      <c r="AW59" s="41"/>
      <c r="AX59" s="42"/>
      <c r="AY59" s="41"/>
      <c r="AZ59" s="43"/>
      <c r="BA59" s="37"/>
      <c r="BB59" s="43"/>
      <c r="BC59" s="37"/>
      <c r="BD59" s="42"/>
      <c r="BE59" s="37"/>
      <c r="BF59" s="38"/>
      <c r="BG59" s="37"/>
      <c r="BH59" s="43"/>
      <c r="BI59" s="37"/>
      <c r="BJ59" s="42"/>
      <c r="BK59" s="37"/>
      <c r="BL59" s="38"/>
      <c r="BM59" s="37"/>
      <c r="BN59" s="43"/>
      <c r="BO59" s="37"/>
      <c r="BP59" s="42"/>
      <c r="BQ59" s="37"/>
      <c r="BR59" s="38"/>
      <c r="BS59" s="37"/>
      <c r="BT59" s="43"/>
      <c r="BU59" s="37"/>
      <c r="BV59" s="42"/>
      <c r="BW59" s="37"/>
      <c r="BX59" s="38"/>
      <c r="BY59" s="44"/>
      <c r="BZ59" s="45"/>
      <c r="CA59" s="44"/>
      <c r="CB59" s="46"/>
      <c r="CC59" s="44"/>
      <c r="CD59" s="54"/>
      <c r="CE59" s="47"/>
      <c r="CF59" s="45"/>
      <c r="CG59" s="44"/>
      <c r="CH59" s="46"/>
      <c r="CI59" s="44"/>
      <c r="CJ59" s="44"/>
      <c r="CK59" s="44"/>
      <c r="CL59" s="45"/>
      <c r="CM59" s="44"/>
      <c r="CN59" s="46"/>
      <c r="CO59" s="44"/>
      <c r="CP59" s="44"/>
      <c r="CQ59" s="44"/>
      <c r="CR59" s="48"/>
      <c r="CS59" s="44"/>
      <c r="CT59" s="49"/>
      <c r="CU59" s="46"/>
      <c r="CV59" s="44"/>
      <c r="CW59" s="44"/>
      <c r="CX59" s="50"/>
      <c r="CY59" s="44"/>
      <c r="CZ59" s="48"/>
      <c r="DA59" s="46"/>
      <c r="DB59" s="44"/>
      <c r="DC59" s="44"/>
      <c r="DD59" s="51"/>
      <c r="DE59" s="44"/>
      <c r="DF59" s="52"/>
      <c r="DG59" s="44"/>
      <c r="DH59" s="44"/>
      <c r="DI59" s="44"/>
      <c r="DJ59" s="45"/>
      <c r="DK59" s="44"/>
      <c r="DL59" s="46"/>
      <c r="DM59" s="46"/>
      <c r="DN59" s="44"/>
      <c r="DO59" s="44"/>
      <c r="DP59" s="45"/>
      <c r="DQ59" s="44"/>
      <c r="DR59" s="53"/>
      <c r="DS59" s="44"/>
      <c r="DT59" s="44"/>
      <c r="DU59" s="44"/>
      <c r="DV59" s="45"/>
      <c r="DW59" s="44"/>
      <c r="DX59" s="46"/>
      <c r="DY59" s="44"/>
      <c r="DZ59" s="44"/>
      <c r="EA59" s="44"/>
      <c r="EB59" s="45"/>
      <c r="EC59" s="44"/>
      <c r="ED59" s="46"/>
      <c r="EE59" s="44"/>
      <c r="EF59" s="44"/>
      <c r="EG59" s="44"/>
      <c r="EH59" s="45"/>
      <c r="EI59" s="44"/>
      <c r="EJ59" s="46"/>
      <c r="EK59" s="44"/>
      <c r="EL59" s="44"/>
      <c r="EM59" s="44"/>
      <c r="EN59" s="45"/>
      <c r="EO59" s="44"/>
      <c r="EP59" s="46"/>
      <c r="EQ59" s="44"/>
      <c r="ER59" s="44"/>
      <c r="ES59" s="44"/>
      <c r="ET59" s="45"/>
      <c r="EU59" s="75"/>
      <c r="EV59" s="46"/>
      <c r="EW59" s="44"/>
      <c r="EX59" s="44"/>
      <c r="EY59" s="44"/>
      <c r="EZ59" s="45"/>
      <c r="FA59" s="44"/>
      <c r="FB59" s="46"/>
      <c r="FC59" s="44"/>
      <c r="FD59" s="44"/>
      <c r="FE59" s="44"/>
      <c r="FF59" s="45"/>
      <c r="FG59" s="47"/>
      <c r="FH59" s="46"/>
      <c r="FI59" s="44"/>
      <c r="FJ59" s="44"/>
      <c r="FK59" s="44"/>
      <c r="FL59" s="45"/>
      <c r="FM59" s="55"/>
      <c r="FN59" s="46"/>
      <c r="FO59" s="44"/>
      <c r="FP59" s="44"/>
      <c r="FQ59" s="44"/>
      <c r="FR59" s="45"/>
      <c r="FS59" s="44"/>
      <c r="FT59" s="46"/>
      <c r="FU59" s="44"/>
      <c r="FV59" s="44"/>
      <c r="FW59" s="44"/>
      <c r="FX59" s="45"/>
      <c r="FY59" s="44"/>
      <c r="FZ59" s="45"/>
      <c r="GA59" s="46"/>
      <c r="GB59" s="44"/>
      <c r="GC59" s="44"/>
      <c r="GD59" s="45"/>
      <c r="GE59" s="55"/>
      <c r="GF59" s="46"/>
      <c r="GG59" s="44"/>
      <c r="GH59" s="44"/>
      <c r="GI59" s="44"/>
      <c r="GJ59" s="45"/>
      <c r="GK59" s="44"/>
      <c r="GL59" s="46"/>
      <c r="GM59" s="44"/>
      <c r="GN59" s="44"/>
      <c r="GO59" s="47"/>
      <c r="GP59" s="45"/>
      <c r="GQ59" s="44"/>
      <c r="GR59" s="46"/>
      <c r="GS59" s="44"/>
      <c r="GT59" s="44"/>
      <c r="GU59" s="56">
        <f>'2020'!$Q59+'2020'!$W59+'2020'!$AC59+'2020'!$AI59+'2020'!$AO59+'2020'!$AU59+'2020'!$BA59+'2020'!$BG59+'2020'!$BM59+'2020'!$BS59+'2020'!$BY59+'2020'!$CE59+'2020'!$CK59+'2020'!$CQ59+'2020'!$CW59+'2020'!$DC59+'2020'!$DI59+'2020'!$DO59+'2020'!$DU59+'2020'!$EA59+'2020'!$EG59+'2020'!$EM59+'2020'!$ES59+'2020'!$EY59+'2020'!$FE59+'2020'!$FK59+'2020'!$FQ59+'2020'!$FW59+'2020'!$GC59+'2020'!$GI59+'2020'!$GO59</f>
        <v>0</v>
      </c>
      <c r="GV59" s="57"/>
      <c r="GW59" s="56">
        <f>'2020'!$S59+'2020'!$Y59+'2020'!$AE59+'2020'!$AK59+'2020'!$AQ59+'2020'!$AW59+'2020'!$BC59+'2020'!$BI59+'2020'!$BO59+'2020'!$BU59+'2020'!$CA59+'2020'!$CG59+'2020'!$CM59+'2020'!$CS59+'2020'!$CY59+'2020'!$DE59+'2020'!$DK59+'2020'!$DQ59+'2020'!$DW59+'2020'!$EC59+'2020'!$EI59+'2020'!$EO59+'2020'!$EU59+'2020'!$FA59+'2020'!$FG59+'2020'!$FM59+'2020'!$FS59+'2020'!$FY59+'2020'!$GE59+'2020'!$GK59+'2020'!$GQ59</f>
        <v>0</v>
      </c>
      <c r="GX59" s="57"/>
      <c r="GY59" s="58">
        <f>'2020'!$O59+'2020'!$GU59-GW59</f>
        <v>1561</v>
      </c>
      <c r="GZ59" s="57">
        <f>('2020'!$GY59*'2020'!$H59)/1000</f>
        <v>0.45268999999999993</v>
      </c>
      <c r="HA59" s="86" t="b">
        <f>$G59=$D$3</f>
        <v>0</v>
      </c>
    </row>
    <row r="60" spans="1:209" ht="17.25" customHeight="1" x14ac:dyDescent="0.3">
      <c r="A60" s="76" t="s">
        <v>339</v>
      </c>
      <c r="B60" s="77" t="s">
        <v>287</v>
      </c>
      <c r="C60" s="87" t="s">
        <v>288</v>
      </c>
      <c r="D60" s="28">
        <v>445</v>
      </c>
      <c r="E60" s="28">
        <v>345</v>
      </c>
      <c r="F60" s="28">
        <v>286</v>
      </c>
      <c r="G60" s="88">
        <v>195612</v>
      </c>
      <c r="H60" s="28">
        <v>0.83089999999999997</v>
      </c>
      <c r="I60" s="89">
        <f>'2020'!$GY60</f>
        <v>370</v>
      </c>
      <c r="J60" s="79">
        <f>('2020'!$I60*H60)/1000</f>
        <v>0.30743300000000001</v>
      </c>
      <c r="K60" s="80">
        <v>1</v>
      </c>
      <c r="L60" s="90">
        <v>43830</v>
      </c>
      <c r="M60" s="91">
        <v>43835</v>
      </c>
      <c r="N60" s="90">
        <v>43832</v>
      </c>
      <c r="O60" s="35">
        <v>370</v>
      </c>
      <c r="P60" s="36"/>
      <c r="Q60" s="37"/>
      <c r="R60" s="43"/>
      <c r="S60" s="37"/>
      <c r="T60" s="42"/>
      <c r="U60" s="37"/>
      <c r="V60" s="37"/>
      <c r="W60" s="37"/>
      <c r="X60" s="83"/>
      <c r="Y60" s="39"/>
      <c r="Z60" s="85"/>
      <c r="AA60" s="37"/>
      <c r="AB60" s="37"/>
      <c r="AC60" s="37"/>
      <c r="AD60" s="83"/>
      <c r="AE60" s="39"/>
      <c r="AF60" s="85"/>
      <c r="AG60" s="37"/>
      <c r="AH60" s="37"/>
      <c r="AI60" s="37"/>
      <c r="AJ60" s="38"/>
      <c r="AK60" s="37"/>
      <c r="AL60" s="42"/>
      <c r="AM60" s="37"/>
      <c r="AN60" s="38"/>
      <c r="AO60" s="37"/>
      <c r="AP60" s="43"/>
      <c r="AQ60" s="37"/>
      <c r="AR60" s="42"/>
      <c r="AS60" s="37"/>
      <c r="AT60" s="38"/>
      <c r="AU60" s="37"/>
      <c r="AV60" s="43"/>
      <c r="AW60" s="41"/>
      <c r="AX60" s="37"/>
      <c r="AY60" s="41"/>
      <c r="AZ60" s="43"/>
      <c r="BA60" s="37"/>
      <c r="BB60" s="43"/>
      <c r="BC60" s="37"/>
      <c r="BD60" s="42"/>
      <c r="BE60" s="37"/>
      <c r="BF60" s="38"/>
      <c r="BG60" s="37"/>
      <c r="BH60" s="43"/>
      <c r="BI60" s="37"/>
      <c r="BJ60" s="42"/>
      <c r="BK60" s="37"/>
      <c r="BL60" s="38"/>
      <c r="BM60" s="37"/>
      <c r="BN60" s="43"/>
      <c r="BO60" s="37"/>
      <c r="BP60" s="42"/>
      <c r="BQ60" s="37"/>
      <c r="BR60" s="38"/>
      <c r="BS60" s="37"/>
      <c r="BT60" s="43"/>
      <c r="BU60" s="37"/>
      <c r="BV60" s="42"/>
      <c r="BW60" s="37"/>
      <c r="BX60" s="38"/>
      <c r="BY60" s="44"/>
      <c r="BZ60" s="45"/>
      <c r="CA60" s="44"/>
      <c r="CB60" s="46"/>
      <c r="CC60" s="44"/>
      <c r="CD60" s="54"/>
      <c r="CE60" s="47"/>
      <c r="CF60" s="45"/>
      <c r="CG60" s="44"/>
      <c r="CH60" s="46"/>
      <c r="CI60" s="44"/>
      <c r="CJ60" s="54"/>
      <c r="CK60" s="44"/>
      <c r="CL60" s="45"/>
      <c r="CM60" s="44"/>
      <c r="CN60" s="46"/>
      <c r="CO60" s="44"/>
      <c r="CP60" s="44"/>
      <c r="CQ60" s="44"/>
      <c r="CR60" s="48"/>
      <c r="CS60" s="44"/>
      <c r="CT60" s="49"/>
      <c r="CU60" s="46"/>
      <c r="CV60" s="44"/>
      <c r="CW60" s="44"/>
      <c r="CX60" s="50"/>
      <c r="CY60" s="44"/>
      <c r="CZ60" s="48"/>
      <c r="DA60" s="46"/>
      <c r="DB60" s="44"/>
      <c r="DC60" s="44"/>
      <c r="DD60" s="92"/>
      <c r="DE60" s="44"/>
      <c r="DF60" s="93"/>
      <c r="DG60" s="44"/>
      <c r="DH60" s="44"/>
      <c r="DI60" s="44"/>
      <c r="DJ60" s="45"/>
      <c r="DK60" s="44"/>
      <c r="DL60" s="46"/>
      <c r="DM60" s="46"/>
      <c r="DN60" s="44"/>
      <c r="DO60" s="44"/>
      <c r="DP60" s="45"/>
      <c r="DQ60" s="44"/>
      <c r="DR60" s="53"/>
      <c r="DS60" s="44"/>
      <c r="DT60" s="44"/>
      <c r="DU60" s="44"/>
      <c r="DV60" s="45"/>
      <c r="DW60" s="44"/>
      <c r="DX60" s="46"/>
      <c r="DY60" s="44"/>
      <c r="DZ60" s="44"/>
      <c r="EA60" s="44"/>
      <c r="EB60" s="45"/>
      <c r="EC60" s="44"/>
      <c r="ED60" s="46"/>
      <c r="EE60" s="44"/>
      <c r="EF60" s="44"/>
      <c r="EG60" s="44"/>
      <c r="EH60" s="45"/>
      <c r="EI60" s="44"/>
      <c r="EJ60" s="46"/>
      <c r="EK60" s="44"/>
      <c r="EL60" s="44"/>
      <c r="EM60" s="44"/>
      <c r="EN60" s="45"/>
      <c r="EO60" s="44"/>
      <c r="EP60" s="46"/>
      <c r="EQ60" s="44"/>
      <c r="ER60" s="44"/>
      <c r="ES60" s="44"/>
      <c r="ET60" s="45"/>
      <c r="EU60" s="44"/>
      <c r="EV60" s="46"/>
      <c r="EW60" s="44"/>
      <c r="EX60" s="44"/>
      <c r="EY60" s="44"/>
      <c r="EZ60" s="54"/>
      <c r="FA60" s="44"/>
      <c r="FB60" s="46"/>
      <c r="FC60" s="44"/>
      <c r="FD60" s="44"/>
      <c r="FE60" s="44"/>
      <c r="FF60" s="45"/>
      <c r="FG60" s="47"/>
      <c r="FH60" s="46"/>
      <c r="FI60" s="44"/>
      <c r="FJ60" s="44"/>
      <c r="FK60" s="44"/>
      <c r="FL60" s="45"/>
      <c r="FM60" s="55"/>
      <c r="FN60" s="46"/>
      <c r="FO60" s="44"/>
      <c r="FP60" s="44"/>
      <c r="FQ60" s="44"/>
      <c r="FR60" s="45"/>
      <c r="FS60" s="44"/>
      <c r="FT60" s="46"/>
      <c r="FU60" s="44"/>
      <c r="FV60" s="44"/>
      <c r="FW60" s="44"/>
      <c r="FX60" s="45"/>
      <c r="FY60" s="44"/>
      <c r="FZ60" s="45"/>
      <c r="GA60" s="46"/>
      <c r="GB60" s="44"/>
      <c r="GC60" s="44"/>
      <c r="GD60" s="45"/>
      <c r="GE60" s="55"/>
      <c r="GF60" s="46"/>
      <c r="GG60" s="44"/>
      <c r="GH60" s="44"/>
      <c r="GI60" s="44"/>
      <c r="GJ60" s="45"/>
      <c r="GK60" s="44"/>
      <c r="GL60" s="46"/>
      <c r="GM60" s="44"/>
      <c r="GN60" s="44"/>
      <c r="GO60" s="47"/>
      <c r="GP60" s="45"/>
      <c r="GQ60" s="44"/>
      <c r="GR60" s="46"/>
      <c r="GS60" s="44"/>
      <c r="GT60" s="44"/>
      <c r="GU60" s="56">
        <f>'2020'!$Q60+'2020'!$W60+'2020'!$AC60+'2020'!$AI60+'2020'!$AO60+'2020'!$AU60+'2020'!$BA60+'2020'!$BG60+'2020'!$BM60+'2020'!$BS60+'2020'!$BY60+'2020'!$CE60+'2020'!$CK60+'2020'!$CQ60+'2020'!$CW60+'2020'!$DC60+'2020'!$DI60+'2020'!$DO60+'2020'!$DU60+'2020'!$EA60+'2020'!$EG60+'2020'!$EM60+'2020'!$ES60+'2020'!$EY60+'2020'!$FE60+'2020'!$FK60+'2020'!$FQ60+'2020'!$FW60+'2020'!$GC60+'2020'!$GI60+'2020'!$GO60</f>
        <v>0</v>
      </c>
      <c r="GV60" s="57"/>
      <c r="GW60" s="56">
        <f>'2020'!$S60+'2020'!$Y60+'2020'!$AE60+'2020'!$AK60+'2020'!$AQ60+'2020'!$AW60+'2020'!$BC60+'2020'!$BI60+'2020'!$BO60+'2020'!$BU60+'2020'!$CA60+'2020'!$CG60+'2020'!$CM60+'2020'!$CS60+'2020'!$CY60+'2020'!$DE60+'2020'!$DK60+'2020'!$DQ60+'2020'!$DW60+'2020'!$EC60+'2020'!$EI60+'2020'!$EO60+'2020'!$EU60+'2020'!$FA60+'2020'!$FG60+'2020'!$FM60+'2020'!$FS60+'2020'!$FY60+'2020'!$GE60+'2020'!$GK60+'2020'!$GQ60</f>
        <v>0</v>
      </c>
      <c r="GX60" s="57"/>
      <c r="GY60" s="58">
        <f>'2020'!$O60+'2020'!$GU60-GW60</f>
        <v>370</v>
      </c>
      <c r="GZ60" s="57">
        <f>('2020'!$GY60*'2020'!$H60)/1000</f>
        <v>0.30743300000000001</v>
      </c>
      <c r="HA60" s="86" t="b">
        <f t="shared" ref="HA60:HA72" si="9">$G60=$D$3</f>
        <v>0</v>
      </c>
    </row>
    <row r="61" spans="1:209" ht="17.25" customHeight="1" x14ac:dyDescent="0.3">
      <c r="A61" s="76" t="s">
        <v>339</v>
      </c>
      <c r="B61" s="77" t="s">
        <v>287</v>
      </c>
      <c r="C61" s="87" t="s">
        <v>289</v>
      </c>
      <c r="D61" s="28">
        <v>433</v>
      </c>
      <c r="E61" s="28">
        <v>213</v>
      </c>
      <c r="F61" s="28">
        <v>910</v>
      </c>
      <c r="G61" s="88">
        <v>201060</v>
      </c>
      <c r="H61" s="28">
        <v>0.45729999999999998</v>
      </c>
      <c r="I61" s="89">
        <f>'2020'!$GY61</f>
        <v>600</v>
      </c>
      <c r="J61" s="79">
        <f>('2020'!$I61*H61)/1000</f>
        <v>0.27438000000000001</v>
      </c>
      <c r="K61" s="80">
        <v>1</v>
      </c>
      <c r="L61" s="90">
        <v>43836</v>
      </c>
      <c r="M61" s="91">
        <v>43840</v>
      </c>
      <c r="N61" s="90">
        <v>43845</v>
      </c>
      <c r="O61" s="35">
        <v>600</v>
      </c>
      <c r="P61" s="36"/>
      <c r="Q61" s="37"/>
      <c r="R61" s="43"/>
      <c r="S61" s="37"/>
      <c r="T61" s="42"/>
      <c r="U61" s="37"/>
      <c r="V61" s="37"/>
      <c r="W61" s="37"/>
      <c r="X61" s="83"/>
      <c r="Y61" s="39"/>
      <c r="Z61" s="85"/>
      <c r="AA61" s="37"/>
      <c r="AB61" s="37"/>
      <c r="AC61" s="37"/>
      <c r="AD61" s="83"/>
      <c r="AE61" s="39"/>
      <c r="AF61" s="85"/>
      <c r="AG61" s="37"/>
      <c r="AH61" s="37"/>
      <c r="AI61" s="37"/>
      <c r="AJ61" s="38"/>
      <c r="AK61" s="37"/>
      <c r="AL61" s="42"/>
      <c r="AM61" s="37"/>
      <c r="AN61" s="38"/>
      <c r="AO61" s="37"/>
      <c r="AP61" s="43"/>
      <c r="AQ61" s="37"/>
      <c r="AR61" s="42"/>
      <c r="AS61" s="37"/>
      <c r="AT61" s="38"/>
      <c r="AU61" s="37"/>
      <c r="AV61" s="43"/>
      <c r="AW61" s="41"/>
      <c r="AX61" s="37"/>
      <c r="AY61" s="41"/>
      <c r="AZ61" s="43"/>
      <c r="BA61" s="37"/>
      <c r="BB61" s="43"/>
      <c r="BC61" s="37"/>
      <c r="BD61" s="42"/>
      <c r="BE61" s="37"/>
      <c r="BF61" s="38"/>
      <c r="BG61" s="37"/>
      <c r="BH61" s="43"/>
      <c r="BI61" s="37"/>
      <c r="BJ61" s="42"/>
      <c r="BK61" s="37"/>
      <c r="BL61" s="38"/>
      <c r="BM61" s="37"/>
      <c r="BN61" s="43"/>
      <c r="BO61" s="37"/>
      <c r="BP61" s="42"/>
      <c r="BQ61" s="37"/>
      <c r="BR61" s="38"/>
      <c r="BS61" s="37"/>
      <c r="BT61" s="43"/>
      <c r="BU61" s="37"/>
      <c r="BV61" s="42"/>
      <c r="BW61" s="37"/>
      <c r="BX61" s="38"/>
      <c r="BY61" s="44"/>
      <c r="BZ61" s="45"/>
      <c r="CA61" s="44"/>
      <c r="CB61" s="46"/>
      <c r="CC61" s="44"/>
      <c r="CD61" s="54"/>
      <c r="CE61" s="47"/>
      <c r="CF61" s="45"/>
      <c r="CG61" s="44"/>
      <c r="CH61" s="46"/>
      <c r="CI61" s="44"/>
      <c r="CJ61" s="54"/>
      <c r="CK61" s="44"/>
      <c r="CL61" s="45"/>
      <c r="CM61" s="44"/>
      <c r="CN61" s="46"/>
      <c r="CO61" s="44"/>
      <c r="CP61" s="44"/>
      <c r="CQ61" s="44"/>
      <c r="CR61" s="48"/>
      <c r="CS61" s="44"/>
      <c r="CT61" s="49"/>
      <c r="CU61" s="46"/>
      <c r="CV61" s="44"/>
      <c r="CW61" s="44"/>
      <c r="CX61" s="50"/>
      <c r="CY61" s="44"/>
      <c r="CZ61" s="48"/>
      <c r="DA61" s="46"/>
      <c r="DB61" s="44"/>
      <c r="DC61" s="44"/>
      <c r="DD61" s="92"/>
      <c r="DE61" s="44"/>
      <c r="DF61" s="93"/>
      <c r="DG61" s="44"/>
      <c r="DH61" s="44"/>
      <c r="DI61" s="44"/>
      <c r="DJ61" s="45"/>
      <c r="DK61" s="44"/>
      <c r="DL61" s="46"/>
      <c r="DM61" s="46"/>
      <c r="DN61" s="44"/>
      <c r="DO61" s="44"/>
      <c r="DP61" s="45"/>
      <c r="DQ61" s="44"/>
      <c r="DR61" s="53"/>
      <c r="DS61" s="44"/>
      <c r="DT61" s="44"/>
      <c r="DU61" s="44"/>
      <c r="DV61" s="45"/>
      <c r="DW61" s="44"/>
      <c r="DX61" s="46"/>
      <c r="DY61" s="44"/>
      <c r="DZ61" s="44"/>
      <c r="EA61" s="44"/>
      <c r="EB61" s="45"/>
      <c r="EC61" s="44"/>
      <c r="ED61" s="46"/>
      <c r="EE61" s="44"/>
      <c r="EF61" s="44"/>
      <c r="EG61" s="44"/>
      <c r="EH61" s="45"/>
      <c r="EI61" s="44"/>
      <c r="EJ61" s="46"/>
      <c r="EK61" s="44"/>
      <c r="EL61" s="44"/>
      <c r="EM61" s="44"/>
      <c r="EN61" s="45"/>
      <c r="EO61" s="44"/>
      <c r="EP61" s="46"/>
      <c r="EQ61" s="44"/>
      <c r="ER61" s="44"/>
      <c r="ES61" s="44"/>
      <c r="ET61" s="45"/>
      <c r="EU61" s="44"/>
      <c r="EV61" s="46"/>
      <c r="EW61" s="44"/>
      <c r="EX61" s="44"/>
      <c r="EY61" s="44"/>
      <c r="EZ61" s="54"/>
      <c r="FA61" s="44"/>
      <c r="FB61" s="46"/>
      <c r="FC61" s="44"/>
      <c r="FD61" s="44"/>
      <c r="FE61" s="44"/>
      <c r="FF61" s="45"/>
      <c r="FG61" s="47"/>
      <c r="FH61" s="46"/>
      <c r="FI61" s="44"/>
      <c r="FJ61" s="44"/>
      <c r="FK61" s="44"/>
      <c r="FL61" s="45"/>
      <c r="FM61" s="55"/>
      <c r="FN61" s="46"/>
      <c r="FO61" s="44"/>
      <c r="FP61" s="44"/>
      <c r="FQ61" s="44"/>
      <c r="FR61" s="45"/>
      <c r="FS61" s="44"/>
      <c r="FT61" s="46"/>
      <c r="FU61" s="44"/>
      <c r="FV61" s="44"/>
      <c r="FW61" s="44"/>
      <c r="FX61" s="45"/>
      <c r="FY61" s="44"/>
      <c r="FZ61" s="45"/>
      <c r="GA61" s="46"/>
      <c r="GB61" s="44"/>
      <c r="GC61" s="44"/>
      <c r="GD61" s="45"/>
      <c r="GE61" s="55"/>
      <c r="GF61" s="46"/>
      <c r="GG61" s="44"/>
      <c r="GH61" s="44"/>
      <c r="GI61" s="44"/>
      <c r="GJ61" s="45"/>
      <c r="GK61" s="44"/>
      <c r="GL61" s="46"/>
      <c r="GM61" s="44"/>
      <c r="GN61" s="44"/>
      <c r="GO61" s="47"/>
      <c r="GP61" s="45"/>
      <c r="GQ61" s="44"/>
      <c r="GR61" s="46"/>
      <c r="GS61" s="44"/>
      <c r="GT61" s="44"/>
      <c r="GU61" s="56">
        <f>'2020'!$Q61+'2020'!$W61+'2020'!$AC61+'2020'!$AI61+'2020'!$AO61+'2020'!$AU61+'2020'!$BA61+'2020'!$BG61+'2020'!$BM61+'2020'!$BS61+'2020'!$BY61+'2020'!$CE61+'2020'!$CK61+'2020'!$CQ61+'2020'!$CW61+'2020'!$DC61+'2020'!$DI61+'2020'!$DO61+'2020'!$DU61+'2020'!$EA61+'2020'!$EG61+'2020'!$EM61+'2020'!$ES61+'2020'!$EY61+'2020'!$FE61+'2020'!$FK61+'2020'!$FQ61+'2020'!$FW61+'2020'!$GC61+'2020'!$GI61+'2020'!$GO61</f>
        <v>0</v>
      </c>
      <c r="GV61" s="57"/>
      <c r="GW61" s="56">
        <f>'2020'!$S61+'2020'!$Y61+'2020'!$AE61+'2020'!$AK61+'2020'!$AQ61+'2020'!$AW61+'2020'!$BC61+'2020'!$BI61+'2020'!$BO61+'2020'!$BU61+'2020'!$CA61+'2020'!$CG61+'2020'!$CM61+'2020'!$CS61+'2020'!$CY61+'2020'!$DE61+'2020'!$DK61+'2020'!$DQ61+'2020'!$DW61+'2020'!$EC61+'2020'!$EI61+'2020'!$EO61+'2020'!$EU61+'2020'!$FA61+'2020'!$FG61+'2020'!$FM61+'2020'!$FS61+'2020'!$FY61+'2020'!$GE61+'2020'!$GK61+'2020'!$GQ61</f>
        <v>0</v>
      </c>
      <c r="GX61" s="57"/>
      <c r="GY61" s="58">
        <f>'2020'!$O61+'2020'!$GU61-GW61</f>
        <v>600</v>
      </c>
      <c r="GZ61" s="57">
        <f>('2020'!$GY61*'2020'!$H61)/1000</f>
        <v>0.27438000000000001</v>
      </c>
      <c r="HA61" s="86" t="b">
        <f t="shared" si="9"/>
        <v>0</v>
      </c>
    </row>
    <row r="62" spans="1:209" ht="17.25" customHeight="1" x14ac:dyDescent="0.3">
      <c r="A62" s="76" t="s">
        <v>339</v>
      </c>
      <c r="B62" s="102" t="s">
        <v>291</v>
      </c>
      <c r="C62" s="78" t="s">
        <v>292</v>
      </c>
      <c r="D62" s="30">
        <v>270</v>
      </c>
      <c r="E62" s="30">
        <v>195</v>
      </c>
      <c r="F62" s="30">
        <v>195</v>
      </c>
      <c r="G62" s="29">
        <v>201937</v>
      </c>
      <c r="H62" s="28">
        <v>0.16800000000000001</v>
      </c>
      <c r="I62" s="31">
        <f>'2020'!$GY62</f>
        <v>3000</v>
      </c>
      <c r="J62" s="79">
        <f>('2020'!$I62*H62)/1000</f>
        <v>0.504</v>
      </c>
      <c r="K62" s="33">
        <v>2</v>
      </c>
      <c r="L62" s="34">
        <v>43909</v>
      </c>
      <c r="M62" s="81">
        <v>43912</v>
      </c>
      <c r="N62" s="34">
        <v>43915</v>
      </c>
      <c r="O62" s="35">
        <v>3000</v>
      </c>
      <c r="P62" s="36"/>
      <c r="Q62" s="37"/>
      <c r="R62" s="43"/>
      <c r="S62" s="37"/>
      <c r="T62" s="42"/>
      <c r="U62" s="37"/>
      <c r="V62" s="37"/>
      <c r="W62" s="37"/>
      <c r="X62" s="83"/>
      <c r="Y62" s="39"/>
      <c r="Z62" s="85"/>
      <c r="AA62" s="37"/>
      <c r="AB62" s="37"/>
      <c r="AC62" s="37"/>
      <c r="AD62" s="83"/>
      <c r="AE62" s="39"/>
      <c r="AF62" s="85"/>
      <c r="AG62" s="37"/>
      <c r="AH62" s="37"/>
      <c r="AI62" s="37"/>
      <c r="AJ62" s="38"/>
      <c r="AK62" s="37"/>
      <c r="AL62" s="42"/>
      <c r="AM62" s="37"/>
      <c r="AN62" s="38"/>
      <c r="AO62" s="37"/>
      <c r="AP62" s="43"/>
      <c r="AQ62" s="37"/>
      <c r="AR62" s="42"/>
      <c r="AS62" s="37"/>
      <c r="AT62" s="38"/>
      <c r="AU62" s="37"/>
      <c r="AV62" s="43"/>
      <c r="AW62" s="41"/>
      <c r="AX62" s="37"/>
      <c r="AY62" s="41"/>
      <c r="AZ62" s="43"/>
      <c r="BA62" s="37"/>
      <c r="BB62" s="43"/>
      <c r="BC62" s="37"/>
      <c r="BD62" s="42"/>
      <c r="BE62" s="37"/>
      <c r="BF62" s="38"/>
      <c r="BG62" s="37"/>
      <c r="BH62" s="43"/>
      <c r="BI62" s="37"/>
      <c r="BJ62" s="42"/>
      <c r="BK62" s="37"/>
      <c r="BL62" s="38"/>
      <c r="BM62" s="37"/>
      <c r="BN62" s="43"/>
      <c r="BO62" s="37"/>
      <c r="BP62" s="42"/>
      <c r="BQ62" s="37"/>
      <c r="BR62" s="38"/>
      <c r="BS62" s="37"/>
      <c r="BT62" s="43"/>
      <c r="BU62" s="37"/>
      <c r="BV62" s="42"/>
      <c r="BW62" s="37"/>
      <c r="BX62" s="38"/>
      <c r="BY62" s="44"/>
      <c r="BZ62" s="45"/>
      <c r="CA62" s="44"/>
      <c r="CB62" s="46"/>
      <c r="CC62" s="44"/>
      <c r="CD62" s="54"/>
      <c r="CE62" s="47"/>
      <c r="CF62" s="45"/>
      <c r="CG62" s="44"/>
      <c r="CH62" s="46"/>
      <c r="CI62" s="44"/>
      <c r="CJ62" s="54"/>
      <c r="CK62" s="44"/>
      <c r="CL62" s="45"/>
      <c r="CM62" s="44"/>
      <c r="CN62" s="46"/>
      <c r="CO62" s="44"/>
      <c r="CP62" s="44"/>
      <c r="CQ62" s="44"/>
      <c r="CR62" s="48"/>
      <c r="CS62" s="44"/>
      <c r="CT62" s="49"/>
      <c r="CU62" s="46"/>
      <c r="CV62" s="44"/>
      <c r="CW62" s="44"/>
      <c r="CX62" s="50"/>
      <c r="CY62" s="44"/>
      <c r="CZ62" s="48"/>
      <c r="DA62" s="46"/>
      <c r="DB62" s="44"/>
      <c r="DC62" s="44"/>
      <c r="DD62" s="51"/>
      <c r="DE62" s="44"/>
      <c r="DF62" s="52"/>
      <c r="DG62" s="44"/>
      <c r="DH62" s="44"/>
      <c r="DI62" s="44"/>
      <c r="DJ62" s="45"/>
      <c r="DK62" s="44"/>
      <c r="DL62" s="46"/>
      <c r="DM62" s="46"/>
      <c r="DN62" s="44"/>
      <c r="DO62" s="44"/>
      <c r="DP62" s="45"/>
      <c r="DQ62" s="44"/>
      <c r="DR62" s="53"/>
      <c r="DS62" s="44"/>
      <c r="DT62" s="44"/>
      <c r="DU62" s="44"/>
      <c r="DV62" s="45"/>
      <c r="DW62" s="44"/>
      <c r="DX62" s="46"/>
      <c r="DY62" s="44"/>
      <c r="DZ62" s="44"/>
      <c r="EA62" s="44"/>
      <c r="EB62" s="45"/>
      <c r="EC62" s="44"/>
      <c r="ED62" s="46"/>
      <c r="EE62" s="44"/>
      <c r="EF62" s="44"/>
      <c r="EG62" s="44"/>
      <c r="EH62" s="45"/>
      <c r="EI62" s="44"/>
      <c r="EJ62" s="46"/>
      <c r="EK62" s="44"/>
      <c r="EL62" s="44"/>
      <c r="EM62" s="44"/>
      <c r="EN62" s="45"/>
      <c r="EO62" s="44"/>
      <c r="EP62" s="46"/>
      <c r="EQ62" s="44"/>
      <c r="ER62" s="44"/>
      <c r="ES62" s="44"/>
      <c r="ET62" s="45"/>
      <c r="EU62" s="75"/>
      <c r="EV62" s="46"/>
      <c r="EW62" s="44"/>
      <c r="EX62" s="44"/>
      <c r="EY62" s="44"/>
      <c r="EZ62" s="54"/>
      <c r="FA62" s="44"/>
      <c r="FB62" s="46"/>
      <c r="FC62" s="44"/>
      <c r="FD62" s="44"/>
      <c r="FE62" s="44"/>
      <c r="FF62" s="45"/>
      <c r="FG62" s="47"/>
      <c r="FH62" s="46"/>
      <c r="FI62" s="44"/>
      <c r="FJ62" s="44"/>
      <c r="FK62" s="44"/>
      <c r="FL62" s="45"/>
      <c r="FM62" s="55"/>
      <c r="FN62" s="46"/>
      <c r="FO62" s="44"/>
      <c r="FP62" s="44"/>
      <c r="FQ62" s="44"/>
      <c r="FR62" s="45"/>
      <c r="FS62" s="44"/>
      <c r="FT62" s="46"/>
      <c r="FU62" s="44"/>
      <c r="FV62" s="44"/>
      <c r="FW62" s="44"/>
      <c r="FX62" s="45"/>
      <c r="FY62" s="44"/>
      <c r="FZ62" s="45"/>
      <c r="GA62" s="46"/>
      <c r="GB62" s="44"/>
      <c r="GC62" s="44"/>
      <c r="GD62" s="45"/>
      <c r="GE62" s="55"/>
      <c r="GF62" s="46"/>
      <c r="GG62" s="44"/>
      <c r="GH62" s="44"/>
      <c r="GI62" s="44"/>
      <c r="GJ62" s="45"/>
      <c r="GK62" s="44"/>
      <c r="GL62" s="46"/>
      <c r="GM62" s="44"/>
      <c r="GN62" s="44"/>
      <c r="GO62" s="47"/>
      <c r="GP62" s="45"/>
      <c r="GQ62" s="44"/>
      <c r="GR62" s="46"/>
      <c r="GS62" s="44"/>
      <c r="GT62" s="44"/>
      <c r="GU62" s="56">
        <f>'2020'!$Q62+'2020'!$W62+'2020'!$AC62+'2020'!$AI62+'2020'!$AO62+'2020'!$AU62+'2020'!$BA62+'2020'!$BG62+'2020'!$BM62+'2020'!$BS62+'2020'!$BY62+'2020'!$CE62+'2020'!$CK62+'2020'!$CQ62+'2020'!$CW62+'2020'!$DC62+'2020'!$DI62+'2020'!$DO62+'2020'!$DU62+'2020'!$EA62+'2020'!$EG62+'2020'!$EM62+'2020'!$ES62+'2020'!$EY62+'2020'!$FE62+'2020'!$FK62+'2020'!$FQ62+'2020'!$FW62+'2020'!$GC62+'2020'!$GI62+'2020'!$GO62</f>
        <v>0</v>
      </c>
      <c r="GV62" s="57"/>
      <c r="GW62" s="56">
        <f>'2020'!$S62+'2020'!$Y62+'2020'!$AE62+'2020'!$AK62+'2020'!$AQ62+'2020'!$AW62+'2020'!$BC62+'2020'!$BI62+'2020'!$BO62+'2020'!$BU62+'2020'!$CA62+'2020'!$CG62+'2020'!$CM62+'2020'!$CS62+'2020'!$CY62+'2020'!$DE62+'2020'!$DK62+'2020'!$DQ62+'2020'!$DW62+'2020'!$EC62+'2020'!$EI62+'2020'!$EO62+'2020'!$EU62+'2020'!$FA62+'2020'!$FG62+'2020'!$FM62+'2020'!$FS62+'2020'!$FY62+'2020'!$GE62+'2020'!$GK62+'2020'!$GQ62</f>
        <v>0</v>
      </c>
      <c r="GX62" s="57"/>
      <c r="GY62" s="58">
        <f>'2020'!$O62+'2020'!$GU62-GW62</f>
        <v>3000</v>
      </c>
      <c r="GZ62" s="57">
        <f>('2020'!$GY62*'2020'!$H62)/1000</f>
        <v>0.504</v>
      </c>
      <c r="HA62" s="86" t="b">
        <f>$G62=$D$3</f>
        <v>0</v>
      </c>
    </row>
    <row r="63" spans="1:209" ht="17.25" customHeight="1" x14ac:dyDescent="0.3">
      <c r="A63" s="76" t="s">
        <v>339</v>
      </c>
      <c r="B63" s="77" t="s">
        <v>293</v>
      </c>
      <c r="C63" s="87" t="s">
        <v>294</v>
      </c>
      <c r="D63" s="28">
        <v>279</v>
      </c>
      <c r="E63" s="28">
        <v>193</v>
      </c>
      <c r="F63" s="28">
        <v>381</v>
      </c>
      <c r="G63" s="88">
        <v>201711</v>
      </c>
      <c r="H63" s="28">
        <v>0.40620000000000001</v>
      </c>
      <c r="I63" s="89">
        <f>'2020'!$GY63</f>
        <v>6900</v>
      </c>
      <c r="J63" s="79">
        <f>('2020'!$I63*H63)/1000</f>
        <v>2.8027800000000003</v>
      </c>
      <c r="K63" s="80">
        <v>15</v>
      </c>
      <c r="L63" s="90">
        <v>43891</v>
      </c>
      <c r="M63" s="91">
        <v>43897</v>
      </c>
      <c r="N63" s="90">
        <v>43893</v>
      </c>
      <c r="O63" s="71">
        <v>6900</v>
      </c>
      <c r="P63" s="36"/>
      <c r="Q63" s="37"/>
      <c r="R63" s="38"/>
      <c r="S63" s="37"/>
      <c r="T63" s="37"/>
      <c r="U63" s="37"/>
      <c r="V63" s="37"/>
      <c r="W63" s="37"/>
      <c r="X63" s="38"/>
      <c r="Y63" s="39"/>
      <c r="Z63" s="37"/>
      <c r="AA63" s="37"/>
      <c r="AB63" s="37"/>
      <c r="AC63" s="37"/>
      <c r="AD63" s="38"/>
      <c r="AE63" s="39"/>
      <c r="AF63" s="37"/>
      <c r="AG63" s="37"/>
      <c r="AH63" s="37"/>
      <c r="AI63" s="37"/>
      <c r="AJ63" s="38"/>
      <c r="AK63" s="37"/>
      <c r="AL63" s="37"/>
      <c r="AM63" s="37"/>
      <c r="AN63" s="38"/>
      <c r="AO63" s="37"/>
      <c r="AP63" s="38"/>
      <c r="AQ63" s="37"/>
      <c r="AR63" s="37"/>
      <c r="AS63" s="37"/>
      <c r="AT63" s="38"/>
      <c r="AU63" s="37"/>
      <c r="AV63" s="38"/>
      <c r="AW63" s="41"/>
      <c r="AX63" s="37"/>
      <c r="AY63" s="41"/>
      <c r="AZ63" s="38"/>
      <c r="BA63" s="37"/>
      <c r="BB63" s="38"/>
      <c r="BC63" s="37"/>
      <c r="BD63" s="37"/>
      <c r="BE63" s="37"/>
      <c r="BF63" s="38"/>
      <c r="BG63" s="37"/>
      <c r="BH63" s="38"/>
      <c r="BI63" s="37"/>
      <c r="BJ63" s="37"/>
      <c r="BK63" s="37"/>
      <c r="BL63" s="38"/>
      <c r="BM63" s="37"/>
      <c r="BN63" s="38"/>
      <c r="BO63" s="37"/>
      <c r="BP63" s="37"/>
      <c r="BQ63" s="37"/>
      <c r="BR63" s="38"/>
      <c r="BS63" s="37"/>
      <c r="BT63" s="38"/>
      <c r="BU63" s="37"/>
      <c r="BV63" s="37"/>
      <c r="BW63" s="37"/>
      <c r="BX63" s="38"/>
      <c r="BY63" s="44"/>
      <c r="BZ63" s="54"/>
      <c r="CA63" s="44"/>
      <c r="CB63" s="44"/>
      <c r="CC63" s="44"/>
      <c r="CD63" s="54"/>
      <c r="CE63" s="47"/>
      <c r="CF63" s="54"/>
      <c r="CG63" s="44"/>
      <c r="CH63" s="44"/>
      <c r="CI63" s="44"/>
      <c r="CJ63" s="54"/>
      <c r="CK63" s="44"/>
      <c r="CL63" s="54"/>
      <c r="CM63" s="44"/>
      <c r="CN63" s="44"/>
      <c r="CO63" s="44"/>
      <c r="CP63" s="44"/>
      <c r="CQ63" s="44"/>
      <c r="CR63" s="48"/>
      <c r="CS63" s="44"/>
      <c r="CT63" s="49"/>
      <c r="CU63" s="44"/>
      <c r="CV63" s="44"/>
      <c r="CW63" s="44"/>
      <c r="CX63" s="50"/>
      <c r="CY63" s="44"/>
      <c r="CZ63" s="48"/>
      <c r="DA63" s="44"/>
      <c r="DB63" s="44"/>
      <c r="DC63" s="44"/>
      <c r="DD63" s="92"/>
      <c r="DE63" s="44"/>
      <c r="DF63" s="93"/>
      <c r="DG63" s="44"/>
      <c r="DH63" s="44"/>
      <c r="DI63" s="44"/>
      <c r="DJ63" s="54"/>
      <c r="DK63" s="44"/>
      <c r="DL63" s="46"/>
      <c r="DM63" s="44"/>
      <c r="DN63" s="44"/>
      <c r="DO63" s="44"/>
      <c r="DP63" s="45"/>
      <c r="DQ63" s="44"/>
      <c r="DR63" s="53"/>
      <c r="DS63" s="44"/>
      <c r="DT63" s="44"/>
      <c r="DU63" s="44"/>
      <c r="DV63" s="45"/>
      <c r="DW63" s="44"/>
      <c r="DX63" s="46"/>
      <c r="DY63" s="44"/>
      <c r="DZ63" s="44"/>
      <c r="EA63" s="44"/>
      <c r="EB63" s="45"/>
      <c r="EC63" s="44"/>
      <c r="ED63" s="46"/>
      <c r="EE63" s="44"/>
      <c r="EF63" s="44"/>
      <c r="EG63" s="44"/>
      <c r="EH63" s="45"/>
      <c r="EI63" s="44"/>
      <c r="EJ63" s="46"/>
      <c r="EK63" s="44"/>
      <c r="EL63" s="44"/>
      <c r="EM63" s="44"/>
      <c r="EN63" s="45"/>
      <c r="EO63" s="44"/>
      <c r="EP63" s="46"/>
      <c r="EQ63" s="44"/>
      <c r="ER63" s="44"/>
      <c r="ES63" s="44"/>
      <c r="ET63" s="45"/>
      <c r="EU63" s="44"/>
      <c r="EV63" s="46"/>
      <c r="EW63" s="44"/>
      <c r="EX63" s="44"/>
      <c r="EY63" s="44"/>
      <c r="EZ63" s="54"/>
      <c r="FA63" s="44"/>
      <c r="FB63" s="46"/>
      <c r="FC63" s="44"/>
      <c r="FD63" s="44"/>
      <c r="FE63" s="44"/>
      <c r="FF63" s="45"/>
      <c r="FG63" s="47"/>
      <c r="FH63" s="46"/>
      <c r="FI63" s="44"/>
      <c r="FJ63" s="44"/>
      <c r="FK63" s="44"/>
      <c r="FL63" s="45"/>
      <c r="FM63" s="55"/>
      <c r="FN63" s="44"/>
      <c r="FO63" s="44"/>
      <c r="FP63" s="44"/>
      <c r="FQ63" s="44"/>
      <c r="FR63" s="54"/>
      <c r="FS63" s="44"/>
      <c r="FT63" s="44"/>
      <c r="FU63" s="44"/>
      <c r="FV63" s="44"/>
      <c r="FW63" s="44"/>
      <c r="FX63" s="54"/>
      <c r="FY63" s="44"/>
      <c r="FZ63" s="54"/>
      <c r="GA63" s="44"/>
      <c r="GB63" s="44"/>
      <c r="GC63" s="44"/>
      <c r="GD63" s="54"/>
      <c r="GE63" s="55"/>
      <c r="GF63" s="44"/>
      <c r="GG63" s="44"/>
      <c r="GH63" s="44"/>
      <c r="GI63" s="44"/>
      <c r="GJ63" s="54"/>
      <c r="GK63" s="44"/>
      <c r="GL63" s="44"/>
      <c r="GM63" s="44"/>
      <c r="GN63" s="44"/>
      <c r="GO63" s="47"/>
      <c r="GP63" s="54"/>
      <c r="GQ63" s="44"/>
      <c r="GR63" s="44"/>
      <c r="GS63" s="44"/>
      <c r="GT63" s="44"/>
      <c r="GU63" s="56">
        <f>'2020'!$Q63+'2020'!$W63+'2020'!$AC63+'2020'!$AI63+'2020'!$AO63+'2020'!$AU63+'2020'!$BA63+'2020'!$BG63+'2020'!$BM63+'2020'!$BS63+'2020'!$BY63+'2020'!$CE63+'2020'!$CK63+'2020'!$CQ63+'2020'!$CW63+'2020'!$DC63+'2020'!$DI63+'2020'!$DO63+'2020'!$DU63+'2020'!$EA63+'2020'!$EG63+'2020'!$EM63+'2020'!$ES63+'2020'!$EY63+'2020'!$FE63+'2020'!$FK63+'2020'!$FQ63+'2020'!$FW63+'2020'!$GC63+'2020'!$GI63+'2020'!$GO63</f>
        <v>0</v>
      </c>
      <c r="GV63" s="57"/>
      <c r="GW63" s="56">
        <f>'2020'!$S63+'2020'!$Y63+'2020'!$AE63+'2020'!$AK63+'2020'!$AQ63+'2020'!$AW63+'2020'!$BC63+'2020'!$BI63+'2020'!$BO63+'2020'!$BU63+'2020'!$CA63+'2020'!$CG63+'2020'!$CM63+'2020'!$CS63+'2020'!$CY63+'2020'!$DE63+'2020'!$DK63+'2020'!$DQ63+'2020'!$DW63+'2020'!$EC63+'2020'!$EI63+'2020'!$EO63+'2020'!$EU63+'2020'!$FA63+'2020'!$FG63+'2020'!$FM63+'2020'!$FS63+'2020'!$FY63+'2020'!$GE63+'2020'!$GK63+'2020'!$GQ63</f>
        <v>0</v>
      </c>
      <c r="GX63" s="57"/>
      <c r="GY63" s="58">
        <f>'2020'!$O63+'2020'!$GU63-GW63</f>
        <v>6900</v>
      </c>
      <c r="GZ63" s="57">
        <f>('2020'!$GY63*'2020'!$H63)/1000</f>
        <v>2.8027800000000003</v>
      </c>
      <c r="HA63" s="86" t="b">
        <f>$G63=$D$3</f>
        <v>0</v>
      </c>
    </row>
    <row r="64" spans="1:209" ht="17.25" customHeight="1" x14ac:dyDescent="0.3">
      <c r="A64" s="76" t="s">
        <v>339</v>
      </c>
      <c r="B64" s="103" t="s">
        <v>295</v>
      </c>
      <c r="C64" s="27" t="s">
        <v>296</v>
      </c>
      <c r="D64" s="28">
        <v>410</v>
      </c>
      <c r="E64" s="28">
        <v>230</v>
      </c>
      <c r="F64" s="28">
        <v>350</v>
      </c>
      <c r="G64" s="29">
        <v>201770</v>
      </c>
      <c r="H64" s="30">
        <v>0.57279999999999998</v>
      </c>
      <c r="I64" s="31">
        <f>'2020'!$GY64</f>
        <v>1732</v>
      </c>
      <c r="J64" s="32">
        <f>('2020'!$I64*H64)/1000</f>
        <v>0.9920895999999999</v>
      </c>
      <c r="K64" s="33">
        <v>3</v>
      </c>
      <c r="L64" s="34">
        <v>43895</v>
      </c>
      <c r="M64" s="81">
        <v>43903</v>
      </c>
      <c r="N64" s="34">
        <v>43900</v>
      </c>
      <c r="O64" s="104">
        <v>1732</v>
      </c>
      <c r="P64" s="36"/>
      <c r="Q64" s="61"/>
      <c r="R64" s="68"/>
      <c r="S64" s="61"/>
      <c r="T64" s="61"/>
      <c r="U64" s="61"/>
      <c r="V64" s="61"/>
      <c r="W64" s="61"/>
      <c r="X64" s="68"/>
      <c r="Y64" s="95"/>
      <c r="Z64" s="61"/>
      <c r="AA64" s="61"/>
      <c r="AB64" s="61"/>
      <c r="AC64" s="61"/>
      <c r="AD64" s="68"/>
      <c r="AE64" s="95"/>
      <c r="AF64" s="61"/>
      <c r="AG64" s="61"/>
      <c r="AH64" s="61"/>
      <c r="AI64" s="61"/>
      <c r="AJ64" s="61"/>
      <c r="AK64" s="61"/>
      <c r="AL64" s="61"/>
      <c r="AM64" s="61"/>
      <c r="AN64" s="61"/>
      <c r="AO64" s="61"/>
      <c r="AP64" s="68"/>
      <c r="AQ64" s="61"/>
      <c r="AR64" s="61"/>
      <c r="AS64" s="61"/>
      <c r="AT64" s="61"/>
      <c r="AU64" s="61"/>
      <c r="AV64" s="68"/>
      <c r="AW64" s="61"/>
      <c r="AX64" s="61"/>
      <c r="AY64" s="61"/>
      <c r="AZ64" s="68"/>
      <c r="BA64" s="61"/>
      <c r="BB64" s="68"/>
      <c r="BC64" s="61"/>
      <c r="BD64" s="61"/>
      <c r="BE64" s="61"/>
      <c r="BF64" s="68"/>
      <c r="BG64" s="61"/>
      <c r="BH64" s="68"/>
      <c r="BI64" s="61"/>
      <c r="BJ64" s="61"/>
      <c r="BK64" s="61"/>
      <c r="BL64" s="68"/>
      <c r="BM64" s="61"/>
      <c r="BN64" s="68"/>
      <c r="BO64" s="61"/>
      <c r="BP64" s="61"/>
      <c r="BQ64" s="61"/>
      <c r="BR64" s="68"/>
      <c r="BS64" s="61"/>
      <c r="BT64" s="68"/>
      <c r="BU64" s="61"/>
      <c r="BV64" s="61"/>
      <c r="BW64" s="61"/>
      <c r="BX64" s="68"/>
      <c r="BY64" s="44"/>
      <c r="BZ64" s="54"/>
      <c r="CA64" s="44"/>
      <c r="CB64" s="44"/>
      <c r="CC64" s="44"/>
      <c r="CD64" s="54"/>
      <c r="CE64" s="47"/>
      <c r="CF64" s="54"/>
      <c r="CG64" s="44"/>
      <c r="CH64" s="44"/>
      <c r="CI64" s="44"/>
      <c r="CJ64" s="54"/>
      <c r="CK64" s="44"/>
      <c r="CL64" s="54"/>
      <c r="CM64" s="44"/>
      <c r="CN64" s="44"/>
      <c r="CO64" s="44"/>
      <c r="CP64" s="44"/>
      <c r="CQ64" s="44"/>
      <c r="CR64" s="72"/>
      <c r="CS64" s="44"/>
      <c r="CT64" s="73"/>
      <c r="CU64" s="44"/>
      <c r="CV64" s="44"/>
      <c r="CW64" s="44"/>
      <c r="CX64" s="74"/>
      <c r="CY64" s="44"/>
      <c r="CZ64" s="72"/>
      <c r="DA64" s="44"/>
      <c r="DB64" s="44"/>
      <c r="DC64" s="44"/>
      <c r="DD64" s="51"/>
      <c r="DE64" s="44"/>
      <c r="DF64" s="52"/>
      <c r="DG64" s="44"/>
      <c r="DH64" s="44"/>
      <c r="DI64" s="44"/>
      <c r="DJ64" s="54"/>
      <c r="DK64" s="44"/>
      <c r="DL64" s="44"/>
      <c r="DM64" s="44"/>
      <c r="DN64" s="44"/>
      <c r="DO64" s="44"/>
      <c r="DP64" s="54"/>
      <c r="DQ64" s="44"/>
      <c r="DR64" s="53"/>
      <c r="DS64" s="44"/>
      <c r="DT64" s="44"/>
      <c r="DU64" s="44"/>
      <c r="DV64" s="54"/>
      <c r="DW64" s="44"/>
      <c r="DX64" s="46"/>
      <c r="DY64" s="44"/>
      <c r="DZ64" s="44"/>
      <c r="EA64" s="44"/>
      <c r="EB64" s="54"/>
      <c r="EC64" s="44"/>
      <c r="ED64" s="46"/>
      <c r="EE64" s="44"/>
      <c r="EF64" s="44"/>
      <c r="EG64" s="44"/>
      <c r="EH64" s="54"/>
      <c r="EI64" s="44"/>
      <c r="EJ64" s="44"/>
      <c r="EK64" s="44"/>
      <c r="EL64" s="44"/>
      <c r="EM64" s="44"/>
      <c r="EN64" s="54"/>
      <c r="EO64" s="44"/>
      <c r="EP64" s="46"/>
      <c r="EQ64" s="44"/>
      <c r="ER64" s="44"/>
      <c r="ES64" s="44"/>
      <c r="ET64" s="54"/>
      <c r="EU64" s="44"/>
      <c r="EV64" s="46"/>
      <c r="EW64" s="44"/>
      <c r="EX64" s="44"/>
      <c r="EY64" s="44"/>
      <c r="EZ64" s="44"/>
      <c r="FA64" s="44"/>
      <c r="FB64" s="44"/>
      <c r="FC64" s="44"/>
      <c r="FD64" s="44"/>
      <c r="FE64" s="44"/>
      <c r="FF64" s="54"/>
      <c r="FG64" s="47"/>
      <c r="FH64" s="44"/>
      <c r="FI64" s="44"/>
      <c r="FJ64" s="44"/>
      <c r="FK64" s="44"/>
      <c r="FL64" s="54"/>
      <c r="FM64" s="55"/>
      <c r="FN64" s="44"/>
      <c r="FO64" s="44"/>
      <c r="FP64" s="44"/>
      <c r="FQ64" s="44"/>
      <c r="FR64" s="54"/>
      <c r="FS64" s="44"/>
      <c r="FT64" s="44"/>
      <c r="FU64" s="44"/>
      <c r="FV64" s="44"/>
      <c r="FW64" s="44"/>
      <c r="FX64" s="54"/>
      <c r="FY64" s="44"/>
      <c r="FZ64" s="54"/>
      <c r="GA64" s="44"/>
      <c r="GB64" s="44"/>
      <c r="GC64" s="44"/>
      <c r="GD64" s="54"/>
      <c r="GE64" s="55"/>
      <c r="GF64" s="44"/>
      <c r="GG64" s="44"/>
      <c r="GH64" s="44"/>
      <c r="GI64" s="44"/>
      <c r="GJ64" s="54"/>
      <c r="GK64" s="44"/>
      <c r="GL64" s="44"/>
      <c r="GM64" s="44"/>
      <c r="GN64" s="44"/>
      <c r="GO64" s="47"/>
      <c r="GP64" s="44"/>
      <c r="GQ64" s="44"/>
      <c r="GR64" s="44"/>
      <c r="GS64" s="44"/>
      <c r="GT64" s="44"/>
      <c r="GU64" s="56">
        <f>'2020'!$Q64+'2020'!$W64+'2020'!$AC64+'2020'!$AI64+'2020'!$AO64+'2020'!$AU64+'2020'!$BA64+'2020'!$BG64+'2020'!$BM64+'2020'!$BS64+'2020'!$BY64+'2020'!$CE64+'2020'!$CK64+'2020'!$CQ64+'2020'!$CW64+'2020'!$DC64+'2020'!$DI64+'2020'!$DO64+'2020'!$DU64+'2020'!$EA64+'2020'!$EG64+'2020'!$EM64+'2020'!$ES64+'2020'!$EY64+'2020'!$FE64+'2020'!$FK64+'2020'!$FQ64+'2020'!$FW64+'2020'!$GC64+'2020'!$GI64+'2020'!$GO64</f>
        <v>0</v>
      </c>
      <c r="GV64" s="69"/>
      <c r="GW64" s="56">
        <f>'2020'!$S64+'2020'!$Y64+'2020'!$AE64+'2020'!$AK64+'2020'!$AQ64+'2020'!$AW64+'2020'!$BC64+'2020'!$BI64+'2020'!$BO64+'2020'!$BU64+'2020'!$CA64+'2020'!$CG64+'2020'!$CM64+'2020'!$CS64+'2020'!$CY64+'2020'!$DE64+'2020'!$DK64+'2020'!$DQ64+'2020'!$DW64+'2020'!$EC64+'2020'!$EI64+'2020'!$EO64+'2020'!$EU64+'2020'!$FA64+'2020'!$FG64+'2020'!$FM64+'2020'!$FS64+'2020'!$FY64+'2020'!$GE64+'2020'!$GK64+'2020'!$GQ64</f>
        <v>0</v>
      </c>
      <c r="GX64" s="69"/>
      <c r="GY64" s="58">
        <f>'2020'!$O64+'2020'!$GU64-GW64</f>
        <v>1732</v>
      </c>
      <c r="GZ64" s="69">
        <f>('2020'!$GY64*'2020'!$H64)/1000</f>
        <v>0.9920895999999999</v>
      </c>
      <c r="HA64" s="70" t="b">
        <f>$G64=$D$3</f>
        <v>0</v>
      </c>
    </row>
    <row r="65" spans="1:209" ht="17.25" customHeight="1" x14ac:dyDescent="0.3">
      <c r="A65" s="25" t="s">
        <v>340</v>
      </c>
      <c r="B65" s="103" t="s">
        <v>295</v>
      </c>
      <c r="C65" s="27" t="s">
        <v>297</v>
      </c>
      <c r="D65" s="28">
        <v>410</v>
      </c>
      <c r="E65" s="28">
        <v>230</v>
      </c>
      <c r="F65" s="28">
        <v>370</v>
      </c>
      <c r="G65" s="29">
        <v>201773</v>
      </c>
      <c r="H65" s="30">
        <v>0.59179999999999999</v>
      </c>
      <c r="I65" s="31">
        <f>'2020'!$GY65</f>
        <v>5640</v>
      </c>
      <c r="J65" s="32">
        <f>('2020'!$I65*H65)/1000</f>
        <v>3.3377520000000001</v>
      </c>
      <c r="K65" s="33">
        <v>9</v>
      </c>
      <c r="L65" s="34">
        <v>43895</v>
      </c>
      <c r="M65" s="81">
        <v>43903</v>
      </c>
      <c r="N65" s="34">
        <v>43900</v>
      </c>
      <c r="O65" s="104">
        <v>5640</v>
      </c>
      <c r="P65" s="36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8"/>
      <c r="BG65" s="61"/>
      <c r="BH65" s="68"/>
      <c r="BI65" s="61"/>
      <c r="BJ65" s="61"/>
      <c r="BK65" s="61"/>
      <c r="BL65" s="68"/>
      <c r="BM65" s="61"/>
      <c r="BN65" s="68"/>
      <c r="BO65" s="61"/>
      <c r="BP65" s="61"/>
      <c r="BQ65" s="61"/>
      <c r="BR65" s="68"/>
      <c r="BS65" s="61"/>
      <c r="BT65" s="68"/>
      <c r="BU65" s="61"/>
      <c r="BV65" s="61"/>
      <c r="BW65" s="61"/>
      <c r="BX65" s="68"/>
      <c r="BY65" s="44"/>
      <c r="BZ65" s="54"/>
      <c r="CA65" s="44"/>
      <c r="CB65" s="44"/>
      <c r="CC65" s="44"/>
      <c r="CD65" s="54"/>
      <c r="CE65" s="47"/>
      <c r="CF65" s="54"/>
      <c r="CG65" s="44"/>
      <c r="CH65" s="44"/>
      <c r="CI65" s="44"/>
      <c r="CJ65" s="54"/>
      <c r="CK65" s="44"/>
      <c r="CL65" s="54"/>
      <c r="CM65" s="44"/>
      <c r="CN65" s="44"/>
      <c r="CO65" s="44"/>
      <c r="CP65" s="44"/>
      <c r="CQ65" s="44"/>
      <c r="CR65" s="72"/>
      <c r="CS65" s="44"/>
      <c r="CT65" s="73"/>
      <c r="CU65" s="44"/>
      <c r="CV65" s="44"/>
      <c r="CW65" s="44"/>
      <c r="CX65" s="74"/>
      <c r="CY65" s="44"/>
      <c r="CZ65" s="72"/>
      <c r="DA65" s="44"/>
      <c r="DB65" s="44"/>
      <c r="DC65" s="44"/>
      <c r="DD65" s="51"/>
      <c r="DE65" s="44"/>
      <c r="DF65" s="52"/>
      <c r="DG65" s="44"/>
      <c r="DH65" s="44"/>
      <c r="DI65" s="44"/>
      <c r="DJ65" s="54"/>
      <c r="DK65" s="44"/>
      <c r="DL65" s="44"/>
      <c r="DM65" s="44"/>
      <c r="DN65" s="44"/>
      <c r="DO65" s="44"/>
      <c r="DP65" s="54"/>
      <c r="DQ65" s="44"/>
      <c r="DR65" s="53"/>
      <c r="DS65" s="44"/>
      <c r="DT65" s="44"/>
      <c r="DU65" s="44"/>
      <c r="DV65" s="54"/>
      <c r="DW65" s="44"/>
      <c r="DX65" s="46"/>
      <c r="DY65" s="44"/>
      <c r="DZ65" s="44"/>
      <c r="EA65" s="44"/>
      <c r="EB65" s="54"/>
      <c r="EC65" s="44"/>
      <c r="ED65" s="46"/>
      <c r="EE65" s="44"/>
      <c r="EF65" s="44"/>
      <c r="EG65" s="44"/>
      <c r="EH65" s="54"/>
      <c r="EI65" s="44"/>
      <c r="EJ65" s="44"/>
      <c r="EK65" s="44"/>
      <c r="EL65" s="44"/>
      <c r="EM65" s="44"/>
      <c r="EN65" s="54"/>
      <c r="EO65" s="44"/>
      <c r="EP65" s="46"/>
      <c r="EQ65" s="44"/>
      <c r="ER65" s="44"/>
      <c r="ES65" s="44"/>
      <c r="ET65" s="54"/>
      <c r="EU65" s="44"/>
      <c r="EV65" s="46"/>
      <c r="EW65" s="44"/>
      <c r="EX65" s="44"/>
      <c r="EY65" s="44"/>
      <c r="EZ65" s="54"/>
      <c r="FA65" s="44"/>
      <c r="FB65" s="44"/>
      <c r="FC65" s="44"/>
      <c r="FD65" s="44"/>
      <c r="FE65" s="44"/>
      <c r="FF65" s="54"/>
      <c r="FG65" s="47"/>
      <c r="FH65" s="44"/>
      <c r="FI65" s="44"/>
      <c r="FJ65" s="44"/>
      <c r="FK65" s="44"/>
      <c r="FL65" s="54"/>
      <c r="FM65" s="55"/>
      <c r="FN65" s="44"/>
      <c r="FO65" s="44"/>
      <c r="FP65" s="44"/>
      <c r="FQ65" s="44"/>
      <c r="FR65" s="54"/>
      <c r="FS65" s="44"/>
      <c r="FT65" s="44"/>
      <c r="FU65" s="44"/>
      <c r="FV65" s="44"/>
      <c r="FW65" s="44"/>
      <c r="FX65" s="54"/>
      <c r="FY65" s="44"/>
      <c r="FZ65" s="54"/>
      <c r="GA65" s="44"/>
      <c r="GB65" s="44"/>
      <c r="GC65" s="44"/>
      <c r="GD65" s="54"/>
      <c r="GE65" s="55"/>
      <c r="GF65" s="44"/>
      <c r="GG65" s="44"/>
      <c r="GH65" s="44"/>
      <c r="GI65" s="44"/>
      <c r="GJ65" s="54"/>
      <c r="GK65" s="44"/>
      <c r="GL65" s="44"/>
      <c r="GM65" s="44"/>
      <c r="GN65" s="44"/>
      <c r="GO65" s="47"/>
      <c r="GP65" s="54"/>
      <c r="GQ65" s="44"/>
      <c r="GR65" s="44"/>
      <c r="GS65" s="44"/>
      <c r="GT65" s="44"/>
      <c r="GU65" s="56">
        <f>'2020'!$Q65+'2020'!$W65+'2020'!$AC65+'2020'!$AI65+'2020'!$AO65+'2020'!$AU65+'2020'!$BA65+'2020'!$BG65+'2020'!$BM65+'2020'!$BS65+'2020'!$BY65+'2020'!$CE65+'2020'!$CK65+'2020'!$CQ65+'2020'!$CW65+'2020'!$DC65+'2020'!$DI65+'2020'!$DO65+'2020'!$DU65+'2020'!$EA65+'2020'!$EG65+'2020'!$EM65+'2020'!$ES65+'2020'!$EY65+'2020'!$FE65+'2020'!$FK65+'2020'!$FQ65+'2020'!$FW65+'2020'!$GC65+'2020'!$GI65+'2020'!$GO65</f>
        <v>0</v>
      </c>
      <c r="GV65" s="69"/>
      <c r="GW65" s="56">
        <f>'2020'!$S65+'2020'!$Y65+'2020'!$AE65+'2020'!$AK65+'2020'!$AQ65+'2020'!$AW65+'2020'!$BC65+'2020'!$BI65+'2020'!$BO65+'2020'!$BU65+'2020'!$CA65+'2020'!$CG65+'2020'!$CM65+'2020'!$CS65+'2020'!$CY65+'2020'!$DE65+'2020'!$DK65+'2020'!$DQ65+'2020'!$DW65+'2020'!$EC65+'2020'!$EI65+'2020'!$EO65+'2020'!$EU65+'2020'!$FA65+'2020'!$FG65+'2020'!$FM65+'2020'!$FS65+'2020'!$FY65+'2020'!$GE65+'2020'!$GK65+'2020'!$GQ65</f>
        <v>0</v>
      </c>
      <c r="GX65" s="69"/>
      <c r="GY65" s="58">
        <f>'2020'!$O65+'2020'!$GU65-GW65</f>
        <v>5640</v>
      </c>
      <c r="GZ65" s="69">
        <f>('2020'!$GY65*'2020'!$H65)/1000</f>
        <v>3.3377520000000001</v>
      </c>
      <c r="HA65" s="70" t="b">
        <f>$G65=$D$3</f>
        <v>0</v>
      </c>
    </row>
    <row r="66" spans="1:209" ht="17.25" customHeight="1" x14ac:dyDescent="0.3">
      <c r="A66" s="25" t="s">
        <v>340</v>
      </c>
      <c r="B66" s="99" t="s">
        <v>298</v>
      </c>
      <c r="C66" s="27" t="s">
        <v>299</v>
      </c>
      <c r="D66" s="28">
        <v>331</v>
      </c>
      <c r="E66" s="28">
        <v>239</v>
      </c>
      <c r="F66" s="28">
        <v>261</v>
      </c>
      <c r="G66" s="88">
        <v>201404</v>
      </c>
      <c r="H66" s="28">
        <v>0.2492</v>
      </c>
      <c r="I66" s="89">
        <f>'2020'!$GY66</f>
        <v>6250</v>
      </c>
      <c r="J66" s="79">
        <f>('2020'!$I66*H66)/1000</f>
        <v>1.5575000000000001</v>
      </c>
      <c r="K66" s="80">
        <v>5</v>
      </c>
      <c r="L66" s="90">
        <v>43865</v>
      </c>
      <c r="M66" s="91">
        <v>43868</v>
      </c>
      <c r="N66" s="90">
        <v>43867</v>
      </c>
      <c r="O66" s="35">
        <v>6250</v>
      </c>
      <c r="P66" s="36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42"/>
      <c r="BE66" s="37"/>
      <c r="BF66" s="37"/>
      <c r="BG66" s="37"/>
      <c r="BH66" s="43"/>
      <c r="BI66" s="37"/>
      <c r="BJ66" s="42"/>
      <c r="BK66" s="37"/>
      <c r="BL66" s="37"/>
      <c r="BM66" s="37"/>
      <c r="BN66" s="43"/>
      <c r="BO66" s="37"/>
      <c r="BP66" s="42"/>
      <c r="BQ66" s="37"/>
      <c r="BR66" s="37"/>
      <c r="BS66" s="37"/>
      <c r="BT66" s="43"/>
      <c r="BU66" s="37"/>
      <c r="BV66" s="42"/>
      <c r="BW66" s="37"/>
      <c r="BX66" s="37"/>
      <c r="BY66" s="44"/>
      <c r="BZ66" s="45"/>
      <c r="CA66" s="44"/>
      <c r="CB66" s="46"/>
      <c r="CC66" s="44"/>
      <c r="CD66" s="44"/>
      <c r="CE66" s="47"/>
      <c r="CF66" s="45"/>
      <c r="CG66" s="44"/>
      <c r="CH66" s="46"/>
      <c r="CI66" s="44"/>
      <c r="CJ66" s="44"/>
      <c r="CK66" s="44"/>
      <c r="CL66" s="45"/>
      <c r="CM66" s="44"/>
      <c r="CN66" s="46"/>
      <c r="CO66" s="44"/>
      <c r="CP66" s="44"/>
      <c r="CQ66" s="44"/>
      <c r="CR66" s="48"/>
      <c r="CS66" s="44"/>
      <c r="CT66" s="49"/>
      <c r="CU66" s="46"/>
      <c r="CV66" s="44"/>
      <c r="CW66" s="44"/>
      <c r="CX66" s="50"/>
      <c r="CY66" s="44"/>
      <c r="CZ66" s="48"/>
      <c r="DA66" s="46"/>
      <c r="DB66" s="44"/>
      <c r="DC66" s="44"/>
      <c r="DD66" s="92"/>
      <c r="DE66" s="44"/>
      <c r="DF66" s="93"/>
      <c r="DG66" s="44"/>
      <c r="DH66" s="44"/>
      <c r="DI66" s="44"/>
      <c r="DJ66" s="45"/>
      <c r="DK66" s="44"/>
      <c r="DL66" s="46"/>
      <c r="DM66" s="46"/>
      <c r="DN66" s="44"/>
      <c r="DO66" s="44"/>
      <c r="DP66" s="45"/>
      <c r="DQ66" s="44"/>
      <c r="DR66" s="53"/>
      <c r="DS66" s="44"/>
      <c r="DT66" s="44"/>
      <c r="DU66" s="44"/>
      <c r="DV66" s="45"/>
      <c r="DW66" s="44"/>
      <c r="DX66" s="46"/>
      <c r="DY66" s="44"/>
      <c r="DZ66" s="44"/>
      <c r="EA66" s="44"/>
      <c r="EB66" s="45"/>
      <c r="EC66" s="44"/>
      <c r="ED66" s="46"/>
      <c r="EE66" s="44"/>
      <c r="EF66" s="44"/>
      <c r="EG66" s="44"/>
      <c r="EH66" s="45"/>
      <c r="EI66" s="44"/>
      <c r="EJ66" s="46"/>
      <c r="EK66" s="44"/>
      <c r="EL66" s="44"/>
      <c r="EM66" s="44"/>
      <c r="EN66" s="45"/>
      <c r="EO66" s="44"/>
      <c r="EP66" s="46"/>
      <c r="EQ66" s="44"/>
      <c r="ER66" s="44"/>
      <c r="ES66" s="44"/>
      <c r="ET66" s="45"/>
      <c r="EU66" s="44"/>
      <c r="EV66" s="46"/>
      <c r="EW66" s="44"/>
      <c r="EX66" s="44"/>
      <c r="EY66" s="44"/>
      <c r="EZ66" s="45"/>
      <c r="FA66" s="44"/>
      <c r="FB66" s="46"/>
      <c r="FC66" s="44"/>
      <c r="FD66" s="44"/>
      <c r="FE66" s="44"/>
      <c r="FF66" s="45"/>
      <c r="FG66" s="47"/>
      <c r="FH66" s="46"/>
      <c r="FI66" s="44"/>
      <c r="FJ66" s="44"/>
      <c r="FK66" s="44"/>
      <c r="FL66" s="45"/>
      <c r="FM66" s="55"/>
      <c r="FN66" s="46"/>
      <c r="FO66" s="44"/>
      <c r="FP66" s="44"/>
      <c r="FQ66" s="44"/>
      <c r="FR66" s="45"/>
      <c r="FS66" s="44"/>
      <c r="FT66" s="46"/>
      <c r="FU66" s="44"/>
      <c r="FV66" s="44"/>
      <c r="FW66" s="44"/>
      <c r="FX66" s="45"/>
      <c r="FY66" s="44"/>
      <c r="FZ66" s="45"/>
      <c r="GA66" s="46"/>
      <c r="GB66" s="44"/>
      <c r="GC66" s="44"/>
      <c r="GD66" s="45"/>
      <c r="GE66" s="55"/>
      <c r="GF66" s="46"/>
      <c r="GG66" s="44"/>
      <c r="GH66" s="44"/>
      <c r="GI66" s="44"/>
      <c r="GJ66" s="45"/>
      <c r="GK66" s="44"/>
      <c r="GL66" s="46"/>
      <c r="GM66" s="44"/>
      <c r="GN66" s="44"/>
      <c r="GO66" s="47"/>
      <c r="GP66" s="45"/>
      <c r="GQ66" s="44"/>
      <c r="GR66" s="46"/>
      <c r="GS66" s="44"/>
      <c r="GT66" s="44"/>
      <c r="GU66" s="56">
        <f>'2020'!$Q66+'2020'!$W66+'2020'!$AC66+'2020'!$AI66+'2020'!$AO66+'2020'!$AU66+'2020'!$BA66+'2020'!$BG66+'2020'!$BM66+'2020'!$BS66+'2020'!$BY66+'2020'!$CE66+'2020'!$CK66+'2020'!$CQ66+'2020'!$CW66+'2020'!$DC66+'2020'!$DI66+'2020'!$DO66+'2020'!$DU66+'2020'!$EA66+'2020'!$EG66+'2020'!$EM66+'2020'!$ES66+'2020'!$EY66+'2020'!$FE66+'2020'!$FK66+'2020'!$FQ66+'2020'!$FW66+'2020'!$GC66+'2020'!$GI66+'2020'!$GO66</f>
        <v>0</v>
      </c>
      <c r="GV66" s="57"/>
      <c r="GW66" s="56">
        <f>'2020'!$S66+'2020'!$Y66+'2020'!$AE66+'2020'!$AK66+'2020'!$AQ66+'2020'!$AW66+'2020'!$BC66+'2020'!$BI66+'2020'!$BO66+'2020'!$BU66+'2020'!$CA66+'2020'!$CG66+'2020'!$CM66+'2020'!$CS66+'2020'!$CY66+'2020'!$DE66+'2020'!$DK66+'2020'!$DQ66+'2020'!$DW66+'2020'!$EC66+'2020'!$EI66+'2020'!$EO66+'2020'!$EU66+'2020'!$FA66+'2020'!$FG66+'2020'!$FM66+'2020'!$FS66+'2020'!$FY66+'2020'!$GE66+'2020'!$GK66+'2020'!$GQ66</f>
        <v>0</v>
      </c>
      <c r="GX66" s="57"/>
      <c r="GY66" s="58">
        <f>'2020'!$O66+'2020'!$GU66-GW66</f>
        <v>6250</v>
      </c>
      <c r="GZ66" s="57">
        <f>('2020'!$GY66*'2020'!$H66)/1000</f>
        <v>1.5575000000000001</v>
      </c>
      <c r="HA66" s="59" t="b">
        <f t="shared" si="9"/>
        <v>0</v>
      </c>
    </row>
    <row r="67" spans="1:209" ht="17.25" customHeight="1" x14ac:dyDescent="0.3">
      <c r="A67" s="25" t="s">
        <v>340</v>
      </c>
      <c r="B67" s="99" t="s">
        <v>298</v>
      </c>
      <c r="C67" s="27" t="s">
        <v>299</v>
      </c>
      <c r="D67" s="28">
        <v>331</v>
      </c>
      <c r="E67" s="28">
        <v>239</v>
      </c>
      <c r="F67" s="28">
        <v>261</v>
      </c>
      <c r="G67" s="88">
        <v>201698</v>
      </c>
      <c r="H67" s="28">
        <v>0.2576</v>
      </c>
      <c r="I67" s="89">
        <f>'2020'!$GY67</f>
        <v>25941</v>
      </c>
      <c r="J67" s="79">
        <f>('2020'!$I67*H67)/1000</f>
        <v>6.6824016000000004</v>
      </c>
      <c r="K67" s="80">
        <v>21</v>
      </c>
      <c r="L67" s="90">
        <v>43888</v>
      </c>
      <c r="M67" s="91">
        <v>43905</v>
      </c>
      <c r="N67" s="90">
        <v>43892</v>
      </c>
      <c r="O67" s="35">
        <v>25941</v>
      </c>
      <c r="P67" s="36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42"/>
      <c r="BE67" s="37"/>
      <c r="BF67" s="37"/>
      <c r="BG67" s="37"/>
      <c r="BH67" s="43"/>
      <c r="BI67" s="37"/>
      <c r="BJ67" s="42"/>
      <c r="BK67" s="37"/>
      <c r="BL67" s="37"/>
      <c r="BM67" s="37"/>
      <c r="BN67" s="43"/>
      <c r="BO67" s="37"/>
      <c r="BP67" s="42"/>
      <c r="BQ67" s="37"/>
      <c r="BR67" s="37"/>
      <c r="BS67" s="37"/>
      <c r="BT67" s="43"/>
      <c r="BU67" s="37"/>
      <c r="BV67" s="42"/>
      <c r="BW67" s="37"/>
      <c r="BX67" s="37"/>
      <c r="BY67" s="44"/>
      <c r="BZ67" s="45"/>
      <c r="CA67" s="44"/>
      <c r="CB67" s="46"/>
      <c r="CC67" s="44"/>
      <c r="CD67" s="44"/>
      <c r="CE67" s="47"/>
      <c r="CF67" s="45"/>
      <c r="CG67" s="44"/>
      <c r="CH67" s="46"/>
      <c r="CI67" s="44"/>
      <c r="CJ67" s="44"/>
      <c r="CK67" s="44"/>
      <c r="CL67" s="45"/>
      <c r="CM67" s="44"/>
      <c r="CN67" s="46"/>
      <c r="CO67" s="44"/>
      <c r="CP67" s="44"/>
      <c r="CQ67" s="44"/>
      <c r="CR67" s="48"/>
      <c r="CS67" s="44"/>
      <c r="CT67" s="49"/>
      <c r="CU67" s="46"/>
      <c r="CV67" s="44"/>
      <c r="CW67" s="44"/>
      <c r="CX67" s="50"/>
      <c r="CY67" s="44"/>
      <c r="CZ67" s="48"/>
      <c r="DA67" s="46"/>
      <c r="DB67" s="44"/>
      <c r="DC67" s="44"/>
      <c r="DD67" s="92"/>
      <c r="DE67" s="44"/>
      <c r="DF67" s="93"/>
      <c r="DG67" s="44"/>
      <c r="DH67" s="44"/>
      <c r="DI67" s="44"/>
      <c r="DJ67" s="45"/>
      <c r="DK67" s="44"/>
      <c r="DL67" s="46"/>
      <c r="DM67" s="46"/>
      <c r="DN67" s="44"/>
      <c r="DO67" s="44"/>
      <c r="DP67" s="45"/>
      <c r="DQ67" s="44"/>
      <c r="DR67" s="53"/>
      <c r="DS67" s="44"/>
      <c r="DT67" s="44"/>
      <c r="DU67" s="44"/>
      <c r="DV67" s="45"/>
      <c r="DW67" s="44"/>
      <c r="DX67" s="46"/>
      <c r="DY67" s="44"/>
      <c r="DZ67" s="44"/>
      <c r="EA67" s="44"/>
      <c r="EB67" s="45"/>
      <c r="EC67" s="44"/>
      <c r="ED67" s="46"/>
      <c r="EE67" s="44"/>
      <c r="EF67" s="44"/>
      <c r="EG67" s="44"/>
      <c r="EH67" s="45"/>
      <c r="EI67" s="44"/>
      <c r="EJ67" s="46"/>
      <c r="EK67" s="44"/>
      <c r="EL67" s="44"/>
      <c r="EM67" s="44"/>
      <c r="EN67" s="45"/>
      <c r="EO67" s="44"/>
      <c r="EP67" s="46"/>
      <c r="EQ67" s="44"/>
      <c r="ER67" s="44"/>
      <c r="ES67" s="44"/>
      <c r="ET67" s="45"/>
      <c r="EU67" s="44"/>
      <c r="EV67" s="46"/>
      <c r="EW67" s="44"/>
      <c r="EX67" s="44"/>
      <c r="EY67" s="44"/>
      <c r="EZ67" s="45"/>
      <c r="FA67" s="44"/>
      <c r="FB67" s="46"/>
      <c r="FC67" s="44"/>
      <c r="FD67" s="44"/>
      <c r="FE67" s="44"/>
      <c r="FF67" s="45"/>
      <c r="FG67" s="47"/>
      <c r="FH67" s="46"/>
      <c r="FI67" s="44"/>
      <c r="FJ67" s="44"/>
      <c r="FK67" s="44"/>
      <c r="FL67" s="45"/>
      <c r="FM67" s="55"/>
      <c r="FN67" s="46"/>
      <c r="FO67" s="44"/>
      <c r="FP67" s="44"/>
      <c r="FQ67" s="44"/>
      <c r="FR67" s="45"/>
      <c r="FS67" s="44"/>
      <c r="FT67" s="46"/>
      <c r="FU67" s="44"/>
      <c r="FV67" s="44"/>
      <c r="FW67" s="44"/>
      <c r="FX67" s="45"/>
      <c r="FY67" s="44"/>
      <c r="FZ67" s="45"/>
      <c r="GA67" s="46"/>
      <c r="GB67" s="44"/>
      <c r="GC67" s="44"/>
      <c r="GD67" s="45"/>
      <c r="GE67" s="55"/>
      <c r="GF67" s="46"/>
      <c r="GG67" s="44"/>
      <c r="GH67" s="44"/>
      <c r="GI67" s="44"/>
      <c r="GJ67" s="45"/>
      <c r="GK67" s="44"/>
      <c r="GL67" s="46"/>
      <c r="GM67" s="44"/>
      <c r="GN67" s="44"/>
      <c r="GO67" s="47"/>
      <c r="GP67" s="45"/>
      <c r="GQ67" s="44"/>
      <c r="GR67" s="46"/>
      <c r="GS67" s="44"/>
      <c r="GT67" s="44"/>
      <c r="GU67" s="56">
        <f>'2020'!$Q67+'2020'!$W67+'2020'!$AC67+'2020'!$AI67+'2020'!$AO67+'2020'!$AU67+'2020'!$BA67+'2020'!$BG67+'2020'!$BM67+'2020'!$BS67+'2020'!$BY67+'2020'!$CE67+'2020'!$CK67+'2020'!$CQ67+'2020'!$CW67+'2020'!$DC67+'2020'!$DI67+'2020'!$DO67+'2020'!$DU67+'2020'!$EA67+'2020'!$EG67+'2020'!$EM67+'2020'!$ES67+'2020'!$EY67+'2020'!$FE67+'2020'!$FK67+'2020'!$FQ67+'2020'!$FW67+'2020'!$GC67+'2020'!$GI67+'2020'!$GO67</f>
        <v>0</v>
      </c>
      <c r="GV67" s="57"/>
      <c r="GW67" s="56">
        <f>'2020'!$S67+'2020'!$Y67+'2020'!$AE67+'2020'!$AK67+'2020'!$AQ67+'2020'!$AW67+'2020'!$BC67+'2020'!$BI67+'2020'!$BO67+'2020'!$BU67+'2020'!$CA67+'2020'!$CG67+'2020'!$CM67+'2020'!$CS67+'2020'!$CY67+'2020'!$DE67+'2020'!$DK67+'2020'!$DQ67+'2020'!$DW67+'2020'!$EC67+'2020'!$EI67+'2020'!$EO67+'2020'!$EU67+'2020'!$FA67+'2020'!$FG67+'2020'!$FM67+'2020'!$FS67+'2020'!$FY67+'2020'!$GE67+'2020'!$GK67+'2020'!$GQ67</f>
        <v>0</v>
      </c>
      <c r="GX67" s="57"/>
      <c r="GY67" s="58">
        <f>'2020'!$O67+'2020'!$GU67-GW67</f>
        <v>25941</v>
      </c>
      <c r="GZ67" s="57">
        <f>('2020'!$GY67*'2020'!$H67)/1000</f>
        <v>6.6824016000000004</v>
      </c>
      <c r="HA67" s="59" t="b">
        <f t="shared" si="9"/>
        <v>0</v>
      </c>
    </row>
    <row r="68" spans="1:209" ht="17.25" customHeight="1" x14ac:dyDescent="0.3">
      <c r="A68" s="25" t="s">
        <v>339</v>
      </c>
      <c r="B68" s="99" t="s">
        <v>298</v>
      </c>
      <c r="C68" s="27" t="s">
        <v>300</v>
      </c>
      <c r="D68" s="28">
        <v>335</v>
      </c>
      <c r="E68" s="28">
        <v>255</v>
      </c>
      <c r="F68" s="28">
        <v>340</v>
      </c>
      <c r="G68" s="29">
        <v>201727</v>
      </c>
      <c r="H68" s="30">
        <v>0.31390000000000001</v>
      </c>
      <c r="I68" s="89">
        <f>'2020'!$GY68</f>
        <v>4800</v>
      </c>
      <c r="J68" s="32">
        <f>('2020'!$I68*H68)/1000</f>
        <v>1.5067200000000001</v>
      </c>
      <c r="K68" s="80">
        <v>4</v>
      </c>
      <c r="L68" s="34">
        <v>43892</v>
      </c>
      <c r="M68" s="81">
        <v>43897</v>
      </c>
      <c r="N68" s="34">
        <v>43900</v>
      </c>
      <c r="O68" s="35">
        <v>4800</v>
      </c>
      <c r="P68" s="36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42"/>
      <c r="BE68" s="37"/>
      <c r="BF68" s="37"/>
      <c r="BG68" s="37"/>
      <c r="BH68" s="43"/>
      <c r="BI68" s="37"/>
      <c r="BJ68" s="42"/>
      <c r="BK68" s="37"/>
      <c r="BL68" s="37"/>
      <c r="BM68" s="37"/>
      <c r="BN68" s="43"/>
      <c r="BO68" s="37"/>
      <c r="BP68" s="42"/>
      <c r="BQ68" s="37"/>
      <c r="BR68" s="37"/>
      <c r="BS68" s="37"/>
      <c r="BT68" s="43"/>
      <c r="BU68" s="37"/>
      <c r="BV68" s="42"/>
      <c r="BW68" s="37"/>
      <c r="BX68" s="37"/>
      <c r="BY68" s="44"/>
      <c r="BZ68" s="45"/>
      <c r="CA68" s="44"/>
      <c r="CB68" s="46"/>
      <c r="CC68" s="44"/>
      <c r="CD68" s="44"/>
      <c r="CE68" s="47"/>
      <c r="CF68" s="45"/>
      <c r="CG68" s="44"/>
      <c r="CH68" s="46"/>
      <c r="CI68" s="44"/>
      <c r="CJ68" s="44"/>
      <c r="CK68" s="44"/>
      <c r="CL68" s="45"/>
      <c r="CM68" s="44"/>
      <c r="CN68" s="46"/>
      <c r="CO68" s="44"/>
      <c r="CP68" s="44"/>
      <c r="CQ68" s="44"/>
      <c r="CR68" s="48"/>
      <c r="CS68" s="44"/>
      <c r="CT68" s="49"/>
      <c r="CU68" s="46"/>
      <c r="CV68" s="44"/>
      <c r="CW68" s="44"/>
      <c r="CX68" s="50"/>
      <c r="CY68" s="44"/>
      <c r="CZ68" s="48"/>
      <c r="DA68" s="46"/>
      <c r="DB68" s="44"/>
      <c r="DC68" s="44"/>
      <c r="DD68" s="51"/>
      <c r="DE68" s="44"/>
      <c r="DF68" s="52"/>
      <c r="DG68" s="44"/>
      <c r="DH68" s="44"/>
      <c r="DI68" s="44"/>
      <c r="DJ68" s="45"/>
      <c r="DK68" s="44"/>
      <c r="DL68" s="46"/>
      <c r="DM68" s="46"/>
      <c r="DN68" s="44"/>
      <c r="DO68" s="44"/>
      <c r="DP68" s="45"/>
      <c r="DQ68" s="44"/>
      <c r="DR68" s="53"/>
      <c r="DS68" s="44"/>
      <c r="DT68" s="44"/>
      <c r="DU68" s="44"/>
      <c r="DV68" s="45"/>
      <c r="DW68" s="44"/>
      <c r="DX68" s="46"/>
      <c r="DY68" s="44"/>
      <c r="DZ68" s="44"/>
      <c r="EA68" s="44"/>
      <c r="EB68" s="45"/>
      <c r="EC68" s="44"/>
      <c r="ED68" s="46"/>
      <c r="EE68" s="44"/>
      <c r="EF68" s="44"/>
      <c r="EG68" s="44"/>
      <c r="EH68" s="45"/>
      <c r="EI68" s="44"/>
      <c r="EJ68" s="46"/>
      <c r="EK68" s="44"/>
      <c r="EL68" s="44"/>
      <c r="EM68" s="44"/>
      <c r="EN68" s="45"/>
      <c r="EO68" s="44"/>
      <c r="EP68" s="46"/>
      <c r="EQ68" s="44"/>
      <c r="ER68" s="44"/>
      <c r="ES68" s="44"/>
      <c r="ET68" s="45"/>
      <c r="EU68" s="44"/>
      <c r="EV68" s="46"/>
      <c r="EW68" s="44"/>
      <c r="EX68" s="44"/>
      <c r="EY68" s="44"/>
      <c r="EZ68" s="45"/>
      <c r="FA68" s="44"/>
      <c r="FB68" s="46"/>
      <c r="FC68" s="44"/>
      <c r="FD68" s="44"/>
      <c r="FE68" s="44"/>
      <c r="FF68" s="45"/>
      <c r="FG68" s="47"/>
      <c r="FH68" s="46"/>
      <c r="FI68" s="44"/>
      <c r="FJ68" s="44"/>
      <c r="FK68" s="44"/>
      <c r="FL68" s="45"/>
      <c r="FM68" s="55"/>
      <c r="FN68" s="46"/>
      <c r="FO68" s="44"/>
      <c r="FP68" s="44"/>
      <c r="FQ68" s="44"/>
      <c r="FR68" s="45"/>
      <c r="FS68" s="44"/>
      <c r="FT68" s="46"/>
      <c r="FU68" s="44"/>
      <c r="FV68" s="44"/>
      <c r="FW68" s="44"/>
      <c r="FX68" s="45"/>
      <c r="FY68" s="44"/>
      <c r="FZ68" s="45"/>
      <c r="GA68" s="46"/>
      <c r="GB68" s="44"/>
      <c r="GC68" s="44"/>
      <c r="GD68" s="45"/>
      <c r="GE68" s="55"/>
      <c r="GF68" s="46"/>
      <c r="GG68" s="44"/>
      <c r="GH68" s="44"/>
      <c r="GI68" s="44"/>
      <c r="GJ68" s="45"/>
      <c r="GK68" s="44"/>
      <c r="GL68" s="46"/>
      <c r="GM68" s="44"/>
      <c r="GN68" s="44"/>
      <c r="GO68" s="47"/>
      <c r="GP68" s="45"/>
      <c r="GQ68" s="44"/>
      <c r="GR68" s="46"/>
      <c r="GS68" s="44"/>
      <c r="GT68" s="44"/>
      <c r="GU68" s="56">
        <f>'2020'!$Q68+'2020'!$W68+'2020'!$AC68+'2020'!$AI68+'2020'!$AO68+'2020'!$AU68+'2020'!$BA68+'2020'!$BG68+'2020'!$BM68+'2020'!$BS68+'2020'!$BY68+'2020'!$CE68+'2020'!$CK68+'2020'!$CQ68+'2020'!$CW68+'2020'!$DC68+'2020'!$DI68+'2020'!$DO68+'2020'!$DU68+'2020'!$EA68+'2020'!$EG68+'2020'!$EM68+'2020'!$ES68+'2020'!$EY68+'2020'!$FE68+'2020'!$FK68+'2020'!$FQ68+'2020'!$FW68+'2020'!$GC68+'2020'!$GI68+'2020'!$GO68</f>
        <v>0</v>
      </c>
      <c r="GV68" s="57"/>
      <c r="GW68" s="56">
        <f>'2020'!$S68+'2020'!$Y68+'2020'!$AE68+'2020'!$AK68+'2020'!$AQ68+'2020'!$AW68+'2020'!$BC68+'2020'!$BI68+'2020'!$BO68+'2020'!$BU68+'2020'!$CA68+'2020'!$CG68+'2020'!$CM68+'2020'!$CS68+'2020'!$CY68+'2020'!$DE68+'2020'!$DK68+'2020'!$DQ68+'2020'!$DW68+'2020'!$EC68+'2020'!$EI68+'2020'!$EO68+'2020'!$EU68+'2020'!$FA68+'2020'!$FG68+'2020'!$FM68+'2020'!$FS68+'2020'!$FY68+'2020'!$GE68+'2020'!$GK68+'2020'!$GQ68</f>
        <v>0</v>
      </c>
      <c r="GX68" s="57"/>
      <c r="GY68" s="58">
        <f>'2020'!$O68+'2020'!$GU68-GW68</f>
        <v>4800</v>
      </c>
      <c r="GZ68" s="57">
        <f>('2020'!$GY68*'2020'!$H68)/1000</f>
        <v>1.5067200000000001</v>
      </c>
      <c r="HA68" s="59" t="b">
        <f t="shared" si="9"/>
        <v>0</v>
      </c>
    </row>
    <row r="69" spans="1:209" ht="17.25" customHeight="1" x14ac:dyDescent="0.3">
      <c r="A69" s="25" t="s">
        <v>340</v>
      </c>
      <c r="B69" s="99" t="s">
        <v>298</v>
      </c>
      <c r="C69" s="27" t="s">
        <v>300</v>
      </c>
      <c r="D69" s="28">
        <v>335</v>
      </c>
      <c r="E69" s="28">
        <v>255</v>
      </c>
      <c r="F69" s="28">
        <v>340</v>
      </c>
      <c r="G69" s="29">
        <v>201849</v>
      </c>
      <c r="H69" s="30">
        <v>0.31409999999999999</v>
      </c>
      <c r="I69" s="89">
        <f>'2020'!$GY69</f>
        <v>8750</v>
      </c>
      <c r="J69" s="32">
        <f>('2020'!$I69*H69)/1000</f>
        <v>2.7483749999999998</v>
      </c>
      <c r="K69" s="80">
        <v>7</v>
      </c>
      <c r="L69" s="34">
        <v>43901</v>
      </c>
      <c r="M69" s="81">
        <v>43910</v>
      </c>
      <c r="N69" s="34">
        <v>43907</v>
      </c>
      <c r="O69" s="71">
        <v>8750</v>
      </c>
      <c r="P69" s="36"/>
      <c r="Q69" s="37"/>
      <c r="R69" s="38"/>
      <c r="S69" s="37"/>
      <c r="T69" s="37"/>
      <c r="U69" s="37"/>
      <c r="V69" s="37"/>
      <c r="W69" s="37"/>
      <c r="X69" s="38"/>
      <c r="Y69" s="40"/>
      <c r="Z69" s="37"/>
      <c r="AA69" s="37"/>
      <c r="AB69" s="37"/>
      <c r="AC69" s="37"/>
      <c r="AD69" s="38"/>
      <c r="AE69" s="40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8"/>
      <c r="AQ69" s="37"/>
      <c r="AR69" s="37"/>
      <c r="AS69" s="37"/>
      <c r="AT69" s="37"/>
      <c r="AU69" s="37"/>
      <c r="AV69" s="38"/>
      <c r="AW69" s="41"/>
      <c r="AX69" s="37"/>
      <c r="AY69" s="41"/>
      <c r="AZ69" s="38"/>
      <c r="BA69" s="37"/>
      <c r="BB69" s="38"/>
      <c r="BC69" s="37"/>
      <c r="BD69" s="37"/>
      <c r="BE69" s="37"/>
      <c r="BF69" s="37"/>
      <c r="BG69" s="37"/>
      <c r="BH69" s="38"/>
      <c r="BI69" s="37"/>
      <c r="BJ69" s="37"/>
      <c r="BK69" s="37"/>
      <c r="BL69" s="37"/>
      <c r="BM69" s="37"/>
      <c r="BN69" s="38"/>
      <c r="BO69" s="37"/>
      <c r="BP69" s="37"/>
      <c r="BQ69" s="37"/>
      <c r="BR69" s="37"/>
      <c r="BS69" s="37"/>
      <c r="BT69" s="38"/>
      <c r="BU69" s="37"/>
      <c r="BV69" s="37"/>
      <c r="BW69" s="37"/>
      <c r="BX69" s="37"/>
      <c r="BY69" s="44"/>
      <c r="BZ69" s="54"/>
      <c r="CA69" s="44"/>
      <c r="CB69" s="44"/>
      <c r="CC69" s="44"/>
      <c r="CD69" s="44"/>
      <c r="CE69" s="47"/>
      <c r="CF69" s="54"/>
      <c r="CG69" s="44"/>
      <c r="CH69" s="44"/>
      <c r="CI69" s="44"/>
      <c r="CJ69" s="44"/>
      <c r="CK69" s="44"/>
      <c r="CL69" s="54"/>
      <c r="CM69" s="44"/>
      <c r="CN69" s="44"/>
      <c r="CO69" s="44"/>
      <c r="CP69" s="44"/>
      <c r="CQ69" s="44"/>
      <c r="CR69" s="72"/>
      <c r="CS69" s="44"/>
      <c r="CT69" s="73"/>
      <c r="CU69" s="44"/>
      <c r="CV69" s="44"/>
      <c r="CW69" s="44"/>
      <c r="CX69" s="74"/>
      <c r="CY69" s="44"/>
      <c r="CZ69" s="72"/>
      <c r="DA69" s="44"/>
      <c r="DB69" s="44"/>
      <c r="DC69" s="44"/>
      <c r="DD69" s="51"/>
      <c r="DE69" s="44"/>
      <c r="DF69" s="105"/>
      <c r="DG69" s="44"/>
      <c r="DH69" s="44"/>
      <c r="DI69" s="44"/>
      <c r="DJ69" s="54"/>
      <c r="DK69" s="44"/>
      <c r="DL69" s="44"/>
      <c r="DM69" s="44"/>
      <c r="DN69" s="44"/>
      <c r="DO69" s="44"/>
      <c r="DP69" s="54"/>
      <c r="DQ69" s="44"/>
      <c r="DR69" s="47"/>
      <c r="DS69" s="44"/>
      <c r="DT69" s="44"/>
      <c r="DU69" s="44"/>
      <c r="DV69" s="54"/>
      <c r="DW69" s="44"/>
      <c r="DX69" s="44"/>
      <c r="DY69" s="44"/>
      <c r="DZ69" s="44"/>
      <c r="EA69" s="44"/>
      <c r="EB69" s="54"/>
      <c r="EC69" s="44"/>
      <c r="ED69" s="44"/>
      <c r="EE69" s="44"/>
      <c r="EF69" s="44"/>
      <c r="EG69" s="44"/>
      <c r="EH69" s="54"/>
      <c r="EI69" s="44"/>
      <c r="EJ69" s="44"/>
      <c r="EK69" s="44"/>
      <c r="EL69" s="44"/>
      <c r="EM69" s="44"/>
      <c r="EN69" s="54"/>
      <c r="EO69" s="44"/>
      <c r="EP69" s="44"/>
      <c r="EQ69" s="44"/>
      <c r="ER69" s="44"/>
      <c r="ES69" s="44"/>
      <c r="ET69" s="54"/>
      <c r="EU69" s="44"/>
      <c r="EV69" s="44"/>
      <c r="EW69" s="44"/>
      <c r="EX69" s="44"/>
      <c r="EY69" s="44"/>
      <c r="EZ69" s="54"/>
      <c r="FA69" s="44"/>
      <c r="FB69" s="44"/>
      <c r="FC69" s="44"/>
      <c r="FD69" s="44"/>
      <c r="FE69" s="44"/>
      <c r="FF69" s="54"/>
      <c r="FG69" s="47"/>
      <c r="FH69" s="44"/>
      <c r="FI69" s="44"/>
      <c r="FJ69" s="44"/>
      <c r="FK69" s="44"/>
      <c r="FL69" s="54"/>
      <c r="FM69" s="55"/>
      <c r="FN69" s="44"/>
      <c r="FO69" s="44"/>
      <c r="FP69" s="44"/>
      <c r="FQ69" s="44"/>
      <c r="FR69" s="54"/>
      <c r="FS69" s="44"/>
      <c r="FT69" s="44"/>
      <c r="FU69" s="44"/>
      <c r="FV69" s="44"/>
      <c r="FW69" s="44"/>
      <c r="FX69" s="54"/>
      <c r="FY69" s="44"/>
      <c r="FZ69" s="54"/>
      <c r="GA69" s="44"/>
      <c r="GB69" s="44"/>
      <c r="GC69" s="44"/>
      <c r="GD69" s="54"/>
      <c r="GE69" s="55"/>
      <c r="GF69" s="44"/>
      <c r="GG69" s="44"/>
      <c r="GH69" s="44"/>
      <c r="GI69" s="44"/>
      <c r="GJ69" s="54"/>
      <c r="GK69" s="44"/>
      <c r="GL69" s="44"/>
      <c r="GM69" s="44"/>
      <c r="GN69" s="44"/>
      <c r="GO69" s="47"/>
      <c r="GP69" s="54"/>
      <c r="GQ69" s="44"/>
      <c r="GR69" s="44"/>
      <c r="GS69" s="44"/>
      <c r="GT69" s="44"/>
      <c r="GU69" s="56">
        <f>'2020'!$Q69+'2020'!$W69+'2020'!$AC69+'2020'!$AI69+'2020'!$AO69+'2020'!$AU69+'2020'!$BA69+'2020'!$BG69+'2020'!$BM69+'2020'!$BS69+'2020'!$BY69+'2020'!$CE69+'2020'!$CK69+'2020'!$CQ69+'2020'!$CW69+'2020'!$DC69+'2020'!$DI69+'2020'!$DO69+'2020'!$DU69+'2020'!$EA69+'2020'!$EG69+'2020'!$EM69+'2020'!$ES69+'2020'!$EY69+'2020'!$FE69+'2020'!$FK69+'2020'!$FQ69+'2020'!$FW69+'2020'!$GC69+'2020'!$GI69+'2020'!$GO69</f>
        <v>0</v>
      </c>
      <c r="GV69" s="57"/>
      <c r="GW69" s="56">
        <f>'2020'!$S69+'2020'!$Y69+'2020'!$AE69+'2020'!$AK69+'2020'!$AQ69+'2020'!$AW69+'2020'!$BC69+'2020'!$BI69+'2020'!$BO69+'2020'!$BU69+'2020'!$CA69+'2020'!$CG69+'2020'!$CM69+'2020'!$CS69+'2020'!$CY69+'2020'!$DE69+'2020'!$DK69+'2020'!$DQ69+'2020'!$DW69+'2020'!$EC69+'2020'!$EI69+'2020'!$EO69+'2020'!$EU69+'2020'!$FA69+'2020'!$FG69+'2020'!$FM69+'2020'!$FS69+'2020'!$FY69+'2020'!$GE69+'2020'!$GK69+'2020'!$GQ69</f>
        <v>0</v>
      </c>
      <c r="GX69" s="57"/>
      <c r="GY69" s="58">
        <f>'2020'!$O69+'2020'!$GU69-GW69</f>
        <v>8750</v>
      </c>
      <c r="GZ69" s="57">
        <f>('2020'!$GY69*'2020'!$H69)/1000</f>
        <v>2.7483749999999998</v>
      </c>
      <c r="HA69" s="59" t="b">
        <f t="shared" si="9"/>
        <v>0</v>
      </c>
    </row>
    <row r="70" spans="1:209" s="106" customFormat="1" ht="17.25" customHeight="1" x14ac:dyDescent="0.3">
      <c r="A70" s="25" t="s">
        <v>340</v>
      </c>
      <c r="B70" s="77" t="s">
        <v>301</v>
      </c>
      <c r="C70" s="27" t="s">
        <v>302</v>
      </c>
      <c r="D70" s="28">
        <v>496</v>
      </c>
      <c r="E70" s="28">
        <v>456</v>
      </c>
      <c r="F70" s="28">
        <v>572</v>
      </c>
      <c r="G70" s="88">
        <v>201485</v>
      </c>
      <c r="H70" s="28">
        <v>0.97599999999999998</v>
      </c>
      <c r="I70" s="89">
        <f>'2020'!$GY70</f>
        <v>823</v>
      </c>
      <c r="J70" s="79">
        <f>('2020'!$I70*H70)/1000</f>
        <v>0.80324799999999996</v>
      </c>
      <c r="K70" s="80">
        <v>2</v>
      </c>
      <c r="L70" s="90">
        <v>43871</v>
      </c>
      <c r="M70" s="91">
        <v>43881</v>
      </c>
      <c r="N70" s="90">
        <v>43877</v>
      </c>
      <c r="O70" s="82">
        <v>823</v>
      </c>
      <c r="P70" s="36"/>
      <c r="Q70" s="37"/>
      <c r="R70" s="38"/>
      <c r="S70" s="37"/>
      <c r="T70" s="37"/>
      <c r="U70" s="37"/>
      <c r="V70" s="37"/>
      <c r="W70" s="37"/>
      <c r="X70" s="38"/>
      <c r="Y70" s="40"/>
      <c r="Z70" s="37"/>
      <c r="AA70" s="37"/>
      <c r="AB70" s="37"/>
      <c r="AC70" s="37"/>
      <c r="AD70" s="38"/>
      <c r="AE70" s="40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8"/>
      <c r="AQ70" s="37"/>
      <c r="AR70" s="37"/>
      <c r="AS70" s="37"/>
      <c r="AT70" s="37"/>
      <c r="AU70" s="37"/>
      <c r="AV70" s="38"/>
      <c r="AW70" s="41"/>
      <c r="AX70" s="37"/>
      <c r="AY70" s="41"/>
      <c r="AZ70" s="38"/>
      <c r="BA70" s="37"/>
      <c r="BB70" s="38"/>
      <c r="BC70" s="37"/>
      <c r="BD70" s="42"/>
      <c r="BE70" s="37"/>
      <c r="BF70" s="38"/>
      <c r="BG70" s="37"/>
      <c r="BH70" s="43"/>
      <c r="BI70" s="37"/>
      <c r="BJ70" s="42"/>
      <c r="BK70" s="37"/>
      <c r="BL70" s="38"/>
      <c r="BM70" s="37"/>
      <c r="BN70" s="43"/>
      <c r="BO70" s="37"/>
      <c r="BP70" s="42"/>
      <c r="BQ70" s="37"/>
      <c r="BR70" s="38"/>
      <c r="BS70" s="37"/>
      <c r="BT70" s="43"/>
      <c r="BU70" s="37"/>
      <c r="BV70" s="42"/>
      <c r="BW70" s="37"/>
      <c r="BX70" s="38"/>
      <c r="BY70" s="44"/>
      <c r="BZ70" s="45"/>
      <c r="CA70" s="44"/>
      <c r="CB70" s="46"/>
      <c r="CC70" s="44"/>
      <c r="CD70" s="54"/>
      <c r="CE70" s="47"/>
      <c r="CF70" s="45"/>
      <c r="CG70" s="44"/>
      <c r="CH70" s="46"/>
      <c r="CI70" s="44"/>
      <c r="CJ70" s="54"/>
      <c r="CK70" s="44"/>
      <c r="CL70" s="45"/>
      <c r="CM70" s="44"/>
      <c r="CN70" s="46"/>
      <c r="CO70" s="44"/>
      <c r="CP70" s="44"/>
      <c r="CQ70" s="44"/>
      <c r="CR70" s="48"/>
      <c r="CS70" s="44"/>
      <c r="CT70" s="49"/>
      <c r="CU70" s="46"/>
      <c r="CV70" s="44"/>
      <c r="CW70" s="44"/>
      <c r="CX70" s="50"/>
      <c r="CY70" s="44"/>
      <c r="CZ70" s="48"/>
      <c r="DA70" s="46"/>
      <c r="DB70" s="44"/>
      <c r="DC70" s="44"/>
      <c r="DD70" s="92"/>
      <c r="DE70" s="44"/>
      <c r="DF70" s="93"/>
      <c r="DG70" s="44"/>
      <c r="DH70" s="44"/>
      <c r="DI70" s="44"/>
      <c r="DJ70" s="45"/>
      <c r="DK70" s="44"/>
      <c r="DL70" s="46"/>
      <c r="DM70" s="46"/>
      <c r="DN70" s="44"/>
      <c r="DO70" s="44"/>
      <c r="DP70" s="45"/>
      <c r="DQ70" s="44"/>
      <c r="DR70" s="53"/>
      <c r="DS70" s="44"/>
      <c r="DT70" s="44"/>
      <c r="DU70" s="44"/>
      <c r="DV70" s="45"/>
      <c r="DW70" s="44"/>
      <c r="DX70" s="46"/>
      <c r="DY70" s="44"/>
      <c r="DZ70" s="44"/>
      <c r="EA70" s="44"/>
      <c r="EB70" s="45"/>
      <c r="EC70" s="44"/>
      <c r="ED70" s="46"/>
      <c r="EE70" s="44"/>
      <c r="EF70" s="44"/>
      <c r="EG70" s="44"/>
      <c r="EH70" s="45"/>
      <c r="EI70" s="44"/>
      <c r="EJ70" s="46"/>
      <c r="EK70" s="44"/>
      <c r="EL70" s="44"/>
      <c r="EM70" s="44"/>
      <c r="EN70" s="45"/>
      <c r="EO70" s="44"/>
      <c r="EP70" s="46"/>
      <c r="EQ70" s="44"/>
      <c r="ER70" s="44"/>
      <c r="ES70" s="44"/>
      <c r="ET70" s="45"/>
      <c r="EU70" s="44"/>
      <c r="EV70" s="46"/>
      <c r="EW70" s="44"/>
      <c r="EX70" s="44"/>
      <c r="EY70" s="44"/>
      <c r="EZ70" s="45"/>
      <c r="FA70" s="44"/>
      <c r="FB70" s="46"/>
      <c r="FC70" s="44"/>
      <c r="FD70" s="44"/>
      <c r="FE70" s="44"/>
      <c r="FF70" s="45"/>
      <c r="FG70" s="47"/>
      <c r="FH70" s="46"/>
      <c r="FI70" s="44"/>
      <c r="FJ70" s="44"/>
      <c r="FK70" s="44"/>
      <c r="FL70" s="45"/>
      <c r="FM70" s="55"/>
      <c r="FN70" s="46"/>
      <c r="FO70" s="44"/>
      <c r="FP70" s="44"/>
      <c r="FQ70" s="44"/>
      <c r="FR70" s="45"/>
      <c r="FS70" s="44"/>
      <c r="FT70" s="46"/>
      <c r="FU70" s="44"/>
      <c r="FV70" s="44"/>
      <c r="FW70" s="44"/>
      <c r="FX70" s="45"/>
      <c r="FY70" s="44"/>
      <c r="FZ70" s="45"/>
      <c r="GA70" s="46"/>
      <c r="GB70" s="44"/>
      <c r="GC70" s="44"/>
      <c r="GD70" s="45"/>
      <c r="GE70" s="55"/>
      <c r="GF70" s="46"/>
      <c r="GG70" s="44"/>
      <c r="GH70" s="44"/>
      <c r="GI70" s="44"/>
      <c r="GJ70" s="45"/>
      <c r="GK70" s="44"/>
      <c r="GL70" s="46"/>
      <c r="GM70" s="44"/>
      <c r="GN70" s="44"/>
      <c r="GO70" s="47"/>
      <c r="GP70" s="45"/>
      <c r="GQ70" s="44"/>
      <c r="GR70" s="46"/>
      <c r="GS70" s="44"/>
      <c r="GT70" s="44"/>
      <c r="GU70" s="56">
        <f>'2020'!$Q70+'2020'!$W70+'2020'!$AC70+'2020'!$AI70+'2020'!$AO70+'2020'!$AU70+'2020'!$BA70+'2020'!$BG70+'2020'!$BM70+'2020'!$BS70+'2020'!$BY70+'2020'!$CE70+'2020'!$CK70+'2020'!$CQ70+'2020'!$CW70+'2020'!$DC70+'2020'!$DI70+'2020'!$DO70+'2020'!$DU70+'2020'!$EA70+'2020'!$EG70+'2020'!$EM70+'2020'!$ES70+'2020'!$EY70+'2020'!$FE70+'2020'!$FK70+'2020'!$FQ70+'2020'!$FW70+'2020'!$GC70+'2020'!$GI70+'2020'!$GO70</f>
        <v>0</v>
      </c>
      <c r="GV70" s="57"/>
      <c r="GW70" s="56">
        <f>'2020'!$S70+'2020'!$Y70+'2020'!$AE70+'2020'!$AK70+'2020'!$AQ70+'2020'!$AW70+'2020'!$BC70+'2020'!$BI70+'2020'!$BO70+'2020'!$BU70+'2020'!$CA70+'2020'!$CG70+'2020'!$CM70+'2020'!$CS70+'2020'!$CY70+'2020'!$DE70+'2020'!$DK70+'2020'!$DQ70+'2020'!$DW70+'2020'!$EC70+'2020'!$EI70+'2020'!$EO70+'2020'!$EU70+'2020'!$FA70+'2020'!$FG70+'2020'!$FM70+'2020'!$FS70+'2020'!$FY70+'2020'!$GE70+'2020'!$GK70+'2020'!$GQ70</f>
        <v>0</v>
      </c>
      <c r="GX70" s="57"/>
      <c r="GY70" s="58">
        <f>'2020'!$O70+'2020'!$GU70-GW70</f>
        <v>823</v>
      </c>
      <c r="GZ70" s="57">
        <f>('2020'!$GY70*'2020'!$H70)/1000</f>
        <v>0.80324799999999996</v>
      </c>
      <c r="HA70" s="57" t="b">
        <f t="shared" si="9"/>
        <v>0</v>
      </c>
    </row>
    <row r="71" spans="1:209" s="106" customFormat="1" ht="17.25" customHeight="1" x14ac:dyDescent="0.3">
      <c r="A71" s="25" t="s">
        <v>342</v>
      </c>
      <c r="B71" s="77" t="s">
        <v>301</v>
      </c>
      <c r="C71" s="27" t="s">
        <v>303</v>
      </c>
      <c r="D71" s="28">
        <v>496</v>
      </c>
      <c r="E71" s="28">
        <v>456</v>
      </c>
      <c r="F71" s="28">
        <v>572</v>
      </c>
      <c r="G71" s="88">
        <v>201976</v>
      </c>
      <c r="H71" s="28">
        <v>1.141</v>
      </c>
      <c r="I71" s="89">
        <f>'2020'!$GY71</f>
        <v>7195</v>
      </c>
      <c r="J71" s="79">
        <f>('2020'!$I71*H71)/1000</f>
        <v>8.2094950000000004</v>
      </c>
      <c r="K71" s="80" t="s">
        <v>227</v>
      </c>
      <c r="L71" s="34">
        <v>43914</v>
      </c>
      <c r="M71" s="81">
        <v>43918</v>
      </c>
      <c r="N71" s="90">
        <v>43916</v>
      </c>
      <c r="O71" s="104">
        <v>7195</v>
      </c>
      <c r="P71" s="36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42"/>
      <c r="BE71" s="37"/>
      <c r="BF71" s="38"/>
      <c r="BG71" s="37"/>
      <c r="BH71" s="43"/>
      <c r="BI71" s="37"/>
      <c r="BJ71" s="42"/>
      <c r="BK71" s="37"/>
      <c r="BL71" s="38"/>
      <c r="BM71" s="37"/>
      <c r="BN71" s="43"/>
      <c r="BO71" s="37"/>
      <c r="BP71" s="42"/>
      <c r="BQ71" s="37"/>
      <c r="BR71" s="38"/>
      <c r="BS71" s="37"/>
      <c r="BT71" s="43"/>
      <c r="BU71" s="37"/>
      <c r="BV71" s="42"/>
      <c r="BW71" s="37"/>
      <c r="BX71" s="38"/>
      <c r="BY71" s="44"/>
      <c r="BZ71" s="45"/>
      <c r="CA71" s="44"/>
      <c r="CB71" s="46"/>
      <c r="CC71" s="44"/>
      <c r="CD71" s="54"/>
      <c r="CE71" s="47"/>
      <c r="CF71" s="45"/>
      <c r="CG71" s="44"/>
      <c r="CH71" s="46"/>
      <c r="CI71" s="44"/>
      <c r="CJ71" s="54"/>
      <c r="CK71" s="44"/>
      <c r="CL71" s="45"/>
      <c r="CM71" s="44"/>
      <c r="CN71" s="46"/>
      <c r="CO71" s="44"/>
      <c r="CP71" s="44"/>
      <c r="CQ71" s="44"/>
      <c r="CR71" s="48"/>
      <c r="CS71" s="44"/>
      <c r="CT71" s="49"/>
      <c r="CU71" s="46"/>
      <c r="CV71" s="44"/>
      <c r="CW71" s="44"/>
      <c r="CX71" s="50"/>
      <c r="CY71" s="44"/>
      <c r="CZ71" s="48"/>
      <c r="DA71" s="46"/>
      <c r="DB71" s="44"/>
      <c r="DC71" s="44"/>
      <c r="DD71" s="92"/>
      <c r="DE71" s="44"/>
      <c r="DF71" s="93"/>
      <c r="DG71" s="44"/>
      <c r="DH71" s="44"/>
      <c r="DI71" s="44"/>
      <c r="DJ71" s="45"/>
      <c r="DK71" s="44"/>
      <c r="DL71" s="46"/>
      <c r="DM71" s="46"/>
      <c r="DN71" s="44"/>
      <c r="DO71" s="44"/>
      <c r="DP71" s="45"/>
      <c r="DQ71" s="44"/>
      <c r="DR71" s="53"/>
      <c r="DS71" s="44"/>
      <c r="DT71" s="44"/>
      <c r="DU71" s="44"/>
      <c r="DV71" s="45"/>
      <c r="DW71" s="44"/>
      <c r="DX71" s="46"/>
      <c r="DY71" s="44"/>
      <c r="DZ71" s="44"/>
      <c r="EA71" s="44"/>
      <c r="EB71" s="45"/>
      <c r="EC71" s="44"/>
      <c r="ED71" s="46"/>
      <c r="EE71" s="44"/>
      <c r="EF71" s="44"/>
      <c r="EG71" s="44"/>
      <c r="EH71" s="45"/>
      <c r="EI71" s="44"/>
      <c r="EJ71" s="46"/>
      <c r="EK71" s="44"/>
      <c r="EL71" s="44"/>
      <c r="EM71" s="44"/>
      <c r="EN71" s="45"/>
      <c r="EO71" s="44"/>
      <c r="EP71" s="46"/>
      <c r="EQ71" s="44"/>
      <c r="ER71" s="44"/>
      <c r="ES71" s="44"/>
      <c r="ET71" s="45"/>
      <c r="EU71" s="75"/>
      <c r="EV71" s="46"/>
      <c r="EW71" s="44"/>
      <c r="EX71" s="44"/>
      <c r="EY71" s="44"/>
      <c r="EZ71" s="45"/>
      <c r="FA71" s="44"/>
      <c r="FB71" s="46"/>
      <c r="FC71" s="44"/>
      <c r="FD71" s="44"/>
      <c r="FE71" s="44"/>
      <c r="FF71" s="45"/>
      <c r="FG71" s="47"/>
      <c r="FH71" s="46"/>
      <c r="FI71" s="44"/>
      <c r="FJ71" s="44"/>
      <c r="FK71" s="44"/>
      <c r="FL71" s="45"/>
      <c r="FM71" s="55"/>
      <c r="FN71" s="46"/>
      <c r="FO71" s="44"/>
      <c r="FP71" s="44"/>
      <c r="FQ71" s="44"/>
      <c r="FR71" s="45"/>
      <c r="FS71" s="44"/>
      <c r="FT71" s="46"/>
      <c r="FU71" s="44"/>
      <c r="FV71" s="44"/>
      <c r="FW71" s="44"/>
      <c r="FX71" s="45"/>
      <c r="FY71" s="44"/>
      <c r="FZ71" s="45"/>
      <c r="GA71" s="46"/>
      <c r="GB71" s="44"/>
      <c r="GC71" s="44"/>
      <c r="GD71" s="45"/>
      <c r="GE71" s="55"/>
      <c r="GF71" s="46"/>
      <c r="GG71" s="44"/>
      <c r="GH71" s="44"/>
      <c r="GI71" s="44"/>
      <c r="GJ71" s="45"/>
      <c r="GK71" s="44"/>
      <c r="GL71" s="46"/>
      <c r="GM71" s="44"/>
      <c r="GN71" s="44"/>
      <c r="GO71" s="47"/>
      <c r="GP71" s="45"/>
      <c r="GQ71" s="44"/>
      <c r="GR71" s="46"/>
      <c r="GS71" s="44"/>
      <c r="GT71" s="44"/>
      <c r="GU71" s="56">
        <f>'2020'!$Q71+'2020'!$W71+'2020'!$AC71+'2020'!$AI71+'2020'!$AO71+'2020'!$AU71+'2020'!$BA71+'2020'!$BG71+'2020'!$BM71+'2020'!$BS71+'2020'!$BY71+'2020'!$CE71+'2020'!$CK71+'2020'!$CQ71+'2020'!$CW71+'2020'!$DC71+'2020'!$DI71+'2020'!$DO71+'2020'!$DU71+'2020'!$EA71+'2020'!$EG71+'2020'!$EM71+'2020'!$ES71+'2020'!$EY71+'2020'!$FE71+'2020'!$FK71+'2020'!$FQ71+'2020'!$FW71+'2020'!$GC71+'2020'!$GI71+'2020'!$GO71</f>
        <v>0</v>
      </c>
      <c r="GV71" s="57"/>
      <c r="GW71" s="56">
        <f>'2020'!$S71+'2020'!$Y71+'2020'!$AE71+'2020'!$AK71+'2020'!$AQ71+'2020'!$AW71+'2020'!$BC71+'2020'!$BI71+'2020'!$BO71+'2020'!$BU71+'2020'!$CA71+'2020'!$CG71+'2020'!$CM71+'2020'!$CS71+'2020'!$CY71+'2020'!$DE71+'2020'!$DK71+'2020'!$DQ71+'2020'!$DW71+'2020'!$EC71+'2020'!$EI71+'2020'!$EO71+'2020'!$EU71+'2020'!$FA71+'2020'!$FG71+'2020'!$FM71+'2020'!$FS71+'2020'!$FY71+'2020'!$GE71+'2020'!$GK71+'2020'!$GQ71</f>
        <v>0</v>
      </c>
      <c r="GX71" s="57"/>
      <c r="GY71" s="58">
        <f>'2020'!$O71+'2020'!$GU71-GW71</f>
        <v>7195</v>
      </c>
      <c r="GZ71" s="57">
        <f>('2020'!$GY71*'2020'!$H71)/1000</f>
        <v>8.2094950000000004</v>
      </c>
      <c r="HA71" s="57" t="b">
        <f t="shared" si="9"/>
        <v>0</v>
      </c>
    </row>
    <row r="72" spans="1:209" s="106" customFormat="1" ht="17.25" customHeight="1" x14ac:dyDescent="0.3">
      <c r="A72" s="25" t="s">
        <v>340</v>
      </c>
      <c r="B72" s="77" t="s">
        <v>301</v>
      </c>
      <c r="C72" s="27" t="s">
        <v>303</v>
      </c>
      <c r="D72" s="28">
        <v>496</v>
      </c>
      <c r="E72" s="28">
        <v>456</v>
      </c>
      <c r="F72" s="28">
        <v>572</v>
      </c>
      <c r="G72" s="88">
        <v>201662</v>
      </c>
      <c r="H72" s="28">
        <v>0.97599999999999998</v>
      </c>
      <c r="I72" s="89">
        <f>'2020'!$GY72</f>
        <v>75</v>
      </c>
      <c r="J72" s="79">
        <f>('2020'!$I72*H72)/1000</f>
        <v>7.3200000000000001E-2</v>
      </c>
      <c r="K72" s="80">
        <v>1</v>
      </c>
      <c r="L72" s="90">
        <v>43887</v>
      </c>
      <c r="M72" s="91">
        <v>43890</v>
      </c>
      <c r="N72" s="90">
        <v>43895</v>
      </c>
      <c r="O72" s="104">
        <v>75</v>
      </c>
      <c r="P72" s="36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42"/>
      <c r="BE72" s="37"/>
      <c r="BF72" s="38"/>
      <c r="BG72" s="37"/>
      <c r="BH72" s="43"/>
      <c r="BI72" s="37"/>
      <c r="BJ72" s="42"/>
      <c r="BK72" s="37"/>
      <c r="BL72" s="38"/>
      <c r="BM72" s="37"/>
      <c r="BN72" s="43"/>
      <c r="BO72" s="37"/>
      <c r="BP72" s="42"/>
      <c r="BQ72" s="37"/>
      <c r="BR72" s="38"/>
      <c r="BS72" s="37"/>
      <c r="BT72" s="43"/>
      <c r="BU72" s="37"/>
      <c r="BV72" s="42"/>
      <c r="BW72" s="37"/>
      <c r="BX72" s="38"/>
      <c r="BY72" s="44"/>
      <c r="BZ72" s="45"/>
      <c r="CA72" s="44"/>
      <c r="CB72" s="46"/>
      <c r="CC72" s="44"/>
      <c r="CD72" s="54"/>
      <c r="CE72" s="47"/>
      <c r="CF72" s="45"/>
      <c r="CG72" s="44"/>
      <c r="CH72" s="46"/>
      <c r="CI72" s="44"/>
      <c r="CJ72" s="54"/>
      <c r="CK72" s="44"/>
      <c r="CL72" s="45"/>
      <c r="CM72" s="44"/>
      <c r="CN72" s="46"/>
      <c r="CO72" s="44"/>
      <c r="CP72" s="44"/>
      <c r="CQ72" s="44"/>
      <c r="CR72" s="48"/>
      <c r="CS72" s="44"/>
      <c r="CT72" s="49"/>
      <c r="CU72" s="46"/>
      <c r="CV72" s="44"/>
      <c r="CW72" s="44"/>
      <c r="CX72" s="50"/>
      <c r="CY72" s="44"/>
      <c r="CZ72" s="48"/>
      <c r="DA72" s="46"/>
      <c r="DB72" s="44"/>
      <c r="DC72" s="44"/>
      <c r="DD72" s="92"/>
      <c r="DE72" s="44"/>
      <c r="DF72" s="93"/>
      <c r="DG72" s="44"/>
      <c r="DH72" s="44"/>
      <c r="DI72" s="44"/>
      <c r="DJ72" s="45"/>
      <c r="DK72" s="44"/>
      <c r="DL72" s="46"/>
      <c r="DM72" s="46"/>
      <c r="DN72" s="44"/>
      <c r="DO72" s="44"/>
      <c r="DP72" s="45"/>
      <c r="DQ72" s="44"/>
      <c r="DR72" s="53"/>
      <c r="DS72" s="44"/>
      <c r="DT72" s="44"/>
      <c r="DU72" s="44"/>
      <c r="DV72" s="45"/>
      <c r="DW72" s="44"/>
      <c r="DX72" s="46"/>
      <c r="DY72" s="44"/>
      <c r="DZ72" s="44"/>
      <c r="EA72" s="44"/>
      <c r="EB72" s="45"/>
      <c r="EC72" s="44"/>
      <c r="ED72" s="46"/>
      <c r="EE72" s="44"/>
      <c r="EF72" s="44"/>
      <c r="EG72" s="44"/>
      <c r="EH72" s="45"/>
      <c r="EI72" s="44"/>
      <c r="EJ72" s="46"/>
      <c r="EK72" s="44"/>
      <c r="EL72" s="44"/>
      <c r="EM72" s="44"/>
      <c r="EN72" s="45"/>
      <c r="EO72" s="44"/>
      <c r="EP72" s="46"/>
      <c r="EQ72" s="44"/>
      <c r="ER72" s="44"/>
      <c r="ES72" s="44"/>
      <c r="ET72" s="45"/>
      <c r="EU72" s="44"/>
      <c r="EV72" s="46"/>
      <c r="EW72" s="44"/>
      <c r="EX72" s="44"/>
      <c r="EY72" s="44"/>
      <c r="EZ72" s="45"/>
      <c r="FA72" s="44"/>
      <c r="FB72" s="46"/>
      <c r="FC72" s="44"/>
      <c r="FD72" s="44"/>
      <c r="FE72" s="44"/>
      <c r="FF72" s="45"/>
      <c r="FG72" s="47"/>
      <c r="FH72" s="46"/>
      <c r="FI72" s="44"/>
      <c r="FJ72" s="44"/>
      <c r="FK72" s="44"/>
      <c r="FL72" s="45"/>
      <c r="FM72" s="55"/>
      <c r="FN72" s="46"/>
      <c r="FO72" s="44"/>
      <c r="FP72" s="44"/>
      <c r="FQ72" s="44"/>
      <c r="FR72" s="45"/>
      <c r="FS72" s="44"/>
      <c r="FT72" s="46"/>
      <c r="FU72" s="44"/>
      <c r="FV72" s="44"/>
      <c r="FW72" s="44"/>
      <c r="FX72" s="45"/>
      <c r="FY72" s="44"/>
      <c r="FZ72" s="45"/>
      <c r="GA72" s="46"/>
      <c r="GB72" s="44"/>
      <c r="GC72" s="44"/>
      <c r="GD72" s="45"/>
      <c r="GE72" s="55"/>
      <c r="GF72" s="46"/>
      <c r="GG72" s="44"/>
      <c r="GH72" s="44"/>
      <c r="GI72" s="44"/>
      <c r="GJ72" s="45"/>
      <c r="GK72" s="44"/>
      <c r="GL72" s="46"/>
      <c r="GM72" s="44"/>
      <c r="GN72" s="44"/>
      <c r="GO72" s="47"/>
      <c r="GP72" s="45"/>
      <c r="GQ72" s="44"/>
      <c r="GR72" s="46"/>
      <c r="GS72" s="44"/>
      <c r="GT72" s="44"/>
      <c r="GU72" s="56">
        <f>'2020'!$Q72+'2020'!$W72+'2020'!$AC72+'2020'!$AI72+'2020'!$AO72+'2020'!$AU72+'2020'!$BA72+'2020'!$BG72+'2020'!$BM72+'2020'!$BS72+'2020'!$BY72+'2020'!$CE72+'2020'!$CK72+'2020'!$CQ72+'2020'!$CW72+'2020'!$DC72+'2020'!$DI72+'2020'!$DO72+'2020'!$DU72+'2020'!$EA72+'2020'!$EG72+'2020'!$EM72+'2020'!$ES72+'2020'!$EY72+'2020'!$FE72+'2020'!$FK72+'2020'!$FQ72+'2020'!$FW72+'2020'!$GC72+'2020'!$GI72+'2020'!$GO72</f>
        <v>0</v>
      </c>
      <c r="GV72" s="57"/>
      <c r="GW72" s="56">
        <f>'2020'!$S72+'2020'!$Y72+'2020'!$AE72+'2020'!$AK72+'2020'!$AQ72+'2020'!$AW72+'2020'!$BC72+'2020'!$BI72+'2020'!$BO72+'2020'!$BU72+'2020'!$CA72+'2020'!$CG72+'2020'!$CM72+'2020'!$CS72+'2020'!$CY72+'2020'!$DE72+'2020'!$DK72+'2020'!$DQ72+'2020'!$DW72+'2020'!$EC72+'2020'!$EI72+'2020'!$EO72+'2020'!$EU72+'2020'!$FA72+'2020'!$FG72+'2020'!$FM72+'2020'!$FS72+'2020'!$FY72+'2020'!$GE72+'2020'!$GK72+'2020'!$GQ72</f>
        <v>0</v>
      </c>
      <c r="GX72" s="57"/>
      <c r="GY72" s="58">
        <f>'2020'!$O72+'2020'!$GU72-GW72</f>
        <v>75</v>
      </c>
      <c r="GZ72" s="57">
        <f>('2020'!$GY72*'2020'!$H72)/1000</f>
        <v>7.3200000000000001E-2</v>
      </c>
      <c r="HA72" s="57" t="b">
        <f t="shared" si="9"/>
        <v>0</v>
      </c>
    </row>
    <row r="73" spans="1:209" s="106" customFormat="1" ht="17.25" customHeight="1" x14ac:dyDescent="0.3">
      <c r="A73" s="25" t="s">
        <v>342</v>
      </c>
      <c r="B73" s="77" t="s">
        <v>301</v>
      </c>
      <c r="C73" s="27" t="s">
        <v>303</v>
      </c>
      <c r="D73" s="28">
        <v>576</v>
      </c>
      <c r="E73" s="28">
        <v>391</v>
      </c>
      <c r="F73" s="28">
        <v>474</v>
      </c>
      <c r="G73" s="88">
        <v>201663</v>
      </c>
      <c r="H73" s="28">
        <v>0.83660000000000001</v>
      </c>
      <c r="I73" s="89">
        <f>'2020'!$GY73</f>
        <v>1418</v>
      </c>
      <c r="J73" s="79">
        <f>('2020'!$I73*H73)/1000</f>
        <v>1.1862988000000001</v>
      </c>
      <c r="K73" s="80">
        <v>6</v>
      </c>
      <c r="L73" s="90">
        <v>43887</v>
      </c>
      <c r="M73" s="91">
        <v>43890</v>
      </c>
      <c r="N73" s="90">
        <v>43892</v>
      </c>
      <c r="O73" s="82">
        <v>1418</v>
      </c>
      <c r="P73" s="36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42"/>
      <c r="BE73" s="37"/>
      <c r="BF73" s="38"/>
      <c r="BG73" s="37"/>
      <c r="BH73" s="43"/>
      <c r="BI73" s="37"/>
      <c r="BJ73" s="42"/>
      <c r="BK73" s="37"/>
      <c r="BL73" s="38"/>
      <c r="BM73" s="37"/>
      <c r="BN73" s="43"/>
      <c r="BO73" s="37"/>
      <c r="BP73" s="42"/>
      <c r="BQ73" s="37"/>
      <c r="BR73" s="38"/>
      <c r="BS73" s="37"/>
      <c r="BT73" s="43"/>
      <c r="BU73" s="37"/>
      <c r="BV73" s="42"/>
      <c r="BW73" s="37"/>
      <c r="BX73" s="38"/>
      <c r="BY73" s="44"/>
      <c r="BZ73" s="45"/>
      <c r="CA73" s="44"/>
      <c r="CB73" s="46"/>
      <c r="CC73" s="44"/>
      <c r="CD73" s="54"/>
      <c r="CE73" s="47"/>
      <c r="CF73" s="45"/>
      <c r="CG73" s="44"/>
      <c r="CH73" s="46"/>
      <c r="CI73" s="44"/>
      <c r="CJ73" s="54"/>
      <c r="CK73" s="44"/>
      <c r="CL73" s="45"/>
      <c r="CM73" s="44"/>
      <c r="CN73" s="46"/>
      <c r="CO73" s="44"/>
      <c r="CP73" s="44"/>
      <c r="CQ73" s="44"/>
      <c r="CR73" s="48"/>
      <c r="CS73" s="44"/>
      <c r="CT73" s="49"/>
      <c r="CU73" s="46"/>
      <c r="CV73" s="44"/>
      <c r="CW73" s="44"/>
      <c r="CX73" s="50"/>
      <c r="CY73" s="44"/>
      <c r="CZ73" s="48"/>
      <c r="DA73" s="46"/>
      <c r="DB73" s="44"/>
      <c r="DC73" s="44"/>
      <c r="DD73" s="92"/>
      <c r="DE73" s="44"/>
      <c r="DF73" s="93"/>
      <c r="DG73" s="44"/>
      <c r="DH73" s="44"/>
      <c r="DI73" s="44"/>
      <c r="DJ73" s="45"/>
      <c r="DK73" s="44"/>
      <c r="DL73" s="46"/>
      <c r="DM73" s="46"/>
      <c r="DN73" s="44"/>
      <c r="DO73" s="44"/>
      <c r="DP73" s="45"/>
      <c r="DQ73" s="44"/>
      <c r="DR73" s="53"/>
      <c r="DS73" s="44"/>
      <c r="DT73" s="44"/>
      <c r="DU73" s="44"/>
      <c r="DV73" s="45"/>
      <c r="DW73" s="44"/>
      <c r="DX73" s="46"/>
      <c r="DY73" s="44"/>
      <c r="DZ73" s="44"/>
      <c r="EA73" s="44"/>
      <c r="EB73" s="45"/>
      <c r="EC73" s="44"/>
      <c r="ED73" s="46"/>
      <c r="EE73" s="44"/>
      <c r="EF73" s="44"/>
      <c r="EG73" s="44"/>
      <c r="EH73" s="45"/>
      <c r="EI73" s="44"/>
      <c r="EJ73" s="46"/>
      <c r="EK73" s="44"/>
      <c r="EL73" s="44"/>
      <c r="EM73" s="44"/>
      <c r="EN73" s="45"/>
      <c r="EO73" s="44"/>
      <c r="EP73" s="46"/>
      <c r="EQ73" s="44"/>
      <c r="ER73" s="44"/>
      <c r="ES73" s="44"/>
      <c r="ET73" s="45"/>
      <c r="EU73" s="44"/>
      <c r="EV73" s="46"/>
      <c r="EW73" s="44"/>
      <c r="EX73" s="44"/>
      <c r="EY73" s="44"/>
      <c r="EZ73" s="45"/>
      <c r="FA73" s="44"/>
      <c r="FB73" s="46"/>
      <c r="FC73" s="44"/>
      <c r="FD73" s="44"/>
      <c r="FE73" s="44"/>
      <c r="FF73" s="45"/>
      <c r="FG73" s="47"/>
      <c r="FH73" s="46"/>
      <c r="FI73" s="44"/>
      <c r="FJ73" s="44"/>
      <c r="FK73" s="44"/>
      <c r="FL73" s="45"/>
      <c r="FM73" s="55"/>
      <c r="FN73" s="46"/>
      <c r="FO73" s="44"/>
      <c r="FP73" s="44"/>
      <c r="FQ73" s="44"/>
      <c r="FR73" s="45"/>
      <c r="FS73" s="44"/>
      <c r="FT73" s="46"/>
      <c r="FU73" s="44"/>
      <c r="FV73" s="44"/>
      <c r="FW73" s="44"/>
      <c r="FX73" s="45"/>
      <c r="FY73" s="44"/>
      <c r="FZ73" s="45"/>
      <c r="GA73" s="46"/>
      <c r="GB73" s="44"/>
      <c r="GC73" s="44"/>
      <c r="GD73" s="45"/>
      <c r="GE73" s="55"/>
      <c r="GF73" s="46"/>
      <c r="GG73" s="44"/>
      <c r="GH73" s="44"/>
      <c r="GI73" s="44"/>
      <c r="GJ73" s="45"/>
      <c r="GK73" s="44"/>
      <c r="GL73" s="46"/>
      <c r="GM73" s="44"/>
      <c r="GN73" s="44"/>
      <c r="GO73" s="47"/>
      <c r="GP73" s="45"/>
      <c r="GQ73" s="44"/>
      <c r="GR73" s="46"/>
      <c r="GS73" s="44"/>
      <c r="GT73" s="44"/>
      <c r="GU73" s="56">
        <f>'2020'!$Q73+'2020'!$W73+'2020'!$AC73+'2020'!$AI73+'2020'!$AO73+'2020'!$AU73+'2020'!$BA73+'2020'!$BG73+'2020'!$BM73+'2020'!$BS73+'2020'!$BY73+'2020'!$CE73+'2020'!$CK73+'2020'!$CQ73+'2020'!$CW73+'2020'!$DC73+'2020'!$DI73+'2020'!$DO73+'2020'!$DU73+'2020'!$EA73+'2020'!$EG73+'2020'!$EM73+'2020'!$ES73+'2020'!$EY73+'2020'!$FE73+'2020'!$FK73+'2020'!$FQ73+'2020'!$FW73+'2020'!$GC73+'2020'!$GI73+'2020'!$GO73</f>
        <v>0</v>
      </c>
      <c r="GV73" s="57"/>
      <c r="GW73" s="56">
        <f>'2020'!$S73+'2020'!$Y73+'2020'!$AE73+'2020'!$AK73+'2020'!$AQ73+'2020'!$AW73+'2020'!$BC73+'2020'!$BI73+'2020'!$BO73+'2020'!$BU73+'2020'!$CA73+'2020'!$CG73+'2020'!$CM73+'2020'!$CS73+'2020'!$CY73+'2020'!$DE73+'2020'!$DK73+'2020'!$DQ73+'2020'!$DW73+'2020'!$EC73+'2020'!$EI73+'2020'!$EO73+'2020'!$EU73+'2020'!$FA73+'2020'!$FG73+'2020'!$FM73+'2020'!$FS73+'2020'!$FY73+'2020'!$GE73+'2020'!$GK73+'2020'!$GQ73</f>
        <v>0</v>
      </c>
      <c r="GX73" s="57"/>
      <c r="GY73" s="58">
        <f>'2020'!$O73+'2020'!$GU73-GW73</f>
        <v>1418</v>
      </c>
      <c r="GZ73" s="57">
        <f>('2020'!$GY73*'2020'!$H73)/1000</f>
        <v>1.1862988000000001</v>
      </c>
      <c r="HA73" s="57" t="b">
        <f>$G73=$D$3</f>
        <v>0</v>
      </c>
    </row>
    <row r="74" spans="1:209" s="106" customFormat="1" ht="17.25" customHeight="1" x14ac:dyDescent="0.3">
      <c r="A74" s="25" t="s">
        <v>340</v>
      </c>
      <c r="B74" s="77" t="s">
        <v>301</v>
      </c>
      <c r="C74" s="27" t="s">
        <v>302</v>
      </c>
      <c r="D74" s="28">
        <v>566</v>
      </c>
      <c r="E74" s="28">
        <v>311</v>
      </c>
      <c r="F74" s="28">
        <v>427</v>
      </c>
      <c r="G74" s="88">
        <v>201747</v>
      </c>
      <c r="H74" s="28">
        <v>0.65059999999999996</v>
      </c>
      <c r="I74" s="89">
        <f>'2020'!$GY74</f>
        <v>3750</v>
      </c>
      <c r="J74" s="79">
        <f>('2020'!$I74*H74)/1000</f>
        <v>2.4397500000000001</v>
      </c>
      <c r="K74" s="80">
        <v>15</v>
      </c>
      <c r="L74" s="90">
        <v>43893</v>
      </c>
      <c r="M74" s="91">
        <v>43896</v>
      </c>
      <c r="N74" s="90">
        <v>43895</v>
      </c>
      <c r="O74" s="82">
        <v>3750</v>
      </c>
      <c r="P74" s="36"/>
      <c r="Q74" s="37"/>
      <c r="R74" s="43"/>
      <c r="S74" s="37"/>
      <c r="T74" s="42"/>
      <c r="U74" s="37"/>
      <c r="V74" s="37"/>
      <c r="W74" s="37"/>
      <c r="X74" s="83"/>
      <c r="Y74" s="39"/>
      <c r="Z74" s="85"/>
      <c r="AA74" s="37"/>
      <c r="AB74" s="37"/>
      <c r="AC74" s="37"/>
      <c r="AD74" s="83"/>
      <c r="AE74" s="39"/>
      <c r="AF74" s="85"/>
      <c r="AG74" s="37"/>
      <c r="AH74" s="37"/>
      <c r="AI74" s="37"/>
      <c r="AJ74" s="37"/>
      <c r="AK74" s="37"/>
      <c r="AL74" s="42"/>
      <c r="AM74" s="37"/>
      <c r="AN74" s="37"/>
      <c r="AO74" s="37"/>
      <c r="AP74" s="43"/>
      <c r="AQ74" s="37"/>
      <c r="AR74" s="42"/>
      <c r="AS74" s="37"/>
      <c r="AT74" s="37"/>
      <c r="AU74" s="37"/>
      <c r="AV74" s="43"/>
      <c r="AW74" s="41"/>
      <c r="AX74" s="37"/>
      <c r="AY74" s="41"/>
      <c r="AZ74" s="43"/>
      <c r="BA74" s="37"/>
      <c r="BB74" s="43"/>
      <c r="BC74" s="37"/>
      <c r="BD74" s="42"/>
      <c r="BE74" s="37"/>
      <c r="BF74" s="38"/>
      <c r="BG74" s="37"/>
      <c r="BH74" s="43"/>
      <c r="BI74" s="37"/>
      <c r="BJ74" s="42"/>
      <c r="BK74" s="37"/>
      <c r="BL74" s="38"/>
      <c r="BM74" s="37"/>
      <c r="BN74" s="43"/>
      <c r="BO74" s="37"/>
      <c r="BP74" s="42"/>
      <c r="BQ74" s="37"/>
      <c r="BR74" s="38"/>
      <c r="BS74" s="37"/>
      <c r="BT74" s="43"/>
      <c r="BU74" s="37"/>
      <c r="BV74" s="42"/>
      <c r="BW74" s="37"/>
      <c r="BX74" s="38"/>
      <c r="BY74" s="44"/>
      <c r="BZ74" s="45"/>
      <c r="CA74" s="44"/>
      <c r="CB74" s="46"/>
      <c r="CC74" s="44"/>
      <c r="CD74" s="54"/>
      <c r="CE74" s="47"/>
      <c r="CF74" s="45"/>
      <c r="CG74" s="44"/>
      <c r="CH74" s="46"/>
      <c r="CI74" s="44"/>
      <c r="CJ74" s="54"/>
      <c r="CK74" s="44"/>
      <c r="CL74" s="45"/>
      <c r="CM74" s="44"/>
      <c r="CN74" s="46"/>
      <c r="CO74" s="44"/>
      <c r="CP74" s="44"/>
      <c r="CQ74" s="44"/>
      <c r="CR74" s="48"/>
      <c r="CS74" s="44"/>
      <c r="CT74" s="49"/>
      <c r="CU74" s="46"/>
      <c r="CV74" s="44"/>
      <c r="CW74" s="44"/>
      <c r="CX74" s="50"/>
      <c r="CY74" s="44"/>
      <c r="CZ74" s="48"/>
      <c r="DA74" s="46"/>
      <c r="DB74" s="44"/>
      <c r="DC74" s="44"/>
      <c r="DD74" s="92"/>
      <c r="DE74" s="44"/>
      <c r="DF74" s="93"/>
      <c r="DG74" s="44"/>
      <c r="DH74" s="44"/>
      <c r="DI74" s="44"/>
      <c r="DJ74" s="45"/>
      <c r="DK74" s="44"/>
      <c r="DL74" s="46"/>
      <c r="DM74" s="46"/>
      <c r="DN74" s="44"/>
      <c r="DO74" s="44"/>
      <c r="DP74" s="45"/>
      <c r="DQ74" s="44"/>
      <c r="DR74" s="53"/>
      <c r="DS74" s="44"/>
      <c r="DT74" s="44"/>
      <c r="DU74" s="44"/>
      <c r="DV74" s="45"/>
      <c r="DW74" s="44"/>
      <c r="DX74" s="46"/>
      <c r="DY74" s="44"/>
      <c r="DZ74" s="44"/>
      <c r="EA74" s="44"/>
      <c r="EB74" s="45"/>
      <c r="EC74" s="44"/>
      <c r="ED74" s="46"/>
      <c r="EE74" s="44"/>
      <c r="EF74" s="44"/>
      <c r="EG74" s="44"/>
      <c r="EH74" s="45"/>
      <c r="EI74" s="44"/>
      <c r="EJ74" s="46"/>
      <c r="EK74" s="44"/>
      <c r="EL74" s="44"/>
      <c r="EM74" s="44"/>
      <c r="EN74" s="45"/>
      <c r="EO74" s="44"/>
      <c r="EP74" s="46"/>
      <c r="EQ74" s="44"/>
      <c r="ER74" s="44"/>
      <c r="ES74" s="44"/>
      <c r="ET74" s="45"/>
      <c r="EU74" s="44"/>
      <c r="EV74" s="46"/>
      <c r="EW74" s="44"/>
      <c r="EX74" s="44"/>
      <c r="EY74" s="44"/>
      <c r="EZ74" s="45"/>
      <c r="FA74" s="44"/>
      <c r="FB74" s="46"/>
      <c r="FC74" s="44"/>
      <c r="FD74" s="44"/>
      <c r="FE74" s="44"/>
      <c r="FF74" s="45"/>
      <c r="FG74" s="47"/>
      <c r="FH74" s="46"/>
      <c r="FI74" s="44"/>
      <c r="FJ74" s="44"/>
      <c r="FK74" s="44"/>
      <c r="FL74" s="45"/>
      <c r="FM74" s="55"/>
      <c r="FN74" s="46"/>
      <c r="FO74" s="44"/>
      <c r="FP74" s="44"/>
      <c r="FQ74" s="44"/>
      <c r="FR74" s="45"/>
      <c r="FS74" s="44"/>
      <c r="FT74" s="46"/>
      <c r="FU74" s="44"/>
      <c r="FV74" s="44"/>
      <c r="FW74" s="44"/>
      <c r="FX74" s="45"/>
      <c r="FY74" s="44"/>
      <c r="FZ74" s="45"/>
      <c r="GA74" s="46"/>
      <c r="GB74" s="44"/>
      <c r="GC74" s="44"/>
      <c r="GD74" s="45"/>
      <c r="GE74" s="55"/>
      <c r="GF74" s="46"/>
      <c r="GG74" s="44"/>
      <c r="GH74" s="44"/>
      <c r="GI74" s="44"/>
      <c r="GJ74" s="45"/>
      <c r="GK74" s="44"/>
      <c r="GL74" s="46"/>
      <c r="GM74" s="44"/>
      <c r="GN74" s="44"/>
      <c r="GO74" s="47"/>
      <c r="GP74" s="45"/>
      <c r="GQ74" s="44"/>
      <c r="GR74" s="46"/>
      <c r="GS74" s="44"/>
      <c r="GT74" s="44"/>
      <c r="GU74" s="56">
        <f>'2020'!$Q74+'2020'!$W74+'2020'!$AC74+'2020'!$AI74+'2020'!$AO74+'2020'!$AU74+'2020'!$BA74+'2020'!$BG74+'2020'!$BM74+'2020'!$BS74+'2020'!$BY74+'2020'!$CE74+'2020'!$CK74+'2020'!$CQ74+'2020'!$CW74+'2020'!$DC74+'2020'!$DI74+'2020'!$DO74+'2020'!$DU74+'2020'!$EA74+'2020'!$EG74+'2020'!$EM74+'2020'!$ES74+'2020'!$EY74+'2020'!$FE74+'2020'!$FK74+'2020'!$FQ74+'2020'!$FW74+'2020'!$GC74+'2020'!$GI74+'2020'!$GO74</f>
        <v>0</v>
      </c>
      <c r="GV74" s="57"/>
      <c r="GW74" s="56">
        <f>'2020'!$S74+'2020'!$Y74+'2020'!$AE74+'2020'!$AK74+'2020'!$AQ74+'2020'!$AW74+'2020'!$BC74+'2020'!$BI74+'2020'!$BO74+'2020'!$BU74+'2020'!$CA74+'2020'!$CG74+'2020'!$CM74+'2020'!$CS74+'2020'!$CY74+'2020'!$DE74+'2020'!$DK74+'2020'!$DQ74+'2020'!$DW74+'2020'!$EC74+'2020'!$EI74+'2020'!$EO74+'2020'!$EU74+'2020'!$FA74+'2020'!$FG74+'2020'!$FM74+'2020'!$FS74+'2020'!$FY74+'2020'!$GE74+'2020'!$GK74+'2020'!$GQ74</f>
        <v>0</v>
      </c>
      <c r="GX74" s="57"/>
      <c r="GY74" s="58">
        <f>'2020'!$O74+'2020'!$GU74-GW74</f>
        <v>3750</v>
      </c>
      <c r="GZ74" s="57">
        <f>('2020'!$GY74*'2020'!$H74)/1000</f>
        <v>2.4397500000000001</v>
      </c>
      <c r="HA74" s="57" t="b">
        <f>$G74=$D$3</f>
        <v>0</v>
      </c>
    </row>
    <row r="75" spans="1:209" s="106" customFormat="1" ht="17.25" customHeight="1" x14ac:dyDescent="0.3">
      <c r="A75" s="25" t="s">
        <v>340</v>
      </c>
      <c r="B75" s="77" t="s">
        <v>301</v>
      </c>
      <c r="C75" s="27" t="s">
        <v>302</v>
      </c>
      <c r="D75" s="28">
        <v>541</v>
      </c>
      <c r="E75" s="28">
        <v>481</v>
      </c>
      <c r="F75" s="28">
        <v>504</v>
      </c>
      <c r="G75" s="88">
        <v>201436</v>
      </c>
      <c r="H75" s="28">
        <v>1.0038</v>
      </c>
      <c r="I75" s="89">
        <f>'2020'!$GY75</f>
        <v>130</v>
      </c>
      <c r="J75" s="79">
        <f>('2020'!$I75*H75)/1000</f>
        <v>0.130494</v>
      </c>
      <c r="K75" s="80">
        <v>1</v>
      </c>
      <c r="L75" s="90">
        <v>43866</v>
      </c>
      <c r="M75" s="91">
        <v>43871</v>
      </c>
      <c r="N75" s="90">
        <v>43873</v>
      </c>
      <c r="O75" s="82">
        <v>130</v>
      </c>
      <c r="P75" s="36"/>
      <c r="Q75" s="37"/>
      <c r="R75" s="43"/>
      <c r="S75" s="37"/>
      <c r="T75" s="42"/>
      <c r="U75" s="37"/>
      <c r="V75" s="37"/>
      <c r="W75" s="37"/>
      <c r="X75" s="83"/>
      <c r="Y75" s="39"/>
      <c r="Z75" s="85"/>
      <c r="AA75" s="37"/>
      <c r="AB75" s="37"/>
      <c r="AC75" s="37"/>
      <c r="AD75" s="83"/>
      <c r="AE75" s="39"/>
      <c r="AF75" s="85"/>
      <c r="AG75" s="37"/>
      <c r="AH75" s="37"/>
      <c r="AI75" s="37"/>
      <c r="AJ75" s="37"/>
      <c r="AK75" s="37"/>
      <c r="AL75" s="42"/>
      <c r="AM75" s="37"/>
      <c r="AN75" s="37"/>
      <c r="AO75" s="37"/>
      <c r="AP75" s="43"/>
      <c r="AQ75" s="37"/>
      <c r="AR75" s="42"/>
      <c r="AS75" s="37"/>
      <c r="AT75" s="37"/>
      <c r="AU75" s="37"/>
      <c r="AV75" s="43"/>
      <c r="AW75" s="41"/>
      <c r="AX75" s="37"/>
      <c r="AY75" s="41"/>
      <c r="AZ75" s="43"/>
      <c r="BA75" s="37"/>
      <c r="BB75" s="43"/>
      <c r="BC75" s="37"/>
      <c r="BD75" s="42"/>
      <c r="BE75" s="37"/>
      <c r="BF75" s="38"/>
      <c r="BG75" s="37"/>
      <c r="BH75" s="43"/>
      <c r="BI75" s="37"/>
      <c r="BJ75" s="42"/>
      <c r="BK75" s="37"/>
      <c r="BL75" s="38"/>
      <c r="BM75" s="37"/>
      <c r="BN75" s="43"/>
      <c r="BO75" s="37"/>
      <c r="BP75" s="42"/>
      <c r="BQ75" s="37"/>
      <c r="BR75" s="38"/>
      <c r="BS75" s="37"/>
      <c r="BT75" s="43"/>
      <c r="BU75" s="37"/>
      <c r="BV75" s="42"/>
      <c r="BW75" s="37"/>
      <c r="BX75" s="38"/>
      <c r="BY75" s="44"/>
      <c r="BZ75" s="45"/>
      <c r="CA75" s="44"/>
      <c r="CB75" s="46"/>
      <c r="CC75" s="44"/>
      <c r="CD75" s="54"/>
      <c r="CE75" s="47"/>
      <c r="CF75" s="45"/>
      <c r="CG75" s="44"/>
      <c r="CH75" s="46"/>
      <c r="CI75" s="44"/>
      <c r="CJ75" s="54"/>
      <c r="CK75" s="44"/>
      <c r="CL75" s="45"/>
      <c r="CM75" s="44"/>
      <c r="CN75" s="46"/>
      <c r="CO75" s="44"/>
      <c r="CP75" s="44"/>
      <c r="CQ75" s="44"/>
      <c r="CR75" s="48"/>
      <c r="CS75" s="44"/>
      <c r="CT75" s="49"/>
      <c r="CU75" s="46"/>
      <c r="CV75" s="44"/>
      <c r="CW75" s="44"/>
      <c r="CX75" s="50"/>
      <c r="CY75" s="44"/>
      <c r="CZ75" s="48"/>
      <c r="DA75" s="46"/>
      <c r="DB75" s="44"/>
      <c r="DC75" s="44"/>
      <c r="DD75" s="92"/>
      <c r="DE75" s="44"/>
      <c r="DF75" s="93"/>
      <c r="DG75" s="44"/>
      <c r="DH75" s="44"/>
      <c r="DI75" s="44"/>
      <c r="DJ75" s="45"/>
      <c r="DK75" s="44"/>
      <c r="DL75" s="46"/>
      <c r="DM75" s="46"/>
      <c r="DN75" s="44"/>
      <c r="DO75" s="44"/>
      <c r="DP75" s="45"/>
      <c r="DQ75" s="44"/>
      <c r="DR75" s="53"/>
      <c r="DS75" s="44"/>
      <c r="DT75" s="44"/>
      <c r="DU75" s="44"/>
      <c r="DV75" s="45"/>
      <c r="DW75" s="44"/>
      <c r="DX75" s="46"/>
      <c r="DY75" s="44"/>
      <c r="DZ75" s="44"/>
      <c r="EA75" s="44"/>
      <c r="EB75" s="45"/>
      <c r="EC75" s="44"/>
      <c r="ED75" s="46"/>
      <c r="EE75" s="44"/>
      <c r="EF75" s="44"/>
      <c r="EG75" s="44"/>
      <c r="EH75" s="45"/>
      <c r="EI75" s="44"/>
      <c r="EJ75" s="46"/>
      <c r="EK75" s="44"/>
      <c r="EL75" s="44"/>
      <c r="EM75" s="44"/>
      <c r="EN75" s="45"/>
      <c r="EO75" s="44"/>
      <c r="EP75" s="46"/>
      <c r="EQ75" s="44"/>
      <c r="ER75" s="44"/>
      <c r="ES75" s="44"/>
      <c r="ET75" s="45"/>
      <c r="EU75" s="44"/>
      <c r="EV75" s="46"/>
      <c r="EW75" s="44"/>
      <c r="EX75" s="44"/>
      <c r="EY75" s="44"/>
      <c r="EZ75" s="45"/>
      <c r="FA75" s="44"/>
      <c r="FB75" s="46"/>
      <c r="FC75" s="44"/>
      <c r="FD75" s="44"/>
      <c r="FE75" s="44"/>
      <c r="FF75" s="45"/>
      <c r="FG75" s="47"/>
      <c r="FH75" s="46"/>
      <c r="FI75" s="44"/>
      <c r="FJ75" s="44"/>
      <c r="FK75" s="44"/>
      <c r="FL75" s="45"/>
      <c r="FM75" s="55"/>
      <c r="FN75" s="46"/>
      <c r="FO75" s="44"/>
      <c r="FP75" s="44"/>
      <c r="FQ75" s="44"/>
      <c r="FR75" s="45"/>
      <c r="FS75" s="44"/>
      <c r="FT75" s="46"/>
      <c r="FU75" s="44"/>
      <c r="FV75" s="44"/>
      <c r="FW75" s="44"/>
      <c r="FX75" s="45"/>
      <c r="FY75" s="44"/>
      <c r="FZ75" s="45"/>
      <c r="GA75" s="46"/>
      <c r="GB75" s="44"/>
      <c r="GC75" s="44"/>
      <c r="GD75" s="45"/>
      <c r="GE75" s="55"/>
      <c r="GF75" s="46"/>
      <c r="GG75" s="44"/>
      <c r="GH75" s="44"/>
      <c r="GI75" s="44"/>
      <c r="GJ75" s="45"/>
      <c r="GK75" s="44"/>
      <c r="GL75" s="46"/>
      <c r="GM75" s="44"/>
      <c r="GN75" s="44"/>
      <c r="GO75" s="47"/>
      <c r="GP75" s="45"/>
      <c r="GQ75" s="44"/>
      <c r="GR75" s="46"/>
      <c r="GS75" s="44"/>
      <c r="GT75" s="44"/>
      <c r="GU75" s="56">
        <f>'2020'!$Q75+'2020'!$W75+'2020'!$AC75+'2020'!$AI75+'2020'!$AO75+'2020'!$AU75+'2020'!$BA75+'2020'!$BG75+'2020'!$BM75+'2020'!$BS75+'2020'!$BY75+'2020'!$CE75+'2020'!$CK75+'2020'!$CQ75+'2020'!$CW75+'2020'!$DC75+'2020'!$DI75+'2020'!$DO75+'2020'!$DU75+'2020'!$EA75+'2020'!$EG75+'2020'!$EM75+'2020'!$ES75+'2020'!$EY75+'2020'!$FE75+'2020'!$FK75+'2020'!$FQ75+'2020'!$FW75+'2020'!$GC75+'2020'!$GI75+'2020'!$GO75</f>
        <v>0</v>
      </c>
      <c r="GV75" s="57"/>
      <c r="GW75" s="56">
        <f>'2020'!$S75+'2020'!$Y75+'2020'!$AE75+'2020'!$AK75+'2020'!$AQ75+'2020'!$AW75+'2020'!$BC75+'2020'!$BI75+'2020'!$BO75+'2020'!$BU75+'2020'!$CA75+'2020'!$CG75+'2020'!$CM75+'2020'!$CS75+'2020'!$CY75+'2020'!$DE75+'2020'!$DK75+'2020'!$DQ75+'2020'!$DW75+'2020'!$EC75+'2020'!$EI75+'2020'!$EO75+'2020'!$EU75+'2020'!$FA75+'2020'!$FG75+'2020'!$FM75+'2020'!$FS75+'2020'!$FY75+'2020'!$GE75+'2020'!$GK75+'2020'!$GQ75</f>
        <v>0</v>
      </c>
      <c r="GX75" s="57"/>
      <c r="GY75" s="58">
        <f>'2020'!$O75+'2020'!$GU75-GW75</f>
        <v>130</v>
      </c>
      <c r="GZ75" s="57">
        <f>('2020'!$GY75*'2020'!$H75)/1000</f>
        <v>0.130494</v>
      </c>
      <c r="HA75" s="57" t="b">
        <f t="shared" ref="HA75:HA82" si="10">$G75=$D$3</f>
        <v>0</v>
      </c>
    </row>
    <row r="76" spans="1:209" s="106" customFormat="1" ht="17.25" customHeight="1" x14ac:dyDescent="0.3">
      <c r="A76" s="25" t="s">
        <v>340</v>
      </c>
      <c r="B76" s="77" t="s">
        <v>301</v>
      </c>
      <c r="C76" s="27" t="s">
        <v>302</v>
      </c>
      <c r="D76" s="28">
        <v>541</v>
      </c>
      <c r="E76" s="28">
        <v>481</v>
      </c>
      <c r="F76" s="28">
        <v>347</v>
      </c>
      <c r="G76" s="88">
        <v>195089</v>
      </c>
      <c r="H76" s="28">
        <v>0.80189999999999995</v>
      </c>
      <c r="I76" s="89">
        <f>'2020'!$GY76</f>
        <v>500</v>
      </c>
      <c r="J76" s="79">
        <f>('2020'!$I76*H76)/1000</f>
        <v>0.40094999999999997</v>
      </c>
      <c r="K76" s="80">
        <v>2</v>
      </c>
      <c r="L76" s="90">
        <v>43786</v>
      </c>
      <c r="M76" s="91">
        <v>43789</v>
      </c>
      <c r="N76" s="90">
        <v>43893</v>
      </c>
      <c r="O76" s="82">
        <v>500</v>
      </c>
      <c r="P76" s="36"/>
      <c r="Q76" s="37"/>
      <c r="R76" s="38"/>
      <c r="S76" s="37"/>
      <c r="T76" s="37"/>
      <c r="U76" s="37"/>
      <c r="V76" s="37"/>
      <c r="W76" s="37"/>
      <c r="X76" s="38"/>
      <c r="Y76" s="40"/>
      <c r="Z76" s="37"/>
      <c r="AA76" s="37"/>
      <c r="AB76" s="37"/>
      <c r="AC76" s="37"/>
      <c r="AD76" s="38"/>
      <c r="AE76" s="40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8"/>
      <c r="AQ76" s="37"/>
      <c r="AR76" s="37"/>
      <c r="AS76" s="37"/>
      <c r="AT76" s="37"/>
      <c r="AU76" s="37"/>
      <c r="AV76" s="38"/>
      <c r="AW76" s="41"/>
      <c r="AX76" s="37"/>
      <c r="AY76" s="41"/>
      <c r="AZ76" s="38"/>
      <c r="BA76" s="37"/>
      <c r="BB76" s="38"/>
      <c r="BC76" s="37"/>
      <c r="BD76" s="42"/>
      <c r="BE76" s="37"/>
      <c r="BF76" s="38"/>
      <c r="BG76" s="37"/>
      <c r="BH76" s="43"/>
      <c r="BI76" s="37"/>
      <c r="BJ76" s="42"/>
      <c r="BK76" s="37"/>
      <c r="BL76" s="38"/>
      <c r="BM76" s="37"/>
      <c r="BN76" s="43"/>
      <c r="BO76" s="37"/>
      <c r="BP76" s="42"/>
      <c r="BQ76" s="37"/>
      <c r="BR76" s="38"/>
      <c r="BS76" s="37"/>
      <c r="BT76" s="43"/>
      <c r="BU76" s="37"/>
      <c r="BV76" s="42"/>
      <c r="BW76" s="37"/>
      <c r="BX76" s="38"/>
      <c r="BY76" s="44"/>
      <c r="BZ76" s="45"/>
      <c r="CA76" s="44"/>
      <c r="CB76" s="46"/>
      <c r="CC76" s="44"/>
      <c r="CD76" s="54"/>
      <c r="CE76" s="47"/>
      <c r="CF76" s="45"/>
      <c r="CG76" s="44"/>
      <c r="CH76" s="46"/>
      <c r="CI76" s="44"/>
      <c r="CJ76" s="54"/>
      <c r="CK76" s="44"/>
      <c r="CL76" s="45"/>
      <c r="CM76" s="44"/>
      <c r="CN76" s="46"/>
      <c r="CO76" s="44"/>
      <c r="CP76" s="44"/>
      <c r="CQ76" s="44"/>
      <c r="CR76" s="48"/>
      <c r="CS76" s="44"/>
      <c r="CT76" s="49"/>
      <c r="CU76" s="46"/>
      <c r="CV76" s="44"/>
      <c r="CW76" s="44"/>
      <c r="CX76" s="50"/>
      <c r="CY76" s="44"/>
      <c r="CZ76" s="48"/>
      <c r="DA76" s="46"/>
      <c r="DB76" s="44"/>
      <c r="DC76" s="44"/>
      <c r="DD76" s="92"/>
      <c r="DE76" s="44"/>
      <c r="DF76" s="93"/>
      <c r="DG76" s="44"/>
      <c r="DH76" s="44"/>
      <c r="DI76" s="44"/>
      <c r="DJ76" s="45"/>
      <c r="DK76" s="44"/>
      <c r="DL76" s="46"/>
      <c r="DM76" s="46"/>
      <c r="DN76" s="44"/>
      <c r="DO76" s="44"/>
      <c r="DP76" s="45"/>
      <c r="DQ76" s="44"/>
      <c r="DR76" s="53"/>
      <c r="DS76" s="44"/>
      <c r="DT76" s="44"/>
      <c r="DU76" s="44"/>
      <c r="DV76" s="45"/>
      <c r="DW76" s="44"/>
      <c r="DX76" s="46"/>
      <c r="DY76" s="44"/>
      <c r="DZ76" s="44"/>
      <c r="EA76" s="44"/>
      <c r="EB76" s="45"/>
      <c r="EC76" s="44"/>
      <c r="ED76" s="46"/>
      <c r="EE76" s="44"/>
      <c r="EF76" s="44"/>
      <c r="EG76" s="44"/>
      <c r="EH76" s="45"/>
      <c r="EI76" s="44"/>
      <c r="EJ76" s="46"/>
      <c r="EK76" s="44"/>
      <c r="EL76" s="44"/>
      <c r="EM76" s="44"/>
      <c r="EN76" s="45"/>
      <c r="EO76" s="44"/>
      <c r="EP76" s="46"/>
      <c r="EQ76" s="44"/>
      <c r="ER76" s="44"/>
      <c r="ES76" s="44"/>
      <c r="ET76" s="45"/>
      <c r="EU76" s="44"/>
      <c r="EV76" s="46"/>
      <c r="EW76" s="44"/>
      <c r="EX76" s="44"/>
      <c r="EY76" s="44"/>
      <c r="EZ76" s="45"/>
      <c r="FA76" s="44"/>
      <c r="FB76" s="46"/>
      <c r="FC76" s="44"/>
      <c r="FD76" s="44"/>
      <c r="FE76" s="44"/>
      <c r="FF76" s="45"/>
      <c r="FG76" s="47"/>
      <c r="FH76" s="46"/>
      <c r="FI76" s="44"/>
      <c r="FJ76" s="44"/>
      <c r="FK76" s="44"/>
      <c r="FL76" s="45"/>
      <c r="FM76" s="55"/>
      <c r="FN76" s="46"/>
      <c r="FO76" s="44"/>
      <c r="FP76" s="44"/>
      <c r="FQ76" s="44"/>
      <c r="FR76" s="45"/>
      <c r="FS76" s="44"/>
      <c r="FT76" s="46"/>
      <c r="FU76" s="44"/>
      <c r="FV76" s="44"/>
      <c r="FW76" s="44"/>
      <c r="FX76" s="45"/>
      <c r="FY76" s="44"/>
      <c r="FZ76" s="45"/>
      <c r="GA76" s="46"/>
      <c r="GB76" s="44"/>
      <c r="GC76" s="44"/>
      <c r="GD76" s="45"/>
      <c r="GE76" s="55"/>
      <c r="GF76" s="46"/>
      <c r="GG76" s="44"/>
      <c r="GH76" s="44"/>
      <c r="GI76" s="44"/>
      <c r="GJ76" s="45"/>
      <c r="GK76" s="44"/>
      <c r="GL76" s="46"/>
      <c r="GM76" s="44"/>
      <c r="GN76" s="44"/>
      <c r="GO76" s="47"/>
      <c r="GP76" s="45"/>
      <c r="GQ76" s="44"/>
      <c r="GR76" s="46"/>
      <c r="GS76" s="44"/>
      <c r="GT76" s="44"/>
      <c r="GU76" s="56">
        <f>'2020'!$Q76+'2020'!$W76+'2020'!$AC76+'2020'!$AI76+'2020'!$AO76+'2020'!$AU76+'2020'!$BA76+'2020'!$BG76+'2020'!$BM76+'2020'!$BS76+'2020'!$BY76+'2020'!$CE76+'2020'!$CK76+'2020'!$CQ76+'2020'!$CW76+'2020'!$DC76+'2020'!$DI76+'2020'!$DO76+'2020'!$DU76+'2020'!$EA76+'2020'!$EG76+'2020'!$EM76+'2020'!$ES76+'2020'!$EY76+'2020'!$FE76+'2020'!$FK76+'2020'!$FQ76+'2020'!$FW76+'2020'!$GC76+'2020'!$GI76+'2020'!$GO76</f>
        <v>0</v>
      </c>
      <c r="GV76" s="57"/>
      <c r="GW76" s="56">
        <f>'2020'!$S76+'2020'!$Y76+'2020'!$AE76+'2020'!$AK76+'2020'!$AQ76+'2020'!$AW76+'2020'!$BC76+'2020'!$BI76+'2020'!$BO76+'2020'!$BU76+'2020'!$CA76+'2020'!$CG76+'2020'!$CM76+'2020'!$CS76+'2020'!$CY76+'2020'!$DE76+'2020'!$DK76+'2020'!$DQ76+'2020'!$DW76+'2020'!$EC76+'2020'!$EI76+'2020'!$EO76+'2020'!$EU76+'2020'!$FA76+'2020'!$FG76+'2020'!$FM76+'2020'!$FS76+'2020'!$FY76+'2020'!$GE76+'2020'!$GK76+'2020'!$GQ76</f>
        <v>0</v>
      </c>
      <c r="GX76" s="57"/>
      <c r="GY76" s="58">
        <f>'2020'!$O76+'2020'!$GU76-GW76</f>
        <v>500</v>
      </c>
      <c r="GZ76" s="57">
        <f>('2020'!$GY76*'2020'!$H76)/1000</f>
        <v>0.40094999999999997</v>
      </c>
      <c r="HA76" s="57" t="b">
        <f>$G76=$D$3</f>
        <v>0</v>
      </c>
    </row>
    <row r="77" spans="1:209" s="106" customFormat="1" ht="17.25" customHeight="1" x14ac:dyDescent="0.3">
      <c r="A77" s="25" t="s">
        <v>340</v>
      </c>
      <c r="B77" s="77" t="s">
        <v>301</v>
      </c>
      <c r="C77" s="27" t="s">
        <v>302</v>
      </c>
      <c r="D77" s="28">
        <v>541</v>
      </c>
      <c r="E77" s="28">
        <v>481</v>
      </c>
      <c r="F77" s="28">
        <v>347</v>
      </c>
      <c r="G77" s="29">
        <v>201884</v>
      </c>
      <c r="H77" s="30">
        <v>0.84599999999999997</v>
      </c>
      <c r="I77" s="31">
        <f>'2020'!$GY77</f>
        <v>3289</v>
      </c>
      <c r="J77" s="79">
        <f>('2020'!$I77*H77)/1000</f>
        <v>2.7824940000000002</v>
      </c>
      <c r="K77" s="33" t="s">
        <v>227</v>
      </c>
      <c r="L77" s="34">
        <v>43905</v>
      </c>
      <c r="M77" s="81">
        <v>43912</v>
      </c>
      <c r="N77" s="34">
        <v>43916</v>
      </c>
      <c r="O77" s="82">
        <v>3289</v>
      </c>
      <c r="P77" s="36"/>
      <c r="Q77" s="37"/>
      <c r="R77" s="38"/>
      <c r="S77" s="37"/>
      <c r="T77" s="37"/>
      <c r="U77" s="37"/>
      <c r="V77" s="37"/>
      <c r="W77" s="37"/>
      <c r="X77" s="38"/>
      <c r="Y77" s="40"/>
      <c r="Z77" s="37"/>
      <c r="AA77" s="37"/>
      <c r="AB77" s="37"/>
      <c r="AC77" s="37"/>
      <c r="AD77" s="38"/>
      <c r="AE77" s="40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8"/>
      <c r="AQ77" s="37"/>
      <c r="AR77" s="37"/>
      <c r="AS77" s="37"/>
      <c r="AT77" s="37"/>
      <c r="AU77" s="37"/>
      <c r="AV77" s="38"/>
      <c r="AW77" s="41"/>
      <c r="AX77" s="37"/>
      <c r="AY77" s="41"/>
      <c r="AZ77" s="38"/>
      <c r="BA77" s="37"/>
      <c r="BB77" s="38"/>
      <c r="BC77" s="37"/>
      <c r="BD77" s="42"/>
      <c r="BE77" s="37"/>
      <c r="BF77" s="38"/>
      <c r="BG77" s="37"/>
      <c r="BH77" s="43"/>
      <c r="BI77" s="37"/>
      <c r="BJ77" s="42"/>
      <c r="BK77" s="37"/>
      <c r="BL77" s="38"/>
      <c r="BM77" s="37"/>
      <c r="BN77" s="43"/>
      <c r="BO77" s="37"/>
      <c r="BP77" s="42"/>
      <c r="BQ77" s="37"/>
      <c r="BR77" s="38"/>
      <c r="BS77" s="37"/>
      <c r="BT77" s="43"/>
      <c r="BU77" s="37"/>
      <c r="BV77" s="42"/>
      <c r="BW77" s="37"/>
      <c r="BX77" s="38"/>
      <c r="BY77" s="44"/>
      <c r="BZ77" s="45"/>
      <c r="CA77" s="44"/>
      <c r="CB77" s="46"/>
      <c r="CC77" s="44"/>
      <c r="CD77" s="54"/>
      <c r="CE77" s="47"/>
      <c r="CF77" s="45"/>
      <c r="CG77" s="44"/>
      <c r="CH77" s="46"/>
      <c r="CI77" s="44"/>
      <c r="CJ77" s="54"/>
      <c r="CK77" s="44"/>
      <c r="CL77" s="45"/>
      <c r="CM77" s="44"/>
      <c r="CN77" s="46"/>
      <c r="CO77" s="44"/>
      <c r="CP77" s="44"/>
      <c r="CQ77" s="44"/>
      <c r="CR77" s="48"/>
      <c r="CS77" s="44"/>
      <c r="CT77" s="49"/>
      <c r="CU77" s="46"/>
      <c r="CV77" s="44"/>
      <c r="CW77" s="44"/>
      <c r="CX77" s="50"/>
      <c r="CY77" s="44"/>
      <c r="CZ77" s="48"/>
      <c r="DA77" s="46"/>
      <c r="DB77" s="44"/>
      <c r="DC77" s="44"/>
      <c r="DD77" s="51"/>
      <c r="DE77" s="44"/>
      <c r="DF77" s="52"/>
      <c r="DG77" s="44"/>
      <c r="DH77" s="44"/>
      <c r="DI77" s="44"/>
      <c r="DJ77" s="45"/>
      <c r="DK77" s="44"/>
      <c r="DL77" s="46"/>
      <c r="DM77" s="46"/>
      <c r="DN77" s="44"/>
      <c r="DO77" s="44"/>
      <c r="DP77" s="45"/>
      <c r="DQ77" s="44"/>
      <c r="DR77" s="53"/>
      <c r="DS77" s="44"/>
      <c r="DT77" s="44"/>
      <c r="DU77" s="44"/>
      <c r="DV77" s="45"/>
      <c r="DW77" s="44"/>
      <c r="DX77" s="46"/>
      <c r="DY77" s="44"/>
      <c r="DZ77" s="44"/>
      <c r="EA77" s="44"/>
      <c r="EB77" s="45"/>
      <c r="EC77" s="44"/>
      <c r="ED77" s="46"/>
      <c r="EE77" s="44"/>
      <c r="EF77" s="44"/>
      <c r="EG77" s="44"/>
      <c r="EH77" s="45"/>
      <c r="EI77" s="44"/>
      <c r="EJ77" s="46"/>
      <c r="EK77" s="44"/>
      <c r="EL77" s="44"/>
      <c r="EM77" s="44"/>
      <c r="EN77" s="45"/>
      <c r="EO77" s="44"/>
      <c r="EP77" s="46"/>
      <c r="EQ77" s="44"/>
      <c r="ER77" s="44"/>
      <c r="ES77" s="44"/>
      <c r="ET77" s="45"/>
      <c r="EU77" s="75"/>
      <c r="EV77" s="46"/>
      <c r="EW77" s="44"/>
      <c r="EX77" s="44"/>
      <c r="EY77" s="44"/>
      <c r="EZ77" s="45"/>
      <c r="FA77" s="44"/>
      <c r="FB77" s="46"/>
      <c r="FC77" s="44"/>
      <c r="FD77" s="44"/>
      <c r="FE77" s="44"/>
      <c r="FF77" s="45"/>
      <c r="FG77" s="47"/>
      <c r="FH77" s="46"/>
      <c r="FI77" s="44"/>
      <c r="FJ77" s="44"/>
      <c r="FK77" s="44"/>
      <c r="FL77" s="45"/>
      <c r="FM77" s="55"/>
      <c r="FN77" s="46"/>
      <c r="FO77" s="44"/>
      <c r="FP77" s="44"/>
      <c r="FQ77" s="44"/>
      <c r="FR77" s="45"/>
      <c r="FS77" s="44"/>
      <c r="FT77" s="46"/>
      <c r="FU77" s="44"/>
      <c r="FV77" s="44"/>
      <c r="FW77" s="44"/>
      <c r="FX77" s="45"/>
      <c r="FY77" s="44"/>
      <c r="FZ77" s="45"/>
      <c r="GA77" s="46"/>
      <c r="GB77" s="44"/>
      <c r="GC77" s="44"/>
      <c r="GD77" s="45"/>
      <c r="GE77" s="55"/>
      <c r="GF77" s="46"/>
      <c r="GG77" s="44"/>
      <c r="GH77" s="44"/>
      <c r="GI77" s="44"/>
      <c r="GJ77" s="45"/>
      <c r="GK77" s="44"/>
      <c r="GL77" s="46"/>
      <c r="GM77" s="44"/>
      <c r="GN77" s="44"/>
      <c r="GO77" s="47"/>
      <c r="GP77" s="45"/>
      <c r="GQ77" s="44"/>
      <c r="GR77" s="46"/>
      <c r="GS77" s="44"/>
      <c r="GT77" s="44"/>
      <c r="GU77" s="56">
        <f>'2020'!$Q77+'2020'!$W77+'2020'!$AC77+'2020'!$AI77+'2020'!$AO77+'2020'!$AU77+'2020'!$BA77+'2020'!$BG77+'2020'!$BM77+'2020'!$BS77+'2020'!$BY77+'2020'!$CE77+'2020'!$CK77+'2020'!$CQ77+'2020'!$CW77+'2020'!$DC77+'2020'!$DI77+'2020'!$DO77+'2020'!$DU77+'2020'!$EA77+'2020'!$EG77+'2020'!$EM77+'2020'!$ES77+'2020'!$EY77+'2020'!$FE77+'2020'!$FK77+'2020'!$FQ77+'2020'!$FW77+'2020'!$GC77+'2020'!$GI77+'2020'!$GO77</f>
        <v>0</v>
      </c>
      <c r="GV77" s="57"/>
      <c r="GW77" s="56">
        <f>'2020'!$S77+'2020'!$Y77+'2020'!$AE77+'2020'!$AK77+'2020'!$AQ77+'2020'!$AW77+'2020'!$BC77+'2020'!$BI77+'2020'!$BO77+'2020'!$BU77+'2020'!$CA77+'2020'!$CG77+'2020'!$CM77+'2020'!$CS77+'2020'!$CY77+'2020'!$DE77+'2020'!$DK77+'2020'!$DQ77+'2020'!$DW77+'2020'!$EC77+'2020'!$EI77+'2020'!$EO77+'2020'!$EU77+'2020'!$FA77+'2020'!$FG77+'2020'!$FM77+'2020'!$FS77+'2020'!$FY77+'2020'!$GE77+'2020'!$GK77+'2020'!$GQ77</f>
        <v>0</v>
      </c>
      <c r="GX77" s="57"/>
      <c r="GY77" s="58">
        <f>'2020'!$O77+'2020'!$GU77-GW77</f>
        <v>3289</v>
      </c>
      <c r="GZ77" s="57">
        <f>('2020'!$GY77*'2020'!$H77)/1000</f>
        <v>2.7824940000000002</v>
      </c>
      <c r="HA77" s="57" t="b">
        <f>$G77=$D$3</f>
        <v>0</v>
      </c>
    </row>
    <row r="78" spans="1:209" s="106" customFormat="1" ht="17.25" customHeight="1" x14ac:dyDescent="0.3">
      <c r="A78" s="25" t="s">
        <v>220</v>
      </c>
      <c r="B78" s="77" t="s">
        <v>301</v>
      </c>
      <c r="C78" s="27" t="s">
        <v>302</v>
      </c>
      <c r="D78" s="28">
        <v>606</v>
      </c>
      <c r="E78" s="28">
        <v>266</v>
      </c>
      <c r="F78" s="28">
        <v>362</v>
      </c>
      <c r="G78" s="88">
        <v>201748</v>
      </c>
      <c r="H78" s="28">
        <v>0.55130000000000001</v>
      </c>
      <c r="I78" s="89">
        <f>'2020'!$GY78</f>
        <v>975</v>
      </c>
      <c r="J78" s="79">
        <f>('2020'!$I78*H78)/1000</f>
        <v>0.53751750000000009</v>
      </c>
      <c r="K78" s="80">
        <v>2</v>
      </c>
      <c r="L78" s="90">
        <v>43893</v>
      </c>
      <c r="M78" s="91">
        <v>43896</v>
      </c>
      <c r="N78" s="90">
        <v>43895</v>
      </c>
      <c r="O78" s="82">
        <v>975</v>
      </c>
      <c r="P78" s="36"/>
      <c r="Q78" s="37"/>
      <c r="R78" s="38"/>
      <c r="S78" s="37"/>
      <c r="T78" s="37"/>
      <c r="U78" s="37"/>
      <c r="V78" s="37"/>
      <c r="W78" s="37"/>
      <c r="X78" s="38"/>
      <c r="Y78" s="40"/>
      <c r="Z78" s="37"/>
      <c r="AA78" s="37"/>
      <c r="AB78" s="37"/>
      <c r="AC78" s="37"/>
      <c r="AD78" s="38"/>
      <c r="AE78" s="40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8"/>
      <c r="AQ78" s="37"/>
      <c r="AR78" s="37"/>
      <c r="AS78" s="37"/>
      <c r="AT78" s="37"/>
      <c r="AU78" s="37"/>
      <c r="AV78" s="38"/>
      <c r="AW78" s="41"/>
      <c r="AX78" s="37"/>
      <c r="AY78" s="41"/>
      <c r="AZ78" s="38"/>
      <c r="BA78" s="37"/>
      <c r="BB78" s="38"/>
      <c r="BC78" s="37"/>
      <c r="BD78" s="42"/>
      <c r="BE78" s="37"/>
      <c r="BF78" s="38"/>
      <c r="BG78" s="37"/>
      <c r="BH78" s="43"/>
      <c r="BI78" s="37"/>
      <c r="BJ78" s="42"/>
      <c r="BK78" s="37"/>
      <c r="BL78" s="38"/>
      <c r="BM78" s="37"/>
      <c r="BN78" s="43"/>
      <c r="BO78" s="37"/>
      <c r="BP78" s="42"/>
      <c r="BQ78" s="37"/>
      <c r="BR78" s="38"/>
      <c r="BS78" s="37"/>
      <c r="BT78" s="43"/>
      <c r="BU78" s="37"/>
      <c r="BV78" s="42"/>
      <c r="BW78" s="37"/>
      <c r="BX78" s="38"/>
      <c r="BY78" s="44"/>
      <c r="BZ78" s="45"/>
      <c r="CA78" s="44"/>
      <c r="CB78" s="46"/>
      <c r="CC78" s="44"/>
      <c r="CD78" s="54"/>
      <c r="CE78" s="47"/>
      <c r="CF78" s="45"/>
      <c r="CG78" s="44"/>
      <c r="CH78" s="46"/>
      <c r="CI78" s="44"/>
      <c r="CJ78" s="54"/>
      <c r="CK78" s="44"/>
      <c r="CL78" s="45"/>
      <c r="CM78" s="44"/>
      <c r="CN78" s="46"/>
      <c r="CO78" s="44"/>
      <c r="CP78" s="44"/>
      <c r="CQ78" s="44"/>
      <c r="CR78" s="48"/>
      <c r="CS78" s="44"/>
      <c r="CT78" s="49"/>
      <c r="CU78" s="46"/>
      <c r="CV78" s="44"/>
      <c r="CW78" s="44"/>
      <c r="CX78" s="50"/>
      <c r="CY78" s="44"/>
      <c r="CZ78" s="48"/>
      <c r="DA78" s="46"/>
      <c r="DB78" s="44"/>
      <c r="DC78" s="44"/>
      <c r="DD78" s="92"/>
      <c r="DE78" s="44"/>
      <c r="DF78" s="93"/>
      <c r="DG78" s="44"/>
      <c r="DH78" s="44"/>
      <c r="DI78" s="44"/>
      <c r="DJ78" s="45"/>
      <c r="DK78" s="44"/>
      <c r="DL78" s="46"/>
      <c r="DM78" s="46"/>
      <c r="DN78" s="44"/>
      <c r="DO78" s="44"/>
      <c r="DP78" s="45"/>
      <c r="DQ78" s="44"/>
      <c r="DR78" s="53"/>
      <c r="DS78" s="44"/>
      <c r="DT78" s="44"/>
      <c r="DU78" s="44"/>
      <c r="DV78" s="45"/>
      <c r="DW78" s="44"/>
      <c r="DX78" s="46"/>
      <c r="DY78" s="44"/>
      <c r="DZ78" s="44"/>
      <c r="EA78" s="44"/>
      <c r="EB78" s="45"/>
      <c r="EC78" s="44"/>
      <c r="ED78" s="46"/>
      <c r="EE78" s="44"/>
      <c r="EF78" s="44"/>
      <c r="EG78" s="44"/>
      <c r="EH78" s="45"/>
      <c r="EI78" s="44"/>
      <c r="EJ78" s="46"/>
      <c r="EK78" s="44"/>
      <c r="EL78" s="44"/>
      <c r="EM78" s="44"/>
      <c r="EN78" s="45"/>
      <c r="EO78" s="44"/>
      <c r="EP78" s="46"/>
      <c r="EQ78" s="44"/>
      <c r="ER78" s="44"/>
      <c r="ES78" s="44"/>
      <c r="ET78" s="45"/>
      <c r="EU78" s="44"/>
      <c r="EV78" s="46"/>
      <c r="EW78" s="44"/>
      <c r="EX78" s="44"/>
      <c r="EY78" s="44"/>
      <c r="EZ78" s="45"/>
      <c r="FA78" s="44"/>
      <c r="FB78" s="46"/>
      <c r="FC78" s="44"/>
      <c r="FD78" s="44"/>
      <c r="FE78" s="44"/>
      <c r="FF78" s="45"/>
      <c r="FG78" s="47"/>
      <c r="FH78" s="46"/>
      <c r="FI78" s="44"/>
      <c r="FJ78" s="44"/>
      <c r="FK78" s="44"/>
      <c r="FL78" s="45"/>
      <c r="FM78" s="55"/>
      <c r="FN78" s="46"/>
      <c r="FO78" s="44"/>
      <c r="FP78" s="44"/>
      <c r="FQ78" s="44"/>
      <c r="FR78" s="45"/>
      <c r="FS78" s="44"/>
      <c r="FT78" s="46"/>
      <c r="FU78" s="44"/>
      <c r="FV78" s="44"/>
      <c r="FW78" s="44"/>
      <c r="FX78" s="45"/>
      <c r="FY78" s="44"/>
      <c r="FZ78" s="45"/>
      <c r="GA78" s="46"/>
      <c r="GB78" s="44"/>
      <c r="GC78" s="44"/>
      <c r="GD78" s="45"/>
      <c r="GE78" s="55"/>
      <c r="GF78" s="46"/>
      <c r="GG78" s="44"/>
      <c r="GH78" s="44"/>
      <c r="GI78" s="44"/>
      <c r="GJ78" s="45"/>
      <c r="GK78" s="44"/>
      <c r="GL78" s="46"/>
      <c r="GM78" s="44"/>
      <c r="GN78" s="44"/>
      <c r="GO78" s="47"/>
      <c r="GP78" s="45"/>
      <c r="GQ78" s="44"/>
      <c r="GR78" s="46"/>
      <c r="GS78" s="44"/>
      <c r="GT78" s="44"/>
      <c r="GU78" s="56">
        <f>'2020'!$Q78+'2020'!$W78+'2020'!$AC78+'2020'!$AI78+'2020'!$AO78+'2020'!$AU78+'2020'!$BA78+'2020'!$BG78+'2020'!$BM78+'2020'!$BS78+'2020'!$BY78+'2020'!$CE78+'2020'!$CK78+'2020'!$CQ78+'2020'!$CW78+'2020'!$DC78+'2020'!$DI78+'2020'!$DO78+'2020'!$DU78+'2020'!$EA78+'2020'!$EG78+'2020'!$EM78+'2020'!$ES78+'2020'!$EY78+'2020'!$FE78+'2020'!$FK78+'2020'!$FQ78+'2020'!$FW78+'2020'!$GC78+'2020'!$GI78+'2020'!$GO78</f>
        <v>0</v>
      </c>
      <c r="GV78" s="57"/>
      <c r="GW78" s="56">
        <f>'2020'!$S78+'2020'!$Y78+'2020'!$AE78+'2020'!$AK78+'2020'!$AQ78+'2020'!$AW78+'2020'!$BC78+'2020'!$BI78+'2020'!$BO78+'2020'!$BU78+'2020'!$CA78+'2020'!$CG78+'2020'!$CM78+'2020'!$CS78+'2020'!$CY78+'2020'!$DE78+'2020'!$DK78+'2020'!$DQ78+'2020'!$DW78+'2020'!$EC78+'2020'!$EI78+'2020'!$EO78+'2020'!$EU78+'2020'!$FA78+'2020'!$FG78+'2020'!$FM78+'2020'!$FS78+'2020'!$FY78+'2020'!$GE78+'2020'!$GK78+'2020'!$GQ78</f>
        <v>0</v>
      </c>
      <c r="GX78" s="57"/>
      <c r="GY78" s="58">
        <f>'2020'!$O78+'2020'!$GU78-GW78</f>
        <v>975</v>
      </c>
      <c r="GZ78" s="57">
        <f>('2020'!$GY78*'2020'!$H78)/1000</f>
        <v>0.53751750000000009</v>
      </c>
      <c r="HA78" s="57" t="b">
        <f>$G78=$D$3</f>
        <v>0</v>
      </c>
    </row>
    <row r="79" spans="1:209" s="106" customFormat="1" ht="17.25" customHeight="1" x14ac:dyDescent="0.3">
      <c r="A79" s="25" t="s">
        <v>340</v>
      </c>
      <c r="B79" s="99" t="s">
        <v>304</v>
      </c>
      <c r="C79" s="27" t="s">
        <v>305</v>
      </c>
      <c r="D79" s="28">
        <v>380</v>
      </c>
      <c r="E79" s="28">
        <v>280</v>
      </c>
      <c r="F79" s="28">
        <v>253</v>
      </c>
      <c r="G79" s="29">
        <v>201889</v>
      </c>
      <c r="H79" s="28">
        <v>0.57530000000000003</v>
      </c>
      <c r="I79" s="31">
        <f>'2020'!$GY79</f>
        <v>10540</v>
      </c>
      <c r="J79" s="79">
        <f>('2020'!$I79*H79)/1000</f>
        <v>6.0636619999999999</v>
      </c>
      <c r="K79" s="33">
        <v>18</v>
      </c>
      <c r="L79" s="34">
        <v>43905</v>
      </c>
      <c r="M79" s="81">
        <v>43912</v>
      </c>
      <c r="N79" s="34">
        <v>43919</v>
      </c>
      <c r="O79" s="82">
        <v>10540</v>
      </c>
      <c r="P79" s="36"/>
      <c r="Q79" s="61"/>
      <c r="R79" s="62"/>
      <c r="S79" s="61"/>
      <c r="T79" s="63"/>
      <c r="U79" s="61"/>
      <c r="V79" s="61"/>
      <c r="W79" s="61"/>
      <c r="X79" s="64"/>
      <c r="Y79" s="65"/>
      <c r="Z79" s="107"/>
      <c r="AA79" s="61"/>
      <c r="AB79" s="61"/>
      <c r="AC79" s="61"/>
      <c r="AD79" s="64"/>
      <c r="AE79" s="65"/>
      <c r="AF79" s="107"/>
      <c r="AG79" s="61"/>
      <c r="AH79" s="61"/>
      <c r="AI79" s="61"/>
      <c r="AJ79" s="68"/>
      <c r="AK79" s="61"/>
      <c r="AL79" s="63"/>
      <c r="AM79" s="61"/>
      <c r="AN79" s="68"/>
      <c r="AO79" s="61"/>
      <c r="AP79" s="62"/>
      <c r="AQ79" s="61"/>
      <c r="AR79" s="63"/>
      <c r="AS79" s="61"/>
      <c r="AT79" s="68"/>
      <c r="AU79" s="61"/>
      <c r="AV79" s="62"/>
      <c r="AW79" s="67"/>
      <c r="AX79" s="61"/>
      <c r="AY79" s="67"/>
      <c r="AZ79" s="62"/>
      <c r="BA79" s="61"/>
      <c r="BB79" s="62"/>
      <c r="BC79" s="61"/>
      <c r="BD79" s="63"/>
      <c r="BE79" s="61"/>
      <c r="BF79" s="68"/>
      <c r="BG79" s="61"/>
      <c r="BH79" s="62"/>
      <c r="BI79" s="61"/>
      <c r="BJ79" s="63"/>
      <c r="BK79" s="61"/>
      <c r="BL79" s="68"/>
      <c r="BM79" s="61"/>
      <c r="BN79" s="62"/>
      <c r="BO79" s="61"/>
      <c r="BP79" s="63"/>
      <c r="BQ79" s="61"/>
      <c r="BR79" s="68"/>
      <c r="BS79" s="61"/>
      <c r="BT79" s="62"/>
      <c r="BU79" s="61"/>
      <c r="BV79" s="63"/>
      <c r="BW79" s="61"/>
      <c r="BX79" s="68"/>
      <c r="BY79" s="44"/>
      <c r="BZ79" s="45"/>
      <c r="CA79" s="44"/>
      <c r="CB79" s="46"/>
      <c r="CC79" s="44"/>
      <c r="CD79" s="54"/>
      <c r="CE79" s="47"/>
      <c r="CF79" s="45"/>
      <c r="CG79" s="44"/>
      <c r="CH79" s="46"/>
      <c r="CI79" s="44"/>
      <c r="CJ79" s="54"/>
      <c r="CK79" s="44"/>
      <c r="CL79" s="45"/>
      <c r="CM79" s="44"/>
      <c r="CN79" s="46"/>
      <c r="CO79" s="44"/>
      <c r="CP79" s="44"/>
      <c r="CQ79" s="44"/>
      <c r="CR79" s="48"/>
      <c r="CS79" s="44"/>
      <c r="CT79" s="49"/>
      <c r="CU79" s="46"/>
      <c r="CV79" s="44"/>
      <c r="CW79" s="44"/>
      <c r="CX79" s="50"/>
      <c r="CY79" s="44"/>
      <c r="CZ79" s="48"/>
      <c r="DA79" s="46"/>
      <c r="DB79" s="44"/>
      <c r="DC79" s="44"/>
      <c r="DD79" s="51"/>
      <c r="DE79" s="44"/>
      <c r="DF79" s="52"/>
      <c r="DG79" s="44"/>
      <c r="DH79" s="44"/>
      <c r="DI79" s="44"/>
      <c r="DJ79" s="45"/>
      <c r="DK79" s="44"/>
      <c r="DL79" s="46"/>
      <c r="DM79" s="46"/>
      <c r="DN79" s="44"/>
      <c r="DO79" s="44"/>
      <c r="DP79" s="45"/>
      <c r="DQ79" s="44"/>
      <c r="DR79" s="53"/>
      <c r="DS79" s="44"/>
      <c r="DT79" s="44"/>
      <c r="DU79" s="44"/>
      <c r="DV79" s="45"/>
      <c r="DW79" s="44"/>
      <c r="DX79" s="46"/>
      <c r="DY79" s="44"/>
      <c r="DZ79" s="44"/>
      <c r="EA79" s="44"/>
      <c r="EB79" s="45"/>
      <c r="EC79" s="44"/>
      <c r="ED79" s="46"/>
      <c r="EE79" s="44"/>
      <c r="EF79" s="44"/>
      <c r="EG79" s="44"/>
      <c r="EH79" s="45"/>
      <c r="EI79" s="44"/>
      <c r="EJ79" s="46"/>
      <c r="EK79" s="44"/>
      <c r="EL79" s="44"/>
      <c r="EM79" s="44"/>
      <c r="EN79" s="45"/>
      <c r="EO79" s="44"/>
      <c r="EP79" s="46"/>
      <c r="EQ79" s="44"/>
      <c r="ER79" s="44"/>
      <c r="ES79" s="44"/>
      <c r="ET79" s="45"/>
      <c r="EU79" s="75"/>
      <c r="EV79" s="46"/>
      <c r="EW79" s="44"/>
      <c r="EX79" s="44"/>
      <c r="EY79" s="44"/>
      <c r="EZ79" s="45"/>
      <c r="FA79" s="44"/>
      <c r="FB79" s="46"/>
      <c r="FC79" s="44"/>
      <c r="FD79" s="44"/>
      <c r="FE79" s="44"/>
      <c r="FF79" s="45"/>
      <c r="FG79" s="47"/>
      <c r="FH79" s="46"/>
      <c r="FI79" s="44"/>
      <c r="FJ79" s="44"/>
      <c r="FK79" s="44"/>
      <c r="FL79" s="45"/>
      <c r="FM79" s="55"/>
      <c r="FN79" s="46"/>
      <c r="FO79" s="44"/>
      <c r="FP79" s="44"/>
      <c r="FQ79" s="44"/>
      <c r="FR79" s="45"/>
      <c r="FS79" s="44"/>
      <c r="FT79" s="46"/>
      <c r="FU79" s="44"/>
      <c r="FV79" s="44"/>
      <c r="FW79" s="44"/>
      <c r="FX79" s="45"/>
      <c r="FY79" s="44"/>
      <c r="FZ79" s="45"/>
      <c r="GA79" s="46"/>
      <c r="GB79" s="44"/>
      <c r="GC79" s="44"/>
      <c r="GD79" s="45"/>
      <c r="GE79" s="55"/>
      <c r="GF79" s="46"/>
      <c r="GG79" s="44"/>
      <c r="GH79" s="44"/>
      <c r="GI79" s="44"/>
      <c r="GJ79" s="45"/>
      <c r="GK79" s="44"/>
      <c r="GL79" s="46"/>
      <c r="GM79" s="44"/>
      <c r="GN79" s="44"/>
      <c r="GO79" s="47"/>
      <c r="GP79" s="45"/>
      <c r="GQ79" s="44"/>
      <c r="GR79" s="46"/>
      <c r="GS79" s="44"/>
      <c r="GT79" s="44"/>
      <c r="GU79" s="56">
        <f>'2020'!$Q79+'2020'!$W79+'2020'!$AC79+'2020'!$AI79+'2020'!$AO79+'2020'!$AU79+'2020'!$BA79+'2020'!$BG79+'2020'!$BM79+'2020'!$BS79+'2020'!$BY79+'2020'!$CE79+'2020'!$CK79+'2020'!$CQ79+'2020'!$CW79+'2020'!$DC79+'2020'!$DI79+'2020'!$DO79+'2020'!$DU79+'2020'!$EA79+'2020'!$EG79+'2020'!$EM79+'2020'!$ES79+'2020'!$EY79+'2020'!$FE79+'2020'!$FK79+'2020'!$FQ79+'2020'!$FW79+'2020'!$GC79+'2020'!$GI79+'2020'!$GO79</f>
        <v>0</v>
      </c>
      <c r="GV79" s="69"/>
      <c r="GW79" s="56">
        <f>'2020'!$S79+'2020'!$Y79+'2020'!$AE79+'2020'!$AK79+'2020'!$AQ79+'2020'!$AW79+'2020'!$BC79+'2020'!$BI79+'2020'!$BO79+'2020'!$BU79+'2020'!$CA79+'2020'!$CG79+'2020'!$CM79+'2020'!$CS79+'2020'!$CY79+'2020'!$DE79+'2020'!$DK79+'2020'!$DQ79+'2020'!$DW79+'2020'!$EC79+'2020'!$EI79+'2020'!$EO79+'2020'!$EU79+'2020'!$FA79+'2020'!$FG79+'2020'!$FM79+'2020'!$FS79+'2020'!$FY79+'2020'!$GE79+'2020'!$GK79+'2020'!$GQ79</f>
        <v>0</v>
      </c>
      <c r="GX79" s="69"/>
      <c r="GY79" s="58">
        <f>'2020'!$O79+'2020'!$GU79-GW79</f>
        <v>10540</v>
      </c>
      <c r="GZ79" s="69">
        <f>('2020'!$GY79*'2020'!$H79)/1000</f>
        <v>6.0636619999999999</v>
      </c>
      <c r="HA79" s="69" t="b">
        <f>$G79=$D$3</f>
        <v>0</v>
      </c>
    </row>
    <row r="80" spans="1:209" ht="17.25" customHeight="1" x14ac:dyDescent="0.3">
      <c r="A80" s="25" t="s">
        <v>340</v>
      </c>
      <c r="B80" s="99" t="s">
        <v>304</v>
      </c>
      <c r="C80" s="27" t="s">
        <v>306</v>
      </c>
      <c r="D80" s="28">
        <v>358</v>
      </c>
      <c r="E80" s="28">
        <v>345</v>
      </c>
      <c r="F80" s="28">
        <v>133</v>
      </c>
      <c r="G80" s="29">
        <v>201813</v>
      </c>
      <c r="H80" s="30">
        <v>0.55310000000000004</v>
      </c>
      <c r="I80" s="31">
        <f>'2020'!$GY80</f>
        <v>2820</v>
      </c>
      <c r="J80" s="32">
        <f>('2020'!$I80*H80)/1000</f>
        <v>1.5597420000000002</v>
      </c>
      <c r="K80" s="33">
        <v>4</v>
      </c>
      <c r="L80" s="34">
        <v>43899</v>
      </c>
      <c r="M80" s="81">
        <v>43906</v>
      </c>
      <c r="N80" s="34">
        <v>43909</v>
      </c>
      <c r="O80" s="82">
        <v>2820</v>
      </c>
      <c r="P80" s="36"/>
      <c r="Q80" s="61"/>
      <c r="R80" s="62"/>
      <c r="S80" s="61"/>
      <c r="T80" s="63"/>
      <c r="U80" s="61"/>
      <c r="V80" s="61"/>
      <c r="W80" s="61"/>
      <c r="X80" s="64"/>
      <c r="Y80" s="65"/>
      <c r="Z80" s="107"/>
      <c r="AA80" s="61"/>
      <c r="AB80" s="61"/>
      <c r="AC80" s="61"/>
      <c r="AD80" s="64"/>
      <c r="AE80" s="65"/>
      <c r="AF80" s="66"/>
      <c r="AG80" s="61"/>
      <c r="AH80" s="61"/>
      <c r="AI80" s="61"/>
      <c r="AJ80" s="68"/>
      <c r="AK80" s="61"/>
      <c r="AL80" s="63"/>
      <c r="AM80" s="61"/>
      <c r="AN80" s="68"/>
      <c r="AO80" s="61"/>
      <c r="AP80" s="62"/>
      <c r="AQ80" s="61"/>
      <c r="AR80" s="63"/>
      <c r="AS80" s="61"/>
      <c r="AT80" s="68"/>
      <c r="AU80" s="61"/>
      <c r="AV80" s="62"/>
      <c r="AW80" s="67"/>
      <c r="AX80" s="61"/>
      <c r="AY80" s="67"/>
      <c r="AZ80" s="62"/>
      <c r="BA80" s="61"/>
      <c r="BB80" s="62"/>
      <c r="BC80" s="61"/>
      <c r="BD80" s="63"/>
      <c r="BE80" s="61"/>
      <c r="BF80" s="68"/>
      <c r="BG80" s="61"/>
      <c r="BH80" s="62"/>
      <c r="BI80" s="61"/>
      <c r="BJ80" s="63"/>
      <c r="BK80" s="61"/>
      <c r="BL80" s="68"/>
      <c r="BM80" s="61"/>
      <c r="BN80" s="62"/>
      <c r="BO80" s="61"/>
      <c r="BP80" s="63"/>
      <c r="BQ80" s="61"/>
      <c r="BR80" s="68"/>
      <c r="BS80" s="61"/>
      <c r="BT80" s="62"/>
      <c r="BU80" s="61"/>
      <c r="BV80" s="63"/>
      <c r="BW80" s="61"/>
      <c r="BX80" s="68"/>
      <c r="BY80" s="44"/>
      <c r="BZ80" s="45"/>
      <c r="CA80" s="44"/>
      <c r="CB80" s="46"/>
      <c r="CC80" s="44"/>
      <c r="CD80" s="54"/>
      <c r="CE80" s="47"/>
      <c r="CF80" s="45"/>
      <c r="CG80" s="44"/>
      <c r="CH80" s="46"/>
      <c r="CI80" s="44"/>
      <c r="CJ80" s="54"/>
      <c r="CK80" s="44"/>
      <c r="CL80" s="45"/>
      <c r="CM80" s="44"/>
      <c r="CN80" s="46"/>
      <c r="CO80" s="44"/>
      <c r="CP80" s="44"/>
      <c r="CQ80" s="44"/>
      <c r="CR80" s="48"/>
      <c r="CS80" s="44"/>
      <c r="CT80" s="49"/>
      <c r="CU80" s="46"/>
      <c r="CV80" s="44"/>
      <c r="CW80" s="44"/>
      <c r="CX80" s="50"/>
      <c r="CY80" s="44"/>
      <c r="CZ80" s="48"/>
      <c r="DA80" s="46"/>
      <c r="DB80" s="44"/>
      <c r="DC80" s="44"/>
      <c r="DD80" s="51"/>
      <c r="DE80" s="44"/>
      <c r="DF80" s="52"/>
      <c r="DG80" s="44"/>
      <c r="DH80" s="44"/>
      <c r="DI80" s="44"/>
      <c r="DJ80" s="45"/>
      <c r="DK80" s="44"/>
      <c r="DL80" s="46"/>
      <c r="DM80" s="46"/>
      <c r="DN80" s="44"/>
      <c r="DO80" s="44"/>
      <c r="DP80" s="45"/>
      <c r="DQ80" s="44"/>
      <c r="DR80" s="53"/>
      <c r="DS80" s="44"/>
      <c r="DT80" s="44"/>
      <c r="DU80" s="44"/>
      <c r="DV80" s="45"/>
      <c r="DW80" s="44"/>
      <c r="DX80" s="46"/>
      <c r="DY80" s="44"/>
      <c r="DZ80" s="44"/>
      <c r="EA80" s="44"/>
      <c r="EB80" s="45"/>
      <c r="EC80" s="44"/>
      <c r="ED80" s="46"/>
      <c r="EE80" s="44"/>
      <c r="EF80" s="44"/>
      <c r="EG80" s="44"/>
      <c r="EH80" s="45"/>
      <c r="EI80" s="44"/>
      <c r="EJ80" s="46"/>
      <c r="EK80" s="44"/>
      <c r="EL80" s="44"/>
      <c r="EM80" s="44"/>
      <c r="EN80" s="45"/>
      <c r="EO80" s="44"/>
      <c r="EP80" s="46"/>
      <c r="EQ80" s="44"/>
      <c r="ER80" s="44"/>
      <c r="ES80" s="44"/>
      <c r="ET80" s="45"/>
      <c r="EU80" s="44"/>
      <c r="EV80" s="46"/>
      <c r="EW80" s="44"/>
      <c r="EX80" s="44"/>
      <c r="EY80" s="44"/>
      <c r="EZ80" s="45"/>
      <c r="FA80" s="44"/>
      <c r="FB80" s="46"/>
      <c r="FC80" s="44"/>
      <c r="FD80" s="44"/>
      <c r="FE80" s="44"/>
      <c r="FF80" s="45"/>
      <c r="FG80" s="47"/>
      <c r="FH80" s="46"/>
      <c r="FI80" s="44"/>
      <c r="FJ80" s="44"/>
      <c r="FK80" s="44"/>
      <c r="FL80" s="45"/>
      <c r="FM80" s="55"/>
      <c r="FN80" s="46"/>
      <c r="FO80" s="44"/>
      <c r="FP80" s="44"/>
      <c r="FQ80" s="44"/>
      <c r="FR80" s="45"/>
      <c r="FS80" s="44"/>
      <c r="FT80" s="46"/>
      <c r="FU80" s="44"/>
      <c r="FV80" s="44"/>
      <c r="FW80" s="44"/>
      <c r="FX80" s="45"/>
      <c r="FY80" s="44"/>
      <c r="FZ80" s="45"/>
      <c r="GA80" s="46"/>
      <c r="GB80" s="44"/>
      <c r="GC80" s="44"/>
      <c r="GD80" s="45"/>
      <c r="GE80" s="55"/>
      <c r="GF80" s="46"/>
      <c r="GG80" s="44"/>
      <c r="GH80" s="44"/>
      <c r="GI80" s="44"/>
      <c r="GJ80" s="45"/>
      <c r="GK80" s="44"/>
      <c r="GL80" s="46"/>
      <c r="GM80" s="44"/>
      <c r="GN80" s="44"/>
      <c r="GO80" s="47"/>
      <c r="GP80" s="45"/>
      <c r="GQ80" s="44"/>
      <c r="GR80" s="46"/>
      <c r="GS80" s="44"/>
      <c r="GT80" s="44"/>
      <c r="GU80" s="56">
        <f>'2020'!$Q80+'2020'!$W80+'2020'!$AC80+'2020'!$AI80+'2020'!$AO80+'2020'!$AU80+'2020'!$BA80+'2020'!$BG80+'2020'!$BM80+'2020'!$BS80+'2020'!$BY80+'2020'!$CE80+'2020'!$CK80+'2020'!$CQ80+'2020'!$CW80+'2020'!$DC80+'2020'!$DI80+'2020'!$DO80+'2020'!$DU80+'2020'!$EA80+'2020'!$EG80+'2020'!$EM80+'2020'!$ES80+'2020'!$EY80+'2020'!$FE80+'2020'!$FK80+'2020'!$FQ80+'2020'!$FW80+'2020'!$GC80+'2020'!$GI80+'2020'!$GO80</f>
        <v>0</v>
      </c>
      <c r="GV80" s="69"/>
      <c r="GW80" s="56">
        <f>'2020'!$S80+'2020'!$Y80+'2020'!$AE80+'2020'!$AK80+'2020'!$AQ80+'2020'!$AW80+'2020'!$BC80+'2020'!$BI80+'2020'!$BO80+'2020'!$BU80+'2020'!$CA80+'2020'!$CG80+'2020'!$CM80+'2020'!$CS80+'2020'!$CY80+'2020'!$DE80+'2020'!$DK80+'2020'!$DQ80+'2020'!$DW80+'2020'!$EC80+'2020'!$EI80+'2020'!$EO80+'2020'!$EU80+'2020'!$FA80+'2020'!$FG80+'2020'!$FM80+'2020'!$FS80+'2020'!$FY80+'2020'!$GE80+'2020'!$GK80+'2020'!$GQ80</f>
        <v>0</v>
      </c>
      <c r="GX80" s="69"/>
      <c r="GY80" s="58">
        <f>'2020'!$O80+'2020'!$GU80-GW80</f>
        <v>2820</v>
      </c>
      <c r="GZ80" s="69">
        <f>('2020'!$GY80*'2020'!$H80)/1000</f>
        <v>1.5597420000000002</v>
      </c>
      <c r="HA80" s="70" t="b">
        <f>$G80=$D$3</f>
        <v>0</v>
      </c>
    </row>
    <row r="81" spans="1:209" ht="17.25" customHeight="1" x14ac:dyDescent="0.3">
      <c r="A81" s="25" t="s">
        <v>340</v>
      </c>
      <c r="B81" s="99" t="s">
        <v>304</v>
      </c>
      <c r="C81" s="27" t="s">
        <v>307</v>
      </c>
      <c r="D81" s="28">
        <v>328</v>
      </c>
      <c r="E81" s="28">
        <v>236</v>
      </c>
      <c r="F81" s="28">
        <v>336</v>
      </c>
      <c r="G81" s="88">
        <v>201399</v>
      </c>
      <c r="H81" s="28">
        <v>0.53010000000000002</v>
      </c>
      <c r="I81" s="89">
        <f>'2020'!$GY81</f>
        <v>3870</v>
      </c>
      <c r="J81" s="79">
        <f>('2020'!$I81*H81)/1000</f>
        <v>2.0514870000000003</v>
      </c>
      <c r="K81" s="80">
        <v>7</v>
      </c>
      <c r="L81" s="90">
        <v>43865</v>
      </c>
      <c r="M81" s="91">
        <v>43872</v>
      </c>
      <c r="N81" s="90">
        <v>43900</v>
      </c>
      <c r="O81" s="82">
        <v>3870</v>
      </c>
      <c r="P81" s="36"/>
      <c r="Q81" s="61"/>
      <c r="R81" s="62"/>
      <c r="S81" s="61"/>
      <c r="T81" s="63"/>
      <c r="U81" s="61"/>
      <c r="V81" s="61"/>
      <c r="W81" s="61"/>
      <c r="X81" s="64"/>
      <c r="Y81" s="65"/>
      <c r="Z81" s="66"/>
      <c r="AA81" s="61"/>
      <c r="AB81" s="61"/>
      <c r="AC81" s="61"/>
      <c r="AD81" s="64"/>
      <c r="AE81" s="65"/>
      <c r="AF81" s="66"/>
      <c r="AG81" s="61"/>
      <c r="AH81" s="61"/>
      <c r="AI81" s="61"/>
      <c r="AJ81" s="68"/>
      <c r="AK81" s="61"/>
      <c r="AL81" s="63"/>
      <c r="AM81" s="61"/>
      <c r="AN81" s="68"/>
      <c r="AO81" s="61"/>
      <c r="AP81" s="62"/>
      <c r="AQ81" s="61"/>
      <c r="AR81" s="63"/>
      <c r="AS81" s="61"/>
      <c r="AT81" s="68"/>
      <c r="AU81" s="61"/>
      <c r="AV81" s="62"/>
      <c r="AW81" s="67"/>
      <c r="AX81" s="61"/>
      <c r="AY81" s="67"/>
      <c r="AZ81" s="62"/>
      <c r="BA81" s="61"/>
      <c r="BB81" s="62"/>
      <c r="BC81" s="61"/>
      <c r="BD81" s="63"/>
      <c r="BE81" s="61"/>
      <c r="BF81" s="68"/>
      <c r="BG81" s="61"/>
      <c r="BH81" s="62"/>
      <c r="BI81" s="61"/>
      <c r="BJ81" s="63"/>
      <c r="BK81" s="61"/>
      <c r="BL81" s="68"/>
      <c r="BM81" s="61"/>
      <c r="BN81" s="62"/>
      <c r="BO81" s="61"/>
      <c r="BP81" s="63"/>
      <c r="BQ81" s="61"/>
      <c r="BR81" s="68"/>
      <c r="BS81" s="61"/>
      <c r="BT81" s="62"/>
      <c r="BU81" s="61"/>
      <c r="BV81" s="63"/>
      <c r="BW81" s="61"/>
      <c r="BX81" s="68"/>
      <c r="BY81" s="44"/>
      <c r="BZ81" s="45"/>
      <c r="CA81" s="44"/>
      <c r="CB81" s="46"/>
      <c r="CC81" s="44"/>
      <c r="CD81" s="54"/>
      <c r="CE81" s="47"/>
      <c r="CF81" s="45"/>
      <c r="CG81" s="44"/>
      <c r="CH81" s="46"/>
      <c r="CI81" s="44"/>
      <c r="CJ81" s="54"/>
      <c r="CK81" s="44"/>
      <c r="CL81" s="45"/>
      <c r="CM81" s="44"/>
      <c r="CN81" s="46"/>
      <c r="CO81" s="44"/>
      <c r="CP81" s="44"/>
      <c r="CQ81" s="44"/>
      <c r="CR81" s="48"/>
      <c r="CS81" s="44"/>
      <c r="CT81" s="49"/>
      <c r="CU81" s="46"/>
      <c r="CV81" s="44"/>
      <c r="CW81" s="44"/>
      <c r="CX81" s="50"/>
      <c r="CY81" s="44"/>
      <c r="CZ81" s="48"/>
      <c r="DA81" s="46"/>
      <c r="DB81" s="44"/>
      <c r="DC81" s="44"/>
      <c r="DD81" s="92"/>
      <c r="DE81" s="44"/>
      <c r="DF81" s="93"/>
      <c r="DG81" s="44"/>
      <c r="DH81" s="44"/>
      <c r="DI81" s="44"/>
      <c r="DJ81" s="45"/>
      <c r="DK81" s="44"/>
      <c r="DL81" s="46"/>
      <c r="DM81" s="46"/>
      <c r="DN81" s="44"/>
      <c r="DO81" s="44"/>
      <c r="DP81" s="45"/>
      <c r="DQ81" s="44"/>
      <c r="DR81" s="53"/>
      <c r="DS81" s="44"/>
      <c r="DT81" s="44"/>
      <c r="DU81" s="44"/>
      <c r="DV81" s="45"/>
      <c r="DW81" s="44"/>
      <c r="DX81" s="46"/>
      <c r="DY81" s="44"/>
      <c r="DZ81" s="44"/>
      <c r="EA81" s="44"/>
      <c r="EB81" s="45"/>
      <c r="EC81" s="44"/>
      <c r="ED81" s="46"/>
      <c r="EE81" s="44"/>
      <c r="EF81" s="44"/>
      <c r="EG81" s="44"/>
      <c r="EH81" s="45"/>
      <c r="EI81" s="44"/>
      <c r="EJ81" s="46"/>
      <c r="EK81" s="44"/>
      <c r="EL81" s="44"/>
      <c r="EM81" s="44"/>
      <c r="EN81" s="45"/>
      <c r="EO81" s="44"/>
      <c r="EP81" s="46"/>
      <c r="EQ81" s="44"/>
      <c r="ER81" s="44"/>
      <c r="ES81" s="44"/>
      <c r="ET81" s="45"/>
      <c r="EU81" s="44"/>
      <c r="EV81" s="46"/>
      <c r="EW81" s="44"/>
      <c r="EX81" s="44"/>
      <c r="EY81" s="44"/>
      <c r="EZ81" s="45"/>
      <c r="FA81" s="44"/>
      <c r="FB81" s="46"/>
      <c r="FC81" s="44"/>
      <c r="FD81" s="44"/>
      <c r="FE81" s="44"/>
      <c r="FF81" s="45"/>
      <c r="FG81" s="47"/>
      <c r="FH81" s="46"/>
      <c r="FI81" s="44"/>
      <c r="FJ81" s="44"/>
      <c r="FK81" s="44"/>
      <c r="FL81" s="45"/>
      <c r="FM81" s="55"/>
      <c r="FN81" s="46"/>
      <c r="FO81" s="44"/>
      <c r="FP81" s="44"/>
      <c r="FQ81" s="44"/>
      <c r="FR81" s="45"/>
      <c r="FS81" s="44"/>
      <c r="FT81" s="46"/>
      <c r="FU81" s="44"/>
      <c r="FV81" s="44"/>
      <c r="FW81" s="44"/>
      <c r="FX81" s="45"/>
      <c r="FY81" s="44"/>
      <c r="FZ81" s="45"/>
      <c r="GA81" s="46"/>
      <c r="GB81" s="44"/>
      <c r="GC81" s="44"/>
      <c r="GD81" s="45"/>
      <c r="GE81" s="55"/>
      <c r="GF81" s="46"/>
      <c r="GG81" s="44"/>
      <c r="GH81" s="44"/>
      <c r="GI81" s="44"/>
      <c r="GJ81" s="45"/>
      <c r="GK81" s="44"/>
      <c r="GL81" s="46"/>
      <c r="GM81" s="44"/>
      <c r="GN81" s="44"/>
      <c r="GO81" s="47"/>
      <c r="GP81" s="45"/>
      <c r="GQ81" s="44"/>
      <c r="GR81" s="46"/>
      <c r="GS81" s="44"/>
      <c r="GT81" s="44"/>
      <c r="GU81" s="56">
        <f>'2020'!$Q81+'2020'!$W81+'2020'!$AC81+'2020'!$AI81+'2020'!$AO81+'2020'!$AU81+'2020'!$BA81+'2020'!$BG81+'2020'!$BM81+'2020'!$BS81+'2020'!$BY81+'2020'!$CE81+'2020'!$CK81+'2020'!$CQ81+'2020'!$CW81+'2020'!$DC81+'2020'!$DI81+'2020'!$DO81+'2020'!$DU81+'2020'!$EA81+'2020'!$EG81+'2020'!$EM81+'2020'!$ES81+'2020'!$EY81+'2020'!$FE81+'2020'!$FK81+'2020'!$FQ81+'2020'!$FW81+'2020'!$GC81+'2020'!$GI81+'2020'!$GO81</f>
        <v>0</v>
      </c>
      <c r="GV81" s="69"/>
      <c r="GW81" s="56">
        <f>'2020'!$S81+'2020'!$Y81+'2020'!$AE81+'2020'!$AK81+'2020'!$AQ81+'2020'!$AW81+'2020'!$BC81+'2020'!$BI81+'2020'!$BO81+'2020'!$BU81+'2020'!$CA81+'2020'!$CG81+'2020'!$CM81+'2020'!$CS81+'2020'!$CY81+'2020'!$DE81+'2020'!$DK81+'2020'!$DQ81+'2020'!$DW81+'2020'!$EC81+'2020'!$EI81+'2020'!$EO81+'2020'!$EU81+'2020'!$FA81+'2020'!$FG81+'2020'!$FM81+'2020'!$FS81+'2020'!$FY81+'2020'!$GE81+'2020'!$GK81+'2020'!$GQ81</f>
        <v>0</v>
      </c>
      <c r="GX81" s="69"/>
      <c r="GY81" s="58">
        <f>'2020'!$O81+'2020'!$GU81-GW81</f>
        <v>3870</v>
      </c>
      <c r="GZ81" s="69">
        <f>('2020'!$GY81*'2020'!$H81)/1000</f>
        <v>2.0514870000000003</v>
      </c>
      <c r="HA81" s="70" t="b">
        <f t="shared" si="10"/>
        <v>0</v>
      </c>
    </row>
    <row r="82" spans="1:209" ht="17.25" customHeight="1" x14ac:dyDescent="0.3">
      <c r="A82" s="25" t="s">
        <v>340</v>
      </c>
      <c r="B82" s="99" t="s">
        <v>304</v>
      </c>
      <c r="C82" s="27" t="s">
        <v>308</v>
      </c>
      <c r="D82" s="28">
        <v>383</v>
      </c>
      <c r="E82" s="28">
        <v>163</v>
      </c>
      <c r="F82" s="28">
        <v>334</v>
      </c>
      <c r="G82" s="29">
        <v>201811</v>
      </c>
      <c r="H82" s="30">
        <v>0.45550000000000002</v>
      </c>
      <c r="I82" s="31">
        <f>'2020'!$GY82</f>
        <v>7150</v>
      </c>
      <c r="J82" s="32">
        <f>('2020'!$I82*H82)/1000</f>
        <v>3.2568250000000001</v>
      </c>
      <c r="K82" s="33">
        <v>12</v>
      </c>
      <c r="L82" s="34">
        <v>43899</v>
      </c>
      <c r="M82" s="81">
        <v>43906</v>
      </c>
      <c r="N82" s="34">
        <v>43909</v>
      </c>
      <c r="O82" s="35">
        <v>7150</v>
      </c>
      <c r="P82" s="36"/>
      <c r="Q82" s="61"/>
      <c r="R82" s="62"/>
      <c r="S82" s="61"/>
      <c r="T82" s="63"/>
      <c r="U82" s="61"/>
      <c r="V82" s="61"/>
      <c r="W82" s="61"/>
      <c r="X82" s="64"/>
      <c r="Y82" s="65"/>
      <c r="Z82" s="66"/>
      <c r="AA82" s="61"/>
      <c r="AB82" s="61"/>
      <c r="AC82" s="61"/>
      <c r="AD82" s="64"/>
      <c r="AE82" s="65"/>
      <c r="AF82" s="66"/>
      <c r="AG82" s="61"/>
      <c r="AH82" s="61"/>
      <c r="AI82" s="61"/>
      <c r="AJ82" s="68"/>
      <c r="AK82" s="61"/>
      <c r="AL82" s="63"/>
      <c r="AM82" s="61"/>
      <c r="AN82" s="68"/>
      <c r="AO82" s="61"/>
      <c r="AP82" s="62"/>
      <c r="AQ82" s="61"/>
      <c r="AR82" s="63"/>
      <c r="AS82" s="61"/>
      <c r="AT82" s="68"/>
      <c r="AU82" s="61"/>
      <c r="AV82" s="62"/>
      <c r="AW82" s="67"/>
      <c r="AX82" s="61"/>
      <c r="AY82" s="67"/>
      <c r="AZ82" s="62"/>
      <c r="BA82" s="61"/>
      <c r="BB82" s="62"/>
      <c r="BC82" s="61"/>
      <c r="BD82" s="63"/>
      <c r="BE82" s="61"/>
      <c r="BF82" s="68"/>
      <c r="BG82" s="61"/>
      <c r="BH82" s="62"/>
      <c r="BI82" s="61"/>
      <c r="BJ82" s="63"/>
      <c r="BK82" s="61"/>
      <c r="BL82" s="68"/>
      <c r="BM82" s="61"/>
      <c r="BN82" s="62"/>
      <c r="BO82" s="61"/>
      <c r="BP82" s="63"/>
      <c r="BQ82" s="61"/>
      <c r="BR82" s="68"/>
      <c r="BS82" s="61"/>
      <c r="BT82" s="62"/>
      <c r="BU82" s="61"/>
      <c r="BV82" s="63"/>
      <c r="BW82" s="61"/>
      <c r="BX82" s="68"/>
      <c r="BY82" s="44"/>
      <c r="BZ82" s="45"/>
      <c r="CA82" s="44"/>
      <c r="CB82" s="46"/>
      <c r="CC82" s="44"/>
      <c r="CD82" s="54"/>
      <c r="CE82" s="47"/>
      <c r="CF82" s="45"/>
      <c r="CG82" s="44"/>
      <c r="CH82" s="46"/>
      <c r="CI82" s="44"/>
      <c r="CJ82" s="54"/>
      <c r="CK82" s="44"/>
      <c r="CL82" s="45"/>
      <c r="CM82" s="44"/>
      <c r="CN82" s="46"/>
      <c r="CO82" s="44"/>
      <c r="CP82" s="44"/>
      <c r="CQ82" s="44"/>
      <c r="CR82" s="48"/>
      <c r="CS82" s="44"/>
      <c r="CT82" s="49"/>
      <c r="CU82" s="46"/>
      <c r="CV82" s="44"/>
      <c r="CW82" s="44"/>
      <c r="CX82" s="50"/>
      <c r="CY82" s="44"/>
      <c r="CZ82" s="48"/>
      <c r="DA82" s="46"/>
      <c r="DB82" s="44"/>
      <c r="DC82" s="44"/>
      <c r="DD82" s="51"/>
      <c r="DE82" s="44"/>
      <c r="DF82" s="52"/>
      <c r="DG82" s="44"/>
      <c r="DH82" s="44"/>
      <c r="DI82" s="44"/>
      <c r="DJ82" s="45"/>
      <c r="DK82" s="44"/>
      <c r="DL82" s="46"/>
      <c r="DM82" s="46"/>
      <c r="DN82" s="44"/>
      <c r="DO82" s="44"/>
      <c r="DP82" s="45"/>
      <c r="DQ82" s="44"/>
      <c r="DR82" s="53"/>
      <c r="DS82" s="44"/>
      <c r="DT82" s="44"/>
      <c r="DU82" s="44"/>
      <c r="DV82" s="45"/>
      <c r="DW82" s="44"/>
      <c r="DX82" s="46"/>
      <c r="DY82" s="44"/>
      <c r="DZ82" s="44"/>
      <c r="EA82" s="44"/>
      <c r="EB82" s="45"/>
      <c r="EC82" s="44"/>
      <c r="ED82" s="46"/>
      <c r="EE82" s="44"/>
      <c r="EF82" s="44"/>
      <c r="EG82" s="44"/>
      <c r="EH82" s="45"/>
      <c r="EI82" s="44"/>
      <c r="EJ82" s="46"/>
      <c r="EK82" s="44"/>
      <c r="EL82" s="44"/>
      <c r="EM82" s="44"/>
      <c r="EN82" s="45"/>
      <c r="EO82" s="44"/>
      <c r="EP82" s="46"/>
      <c r="EQ82" s="44"/>
      <c r="ER82" s="44"/>
      <c r="ES82" s="44"/>
      <c r="ET82" s="45"/>
      <c r="EU82" s="44"/>
      <c r="EV82" s="46"/>
      <c r="EW82" s="44"/>
      <c r="EX82" s="44"/>
      <c r="EY82" s="44"/>
      <c r="EZ82" s="45"/>
      <c r="FA82" s="44"/>
      <c r="FB82" s="46"/>
      <c r="FC82" s="44"/>
      <c r="FD82" s="44"/>
      <c r="FE82" s="44"/>
      <c r="FF82" s="45"/>
      <c r="FG82" s="47"/>
      <c r="FH82" s="46"/>
      <c r="FI82" s="44"/>
      <c r="FJ82" s="44"/>
      <c r="FK82" s="44"/>
      <c r="FL82" s="45"/>
      <c r="FM82" s="55"/>
      <c r="FN82" s="46"/>
      <c r="FO82" s="44"/>
      <c r="FP82" s="44"/>
      <c r="FQ82" s="44"/>
      <c r="FR82" s="45"/>
      <c r="FS82" s="44"/>
      <c r="FT82" s="46"/>
      <c r="FU82" s="44"/>
      <c r="FV82" s="44"/>
      <c r="FW82" s="44"/>
      <c r="FX82" s="45"/>
      <c r="FY82" s="44"/>
      <c r="FZ82" s="45"/>
      <c r="GA82" s="46"/>
      <c r="GB82" s="44"/>
      <c r="GC82" s="44"/>
      <c r="GD82" s="45"/>
      <c r="GE82" s="55"/>
      <c r="GF82" s="46"/>
      <c r="GG82" s="44"/>
      <c r="GH82" s="44"/>
      <c r="GI82" s="44"/>
      <c r="GJ82" s="45"/>
      <c r="GK82" s="44"/>
      <c r="GL82" s="46"/>
      <c r="GM82" s="44"/>
      <c r="GN82" s="44"/>
      <c r="GO82" s="47"/>
      <c r="GP82" s="45"/>
      <c r="GQ82" s="44"/>
      <c r="GR82" s="46"/>
      <c r="GS82" s="44"/>
      <c r="GT82" s="44"/>
      <c r="GU82" s="56">
        <f>'2020'!$Q82+'2020'!$W82+'2020'!$AC82+'2020'!$AI82+'2020'!$AO82+'2020'!$AU82+'2020'!$BA82+'2020'!$BG82+'2020'!$BM82+'2020'!$BS82+'2020'!$BY82+'2020'!$CE82+'2020'!$CK82+'2020'!$CQ82+'2020'!$CW82+'2020'!$DC82+'2020'!$DI82+'2020'!$DO82+'2020'!$DU82+'2020'!$EA82+'2020'!$EG82+'2020'!$EM82+'2020'!$ES82+'2020'!$EY82+'2020'!$FE82+'2020'!$FK82+'2020'!$FQ82+'2020'!$FW82+'2020'!$GC82+'2020'!$GI82+'2020'!$GO82</f>
        <v>0</v>
      </c>
      <c r="GV82" s="69"/>
      <c r="GW82" s="56">
        <f>'2020'!$S82+'2020'!$Y82+'2020'!$AE82+'2020'!$AK82+'2020'!$AQ82+'2020'!$AW82+'2020'!$BC82+'2020'!$BI82+'2020'!$BO82+'2020'!$BU82+'2020'!$CA82+'2020'!$CG82+'2020'!$CM82+'2020'!$CS82+'2020'!$CY82+'2020'!$DE82+'2020'!$DK82+'2020'!$DQ82+'2020'!$DW82+'2020'!$EC82+'2020'!$EI82+'2020'!$EO82+'2020'!$EU82+'2020'!$FA82+'2020'!$FG82+'2020'!$FM82+'2020'!$FS82+'2020'!$FY82+'2020'!$GE82+'2020'!$GK82+'2020'!$GQ82</f>
        <v>0</v>
      </c>
      <c r="GX82" s="69"/>
      <c r="GY82" s="58">
        <f>'2020'!$O82+'2020'!$GU82-GW82</f>
        <v>7150</v>
      </c>
      <c r="GZ82" s="69">
        <f>('2020'!$GY82*'2020'!$H82)/1000</f>
        <v>3.2568250000000001</v>
      </c>
      <c r="HA82" s="70" t="b">
        <f t="shared" si="10"/>
        <v>0</v>
      </c>
    </row>
    <row r="83" spans="1:209" ht="17.25" customHeight="1" x14ac:dyDescent="0.3">
      <c r="A83" s="25" t="s">
        <v>341</v>
      </c>
      <c r="B83" s="99" t="s">
        <v>304</v>
      </c>
      <c r="C83" s="27" t="s">
        <v>308</v>
      </c>
      <c r="D83" s="28">
        <v>383</v>
      </c>
      <c r="E83" s="28">
        <v>163</v>
      </c>
      <c r="F83" s="28">
        <v>334</v>
      </c>
      <c r="G83" s="29">
        <v>201890</v>
      </c>
      <c r="H83" s="30">
        <v>0.45550000000000002</v>
      </c>
      <c r="I83" s="31">
        <f>'2020'!$GY83</f>
        <v>8760</v>
      </c>
      <c r="J83" s="32">
        <f>('2020'!$I83*H83)/1000</f>
        <v>3.9901800000000005</v>
      </c>
      <c r="K83" s="33">
        <v>14</v>
      </c>
      <c r="L83" s="34">
        <v>43905</v>
      </c>
      <c r="M83" s="81">
        <v>43912</v>
      </c>
      <c r="N83" s="34">
        <v>43920</v>
      </c>
      <c r="O83" s="35">
        <v>8760</v>
      </c>
      <c r="P83" s="36"/>
      <c r="Q83" s="61"/>
      <c r="R83" s="62"/>
      <c r="S83" s="61"/>
      <c r="T83" s="63"/>
      <c r="U83" s="61"/>
      <c r="V83" s="61"/>
      <c r="W83" s="61"/>
      <c r="X83" s="64"/>
      <c r="Y83" s="65"/>
      <c r="Z83" s="66"/>
      <c r="AA83" s="61"/>
      <c r="AB83" s="61"/>
      <c r="AC83" s="61"/>
      <c r="AD83" s="64"/>
      <c r="AE83" s="65"/>
      <c r="AF83" s="66"/>
      <c r="AG83" s="61"/>
      <c r="AH83" s="61"/>
      <c r="AI83" s="61"/>
      <c r="AJ83" s="68"/>
      <c r="AK83" s="61"/>
      <c r="AL83" s="63"/>
      <c r="AM83" s="61"/>
      <c r="AN83" s="68"/>
      <c r="AO83" s="61"/>
      <c r="AP83" s="62"/>
      <c r="AQ83" s="61"/>
      <c r="AR83" s="63"/>
      <c r="AS83" s="61"/>
      <c r="AT83" s="68"/>
      <c r="AU83" s="61"/>
      <c r="AV83" s="62"/>
      <c r="AW83" s="67"/>
      <c r="AX83" s="61"/>
      <c r="AY83" s="67"/>
      <c r="AZ83" s="62"/>
      <c r="BA83" s="61"/>
      <c r="BB83" s="62"/>
      <c r="BC83" s="61"/>
      <c r="BD83" s="63"/>
      <c r="BE83" s="61"/>
      <c r="BF83" s="68"/>
      <c r="BG83" s="61"/>
      <c r="BH83" s="62"/>
      <c r="BI83" s="61"/>
      <c r="BJ83" s="63"/>
      <c r="BK83" s="61"/>
      <c r="BL83" s="68"/>
      <c r="BM83" s="61"/>
      <c r="BN83" s="62"/>
      <c r="BO83" s="61"/>
      <c r="BP83" s="63"/>
      <c r="BQ83" s="61"/>
      <c r="BR83" s="68"/>
      <c r="BS83" s="61"/>
      <c r="BT83" s="62"/>
      <c r="BU83" s="61"/>
      <c r="BV83" s="63"/>
      <c r="BW83" s="61"/>
      <c r="BX83" s="68"/>
      <c r="BY83" s="44"/>
      <c r="BZ83" s="45"/>
      <c r="CA83" s="44"/>
      <c r="CB83" s="46"/>
      <c r="CC83" s="44"/>
      <c r="CD83" s="54"/>
      <c r="CE83" s="47"/>
      <c r="CF83" s="45"/>
      <c r="CG83" s="44"/>
      <c r="CH83" s="46"/>
      <c r="CI83" s="44"/>
      <c r="CJ83" s="54"/>
      <c r="CK83" s="44"/>
      <c r="CL83" s="45"/>
      <c r="CM83" s="44"/>
      <c r="CN83" s="46"/>
      <c r="CO83" s="44"/>
      <c r="CP83" s="44"/>
      <c r="CQ83" s="44"/>
      <c r="CR83" s="48"/>
      <c r="CS83" s="44"/>
      <c r="CT83" s="49"/>
      <c r="CU83" s="46"/>
      <c r="CV83" s="44"/>
      <c r="CW83" s="44"/>
      <c r="CX83" s="50"/>
      <c r="CY83" s="44"/>
      <c r="CZ83" s="48"/>
      <c r="DA83" s="46"/>
      <c r="DB83" s="44"/>
      <c r="DC83" s="44"/>
      <c r="DD83" s="51"/>
      <c r="DE83" s="44"/>
      <c r="DF83" s="52"/>
      <c r="DG83" s="44"/>
      <c r="DH83" s="44"/>
      <c r="DI83" s="44"/>
      <c r="DJ83" s="45"/>
      <c r="DK83" s="44"/>
      <c r="DL83" s="46"/>
      <c r="DM83" s="46"/>
      <c r="DN83" s="44"/>
      <c r="DO83" s="44"/>
      <c r="DP83" s="45"/>
      <c r="DQ83" s="44"/>
      <c r="DR83" s="53"/>
      <c r="DS83" s="44"/>
      <c r="DT83" s="44"/>
      <c r="DU83" s="44"/>
      <c r="DV83" s="45"/>
      <c r="DW83" s="44"/>
      <c r="DX83" s="46"/>
      <c r="DY83" s="44"/>
      <c r="DZ83" s="44"/>
      <c r="EA83" s="44"/>
      <c r="EB83" s="45"/>
      <c r="EC83" s="44"/>
      <c r="ED83" s="46"/>
      <c r="EE83" s="44"/>
      <c r="EF83" s="44"/>
      <c r="EG83" s="44"/>
      <c r="EH83" s="45"/>
      <c r="EI83" s="44"/>
      <c r="EJ83" s="46"/>
      <c r="EK83" s="44"/>
      <c r="EL83" s="44"/>
      <c r="EM83" s="44"/>
      <c r="EN83" s="45"/>
      <c r="EO83" s="44"/>
      <c r="EP83" s="46"/>
      <c r="EQ83" s="44"/>
      <c r="ER83" s="44"/>
      <c r="ES83" s="44"/>
      <c r="ET83" s="45"/>
      <c r="EU83" s="44"/>
      <c r="EV83" s="46"/>
      <c r="EW83" s="44"/>
      <c r="EX83" s="44"/>
      <c r="EY83" s="44"/>
      <c r="EZ83" s="45"/>
      <c r="FA83" s="44"/>
      <c r="FB83" s="46"/>
      <c r="FC83" s="44"/>
      <c r="FD83" s="44"/>
      <c r="FE83" s="44"/>
      <c r="FF83" s="45"/>
      <c r="FG83" s="47"/>
      <c r="FH83" s="46"/>
      <c r="FI83" s="44"/>
      <c r="FJ83" s="44"/>
      <c r="FK83" s="44"/>
      <c r="FL83" s="45"/>
      <c r="FM83" s="55"/>
      <c r="FN83" s="46"/>
      <c r="FO83" s="44"/>
      <c r="FP83" s="44"/>
      <c r="FQ83" s="44"/>
      <c r="FR83" s="45"/>
      <c r="FS83" s="44"/>
      <c r="FT83" s="46"/>
      <c r="FU83" s="44"/>
      <c r="FV83" s="44"/>
      <c r="FW83" s="44"/>
      <c r="FX83" s="45"/>
      <c r="FY83" s="44"/>
      <c r="FZ83" s="45"/>
      <c r="GA83" s="46"/>
      <c r="GB83" s="44"/>
      <c r="GC83" s="44"/>
      <c r="GD83" s="45"/>
      <c r="GE83" s="55"/>
      <c r="GF83" s="46"/>
      <c r="GG83" s="44"/>
      <c r="GH83" s="44"/>
      <c r="GI83" s="44"/>
      <c r="GJ83" s="45"/>
      <c r="GK83" s="44"/>
      <c r="GL83" s="46"/>
      <c r="GM83" s="44"/>
      <c r="GN83" s="44"/>
      <c r="GO83" s="47"/>
      <c r="GP83" s="45"/>
      <c r="GQ83" s="44"/>
      <c r="GR83" s="46"/>
      <c r="GS83" s="44"/>
      <c r="GT83" s="44"/>
      <c r="GU83" s="56">
        <f>'2020'!$Q83+'2020'!$W83+'2020'!$AC83+'2020'!$AI83+'2020'!$AO83+'2020'!$AU83+'2020'!$BA83+'2020'!$BG83+'2020'!$BM83+'2020'!$BS83+'2020'!$BY83+'2020'!$CE83+'2020'!$CK83+'2020'!$CQ83+'2020'!$CW83+'2020'!$DC83+'2020'!$DI83+'2020'!$DO83+'2020'!$DU83+'2020'!$EA83+'2020'!$EG83+'2020'!$EM83+'2020'!$ES83+'2020'!$EY83+'2020'!$FE83+'2020'!$FK83+'2020'!$FQ83+'2020'!$FW83+'2020'!$GC83+'2020'!$GI83+'2020'!$GO83</f>
        <v>0</v>
      </c>
      <c r="GV83" s="69"/>
      <c r="GW83" s="56">
        <f>'2020'!$S83+'2020'!$Y83+'2020'!$AE83+'2020'!$AK83+'2020'!$AQ83+'2020'!$AW83+'2020'!$BC83+'2020'!$BI83+'2020'!$BO83+'2020'!$BU83+'2020'!$CA83+'2020'!$CG83+'2020'!$CM83+'2020'!$CS83+'2020'!$CY83+'2020'!$DE83+'2020'!$DK83+'2020'!$DQ83+'2020'!$DW83+'2020'!$EC83+'2020'!$EI83+'2020'!$EO83+'2020'!$EU83+'2020'!$FA83+'2020'!$FG83+'2020'!$FM83+'2020'!$FS83+'2020'!$FY83+'2020'!$GE83+'2020'!$GK83+'2020'!$GQ83</f>
        <v>0</v>
      </c>
      <c r="GX83" s="69"/>
      <c r="GY83" s="58">
        <f>'2020'!$O83+'2020'!$GU83-GW83</f>
        <v>8760</v>
      </c>
      <c r="GZ83" s="69">
        <f>('2020'!$GY83*'2020'!$H83)/1000</f>
        <v>3.9901800000000005</v>
      </c>
      <c r="HA83" s="70" t="b">
        <f>$G83=$D$3</f>
        <v>0</v>
      </c>
    </row>
    <row r="84" spans="1:209" ht="17.25" customHeight="1" x14ac:dyDescent="0.3">
      <c r="A84" s="25" t="s">
        <v>290</v>
      </c>
      <c r="B84" s="103" t="s">
        <v>309</v>
      </c>
      <c r="C84" s="27" t="s">
        <v>310</v>
      </c>
      <c r="D84" s="28">
        <v>431</v>
      </c>
      <c r="E84" s="28">
        <v>196</v>
      </c>
      <c r="F84" s="28">
        <v>142</v>
      </c>
      <c r="G84" s="88">
        <v>201980</v>
      </c>
      <c r="H84" s="28">
        <v>0.19800000000000001</v>
      </c>
      <c r="I84" s="89">
        <f>'2020'!$GY84</f>
        <v>11781</v>
      </c>
      <c r="J84" s="32">
        <f>('2020'!$I84*H84)/1000</f>
        <v>2.3326379999999998</v>
      </c>
      <c r="K84" s="80">
        <v>8</v>
      </c>
      <c r="L84" s="90">
        <v>43914</v>
      </c>
      <c r="M84" s="91">
        <v>43918</v>
      </c>
      <c r="N84" s="90">
        <v>43914</v>
      </c>
      <c r="O84" s="82">
        <v>11781</v>
      </c>
      <c r="P84" s="36"/>
      <c r="Q84" s="61"/>
      <c r="R84" s="61"/>
      <c r="S84" s="61"/>
      <c r="T84" s="61"/>
      <c r="U84" s="61"/>
      <c r="V84" s="61"/>
      <c r="W84" s="61"/>
      <c r="X84" s="61"/>
      <c r="Y84" s="95"/>
      <c r="Z84" s="68"/>
      <c r="AA84" s="61"/>
      <c r="AB84" s="61"/>
      <c r="AC84" s="61"/>
      <c r="AD84" s="61"/>
      <c r="AE84" s="95"/>
      <c r="AF84" s="68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7"/>
      <c r="AX84" s="61"/>
      <c r="AY84" s="67"/>
      <c r="AZ84" s="61"/>
      <c r="BA84" s="61"/>
      <c r="BB84" s="61"/>
      <c r="BC84" s="61"/>
      <c r="BD84" s="63"/>
      <c r="BE84" s="61"/>
      <c r="BF84" s="68"/>
      <c r="BG84" s="68"/>
      <c r="BH84" s="68"/>
      <c r="BI84" s="61"/>
      <c r="BJ84" s="63"/>
      <c r="BK84" s="61"/>
      <c r="BL84" s="68"/>
      <c r="BM84" s="61"/>
      <c r="BN84" s="68"/>
      <c r="BO84" s="61"/>
      <c r="BP84" s="63"/>
      <c r="BQ84" s="61"/>
      <c r="BR84" s="68"/>
      <c r="BS84" s="61"/>
      <c r="BT84" s="68"/>
      <c r="BU84" s="61"/>
      <c r="BV84" s="63"/>
      <c r="BW84" s="61"/>
      <c r="BX84" s="68"/>
      <c r="BY84" s="44"/>
      <c r="BZ84" s="54"/>
      <c r="CA84" s="44"/>
      <c r="CB84" s="46"/>
      <c r="CC84" s="44"/>
      <c r="CD84" s="54"/>
      <c r="CE84" s="47"/>
      <c r="CF84" s="54"/>
      <c r="CG84" s="44"/>
      <c r="CH84" s="46"/>
      <c r="CI84" s="44"/>
      <c r="CJ84" s="54"/>
      <c r="CK84" s="44"/>
      <c r="CL84" s="54"/>
      <c r="CM84" s="44"/>
      <c r="CN84" s="46"/>
      <c r="CO84" s="44"/>
      <c r="CP84" s="44"/>
      <c r="CQ84" s="44"/>
      <c r="CR84" s="72"/>
      <c r="CS84" s="44"/>
      <c r="CT84" s="49"/>
      <c r="CU84" s="46"/>
      <c r="CV84" s="44"/>
      <c r="CW84" s="44"/>
      <c r="CX84" s="74"/>
      <c r="CY84" s="44"/>
      <c r="CZ84" s="72"/>
      <c r="DA84" s="46"/>
      <c r="DB84" s="44"/>
      <c r="DC84" s="44"/>
      <c r="DD84" s="92"/>
      <c r="DE84" s="44"/>
      <c r="DF84" s="93"/>
      <c r="DG84" s="44"/>
      <c r="DH84" s="44"/>
      <c r="DI84" s="44"/>
      <c r="DJ84" s="54"/>
      <c r="DK84" s="44"/>
      <c r="DL84" s="46"/>
      <c r="DM84" s="46"/>
      <c r="DN84" s="44"/>
      <c r="DO84" s="44"/>
      <c r="DP84" s="54"/>
      <c r="DQ84" s="44"/>
      <c r="DR84" s="53"/>
      <c r="DS84" s="44"/>
      <c r="DT84" s="44"/>
      <c r="DU84" s="44"/>
      <c r="DV84" s="54"/>
      <c r="DW84" s="44"/>
      <c r="DX84" s="46"/>
      <c r="DY84" s="44"/>
      <c r="DZ84" s="44"/>
      <c r="EA84" s="44"/>
      <c r="EB84" s="54"/>
      <c r="EC84" s="44"/>
      <c r="ED84" s="46"/>
      <c r="EE84" s="44"/>
      <c r="EF84" s="44"/>
      <c r="EG84" s="44"/>
      <c r="EH84" s="54"/>
      <c r="EI84" s="44"/>
      <c r="EJ84" s="46"/>
      <c r="EK84" s="44"/>
      <c r="EL84" s="44"/>
      <c r="EM84" s="44"/>
      <c r="EN84" s="54"/>
      <c r="EO84" s="44"/>
      <c r="EP84" s="46"/>
      <c r="EQ84" s="44"/>
      <c r="ER84" s="44"/>
      <c r="ES84" s="44"/>
      <c r="ET84" s="45"/>
      <c r="EU84" s="75"/>
      <c r="EV84" s="46"/>
      <c r="EW84" s="44"/>
      <c r="EX84" s="44"/>
      <c r="EY84" s="44"/>
      <c r="EZ84" s="45"/>
      <c r="FA84" s="44"/>
      <c r="FB84" s="46"/>
      <c r="FC84" s="44"/>
      <c r="FD84" s="44"/>
      <c r="FE84" s="44"/>
      <c r="FF84" s="45"/>
      <c r="FG84" s="47"/>
      <c r="FH84" s="46"/>
      <c r="FI84" s="44"/>
      <c r="FJ84" s="44"/>
      <c r="FK84" s="44"/>
      <c r="FL84" s="54"/>
      <c r="FM84" s="55"/>
      <c r="FN84" s="46"/>
      <c r="FO84" s="44"/>
      <c r="FP84" s="44"/>
      <c r="FQ84" s="54"/>
      <c r="FR84" s="54"/>
      <c r="FS84" s="44"/>
      <c r="FT84" s="46"/>
      <c r="FU84" s="44"/>
      <c r="FV84" s="44"/>
      <c r="FW84" s="44"/>
      <c r="FX84" s="54"/>
      <c r="FY84" s="44"/>
      <c r="FZ84" s="54"/>
      <c r="GA84" s="46"/>
      <c r="GB84" s="44"/>
      <c r="GC84" s="44"/>
      <c r="GD84" s="54"/>
      <c r="GE84" s="55"/>
      <c r="GF84" s="46"/>
      <c r="GG84" s="44"/>
      <c r="GH84" s="44"/>
      <c r="GI84" s="44"/>
      <c r="GJ84" s="54"/>
      <c r="GK84" s="44"/>
      <c r="GL84" s="46"/>
      <c r="GM84" s="44"/>
      <c r="GN84" s="44"/>
      <c r="GO84" s="47"/>
      <c r="GP84" s="45"/>
      <c r="GQ84" s="44"/>
      <c r="GR84" s="46"/>
      <c r="GS84" s="44"/>
      <c r="GT84" s="44"/>
      <c r="GU84" s="56">
        <f>'2020'!$Q84+'2020'!$W84+'2020'!$AC84+'2020'!$AI84+'2020'!$AO84+'2020'!$AU84+'2020'!$BA84+'2020'!$BG84+'2020'!$BM84+'2020'!$BS84+'2020'!$BY84+'2020'!$CE84+'2020'!$CK84+'2020'!$CQ84+'2020'!$CW84+'2020'!$DC84+'2020'!$DI84+'2020'!$DO84+'2020'!$DU84+'2020'!$EA84+'2020'!$EG84+'2020'!$EM84+'2020'!$ES84+'2020'!$EY84+'2020'!$FE84+'2020'!$FK84+'2020'!$FQ84+'2020'!$FW84+'2020'!$GC84+'2020'!$GI84+'2020'!$GO84</f>
        <v>0</v>
      </c>
      <c r="GV84" s="69"/>
      <c r="GW84" s="56">
        <f>'2020'!$S84+'2020'!$Y84+'2020'!$AE84+'2020'!$AK84+'2020'!$AQ84+'2020'!$AW84+'2020'!$BC84+'2020'!$BI84+'2020'!$BO84+'2020'!$BU84+'2020'!$CA84+'2020'!$CG84+'2020'!$CM84+'2020'!$CS84+'2020'!$CY84+'2020'!$DE84+'2020'!$DK84+'2020'!$DQ84+'2020'!$DW84+'2020'!$EC84+'2020'!$EI84+'2020'!$EO84+'2020'!$EU84+'2020'!$FA84+'2020'!$FG84+'2020'!$FM84+'2020'!$FS84+'2020'!$FY84+'2020'!$GE84+'2020'!$GK84+'2020'!$GQ84</f>
        <v>0</v>
      </c>
      <c r="GX84" s="69"/>
      <c r="GY84" s="58">
        <f>'2020'!$O84+'2020'!$GU84-GW84</f>
        <v>11781</v>
      </c>
      <c r="GZ84" s="69">
        <f>('2020'!$GY84*'2020'!$H84)/1000</f>
        <v>2.3326379999999998</v>
      </c>
      <c r="HA84" s="70" t="b">
        <f>$G84=$D$3</f>
        <v>0</v>
      </c>
    </row>
    <row r="85" spans="1:209" ht="17.25" customHeight="1" x14ac:dyDescent="0.3">
      <c r="A85" s="25" t="s">
        <v>290</v>
      </c>
      <c r="B85" s="103" t="s">
        <v>309</v>
      </c>
      <c r="C85" s="27" t="s">
        <v>310</v>
      </c>
      <c r="D85" s="28">
        <v>431</v>
      </c>
      <c r="E85" s="28">
        <v>196</v>
      </c>
      <c r="F85" s="28">
        <v>142</v>
      </c>
      <c r="G85" s="88">
        <v>201985</v>
      </c>
      <c r="H85" s="28">
        <v>0.19800000000000001</v>
      </c>
      <c r="I85" s="89">
        <f>'2020'!$GY85</f>
        <v>25375</v>
      </c>
      <c r="J85" s="32">
        <f>('2020'!$I85*H85)/1000</f>
        <v>5.0242500000000003</v>
      </c>
      <c r="K85" s="80">
        <v>17</v>
      </c>
      <c r="L85" s="34">
        <v>43914</v>
      </c>
      <c r="M85" s="81">
        <v>43918</v>
      </c>
      <c r="N85" s="90">
        <v>43918</v>
      </c>
      <c r="O85" s="82">
        <v>25375</v>
      </c>
      <c r="P85" s="36"/>
      <c r="Q85" s="61"/>
      <c r="R85" s="61"/>
      <c r="S85" s="61"/>
      <c r="T85" s="61"/>
      <c r="U85" s="61"/>
      <c r="V85" s="61"/>
      <c r="W85" s="61"/>
      <c r="X85" s="61"/>
      <c r="Y85" s="95"/>
      <c r="Z85" s="68"/>
      <c r="AA85" s="61"/>
      <c r="AB85" s="61"/>
      <c r="AC85" s="61"/>
      <c r="AD85" s="61"/>
      <c r="AE85" s="95"/>
      <c r="AF85" s="68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7"/>
      <c r="AX85" s="61"/>
      <c r="AY85" s="67"/>
      <c r="AZ85" s="61"/>
      <c r="BA85" s="61"/>
      <c r="BB85" s="61"/>
      <c r="BC85" s="61"/>
      <c r="BD85" s="63"/>
      <c r="BE85" s="61"/>
      <c r="BF85" s="68"/>
      <c r="BG85" s="68"/>
      <c r="BH85" s="68"/>
      <c r="BI85" s="61"/>
      <c r="BJ85" s="63"/>
      <c r="BK85" s="61"/>
      <c r="BL85" s="68"/>
      <c r="BM85" s="61"/>
      <c r="BN85" s="68"/>
      <c r="BO85" s="61"/>
      <c r="BP85" s="63"/>
      <c r="BQ85" s="61"/>
      <c r="BR85" s="68"/>
      <c r="BS85" s="61"/>
      <c r="BT85" s="68"/>
      <c r="BU85" s="61"/>
      <c r="BV85" s="63"/>
      <c r="BW85" s="61"/>
      <c r="BX85" s="68"/>
      <c r="BY85" s="44"/>
      <c r="BZ85" s="54"/>
      <c r="CA85" s="44"/>
      <c r="CB85" s="46"/>
      <c r="CC85" s="44"/>
      <c r="CD85" s="54"/>
      <c r="CE85" s="47"/>
      <c r="CF85" s="54"/>
      <c r="CG85" s="44"/>
      <c r="CH85" s="46"/>
      <c r="CI85" s="44"/>
      <c r="CJ85" s="54"/>
      <c r="CK85" s="44"/>
      <c r="CL85" s="54"/>
      <c r="CM85" s="44"/>
      <c r="CN85" s="46"/>
      <c r="CO85" s="44"/>
      <c r="CP85" s="44"/>
      <c r="CQ85" s="44"/>
      <c r="CR85" s="72"/>
      <c r="CS85" s="44"/>
      <c r="CT85" s="49"/>
      <c r="CU85" s="46"/>
      <c r="CV85" s="44"/>
      <c r="CW85" s="44"/>
      <c r="CX85" s="74"/>
      <c r="CY85" s="44"/>
      <c r="CZ85" s="72"/>
      <c r="DA85" s="46"/>
      <c r="DB85" s="44"/>
      <c r="DC85" s="44"/>
      <c r="DD85" s="92"/>
      <c r="DE85" s="44"/>
      <c r="DF85" s="93"/>
      <c r="DG85" s="44"/>
      <c r="DH85" s="44"/>
      <c r="DI85" s="44"/>
      <c r="DJ85" s="54"/>
      <c r="DK85" s="44"/>
      <c r="DL85" s="46"/>
      <c r="DM85" s="46"/>
      <c r="DN85" s="44"/>
      <c r="DO85" s="44"/>
      <c r="DP85" s="54"/>
      <c r="DQ85" s="44"/>
      <c r="DR85" s="53"/>
      <c r="DS85" s="44"/>
      <c r="DT85" s="44"/>
      <c r="DU85" s="44"/>
      <c r="DV85" s="54"/>
      <c r="DW85" s="44"/>
      <c r="DX85" s="46"/>
      <c r="DY85" s="44"/>
      <c r="DZ85" s="44"/>
      <c r="EA85" s="44"/>
      <c r="EB85" s="54"/>
      <c r="EC85" s="44"/>
      <c r="ED85" s="46"/>
      <c r="EE85" s="44"/>
      <c r="EF85" s="44"/>
      <c r="EG85" s="44"/>
      <c r="EH85" s="54"/>
      <c r="EI85" s="44"/>
      <c r="EJ85" s="46"/>
      <c r="EK85" s="44"/>
      <c r="EL85" s="44"/>
      <c r="EM85" s="44"/>
      <c r="EN85" s="54"/>
      <c r="EO85" s="44"/>
      <c r="EP85" s="46"/>
      <c r="EQ85" s="44"/>
      <c r="ER85" s="44"/>
      <c r="ES85" s="44"/>
      <c r="ET85" s="45"/>
      <c r="EU85" s="75"/>
      <c r="EV85" s="46"/>
      <c r="EW85" s="44"/>
      <c r="EX85" s="44"/>
      <c r="EY85" s="44"/>
      <c r="EZ85" s="45"/>
      <c r="FA85" s="44"/>
      <c r="FB85" s="46"/>
      <c r="FC85" s="44"/>
      <c r="FD85" s="44"/>
      <c r="FE85" s="44"/>
      <c r="FF85" s="45"/>
      <c r="FG85" s="47"/>
      <c r="FH85" s="46"/>
      <c r="FI85" s="44"/>
      <c r="FJ85" s="44"/>
      <c r="FK85" s="44"/>
      <c r="FL85" s="54"/>
      <c r="FM85" s="55"/>
      <c r="FN85" s="46"/>
      <c r="FO85" s="44"/>
      <c r="FP85" s="44"/>
      <c r="FQ85" s="54"/>
      <c r="FR85" s="54"/>
      <c r="FS85" s="44"/>
      <c r="FT85" s="46"/>
      <c r="FU85" s="44"/>
      <c r="FV85" s="44"/>
      <c r="FW85" s="44"/>
      <c r="FX85" s="54"/>
      <c r="FY85" s="44"/>
      <c r="FZ85" s="54"/>
      <c r="GA85" s="46"/>
      <c r="GB85" s="44"/>
      <c r="GC85" s="44"/>
      <c r="GD85" s="54"/>
      <c r="GE85" s="55"/>
      <c r="GF85" s="46"/>
      <c r="GG85" s="44"/>
      <c r="GH85" s="44"/>
      <c r="GI85" s="44"/>
      <c r="GJ85" s="54"/>
      <c r="GK85" s="44"/>
      <c r="GL85" s="46"/>
      <c r="GM85" s="44"/>
      <c r="GN85" s="44"/>
      <c r="GO85" s="47"/>
      <c r="GP85" s="45"/>
      <c r="GQ85" s="44"/>
      <c r="GR85" s="46"/>
      <c r="GS85" s="44"/>
      <c r="GT85" s="44"/>
      <c r="GU85" s="56">
        <f>'2020'!$Q85+'2020'!$W85+'2020'!$AC85+'2020'!$AI85+'2020'!$AO85+'2020'!$AU85+'2020'!$BA85+'2020'!$BG85+'2020'!$BM85+'2020'!$BS85+'2020'!$BY85+'2020'!$CE85+'2020'!$CK85+'2020'!$CQ85+'2020'!$CW85+'2020'!$DC85+'2020'!$DI85+'2020'!$DO85+'2020'!$DU85+'2020'!$EA85+'2020'!$EG85+'2020'!$EM85+'2020'!$ES85+'2020'!$EY85+'2020'!$FE85+'2020'!$FK85+'2020'!$FQ85+'2020'!$FW85+'2020'!$GC85+'2020'!$GI85+'2020'!$GO85</f>
        <v>0</v>
      </c>
      <c r="GV85" s="69"/>
      <c r="GW85" s="56">
        <f>'2020'!$S85+'2020'!$Y85+'2020'!$AE85+'2020'!$AK85+'2020'!$AQ85+'2020'!$AW85+'2020'!$BC85+'2020'!$BI85+'2020'!$BO85+'2020'!$BU85+'2020'!$CA85+'2020'!$CG85+'2020'!$CM85+'2020'!$CS85+'2020'!$CY85+'2020'!$DE85+'2020'!$DK85+'2020'!$DQ85+'2020'!$DW85+'2020'!$EC85+'2020'!$EI85+'2020'!$EO85+'2020'!$EU85+'2020'!$FA85+'2020'!$FG85+'2020'!$FM85+'2020'!$FS85+'2020'!$FY85+'2020'!$GE85+'2020'!$GK85+'2020'!$GQ85</f>
        <v>0</v>
      </c>
      <c r="GX85" s="69"/>
      <c r="GY85" s="58">
        <f>'2020'!$O85+'2020'!$GU85-GW85</f>
        <v>25375</v>
      </c>
      <c r="GZ85" s="69">
        <f>('2020'!$GY85*'2020'!$H85)/1000</f>
        <v>5.0242500000000003</v>
      </c>
      <c r="HA85" s="70" t="b">
        <f>$G85=$D$3</f>
        <v>0</v>
      </c>
    </row>
    <row r="86" spans="1:209" ht="17.25" customHeight="1" x14ac:dyDescent="0.3">
      <c r="A86" s="25" t="s">
        <v>290</v>
      </c>
      <c r="B86" s="103" t="s">
        <v>309</v>
      </c>
      <c r="C86" s="27" t="s">
        <v>311</v>
      </c>
      <c r="D86" s="28">
        <v>371</v>
      </c>
      <c r="E86" s="28">
        <v>296</v>
      </c>
      <c r="F86" s="28">
        <v>132</v>
      </c>
      <c r="G86" s="29">
        <v>201893</v>
      </c>
      <c r="H86" s="30">
        <v>0.26190000000000002</v>
      </c>
      <c r="I86" s="31">
        <f>'2020'!$GY86</f>
        <v>45900</v>
      </c>
      <c r="J86" s="32">
        <f>('2020'!$I86*H86)/1000</f>
        <v>12.021210000000002</v>
      </c>
      <c r="K86" s="33">
        <v>46</v>
      </c>
      <c r="L86" s="34">
        <v>43906</v>
      </c>
      <c r="M86" s="81">
        <v>43912</v>
      </c>
      <c r="N86" s="34">
        <v>43906</v>
      </c>
      <c r="O86" s="82">
        <v>45900</v>
      </c>
      <c r="P86" s="36"/>
      <c r="Q86" s="61"/>
      <c r="R86" s="61"/>
      <c r="S86" s="61"/>
      <c r="T86" s="61"/>
      <c r="U86" s="61"/>
      <c r="V86" s="61"/>
      <c r="W86" s="61"/>
      <c r="X86" s="61"/>
      <c r="Y86" s="95"/>
      <c r="Z86" s="68"/>
      <c r="AA86" s="61"/>
      <c r="AB86" s="61"/>
      <c r="AC86" s="61"/>
      <c r="AD86" s="61"/>
      <c r="AE86" s="95"/>
      <c r="AF86" s="68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1"/>
      <c r="AS86" s="61"/>
      <c r="AT86" s="61"/>
      <c r="AU86" s="61"/>
      <c r="AV86" s="61"/>
      <c r="AW86" s="67"/>
      <c r="AX86" s="61"/>
      <c r="AY86" s="67"/>
      <c r="AZ86" s="61"/>
      <c r="BA86" s="61"/>
      <c r="BB86" s="61"/>
      <c r="BC86" s="61"/>
      <c r="BD86" s="63"/>
      <c r="BE86" s="61"/>
      <c r="BF86" s="68"/>
      <c r="BG86" s="68"/>
      <c r="BH86" s="68"/>
      <c r="BI86" s="61"/>
      <c r="BJ86" s="63"/>
      <c r="BK86" s="61"/>
      <c r="BL86" s="68"/>
      <c r="BM86" s="61"/>
      <c r="BN86" s="68"/>
      <c r="BO86" s="61"/>
      <c r="BP86" s="63"/>
      <c r="BQ86" s="61"/>
      <c r="BR86" s="68"/>
      <c r="BS86" s="61"/>
      <c r="BT86" s="68"/>
      <c r="BU86" s="61"/>
      <c r="BV86" s="63"/>
      <c r="BW86" s="61"/>
      <c r="BX86" s="68"/>
      <c r="BY86" s="44"/>
      <c r="BZ86" s="54"/>
      <c r="CA86" s="44"/>
      <c r="CB86" s="46"/>
      <c r="CC86" s="44"/>
      <c r="CD86" s="54"/>
      <c r="CE86" s="47"/>
      <c r="CF86" s="54"/>
      <c r="CG86" s="44"/>
      <c r="CH86" s="46"/>
      <c r="CI86" s="44"/>
      <c r="CJ86" s="54"/>
      <c r="CK86" s="44"/>
      <c r="CL86" s="54"/>
      <c r="CM86" s="44"/>
      <c r="CN86" s="46"/>
      <c r="CO86" s="44"/>
      <c r="CP86" s="44"/>
      <c r="CQ86" s="44"/>
      <c r="CR86" s="72"/>
      <c r="CS86" s="44"/>
      <c r="CT86" s="49"/>
      <c r="CU86" s="46"/>
      <c r="CV86" s="44"/>
      <c r="CW86" s="44"/>
      <c r="CX86" s="74"/>
      <c r="CY86" s="44"/>
      <c r="CZ86" s="72"/>
      <c r="DA86" s="46"/>
      <c r="DB86" s="44"/>
      <c r="DC86" s="44"/>
      <c r="DD86" s="51"/>
      <c r="DE86" s="44"/>
      <c r="DF86" s="52"/>
      <c r="DG86" s="44"/>
      <c r="DH86" s="44"/>
      <c r="DI86" s="44"/>
      <c r="DJ86" s="54"/>
      <c r="DK86" s="44"/>
      <c r="DL86" s="46"/>
      <c r="DM86" s="46"/>
      <c r="DN86" s="44"/>
      <c r="DO86" s="44"/>
      <c r="DP86" s="54"/>
      <c r="DQ86" s="44"/>
      <c r="DR86" s="53"/>
      <c r="DS86" s="44"/>
      <c r="DT86" s="44"/>
      <c r="DU86" s="44"/>
      <c r="DV86" s="54"/>
      <c r="DW86" s="44"/>
      <c r="DX86" s="46"/>
      <c r="DY86" s="44"/>
      <c r="DZ86" s="44"/>
      <c r="EA86" s="44"/>
      <c r="EB86" s="54"/>
      <c r="EC86" s="44"/>
      <c r="ED86" s="46"/>
      <c r="EE86" s="44"/>
      <c r="EF86" s="44"/>
      <c r="EG86" s="44"/>
      <c r="EH86" s="54"/>
      <c r="EI86" s="44"/>
      <c r="EJ86" s="46"/>
      <c r="EK86" s="44"/>
      <c r="EL86" s="44"/>
      <c r="EM86" s="44"/>
      <c r="EN86" s="54"/>
      <c r="EO86" s="44"/>
      <c r="EP86" s="46"/>
      <c r="EQ86" s="44"/>
      <c r="ER86" s="44"/>
      <c r="ES86" s="44"/>
      <c r="ET86" s="45"/>
      <c r="EU86" s="44"/>
      <c r="EV86" s="46"/>
      <c r="EW86" s="44"/>
      <c r="EX86" s="44"/>
      <c r="EY86" s="44"/>
      <c r="EZ86" s="45"/>
      <c r="FA86" s="44"/>
      <c r="FB86" s="46"/>
      <c r="FC86" s="44"/>
      <c r="FD86" s="44"/>
      <c r="FE86" s="44"/>
      <c r="FF86" s="45"/>
      <c r="FG86" s="47"/>
      <c r="FH86" s="46"/>
      <c r="FI86" s="44"/>
      <c r="FJ86" s="44"/>
      <c r="FK86" s="44"/>
      <c r="FL86" s="54"/>
      <c r="FM86" s="55"/>
      <c r="FN86" s="46"/>
      <c r="FO86" s="44"/>
      <c r="FP86" s="44"/>
      <c r="FQ86" s="54"/>
      <c r="FR86" s="54"/>
      <c r="FS86" s="44"/>
      <c r="FT86" s="46"/>
      <c r="FU86" s="44"/>
      <c r="FV86" s="44"/>
      <c r="FW86" s="44"/>
      <c r="FX86" s="54"/>
      <c r="FY86" s="44"/>
      <c r="FZ86" s="54"/>
      <c r="GA86" s="46"/>
      <c r="GB86" s="44"/>
      <c r="GC86" s="44"/>
      <c r="GD86" s="54"/>
      <c r="GE86" s="55"/>
      <c r="GF86" s="46"/>
      <c r="GG86" s="44"/>
      <c r="GH86" s="44"/>
      <c r="GI86" s="44"/>
      <c r="GJ86" s="54"/>
      <c r="GK86" s="44"/>
      <c r="GL86" s="46"/>
      <c r="GM86" s="44"/>
      <c r="GN86" s="44"/>
      <c r="GO86" s="47"/>
      <c r="GP86" s="45"/>
      <c r="GQ86" s="44"/>
      <c r="GR86" s="46"/>
      <c r="GS86" s="44"/>
      <c r="GT86" s="44"/>
      <c r="GU86" s="56">
        <f>'2020'!$Q86+'2020'!$W86+'2020'!$AC86+'2020'!$AI86+'2020'!$AO86+'2020'!$AU86+'2020'!$BA86+'2020'!$BG86+'2020'!$BM86+'2020'!$BS86+'2020'!$BY86+'2020'!$CE86+'2020'!$CK86+'2020'!$CQ86+'2020'!$CW86+'2020'!$DC86+'2020'!$DI86+'2020'!$DO86+'2020'!$DU86+'2020'!$EA86+'2020'!$EG86+'2020'!$EM86+'2020'!$ES86+'2020'!$EY86+'2020'!$FE86+'2020'!$FK86+'2020'!$FQ86+'2020'!$FW86+'2020'!$GC86+'2020'!$GI86+'2020'!$GO86</f>
        <v>0</v>
      </c>
      <c r="GV86" s="69"/>
      <c r="GW86" s="56">
        <f>'2020'!$S86+'2020'!$Y86+'2020'!$AE86+'2020'!$AK86+'2020'!$AQ86+'2020'!$AW86+'2020'!$BC86+'2020'!$BI86+'2020'!$BO86+'2020'!$BU86+'2020'!$CA86+'2020'!$CG86+'2020'!$CM86+'2020'!$CS86+'2020'!$CY86+'2020'!$DE86+'2020'!$DK86+'2020'!$DQ86+'2020'!$DW86+'2020'!$EC86+'2020'!$EI86+'2020'!$EO86+'2020'!$EU86+'2020'!$FA86+'2020'!$FG86+'2020'!$FM86+'2020'!$FS86+'2020'!$FY86+'2020'!$GE86+'2020'!$GK86+'2020'!$GQ86</f>
        <v>0</v>
      </c>
      <c r="GX86" s="69"/>
      <c r="GY86" s="58">
        <f>'2020'!$O86+'2020'!$GU86-GW86</f>
        <v>45900</v>
      </c>
      <c r="GZ86" s="69">
        <f>('2020'!$GY86*'2020'!$H86)/1000</f>
        <v>12.021210000000002</v>
      </c>
      <c r="HA86" s="70" t="b">
        <f t="shared" ref="HA86" si="11">$G86=$D$3</f>
        <v>0</v>
      </c>
    </row>
    <row r="87" spans="1:209" ht="17.25" customHeight="1" x14ac:dyDescent="0.3">
      <c r="A87" s="25" t="s">
        <v>290</v>
      </c>
      <c r="B87" s="103" t="s">
        <v>309</v>
      </c>
      <c r="C87" s="27" t="s">
        <v>312</v>
      </c>
      <c r="D87" s="28">
        <v>331</v>
      </c>
      <c r="E87" s="28">
        <v>246</v>
      </c>
      <c r="F87" s="28">
        <v>277</v>
      </c>
      <c r="G87" s="29">
        <v>202016</v>
      </c>
      <c r="H87" s="30">
        <v>0.2792</v>
      </c>
      <c r="I87" s="31">
        <f>'2020'!$GY87</f>
        <v>40800</v>
      </c>
      <c r="J87" s="79">
        <f>('2020'!$I87*H87)/1000</f>
        <v>11.391360000000001</v>
      </c>
      <c r="K87" s="33">
        <v>41</v>
      </c>
      <c r="L87" s="34">
        <v>43915</v>
      </c>
      <c r="M87" s="34">
        <v>43919</v>
      </c>
      <c r="N87" s="34">
        <v>43921</v>
      </c>
      <c r="O87" s="35">
        <v>40800</v>
      </c>
      <c r="P87" s="36"/>
      <c r="Q87" s="61"/>
      <c r="R87" s="62"/>
      <c r="S87" s="61"/>
      <c r="T87" s="63"/>
      <c r="U87" s="61"/>
      <c r="V87" s="61"/>
      <c r="W87" s="61"/>
      <c r="X87" s="64"/>
      <c r="Y87" s="65"/>
      <c r="Z87" s="66"/>
      <c r="AA87" s="61"/>
      <c r="AB87" s="61"/>
      <c r="AC87" s="61"/>
      <c r="AD87" s="64"/>
      <c r="AE87" s="65"/>
      <c r="AF87" s="66"/>
      <c r="AG87" s="61"/>
      <c r="AH87" s="61"/>
      <c r="AI87" s="61"/>
      <c r="AJ87" s="61"/>
      <c r="AK87" s="61"/>
      <c r="AL87" s="63"/>
      <c r="AM87" s="61"/>
      <c r="AN87" s="61"/>
      <c r="AO87" s="61"/>
      <c r="AP87" s="62"/>
      <c r="AQ87" s="61"/>
      <c r="AR87" s="63"/>
      <c r="AS87" s="61"/>
      <c r="AT87" s="61"/>
      <c r="AU87" s="61"/>
      <c r="AV87" s="62"/>
      <c r="AW87" s="67"/>
      <c r="AX87" s="61"/>
      <c r="AY87" s="67"/>
      <c r="AZ87" s="62"/>
      <c r="BA87" s="61"/>
      <c r="BB87" s="62"/>
      <c r="BC87" s="61"/>
      <c r="BD87" s="63"/>
      <c r="BE87" s="61"/>
      <c r="BF87" s="68"/>
      <c r="BG87" s="68"/>
      <c r="BH87" s="62"/>
      <c r="BI87" s="61"/>
      <c r="BJ87" s="63"/>
      <c r="BK87" s="61"/>
      <c r="BL87" s="68"/>
      <c r="BM87" s="61"/>
      <c r="BN87" s="62"/>
      <c r="BO87" s="61"/>
      <c r="BP87" s="63"/>
      <c r="BQ87" s="61"/>
      <c r="BR87" s="68"/>
      <c r="BS87" s="61"/>
      <c r="BT87" s="62"/>
      <c r="BU87" s="61"/>
      <c r="BV87" s="63"/>
      <c r="BW87" s="61"/>
      <c r="BX87" s="68"/>
      <c r="BY87" s="44"/>
      <c r="BZ87" s="45"/>
      <c r="CA87" s="44"/>
      <c r="CB87" s="46"/>
      <c r="CC87" s="44"/>
      <c r="CD87" s="54"/>
      <c r="CE87" s="47"/>
      <c r="CF87" s="45"/>
      <c r="CG87" s="44"/>
      <c r="CH87" s="46"/>
      <c r="CI87" s="44"/>
      <c r="CJ87" s="54"/>
      <c r="CK87" s="44"/>
      <c r="CL87" s="45"/>
      <c r="CM87" s="44"/>
      <c r="CN87" s="46"/>
      <c r="CO87" s="44"/>
      <c r="CP87" s="44"/>
      <c r="CQ87" s="44"/>
      <c r="CR87" s="48"/>
      <c r="CS87" s="44"/>
      <c r="CT87" s="49"/>
      <c r="CU87" s="46"/>
      <c r="CV87" s="44"/>
      <c r="CW87" s="44"/>
      <c r="CX87" s="50"/>
      <c r="CY87" s="44"/>
      <c r="CZ87" s="48"/>
      <c r="DA87" s="46"/>
      <c r="DB87" s="44"/>
      <c r="DC87" s="44"/>
      <c r="DD87" s="51"/>
      <c r="DE87" s="44"/>
      <c r="DF87" s="52"/>
      <c r="DG87" s="44"/>
      <c r="DH87" s="44"/>
      <c r="DI87" s="44"/>
      <c r="DJ87" s="45"/>
      <c r="DK87" s="44"/>
      <c r="DL87" s="46"/>
      <c r="DM87" s="46"/>
      <c r="DN87" s="44"/>
      <c r="DO87" s="44"/>
      <c r="DP87" s="45"/>
      <c r="DQ87" s="44"/>
      <c r="DR87" s="53"/>
      <c r="DS87" s="44"/>
      <c r="DT87" s="44"/>
      <c r="DU87" s="44"/>
      <c r="DV87" s="45"/>
      <c r="DW87" s="44"/>
      <c r="DX87" s="46"/>
      <c r="DY87" s="44"/>
      <c r="DZ87" s="44"/>
      <c r="EA87" s="44"/>
      <c r="EB87" s="45"/>
      <c r="EC87" s="44"/>
      <c r="ED87" s="46"/>
      <c r="EE87" s="44"/>
      <c r="EF87" s="44"/>
      <c r="EG87" s="44"/>
      <c r="EH87" s="45"/>
      <c r="EI87" s="44"/>
      <c r="EJ87" s="46"/>
      <c r="EK87" s="44"/>
      <c r="EL87" s="44"/>
      <c r="EM87" s="44"/>
      <c r="EN87" s="45"/>
      <c r="EO87" s="44"/>
      <c r="EP87" s="46"/>
      <c r="EQ87" s="44"/>
      <c r="ER87" s="44"/>
      <c r="ES87" s="44"/>
      <c r="ET87" s="45"/>
      <c r="EU87" s="75"/>
      <c r="EV87" s="46"/>
      <c r="EW87" s="44"/>
      <c r="EX87" s="44"/>
      <c r="EY87" s="44"/>
      <c r="EZ87" s="45"/>
      <c r="FA87" s="44"/>
      <c r="FB87" s="46"/>
      <c r="FC87" s="44"/>
      <c r="FD87" s="44"/>
      <c r="FE87" s="44"/>
      <c r="FF87" s="45"/>
      <c r="FG87" s="47"/>
      <c r="FH87" s="46"/>
      <c r="FI87" s="44"/>
      <c r="FJ87" s="44"/>
      <c r="FK87" s="44"/>
      <c r="FL87" s="45"/>
      <c r="FM87" s="55"/>
      <c r="FN87" s="46"/>
      <c r="FO87" s="44"/>
      <c r="FP87" s="44"/>
      <c r="FQ87" s="54"/>
      <c r="FR87" s="45"/>
      <c r="FS87" s="44"/>
      <c r="FT87" s="46"/>
      <c r="FU87" s="44"/>
      <c r="FV87" s="44"/>
      <c r="FW87" s="44"/>
      <c r="FX87" s="45"/>
      <c r="FY87" s="44"/>
      <c r="FZ87" s="45"/>
      <c r="GA87" s="46"/>
      <c r="GB87" s="44"/>
      <c r="GC87" s="44"/>
      <c r="GD87" s="45"/>
      <c r="GE87" s="55"/>
      <c r="GF87" s="46"/>
      <c r="GG87" s="44"/>
      <c r="GH87" s="44"/>
      <c r="GI87" s="44"/>
      <c r="GJ87" s="45"/>
      <c r="GK87" s="44"/>
      <c r="GL87" s="46"/>
      <c r="GM87" s="44"/>
      <c r="GN87" s="44"/>
      <c r="GO87" s="47"/>
      <c r="GP87" s="45"/>
      <c r="GQ87" s="44"/>
      <c r="GR87" s="46"/>
      <c r="GS87" s="44"/>
      <c r="GT87" s="44"/>
      <c r="GU87" s="56">
        <f>'2020'!$Q87+'2020'!$W87+'2020'!$AC87+'2020'!$AI87+'2020'!$AO87+'2020'!$AU87+'2020'!$BA87+'2020'!$BG87+'2020'!$BM87+'2020'!$BS87+'2020'!$BY87+'2020'!$CE87+'2020'!$CK87+'2020'!$CQ87+'2020'!$CW87+'2020'!$DC87+'2020'!$DI87+'2020'!$DO87+'2020'!$DU87+'2020'!$EA87+'2020'!$EG87+'2020'!$EM87+'2020'!$ES87+'2020'!$EY87+'2020'!$FE87+'2020'!$FK87+'2020'!$FQ87+'2020'!$FW87+'2020'!$GC87+'2020'!$GI87+'2020'!$GO87</f>
        <v>0</v>
      </c>
      <c r="GV87" s="69"/>
      <c r="GW87" s="56">
        <f>'2020'!$S87+'2020'!$Y87+'2020'!$AE87+'2020'!$AK87+'2020'!$AQ87+'2020'!$AW87+'2020'!$BC87+'2020'!$BI87+'2020'!$BO87+'2020'!$BU87+'2020'!$CA87+'2020'!$CG87+'2020'!$CM87+'2020'!$CS87+'2020'!$CY87+'2020'!$DE87+'2020'!$DK87+'2020'!$DQ87+'2020'!$DW87+'2020'!$EC87+'2020'!$EI87+'2020'!$EO87+'2020'!$EU87+'2020'!$FA87+'2020'!$FG87+'2020'!$FM87+'2020'!$FS87+'2020'!$FY87+'2020'!$GE87+'2020'!$GK87+'2020'!$GQ87</f>
        <v>0</v>
      </c>
      <c r="GX87" s="69"/>
      <c r="GY87" s="58">
        <f>'2020'!$O87+'2020'!$GU87-GW87</f>
        <v>40800</v>
      </c>
      <c r="GZ87" s="69">
        <f>('2020'!$GY87*'2020'!$H87)/1000</f>
        <v>11.391360000000001</v>
      </c>
      <c r="HA87" s="70" t="b">
        <f>$G87=$D$3</f>
        <v>0</v>
      </c>
    </row>
    <row r="88" spans="1:209" ht="17.25" customHeight="1" x14ac:dyDescent="0.3">
      <c r="A88" s="25" t="s">
        <v>290</v>
      </c>
      <c r="B88" s="103" t="s">
        <v>309</v>
      </c>
      <c r="C88" s="87" t="s">
        <v>313</v>
      </c>
      <c r="D88" s="30">
        <v>352</v>
      </c>
      <c r="E88" s="30">
        <v>230</v>
      </c>
      <c r="F88" s="30">
        <v>162</v>
      </c>
      <c r="G88" s="29">
        <v>201881</v>
      </c>
      <c r="H88" s="30">
        <v>0.21079999999999999</v>
      </c>
      <c r="I88" s="31">
        <f>'2020'!$GY88</f>
        <v>4545</v>
      </c>
      <c r="J88" s="32">
        <f>('2020'!$I88*H88)/1000</f>
        <v>0.95808599999999988</v>
      </c>
      <c r="K88" s="33">
        <v>3</v>
      </c>
      <c r="L88" s="34">
        <v>43905</v>
      </c>
      <c r="M88" s="34">
        <v>43908</v>
      </c>
      <c r="N88" s="34">
        <v>43907</v>
      </c>
      <c r="O88" s="35">
        <v>4545</v>
      </c>
      <c r="P88" s="36"/>
      <c r="Q88" s="61"/>
      <c r="R88" s="62"/>
      <c r="S88" s="61"/>
      <c r="T88" s="63"/>
      <c r="U88" s="61"/>
      <c r="V88" s="61"/>
      <c r="W88" s="61"/>
      <c r="X88" s="64"/>
      <c r="Y88" s="65"/>
      <c r="Z88" s="66"/>
      <c r="AA88" s="61"/>
      <c r="AB88" s="61"/>
      <c r="AC88" s="61"/>
      <c r="AD88" s="64"/>
      <c r="AE88" s="65"/>
      <c r="AF88" s="66"/>
      <c r="AG88" s="61"/>
      <c r="AH88" s="61"/>
      <c r="AI88" s="61"/>
      <c r="AJ88" s="61"/>
      <c r="AK88" s="61"/>
      <c r="AL88" s="63"/>
      <c r="AM88" s="61"/>
      <c r="AN88" s="61"/>
      <c r="AO88" s="61"/>
      <c r="AP88" s="62"/>
      <c r="AQ88" s="61"/>
      <c r="AR88" s="63"/>
      <c r="AS88" s="61"/>
      <c r="AT88" s="61"/>
      <c r="AU88" s="61"/>
      <c r="AV88" s="62"/>
      <c r="AW88" s="67"/>
      <c r="AX88" s="61"/>
      <c r="AY88" s="67"/>
      <c r="AZ88" s="62"/>
      <c r="BA88" s="61"/>
      <c r="BB88" s="62"/>
      <c r="BC88" s="61"/>
      <c r="BD88" s="63"/>
      <c r="BE88" s="61"/>
      <c r="BF88" s="68"/>
      <c r="BG88" s="68"/>
      <c r="BH88" s="62"/>
      <c r="BI88" s="61"/>
      <c r="BJ88" s="63"/>
      <c r="BK88" s="61"/>
      <c r="BL88" s="68"/>
      <c r="BM88" s="61"/>
      <c r="BN88" s="62"/>
      <c r="BO88" s="61"/>
      <c r="BP88" s="63"/>
      <c r="BQ88" s="61"/>
      <c r="BR88" s="68"/>
      <c r="BS88" s="61"/>
      <c r="BT88" s="62"/>
      <c r="BU88" s="61"/>
      <c r="BV88" s="63"/>
      <c r="BW88" s="61"/>
      <c r="BX88" s="68"/>
      <c r="BY88" s="44"/>
      <c r="BZ88" s="45"/>
      <c r="CA88" s="44"/>
      <c r="CB88" s="46"/>
      <c r="CC88" s="44"/>
      <c r="CD88" s="54"/>
      <c r="CE88" s="47"/>
      <c r="CF88" s="45"/>
      <c r="CG88" s="44"/>
      <c r="CH88" s="46"/>
      <c r="CI88" s="44"/>
      <c r="CJ88" s="54"/>
      <c r="CK88" s="44"/>
      <c r="CL88" s="45"/>
      <c r="CM88" s="44"/>
      <c r="CN88" s="46"/>
      <c r="CO88" s="44"/>
      <c r="CP88" s="44"/>
      <c r="CQ88" s="44"/>
      <c r="CR88" s="48"/>
      <c r="CS88" s="44"/>
      <c r="CT88" s="49"/>
      <c r="CU88" s="46"/>
      <c r="CV88" s="44"/>
      <c r="CW88" s="44"/>
      <c r="CX88" s="50"/>
      <c r="CY88" s="44"/>
      <c r="CZ88" s="48"/>
      <c r="DA88" s="46"/>
      <c r="DB88" s="44"/>
      <c r="DC88" s="44"/>
      <c r="DD88" s="51"/>
      <c r="DE88" s="44"/>
      <c r="DF88" s="52"/>
      <c r="DG88" s="44"/>
      <c r="DH88" s="44"/>
      <c r="DI88" s="44"/>
      <c r="DJ88" s="45"/>
      <c r="DK88" s="44"/>
      <c r="DL88" s="46"/>
      <c r="DM88" s="46"/>
      <c r="DN88" s="44"/>
      <c r="DO88" s="44"/>
      <c r="DP88" s="45"/>
      <c r="DQ88" s="44"/>
      <c r="DR88" s="53"/>
      <c r="DS88" s="44"/>
      <c r="DT88" s="44"/>
      <c r="DU88" s="44"/>
      <c r="DV88" s="45"/>
      <c r="DW88" s="44"/>
      <c r="DX88" s="46"/>
      <c r="DY88" s="44"/>
      <c r="DZ88" s="44"/>
      <c r="EA88" s="44"/>
      <c r="EB88" s="45"/>
      <c r="EC88" s="44"/>
      <c r="ED88" s="46"/>
      <c r="EE88" s="44"/>
      <c r="EF88" s="44"/>
      <c r="EG88" s="44"/>
      <c r="EH88" s="45"/>
      <c r="EI88" s="44"/>
      <c r="EJ88" s="46"/>
      <c r="EK88" s="44"/>
      <c r="EL88" s="44"/>
      <c r="EM88" s="44"/>
      <c r="EN88" s="45"/>
      <c r="EO88" s="44"/>
      <c r="EP88" s="46"/>
      <c r="EQ88" s="44"/>
      <c r="ER88" s="44"/>
      <c r="ES88" s="44"/>
      <c r="ET88" s="45"/>
      <c r="EU88" s="44"/>
      <c r="EV88" s="46"/>
      <c r="EW88" s="44"/>
      <c r="EX88" s="44"/>
      <c r="EY88" s="44"/>
      <c r="EZ88" s="45"/>
      <c r="FA88" s="44"/>
      <c r="FB88" s="46"/>
      <c r="FC88" s="44"/>
      <c r="FD88" s="44"/>
      <c r="FE88" s="44"/>
      <c r="FF88" s="45"/>
      <c r="FG88" s="47"/>
      <c r="FH88" s="46"/>
      <c r="FI88" s="44"/>
      <c r="FJ88" s="44"/>
      <c r="FK88" s="44"/>
      <c r="FL88" s="45"/>
      <c r="FM88" s="55"/>
      <c r="FN88" s="46"/>
      <c r="FO88" s="44"/>
      <c r="FP88" s="44"/>
      <c r="FQ88" s="54"/>
      <c r="FR88" s="45"/>
      <c r="FS88" s="44"/>
      <c r="FT88" s="46"/>
      <c r="FU88" s="44"/>
      <c r="FV88" s="44"/>
      <c r="FW88" s="44"/>
      <c r="FX88" s="45"/>
      <c r="FY88" s="44"/>
      <c r="FZ88" s="45"/>
      <c r="GA88" s="46"/>
      <c r="GB88" s="44"/>
      <c r="GC88" s="44"/>
      <c r="GD88" s="45"/>
      <c r="GE88" s="55"/>
      <c r="GF88" s="46"/>
      <c r="GG88" s="44"/>
      <c r="GH88" s="44"/>
      <c r="GI88" s="44"/>
      <c r="GJ88" s="45"/>
      <c r="GK88" s="44"/>
      <c r="GL88" s="46"/>
      <c r="GM88" s="44"/>
      <c r="GN88" s="44"/>
      <c r="GO88" s="47"/>
      <c r="GP88" s="45"/>
      <c r="GQ88" s="44"/>
      <c r="GR88" s="46"/>
      <c r="GS88" s="44"/>
      <c r="GT88" s="44"/>
      <c r="GU88" s="56">
        <f>'2020'!$Q88+'2020'!$W88+'2020'!$AC88+'2020'!$AI88+'2020'!$AO88+'2020'!$AU88+'2020'!$BA88+'2020'!$BG88+'2020'!$BM88+'2020'!$BS88+'2020'!$BY88+'2020'!$CE88+'2020'!$CK88+'2020'!$CQ88+'2020'!$CW88+'2020'!$DC88+'2020'!$DI88+'2020'!$DO88+'2020'!$DU88+'2020'!$EA88+'2020'!$EG88+'2020'!$EM88+'2020'!$ES88+'2020'!$EY88+'2020'!$FE88+'2020'!$FK88+'2020'!$FQ88+'2020'!$FW88+'2020'!$GC88+'2020'!$GI88+'2020'!$GO88</f>
        <v>0</v>
      </c>
      <c r="GV88" s="69"/>
      <c r="GW88" s="56">
        <f>'2020'!$S88+'2020'!$Y88+'2020'!$AE88+'2020'!$AK88+'2020'!$AQ88+'2020'!$AW88+'2020'!$BC88+'2020'!$BI88+'2020'!$BO88+'2020'!$BU88+'2020'!$CA88+'2020'!$CG88+'2020'!$CM88+'2020'!$CS88+'2020'!$CY88+'2020'!$DE88+'2020'!$DK88+'2020'!$DQ88+'2020'!$DW88+'2020'!$EC88+'2020'!$EI88+'2020'!$EO88+'2020'!$EU88+'2020'!$FA88+'2020'!$FG88+'2020'!$FM88+'2020'!$FS88+'2020'!$FY88+'2020'!$GE88+'2020'!$GK88+'2020'!$GQ88</f>
        <v>0</v>
      </c>
      <c r="GX88" s="69"/>
      <c r="GY88" s="58">
        <f>'2020'!$O88+'2020'!$GU88-GW88</f>
        <v>4545</v>
      </c>
      <c r="GZ88" s="69">
        <f>('2020'!$GY88*'2020'!$H88)/1000</f>
        <v>0.95808599999999988</v>
      </c>
      <c r="HA88" s="70" t="b">
        <f>$G88=$D$3</f>
        <v>0</v>
      </c>
    </row>
    <row r="89" spans="1:209" ht="17.25" customHeight="1" x14ac:dyDescent="0.3">
      <c r="A89" s="25" t="s">
        <v>290</v>
      </c>
      <c r="B89" s="103" t="s">
        <v>309</v>
      </c>
      <c r="C89" s="87" t="s">
        <v>314</v>
      </c>
      <c r="D89" s="30">
        <v>352</v>
      </c>
      <c r="E89" s="30">
        <v>230</v>
      </c>
      <c r="F89" s="30">
        <v>162</v>
      </c>
      <c r="G89" s="29">
        <v>201882</v>
      </c>
      <c r="H89" s="30">
        <v>0.31859999999999999</v>
      </c>
      <c r="I89" s="31">
        <f>'2020'!$GY89</f>
        <v>3000</v>
      </c>
      <c r="J89" s="32">
        <f>('2020'!$I89*H89)/1000</f>
        <v>0.95579999999999998</v>
      </c>
      <c r="K89" s="33">
        <v>3</v>
      </c>
      <c r="L89" s="34">
        <v>43905</v>
      </c>
      <c r="M89" s="34">
        <v>43908</v>
      </c>
      <c r="N89" s="34">
        <v>43920</v>
      </c>
      <c r="O89" s="35">
        <v>3000</v>
      </c>
      <c r="P89" s="36"/>
      <c r="Q89" s="61"/>
      <c r="R89" s="62"/>
      <c r="S89" s="61"/>
      <c r="T89" s="63"/>
      <c r="U89" s="61"/>
      <c r="V89" s="61"/>
      <c r="W89" s="61"/>
      <c r="X89" s="64"/>
      <c r="Y89" s="65"/>
      <c r="Z89" s="66"/>
      <c r="AA89" s="61"/>
      <c r="AB89" s="61"/>
      <c r="AC89" s="61"/>
      <c r="AD89" s="64"/>
      <c r="AE89" s="65"/>
      <c r="AF89" s="66"/>
      <c r="AG89" s="61"/>
      <c r="AH89" s="61"/>
      <c r="AI89" s="61"/>
      <c r="AJ89" s="61"/>
      <c r="AK89" s="61"/>
      <c r="AL89" s="63"/>
      <c r="AM89" s="61"/>
      <c r="AN89" s="61"/>
      <c r="AO89" s="61"/>
      <c r="AP89" s="62"/>
      <c r="AQ89" s="61"/>
      <c r="AR89" s="63"/>
      <c r="AS89" s="61"/>
      <c r="AT89" s="61"/>
      <c r="AU89" s="61"/>
      <c r="AV89" s="62"/>
      <c r="AW89" s="67"/>
      <c r="AX89" s="61"/>
      <c r="AY89" s="67"/>
      <c r="AZ89" s="62"/>
      <c r="BA89" s="61"/>
      <c r="BB89" s="62"/>
      <c r="BC89" s="61"/>
      <c r="BD89" s="63"/>
      <c r="BE89" s="61"/>
      <c r="BF89" s="68"/>
      <c r="BG89" s="68"/>
      <c r="BH89" s="62"/>
      <c r="BI89" s="61"/>
      <c r="BJ89" s="63"/>
      <c r="BK89" s="61"/>
      <c r="BL89" s="68"/>
      <c r="BM89" s="61"/>
      <c r="BN89" s="62"/>
      <c r="BO89" s="61"/>
      <c r="BP89" s="63"/>
      <c r="BQ89" s="61"/>
      <c r="BR89" s="68"/>
      <c r="BS89" s="61"/>
      <c r="BT89" s="62"/>
      <c r="BU89" s="61"/>
      <c r="BV89" s="63"/>
      <c r="BW89" s="61"/>
      <c r="BX89" s="68"/>
      <c r="BY89" s="44"/>
      <c r="BZ89" s="45"/>
      <c r="CA89" s="44"/>
      <c r="CB89" s="46"/>
      <c r="CC89" s="44"/>
      <c r="CD89" s="54"/>
      <c r="CE89" s="47"/>
      <c r="CF89" s="45"/>
      <c r="CG89" s="44"/>
      <c r="CH89" s="46"/>
      <c r="CI89" s="44"/>
      <c r="CJ89" s="54"/>
      <c r="CK89" s="44"/>
      <c r="CL89" s="45"/>
      <c r="CM89" s="44"/>
      <c r="CN89" s="46"/>
      <c r="CO89" s="44"/>
      <c r="CP89" s="44"/>
      <c r="CQ89" s="44"/>
      <c r="CR89" s="48"/>
      <c r="CS89" s="44"/>
      <c r="CT89" s="49"/>
      <c r="CU89" s="46"/>
      <c r="CV89" s="44"/>
      <c r="CW89" s="44"/>
      <c r="CX89" s="50"/>
      <c r="CY89" s="44"/>
      <c r="CZ89" s="48"/>
      <c r="DA89" s="46"/>
      <c r="DB89" s="44"/>
      <c r="DC89" s="44"/>
      <c r="DD89" s="51"/>
      <c r="DE89" s="44"/>
      <c r="DF89" s="52"/>
      <c r="DG89" s="44"/>
      <c r="DH89" s="44"/>
      <c r="DI89" s="44"/>
      <c r="DJ89" s="45"/>
      <c r="DK89" s="44"/>
      <c r="DL89" s="46"/>
      <c r="DM89" s="46"/>
      <c r="DN89" s="44"/>
      <c r="DO89" s="44"/>
      <c r="DP89" s="45"/>
      <c r="DQ89" s="44"/>
      <c r="DR89" s="53"/>
      <c r="DS89" s="44"/>
      <c r="DT89" s="44"/>
      <c r="DU89" s="44"/>
      <c r="DV89" s="45"/>
      <c r="DW89" s="44"/>
      <c r="DX89" s="46"/>
      <c r="DY89" s="44"/>
      <c r="DZ89" s="44"/>
      <c r="EA89" s="44"/>
      <c r="EB89" s="45"/>
      <c r="EC89" s="44"/>
      <c r="ED89" s="46"/>
      <c r="EE89" s="44"/>
      <c r="EF89" s="44"/>
      <c r="EG89" s="44"/>
      <c r="EH89" s="45"/>
      <c r="EI89" s="44"/>
      <c r="EJ89" s="46"/>
      <c r="EK89" s="44"/>
      <c r="EL89" s="44"/>
      <c r="EM89" s="44"/>
      <c r="EN89" s="45"/>
      <c r="EO89" s="44"/>
      <c r="EP89" s="46"/>
      <c r="EQ89" s="44"/>
      <c r="ER89" s="44"/>
      <c r="ES89" s="44"/>
      <c r="ET89" s="45"/>
      <c r="EU89" s="44"/>
      <c r="EV89" s="46"/>
      <c r="EW89" s="44"/>
      <c r="EX89" s="44"/>
      <c r="EY89" s="44"/>
      <c r="EZ89" s="45"/>
      <c r="FA89" s="44"/>
      <c r="FB89" s="46"/>
      <c r="FC89" s="44"/>
      <c r="FD89" s="44"/>
      <c r="FE89" s="44"/>
      <c r="FF89" s="45"/>
      <c r="FG89" s="47"/>
      <c r="FH89" s="46"/>
      <c r="FI89" s="44"/>
      <c r="FJ89" s="44"/>
      <c r="FK89" s="44"/>
      <c r="FL89" s="45"/>
      <c r="FM89" s="55"/>
      <c r="FN89" s="46"/>
      <c r="FO89" s="44"/>
      <c r="FP89" s="44"/>
      <c r="FQ89" s="54"/>
      <c r="FR89" s="45"/>
      <c r="FS89" s="44"/>
      <c r="FT89" s="46"/>
      <c r="FU89" s="44"/>
      <c r="FV89" s="44"/>
      <c r="FW89" s="44"/>
      <c r="FX89" s="45"/>
      <c r="FY89" s="44"/>
      <c r="FZ89" s="45"/>
      <c r="GA89" s="46"/>
      <c r="GB89" s="44"/>
      <c r="GC89" s="44"/>
      <c r="GD89" s="45"/>
      <c r="GE89" s="55"/>
      <c r="GF89" s="46"/>
      <c r="GG89" s="44"/>
      <c r="GH89" s="44"/>
      <c r="GI89" s="44"/>
      <c r="GJ89" s="45"/>
      <c r="GK89" s="44"/>
      <c r="GL89" s="46"/>
      <c r="GM89" s="44"/>
      <c r="GN89" s="44"/>
      <c r="GO89" s="47"/>
      <c r="GP89" s="45"/>
      <c r="GQ89" s="44"/>
      <c r="GR89" s="46"/>
      <c r="GS89" s="44"/>
      <c r="GT89" s="44"/>
      <c r="GU89" s="56">
        <f>'2020'!$Q89+'2020'!$W89+'2020'!$AC89+'2020'!$AI89+'2020'!$AO89+'2020'!$AU89+'2020'!$BA89+'2020'!$BG89+'2020'!$BM89+'2020'!$BS89+'2020'!$BY89+'2020'!$CE89+'2020'!$CK89+'2020'!$CQ89+'2020'!$CW89+'2020'!$DC89+'2020'!$DI89+'2020'!$DO89+'2020'!$DU89+'2020'!$EA89+'2020'!$EG89+'2020'!$EM89+'2020'!$ES89+'2020'!$EY89+'2020'!$FE89+'2020'!$FK89+'2020'!$FQ89+'2020'!$FW89+'2020'!$GC89+'2020'!$GI89+'2020'!$GO89</f>
        <v>0</v>
      </c>
      <c r="GV89" s="69"/>
      <c r="GW89" s="56">
        <f>'2020'!$S89+'2020'!$Y89+'2020'!$AE89+'2020'!$AK89+'2020'!$AQ89+'2020'!$AW89+'2020'!$BC89+'2020'!$BI89+'2020'!$BO89+'2020'!$BU89+'2020'!$CA89+'2020'!$CG89+'2020'!$CM89+'2020'!$CS89+'2020'!$CY89+'2020'!$DE89+'2020'!$DK89+'2020'!$DQ89+'2020'!$DW89+'2020'!$EC89+'2020'!$EI89+'2020'!$EO89+'2020'!$EU89+'2020'!$FA89+'2020'!$FG89+'2020'!$FM89+'2020'!$FS89+'2020'!$FY89+'2020'!$GE89+'2020'!$GK89+'2020'!$GQ89</f>
        <v>0</v>
      </c>
      <c r="GX89" s="69"/>
      <c r="GY89" s="58">
        <f>'2020'!$O89+'2020'!$GU89-GW89</f>
        <v>3000</v>
      </c>
      <c r="GZ89" s="69">
        <f>('2020'!$GY89*'2020'!$H89)/1000</f>
        <v>0.95579999999999998</v>
      </c>
      <c r="HA89" s="70" t="b">
        <f>$G89=$D$3</f>
        <v>0</v>
      </c>
    </row>
    <row r="90" spans="1:209" ht="17.25" customHeight="1" x14ac:dyDescent="0.3">
      <c r="A90" s="25" t="s">
        <v>290</v>
      </c>
      <c r="B90" s="77" t="s">
        <v>315</v>
      </c>
      <c r="C90" s="27" t="s">
        <v>316</v>
      </c>
      <c r="D90" s="28">
        <v>685</v>
      </c>
      <c r="E90" s="28">
        <v>395</v>
      </c>
      <c r="F90" s="28">
        <v>680</v>
      </c>
      <c r="G90" s="88">
        <v>201252</v>
      </c>
      <c r="H90" s="28">
        <v>1.3748</v>
      </c>
      <c r="I90" s="89">
        <f>'2020'!$GY90</f>
        <v>200</v>
      </c>
      <c r="J90" s="79">
        <f>('2020'!$I90*H90)/1000</f>
        <v>0.27495999999999998</v>
      </c>
      <c r="K90" s="80">
        <v>1</v>
      </c>
      <c r="L90" s="90">
        <v>43852</v>
      </c>
      <c r="M90" s="90">
        <v>43856</v>
      </c>
      <c r="N90" s="90">
        <v>43857</v>
      </c>
      <c r="O90" s="35">
        <v>200</v>
      </c>
      <c r="P90" s="36"/>
      <c r="Q90" s="61"/>
      <c r="R90" s="68"/>
      <c r="S90" s="61"/>
      <c r="T90" s="61"/>
      <c r="U90" s="61"/>
      <c r="V90" s="61"/>
      <c r="W90" s="61"/>
      <c r="X90" s="68"/>
      <c r="Y90" s="95"/>
      <c r="Z90" s="61"/>
      <c r="AA90" s="61"/>
      <c r="AB90" s="61"/>
      <c r="AC90" s="61"/>
      <c r="AD90" s="68"/>
      <c r="AE90" s="95"/>
      <c r="AF90" s="61"/>
      <c r="AG90" s="61"/>
      <c r="AH90" s="61"/>
      <c r="AI90" s="61"/>
      <c r="AJ90" s="68"/>
      <c r="AK90" s="61"/>
      <c r="AL90" s="61"/>
      <c r="AM90" s="61"/>
      <c r="AN90" s="68"/>
      <c r="AO90" s="61"/>
      <c r="AP90" s="68"/>
      <c r="AQ90" s="61"/>
      <c r="AR90" s="61"/>
      <c r="AS90" s="61"/>
      <c r="AT90" s="68"/>
      <c r="AU90" s="61"/>
      <c r="AV90" s="68"/>
      <c r="AW90" s="61"/>
      <c r="AX90" s="61"/>
      <c r="AY90" s="61"/>
      <c r="AZ90" s="68"/>
      <c r="BA90" s="61"/>
      <c r="BB90" s="68"/>
      <c r="BC90" s="61"/>
      <c r="BD90" s="63"/>
      <c r="BE90" s="61"/>
      <c r="BF90" s="68"/>
      <c r="BG90" s="68"/>
      <c r="BH90" s="62"/>
      <c r="BI90" s="61"/>
      <c r="BJ90" s="63"/>
      <c r="BK90" s="61"/>
      <c r="BL90" s="68"/>
      <c r="BM90" s="61"/>
      <c r="BN90" s="62"/>
      <c r="BO90" s="61"/>
      <c r="BP90" s="63"/>
      <c r="BQ90" s="61"/>
      <c r="BR90" s="68"/>
      <c r="BS90" s="61"/>
      <c r="BT90" s="62"/>
      <c r="BU90" s="61"/>
      <c r="BV90" s="63"/>
      <c r="BW90" s="61"/>
      <c r="BX90" s="68"/>
      <c r="BY90" s="44"/>
      <c r="BZ90" s="45"/>
      <c r="CA90" s="44"/>
      <c r="CB90" s="46"/>
      <c r="CC90" s="44"/>
      <c r="CD90" s="54"/>
      <c r="CE90" s="47"/>
      <c r="CF90" s="45"/>
      <c r="CG90" s="44"/>
      <c r="CH90" s="46"/>
      <c r="CI90" s="44"/>
      <c r="CJ90" s="54"/>
      <c r="CK90" s="44"/>
      <c r="CL90" s="45"/>
      <c r="CM90" s="44"/>
      <c r="CN90" s="46"/>
      <c r="CO90" s="44"/>
      <c r="CP90" s="44"/>
      <c r="CQ90" s="44"/>
      <c r="CR90" s="48"/>
      <c r="CS90" s="44"/>
      <c r="CT90" s="49"/>
      <c r="CU90" s="46"/>
      <c r="CV90" s="44"/>
      <c r="CW90" s="44"/>
      <c r="CX90" s="50"/>
      <c r="CY90" s="44"/>
      <c r="CZ90" s="48"/>
      <c r="DA90" s="46"/>
      <c r="DB90" s="44"/>
      <c r="DC90" s="44"/>
      <c r="DD90" s="92"/>
      <c r="DE90" s="44"/>
      <c r="DF90" s="93"/>
      <c r="DG90" s="44"/>
      <c r="DH90" s="44"/>
      <c r="DI90" s="44"/>
      <c r="DJ90" s="45"/>
      <c r="DK90" s="44"/>
      <c r="DL90" s="46"/>
      <c r="DM90" s="46"/>
      <c r="DN90" s="44"/>
      <c r="DO90" s="44"/>
      <c r="DP90" s="45"/>
      <c r="DQ90" s="44"/>
      <c r="DR90" s="53"/>
      <c r="DS90" s="44"/>
      <c r="DT90" s="44"/>
      <c r="DU90" s="44"/>
      <c r="DV90" s="45"/>
      <c r="DW90" s="44"/>
      <c r="DX90" s="46"/>
      <c r="DY90" s="44"/>
      <c r="DZ90" s="44"/>
      <c r="EA90" s="44"/>
      <c r="EB90" s="45"/>
      <c r="EC90" s="44"/>
      <c r="ED90" s="46"/>
      <c r="EE90" s="44"/>
      <c r="EF90" s="44"/>
      <c r="EG90" s="44"/>
      <c r="EH90" s="45"/>
      <c r="EI90" s="44"/>
      <c r="EJ90" s="46"/>
      <c r="EK90" s="44"/>
      <c r="EL90" s="44"/>
      <c r="EM90" s="44"/>
      <c r="EN90" s="45"/>
      <c r="EO90" s="44"/>
      <c r="EP90" s="46"/>
      <c r="EQ90" s="44"/>
      <c r="ER90" s="44"/>
      <c r="ES90" s="44"/>
      <c r="ET90" s="45"/>
      <c r="EU90" s="44"/>
      <c r="EV90" s="46"/>
      <c r="EW90" s="44"/>
      <c r="EX90" s="44"/>
      <c r="EY90" s="44"/>
      <c r="EZ90" s="45"/>
      <c r="FA90" s="44"/>
      <c r="FB90" s="46"/>
      <c r="FC90" s="44"/>
      <c r="FD90" s="44"/>
      <c r="FE90" s="44"/>
      <c r="FF90" s="45"/>
      <c r="FG90" s="47"/>
      <c r="FH90" s="46"/>
      <c r="FI90" s="44"/>
      <c r="FJ90" s="44"/>
      <c r="FK90" s="44"/>
      <c r="FL90" s="45"/>
      <c r="FM90" s="55"/>
      <c r="FN90" s="46"/>
      <c r="FO90" s="44"/>
      <c r="FP90" s="44"/>
      <c r="FQ90" s="54"/>
      <c r="FR90" s="45"/>
      <c r="FS90" s="44"/>
      <c r="FT90" s="46"/>
      <c r="FU90" s="44"/>
      <c r="FV90" s="44"/>
      <c r="FW90" s="44"/>
      <c r="FX90" s="45"/>
      <c r="FY90" s="44"/>
      <c r="FZ90" s="45"/>
      <c r="GA90" s="46"/>
      <c r="GB90" s="44"/>
      <c r="GC90" s="44"/>
      <c r="GD90" s="45"/>
      <c r="GE90" s="55"/>
      <c r="GF90" s="46"/>
      <c r="GG90" s="44"/>
      <c r="GH90" s="44"/>
      <c r="GI90" s="44"/>
      <c r="GJ90" s="45"/>
      <c r="GK90" s="44"/>
      <c r="GL90" s="46"/>
      <c r="GM90" s="44"/>
      <c r="GN90" s="44"/>
      <c r="GO90" s="47"/>
      <c r="GP90" s="45"/>
      <c r="GQ90" s="44"/>
      <c r="GR90" s="46"/>
      <c r="GS90" s="44"/>
      <c r="GT90" s="44"/>
      <c r="GU90" s="56">
        <f>'2020'!$Q90+'2020'!$W90+'2020'!$AC90+'2020'!$AI90+'2020'!$AO90+'2020'!$AU90+'2020'!$BA90+'2020'!$BG90+'2020'!$BM90+'2020'!$BS90+'2020'!$BY90+'2020'!$CE90+'2020'!$CK90+'2020'!$CQ90+'2020'!$CW90+'2020'!$DC90+'2020'!$DI90+'2020'!$DO90+'2020'!$DU90+'2020'!$EA90+'2020'!$EG90+'2020'!$EM90+'2020'!$ES90+'2020'!$EY90+'2020'!$FE90+'2020'!$FK90+'2020'!$FQ90+'2020'!$FW90+'2020'!$GC90+'2020'!$GI90+'2020'!$GO90</f>
        <v>0</v>
      </c>
      <c r="GV90" s="69"/>
      <c r="GW90" s="56">
        <f>'2020'!$S90+'2020'!$Y90+'2020'!$AE90+'2020'!$AK90+'2020'!$AQ90+'2020'!$AW90+'2020'!$BC90+'2020'!$BI90+'2020'!$BO90+'2020'!$BU90+'2020'!$CA90+'2020'!$CG90+'2020'!$CM90+'2020'!$CS90+'2020'!$CY90+'2020'!$DE90+'2020'!$DK90+'2020'!$DQ90+'2020'!$DW90+'2020'!$EC90+'2020'!$EI90+'2020'!$EO90+'2020'!$EU90+'2020'!$FA90+'2020'!$FG90+'2020'!$FM90+'2020'!$FS90+'2020'!$FY90+'2020'!$GE90+'2020'!$GK90+'2020'!$GQ90</f>
        <v>0</v>
      </c>
      <c r="GX90" s="69"/>
      <c r="GY90" s="58">
        <f>'2020'!$O90+'2020'!$GU90-GW90</f>
        <v>200</v>
      </c>
      <c r="GZ90" s="69">
        <f>('2020'!$GY90*'2020'!$H90)/1000</f>
        <v>0.27495999999999998</v>
      </c>
      <c r="HA90" s="70" t="b">
        <f t="shared" ref="HA90:HA105" si="12">$G90=$D$3</f>
        <v>0</v>
      </c>
    </row>
    <row r="91" spans="1:209" ht="17.25" customHeight="1" x14ac:dyDescent="0.3">
      <c r="A91" s="25" t="s">
        <v>290</v>
      </c>
      <c r="B91" s="77" t="s">
        <v>315</v>
      </c>
      <c r="C91" s="27" t="s">
        <v>316</v>
      </c>
      <c r="D91" s="28">
        <v>685</v>
      </c>
      <c r="E91" s="28">
        <v>395</v>
      </c>
      <c r="F91" s="28">
        <v>680</v>
      </c>
      <c r="G91" s="29">
        <v>201864</v>
      </c>
      <c r="H91" s="30">
        <v>1.3748</v>
      </c>
      <c r="I91" s="31">
        <f>'2020'!$GY91</f>
        <v>470</v>
      </c>
      <c r="J91" s="79">
        <f>('2020'!$I91*H91)/1000</f>
        <v>0.64615600000000006</v>
      </c>
      <c r="K91" s="33">
        <v>2</v>
      </c>
      <c r="L91" s="34">
        <v>43901</v>
      </c>
      <c r="M91" s="34">
        <v>43911</v>
      </c>
      <c r="N91" s="34">
        <v>43921</v>
      </c>
      <c r="O91" s="35">
        <v>470</v>
      </c>
      <c r="P91" s="36"/>
      <c r="Q91" s="61"/>
      <c r="R91" s="68"/>
      <c r="S91" s="61"/>
      <c r="T91" s="61"/>
      <c r="U91" s="61"/>
      <c r="V91" s="61"/>
      <c r="W91" s="61"/>
      <c r="X91" s="68"/>
      <c r="Y91" s="95"/>
      <c r="Z91" s="61"/>
      <c r="AA91" s="61"/>
      <c r="AB91" s="61"/>
      <c r="AC91" s="61"/>
      <c r="AD91" s="68"/>
      <c r="AE91" s="95"/>
      <c r="AF91" s="61"/>
      <c r="AG91" s="61"/>
      <c r="AH91" s="61"/>
      <c r="AI91" s="61"/>
      <c r="AJ91" s="68"/>
      <c r="AK91" s="61"/>
      <c r="AL91" s="61"/>
      <c r="AM91" s="61"/>
      <c r="AN91" s="68"/>
      <c r="AO91" s="61"/>
      <c r="AP91" s="68"/>
      <c r="AQ91" s="61"/>
      <c r="AR91" s="61"/>
      <c r="AS91" s="61"/>
      <c r="AT91" s="68"/>
      <c r="AU91" s="61"/>
      <c r="AV91" s="68"/>
      <c r="AW91" s="61"/>
      <c r="AX91" s="61"/>
      <c r="AY91" s="61"/>
      <c r="AZ91" s="68"/>
      <c r="BA91" s="61"/>
      <c r="BB91" s="68"/>
      <c r="BC91" s="61"/>
      <c r="BD91" s="63"/>
      <c r="BE91" s="61"/>
      <c r="BF91" s="68"/>
      <c r="BG91" s="68"/>
      <c r="BH91" s="62"/>
      <c r="BI91" s="61"/>
      <c r="BJ91" s="63"/>
      <c r="BK91" s="61"/>
      <c r="BL91" s="68"/>
      <c r="BM91" s="61"/>
      <c r="BN91" s="62"/>
      <c r="BO91" s="61"/>
      <c r="BP91" s="63"/>
      <c r="BQ91" s="61"/>
      <c r="BR91" s="68"/>
      <c r="BS91" s="61"/>
      <c r="BT91" s="62"/>
      <c r="BU91" s="61"/>
      <c r="BV91" s="63"/>
      <c r="BW91" s="61"/>
      <c r="BX91" s="68"/>
      <c r="BY91" s="44"/>
      <c r="BZ91" s="45"/>
      <c r="CA91" s="44"/>
      <c r="CB91" s="46"/>
      <c r="CC91" s="44"/>
      <c r="CD91" s="54"/>
      <c r="CE91" s="47"/>
      <c r="CF91" s="45"/>
      <c r="CG91" s="44"/>
      <c r="CH91" s="46"/>
      <c r="CI91" s="44"/>
      <c r="CJ91" s="54"/>
      <c r="CK91" s="44"/>
      <c r="CL91" s="45"/>
      <c r="CM91" s="44"/>
      <c r="CN91" s="46"/>
      <c r="CO91" s="44"/>
      <c r="CP91" s="44"/>
      <c r="CQ91" s="44"/>
      <c r="CR91" s="48"/>
      <c r="CS91" s="44"/>
      <c r="CT91" s="49"/>
      <c r="CU91" s="46"/>
      <c r="CV91" s="44"/>
      <c r="CW91" s="44"/>
      <c r="CX91" s="50"/>
      <c r="CY91" s="44"/>
      <c r="CZ91" s="48"/>
      <c r="DA91" s="46"/>
      <c r="DB91" s="44"/>
      <c r="DC91" s="44"/>
      <c r="DD91" s="51"/>
      <c r="DE91" s="44"/>
      <c r="DF91" s="52"/>
      <c r="DG91" s="44"/>
      <c r="DH91" s="44"/>
      <c r="DI91" s="44"/>
      <c r="DJ91" s="45"/>
      <c r="DK91" s="44"/>
      <c r="DL91" s="46"/>
      <c r="DM91" s="46"/>
      <c r="DN91" s="44"/>
      <c r="DO91" s="44"/>
      <c r="DP91" s="45"/>
      <c r="DQ91" s="44"/>
      <c r="DR91" s="53"/>
      <c r="DS91" s="44"/>
      <c r="DT91" s="44"/>
      <c r="DU91" s="44"/>
      <c r="DV91" s="45"/>
      <c r="DW91" s="44"/>
      <c r="DX91" s="46"/>
      <c r="DY91" s="44"/>
      <c r="DZ91" s="44"/>
      <c r="EA91" s="44"/>
      <c r="EB91" s="45"/>
      <c r="EC91" s="44"/>
      <c r="ED91" s="46"/>
      <c r="EE91" s="44"/>
      <c r="EF91" s="44"/>
      <c r="EG91" s="44"/>
      <c r="EH91" s="45"/>
      <c r="EI91" s="44"/>
      <c r="EJ91" s="46"/>
      <c r="EK91" s="44"/>
      <c r="EL91" s="44"/>
      <c r="EM91" s="44"/>
      <c r="EN91" s="45"/>
      <c r="EO91" s="44"/>
      <c r="EP91" s="46"/>
      <c r="EQ91" s="44"/>
      <c r="ER91" s="44"/>
      <c r="ES91" s="44"/>
      <c r="ET91" s="45"/>
      <c r="EU91" s="75"/>
      <c r="EV91" s="46"/>
      <c r="EW91" s="44"/>
      <c r="EX91" s="44"/>
      <c r="EY91" s="44"/>
      <c r="EZ91" s="45"/>
      <c r="FA91" s="44"/>
      <c r="FB91" s="46"/>
      <c r="FC91" s="44"/>
      <c r="FD91" s="44"/>
      <c r="FE91" s="44"/>
      <c r="FF91" s="45"/>
      <c r="FG91" s="47"/>
      <c r="FH91" s="46"/>
      <c r="FI91" s="44"/>
      <c r="FJ91" s="44"/>
      <c r="FK91" s="44"/>
      <c r="FL91" s="45"/>
      <c r="FM91" s="55"/>
      <c r="FN91" s="46"/>
      <c r="FO91" s="44"/>
      <c r="FP91" s="44"/>
      <c r="FQ91" s="54"/>
      <c r="FR91" s="45"/>
      <c r="FS91" s="44"/>
      <c r="FT91" s="46"/>
      <c r="FU91" s="44"/>
      <c r="FV91" s="44"/>
      <c r="FW91" s="44"/>
      <c r="FX91" s="45"/>
      <c r="FY91" s="44"/>
      <c r="FZ91" s="45"/>
      <c r="GA91" s="46"/>
      <c r="GB91" s="44"/>
      <c r="GC91" s="44"/>
      <c r="GD91" s="45"/>
      <c r="GE91" s="55"/>
      <c r="GF91" s="46"/>
      <c r="GG91" s="44"/>
      <c r="GH91" s="44"/>
      <c r="GI91" s="44"/>
      <c r="GJ91" s="45"/>
      <c r="GK91" s="44"/>
      <c r="GL91" s="46"/>
      <c r="GM91" s="44"/>
      <c r="GN91" s="44"/>
      <c r="GO91" s="47"/>
      <c r="GP91" s="45"/>
      <c r="GQ91" s="44"/>
      <c r="GR91" s="46"/>
      <c r="GS91" s="44"/>
      <c r="GT91" s="44"/>
      <c r="GU91" s="56">
        <f>'2020'!$Q91+'2020'!$W91+'2020'!$AC91+'2020'!$AI91+'2020'!$AO91+'2020'!$AU91+'2020'!$BA91+'2020'!$BG91+'2020'!$BM91+'2020'!$BS91+'2020'!$BY91+'2020'!$CE91+'2020'!$CK91+'2020'!$CQ91+'2020'!$CW91+'2020'!$DC91+'2020'!$DI91+'2020'!$DO91+'2020'!$DU91+'2020'!$EA91+'2020'!$EG91+'2020'!$EM91+'2020'!$ES91+'2020'!$EY91+'2020'!$FE91+'2020'!$FK91+'2020'!$FQ91+'2020'!$FW91+'2020'!$GC91+'2020'!$GI91+'2020'!$GO91</f>
        <v>0</v>
      </c>
      <c r="GV91" s="69"/>
      <c r="GW91" s="56">
        <f>'2020'!$S91+'2020'!$Y91+'2020'!$AE91+'2020'!$AK91+'2020'!$AQ91+'2020'!$AW91+'2020'!$BC91+'2020'!$BI91+'2020'!$BO91+'2020'!$BU91+'2020'!$CA91+'2020'!$CG91+'2020'!$CM91+'2020'!$CS91+'2020'!$CY91+'2020'!$DE91+'2020'!$DK91+'2020'!$DQ91+'2020'!$DW91+'2020'!$EC91+'2020'!$EI91+'2020'!$EO91+'2020'!$EU91+'2020'!$FA91+'2020'!$FG91+'2020'!$FM91+'2020'!$FS91+'2020'!$FY91+'2020'!$GE91+'2020'!$GK91+'2020'!$GQ91</f>
        <v>0</v>
      </c>
      <c r="GX91" s="69"/>
      <c r="GY91" s="58">
        <f>'2020'!$O91+'2020'!$GU91-GW91</f>
        <v>470</v>
      </c>
      <c r="GZ91" s="69">
        <f>('2020'!$GY91*'2020'!$H91)/1000</f>
        <v>0.64615600000000006</v>
      </c>
      <c r="HA91" s="70" t="b">
        <f>$G91=$D$3</f>
        <v>0</v>
      </c>
    </row>
    <row r="92" spans="1:209" ht="17.25" customHeight="1" x14ac:dyDescent="0.3">
      <c r="A92" s="25" t="s">
        <v>290</v>
      </c>
      <c r="B92" s="96" t="s">
        <v>317</v>
      </c>
      <c r="C92" s="27" t="s">
        <v>318</v>
      </c>
      <c r="D92" s="28">
        <v>377</v>
      </c>
      <c r="E92" s="28">
        <v>195</v>
      </c>
      <c r="F92" s="28">
        <v>109</v>
      </c>
      <c r="G92" s="88">
        <v>201064</v>
      </c>
      <c r="H92" s="28">
        <v>8.4199999999999997E-2</v>
      </c>
      <c r="I92" s="89">
        <f>'2020'!$GY92</f>
        <v>1650</v>
      </c>
      <c r="J92" s="79">
        <f>('2020'!$I92*H92)/1000</f>
        <v>0.13893</v>
      </c>
      <c r="K92" s="80">
        <v>1</v>
      </c>
      <c r="L92" s="90">
        <v>43836</v>
      </c>
      <c r="M92" s="90">
        <v>43843</v>
      </c>
      <c r="N92" s="90">
        <v>43860</v>
      </c>
      <c r="O92" s="108">
        <v>1650</v>
      </c>
      <c r="P92" s="109"/>
      <c r="Q92" s="40"/>
      <c r="R92" s="110"/>
      <c r="S92" s="40"/>
      <c r="T92" s="110"/>
      <c r="U92" s="40"/>
      <c r="V92" s="40"/>
      <c r="W92" s="40"/>
      <c r="X92" s="111"/>
      <c r="Y92" s="39"/>
      <c r="Z92" s="112"/>
      <c r="AA92" s="40"/>
      <c r="AB92" s="40"/>
      <c r="AC92" s="40"/>
      <c r="AD92" s="111"/>
      <c r="AE92" s="39"/>
      <c r="AF92" s="112"/>
      <c r="AG92" s="40"/>
      <c r="AH92" s="40"/>
      <c r="AI92" s="40"/>
      <c r="AJ92" s="40"/>
      <c r="AK92" s="40"/>
      <c r="AL92" s="110"/>
      <c r="AM92" s="40"/>
      <c r="AN92" s="40"/>
      <c r="AO92" s="40"/>
      <c r="AP92" s="110"/>
      <c r="AQ92" s="40"/>
      <c r="AR92" s="110"/>
      <c r="AS92" s="40"/>
      <c r="AT92" s="40"/>
      <c r="AU92" s="40"/>
      <c r="AV92" s="110"/>
      <c r="AW92" s="113"/>
      <c r="AX92" s="40"/>
      <c r="AY92" s="113"/>
      <c r="AZ92" s="110"/>
      <c r="BA92" s="40"/>
      <c r="BB92" s="110"/>
      <c r="BC92" s="40"/>
      <c r="BD92" s="114"/>
      <c r="BE92" s="40"/>
      <c r="BF92" s="40"/>
      <c r="BG92" s="40"/>
      <c r="BH92" s="110"/>
      <c r="BI92" s="40"/>
      <c r="BJ92" s="114"/>
      <c r="BK92" s="40"/>
      <c r="BL92" s="40"/>
      <c r="BM92" s="40"/>
      <c r="BN92" s="110"/>
      <c r="BO92" s="40"/>
      <c r="BP92" s="110"/>
      <c r="BQ92" s="40"/>
      <c r="BR92" s="40"/>
      <c r="BS92" s="40"/>
      <c r="BT92" s="110"/>
      <c r="BU92" s="40"/>
      <c r="BV92" s="110"/>
      <c r="BW92" s="40"/>
      <c r="BX92" s="40"/>
      <c r="BY92" s="115"/>
      <c r="BZ92" s="116"/>
      <c r="CA92" s="115"/>
      <c r="CB92" s="116"/>
      <c r="CC92" s="115"/>
      <c r="CD92" s="115"/>
      <c r="CE92" s="117"/>
      <c r="CF92" s="116"/>
      <c r="CG92" s="115"/>
      <c r="CH92" s="116"/>
      <c r="CI92" s="115"/>
      <c r="CJ92" s="115"/>
      <c r="CK92" s="115"/>
      <c r="CL92" s="116"/>
      <c r="CM92" s="115"/>
      <c r="CN92" s="116"/>
      <c r="CO92" s="115"/>
      <c r="CP92" s="115"/>
      <c r="CQ92" s="115"/>
      <c r="CR92" s="118"/>
      <c r="CS92" s="115"/>
      <c r="CT92" s="118"/>
      <c r="CU92" s="116"/>
      <c r="CV92" s="115"/>
      <c r="CW92" s="115"/>
      <c r="CX92" s="119"/>
      <c r="CY92" s="115"/>
      <c r="CZ92" s="118"/>
      <c r="DA92" s="116"/>
      <c r="DB92" s="115"/>
      <c r="DC92" s="115"/>
      <c r="DD92" s="92"/>
      <c r="DE92" s="115"/>
      <c r="DF92" s="120"/>
      <c r="DG92" s="115"/>
      <c r="DH92" s="115"/>
      <c r="DI92" s="115"/>
      <c r="DJ92" s="116"/>
      <c r="DK92" s="115"/>
      <c r="DL92" s="116"/>
      <c r="DM92" s="116"/>
      <c r="DN92" s="115"/>
      <c r="DO92" s="115"/>
      <c r="DP92" s="116"/>
      <c r="DQ92" s="115"/>
      <c r="DR92" s="121"/>
      <c r="DS92" s="115"/>
      <c r="DT92" s="115"/>
      <c r="DU92" s="115"/>
      <c r="DV92" s="116"/>
      <c r="DW92" s="115"/>
      <c r="DX92" s="116"/>
      <c r="DY92" s="115"/>
      <c r="DZ92" s="115"/>
      <c r="EA92" s="115"/>
      <c r="EB92" s="116"/>
      <c r="EC92" s="115"/>
      <c r="ED92" s="116"/>
      <c r="EE92" s="115"/>
      <c r="EF92" s="115"/>
      <c r="EG92" s="115"/>
      <c r="EH92" s="116"/>
      <c r="EI92" s="115"/>
      <c r="EJ92" s="116"/>
      <c r="EK92" s="115"/>
      <c r="EL92" s="115"/>
      <c r="EM92" s="115"/>
      <c r="EN92" s="116"/>
      <c r="EO92" s="115"/>
      <c r="EP92" s="116"/>
      <c r="EQ92" s="115"/>
      <c r="ER92" s="115"/>
      <c r="ES92" s="115"/>
      <c r="ET92" s="116"/>
      <c r="EU92" s="115"/>
      <c r="EV92" s="116"/>
      <c r="EW92" s="115"/>
      <c r="EX92" s="115"/>
      <c r="EY92" s="115"/>
      <c r="EZ92" s="116"/>
      <c r="FA92" s="115"/>
      <c r="FB92" s="116"/>
      <c r="FC92" s="115"/>
      <c r="FD92" s="115"/>
      <c r="FE92" s="115"/>
      <c r="FF92" s="116"/>
      <c r="FG92" s="117"/>
      <c r="FH92" s="116"/>
      <c r="FI92" s="115"/>
      <c r="FJ92" s="115"/>
      <c r="FK92" s="115"/>
      <c r="FL92" s="116"/>
      <c r="FM92" s="122"/>
      <c r="FN92" s="116"/>
      <c r="FO92" s="115"/>
      <c r="FP92" s="115"/>
      <c r="FQ92" s="115"/>
      <c r="FR92" s="116"/>
      <c r="FS92" s="115"/>
      <c r="FT92" s="116"/>
      <c r="FU92" s="115"/>
      <c r="FV92" s="115"/>
      <c r="FW92" s="115"/>
      <c r="FX92" s="116"/>
      <c r="FY92" s="115"/>
      <c r="FZ92" s="116"/>
      <c r="GA92" s="116"/>
      <c r="GB92" s="115"/>
      <c r="GC92" s="115"/>
      <c r="GD92" s="116"/>
      <c r="GE92" s="122"/>
      <c r="GF92" s="116"/>
      <c r="GG92" s="115"/>
      <c r="GH92" s="115"/>
      <c r="GI92" s="115"/>
      <c r="GJ92" s="116"/>
      <c r="GK92" s="115"/>
      <c r="GL92" s="116"/>
      <c r="GM92" s="115"/>
      <c r="GN92" s="115"/>
      <c r="GO92" s="117"/>
      <c r="GP92" s="116"/>
      <c r="GQ92" s="115"/>
      <c r="GR92" s="116"/>
      <c r="GS92" s="115"/>
      <c r="GT92" s="115"/>
      <c r="GU92" s="123">
        <f>'2020'!$Q92+'2020'!$W92+'2020'!$AC92+'2020'!$AI92+'2020'!$AO92+'2020'!$AU92+'2020'!$BA92+'2020'!$BG92+'2020'!$BM92+'2020'!$BS92+'2020'!$BY92+'2020'!$CE92+'2020'!$CK92+'2020'!$CQ92+'2020'!$CW92+'2020'!$DC92+'2020'!$DI92+'2020'!$DO92+'2020'!$DU92+'2020'!$EA92+'2020'!$EG92+'2020'!$EM92+'2020'!$ES92+'2020'!$EY92+'2020'!$FE92+'2020'!$FK92+'2020'!$FQ92+'2020'!$FW92+'2020'!$GC92+'2020'!$GI92+'2020'!$GO92</f>
        <v>0</v>
      </c>
      <c r="GV92" s="124"/>
      <c r="GW92" s="123">
        <f>'2020'!$S92+'2020'!$Y92+'2020'!$AE92+'2020'!$AK92+'2020'!$AQ92+'2020'!$AW92+'2020'!$BC92+'2020'!$BI92+'2020'!$BO92+'2020'!$BU92+'2020'!$CA92+'2020'!$CG92+'2020'!$CM92+'2020'!$CS92+'2020'!$CY92+'2020'!$DE92+'2020'!$DK92+'2020'!$DQ92+'2020'!$DW92+'2020'!$EC92+'2020'!$EI92+'2020'!$EO92+'2020'!$EU92+'2020'!$FA92+'2020'!$FG92+'2020'!$FM92+'2020'!$FS92+'2020'!$FY92+'2020'!$GE92+'2020'!$GK92+'2020'!$GQ92</f>
        <v>0</v>
      </c>
      <c r="GX92" s="124"/>
      <c r="GY92" s="125">
        <f>'2020'!$O92+'2020'!$GU92-GW92</f>
        <v>1650</v>
      </c>
      <c r="GZ92" s="124">
        <f>('2020'!$GY92*'2020'!$H92)/1000</f>
        <v>0.13893</v>
      </c>
      <c r="HA92" s="126" t="b">
        <f t="shared" si="12"/>
        <v>0</v>
      </c>
    </row>
    <row r="93" spans="1:209" ht="17.25" customHeight="1" x14ac:dyDescent="0.3">
      <c r="A93" s="25" t="s">
        <v>290</v>
      </c>
      <c r="B93" s="96" t="s">
        <v>317</v>
      </c>
      <c r="C93" s="27" t="s">
        <v>318</v>
      </c>
      <c r="D93" s="28">
        <v>377</v>
      </c>
      <c r="E93" s="28">
        <v>195</v>
      </c>
      <c r="F93" s="28">
        <v>109</v>
      </c>
      <c r="G93" s="29">
        <v>201703</v>
      </c>
      <c r="H93" s="30">
        <v>8.6900000000000005E-2</v>
      </c>
      <c r="I93" s="31">
        <f>'2020'!$GY93</f>
        <v>5400</v>
      </c>
      <c r="J93" s="79">
        <f>('2020'!$I93*H93)/1000</f>
        <v>0.46926000000000007</v>
      </c>
      <c r="K93" s="33">
        <v>1</v>
      </c>
      <c r="L93" s="34">
        <v>43891</v>
      </c>
      <c r="M93" s="34">
        <v>43895</v>
      </c>
      <c r="N93" s="34">
        <v>43920</v>
      </c>
      <c r="O93" s="108">
        <v>5400</v>
      </c>
      <c r="P93" s="109"/>
      <c r="Q93" s="40"/>
      <c r="R93" s="110"/>
      <c r="S93" s="40"/>
      <c r="T93" s="110"/>
      <c r="U93" s="40"/>
      <c r="V93" s="40"/>
      <c r="W93" s="40"/>
      <c r="X93" s="111"/>
      <c r="Y93" s="39"/>
      <c r="Z93" s="112"/>
      <c r="AA93" s="40"/>
      <c r="AB93" s="40"/>
      <c r="AC93" s="40"/>
      <c r="AD93" s="111"/>
      <c r="AE93" s="39"/>
      <c r="AF93" s="112"/>
      <c r="AG93" s="40"/>
      <c r="AH93" s="40"/>
      <c r="AI93" s="40"/>
      <c r="AJ93" s="40"/>
      <c r="AK93" s="40"/>
      <c r="AL93" s="110"/>
      <c r="AM93" s="40"/>
      <c r="AN93" s="40"/>
      <c r="AO93" s="40"/>
      <c r="AP93" s="110"/>
      <c r="AQ93" s="40"/>
      <c r="AR93" s="110"/>
      <c r="AS93" s="40"/>
      <c r="AT93" s="40"/>
      <c r="AU93" s="40"/>
      <c r="AV93" s="110"/>
      <c r="AW93" s="113"/>
      <c r="AX93" s="40"/>
      <c r="AY93" s="113"/>
      <c r="AZ93" s="110"/>
      <c r="BA93" s="40"/>
      <c r="BB93" s="110"/>
      <c r="BC93" s="40"/>
      <c r="BD93" s="114"/>
      <c r="BE93" s="40"/>
      <c r="BF93" s="40"/>
      <c r="BG93" s="40"/>
      <c r="BH93" s="110"/>
      <c r="BI93" s="40"/>
      <c r="BJ93" s="114"/>
      <c r="BK93" s="40"/>
      <c r="BL93" s="40"/>
      <c r="BM93" s="40"/>
      <c r="BN93" s="110"/>
      <c r="BO93" s="40"/>
      <c r="BP93" s="110"/>
      <c r="BQ93" s="40"/>
      <c r="BR93" s="40"/>
      <c r="BS93" s="40"/>
      <c r="BT93" s="110"/>
      <c r="BU93" s="40"/>
      <c r="BV93" s="110"/>
      <c r="BW93" s="40"/>
      <c r="BX93" s="40"/>
      <c r="BY93" s="115"/>
      <c r="BZ93" s="116"/>
      <c r="CA93" s="115"/>
      <c r="CB93" s="116"/>
      <c r="CC93" s="115"/>
      <c r="CD93" s="115"/>
      <c r="CE93" s="117"/>
      <c r="CF93" s="116"/>
      <c r="CG93" s="115"/>
      <c r="CH93" s="116"/>
      <c r="CI93" s="115"/>
      <c r="CJ93" s="115"/>
      <c r="CK93" s="115"/>
      <c r="CL93" s="116"/>
      <c r="CM93" s="115"/>
      <c r="CN93" s="116"/>
      <c r="CO93" s="115"/>
      <c r="CP93" s="115"/>
      <c r="CQ93" s="115"/>
      <c r="CR93" s="118"/>
      <c r="CS93" s="115"/>
      <c r="CT93" s="118"/>
      <c r="CU93" s="116"/>
      <c r="CV93" s="115"/>
      <c r="CW93" s="115"/>
      <c r="CX93" s="119"/>
      <c r="CY93" s="115"/>
      <c r="CZ93" s="118"/>
      <c r="DA93" s="116"/>
      <c r="DB93" s="115"/>
      <c r="DC93" s="115"/>
      <c r="DD93" s="51"/>
      <c r="DE93" s="115"/>
      <c r="DF93" s="127"/>
      <c r="DG93" s="115"/>
      <c r="DH93" s="115"/>
      <c r="DI93" s="115"/>
      <c r="DJ93" s="116"/>
      <c r="DK93" s="115"/>
      <c r="DL93" s="116"/>
      <c r="DM93" s="116"/>
      <c r="DN93" s="115"/>
      <c r="DO93" s="115"/>
      <c r="DP93" s="116"/>
      <c r="DQ93" s="115"/>
      <c r="DR93" s="121"/>
      <c r="DS93" s="115"/>
      <c r="DT93" s="115"/>
      <c r="DU93" s="115"/>
      <c r="DV93" s="116"/>
      <c r="DW93" s="115"/>
      <c r="DX93" s="116"/>
      <c r="DY93" s="115"/>
      <c r="DZ93" s="115"/>
      <c r="EA93" s="115"/>
      <c r="EB93" s="116"/>
      <c r="EC93" s="115"/>
      <c r="ED93" s="116"/>
      <c r="EE93" s="115"/>
      <c r="EF93" s="115"/>
      <c r="EG93" s="115"/>
      <c r="EH93" s="116"/>
      <c r="EI93" s="115"/>
      <c r="EJ93" s="116"/>
      <c r="EK93" s="115"/>
      <c r="EL93" s="115"/>
      <c r="EM93" s="115"/>
      <c r="EN93" s="116"/>
      <c r="EO93" s="115"/>
      <c r="EP93" s="116"/>
      <c r="EQ93" s="115"/>
      <c r="ER93" s="115"/>
      <c r="ES93" s="115"/>
      <c r="ET93" s="116"/>
      <c r="EU93" s="115"/>
      <c r="EV93" s="116"/>
      <c r="EW93" s="115"/>
      <c r="EX93" s="115"/>
      <c r="EY93" s="115"/>
      <c r="EZ93" s="116"/>
      <c r="FA93" s="115"/>
      <c r="FB93" s="116"/>
      <c r="FC93" s="115"/>
      <c r="FD93" s="115"/>
      <c r="FE93" s="115"/>
      <c r="FF93" s="116"/>
      <c r="FG93" s="117"/>
      <c r="FH93" s="116"/>
      <c r="FI93" s="115"/>
      <c r="FJ93" s="115"/>
      <c r="FK93" s="115"/>
      <c r="FL93" s="116"/>
      <c r="FM93" s="122"/>
      <c r="FN93" s="116"/>
      <c r="FO93" s="115"/>
      <c r="FP93" s="115"/>
      <c r="FQ93" s="115"/>
      <c r="FR93" s="116"/>
      <c r="FS93" s="115"/>
      <c r="FT93" s="116"/>
      <c r="FU93" s="115"/>
      <c r="FV93" s="115"/>
      <c r="FW93" s="115"/>
      <c r="FX93" s="116"/>
      <c r="FY93" s="115"/>
      <c r="FZ93" s="116"/>
      <c r="GA93" s="116"/>
      <c r="GB93" s="115"/>
      <c r="GC93" s="115"/>
      <c r="GD93" s="116"/>
      <c r="GE93" s="122"/>
      <c r="GF93" s="116"/>
      <c r="GG93" s="115"/>
      <c r="GH93" s="115"/>
      <c r="GI93" s="115"/>
      <c r="GJ93" s="116"/>
      <c r="GK93" s="115"/>
      <c r="GL93" s="116"/>
      <c r="GM93" s="115"/>
      <c r="GN93" s="115"/>
      <c r="GO93" s="117"/>
      <c r="GP93" s="116"/>
      <c r="GQ93" s="115"/>
      <c r="GR93" s="116"/>
      <c r="GS93" s="115"/>
      <c r="GT93" s="115"/>
      <c r="GU93" s="123">
        <f>'2020'!$Q93+'2020'!$W93+'2020'!$AC93+'2020'!$AI93+'2020'!$AO93+'2020'!$AU93+'2020'!$BA93+'2020'!$BG93+'2020'!$BM93+'2020'!$BS93+'2020'!$BY93+'2020'!$CE93+'2020'!$CK93+'2020'!$CQ93+'2020'!$CW93+'2020'!$DC93+'2020'!$DI93+'2020'!$DO93+'2020'!$DU93+'2020'!$EA93+'2020'!$EG93+'2020'!$EM93+'2020'!$ES93+'2020'!$EY93+'2020'!$FE93+'2020'!$FK93+'2020'!$FQ93+'2020'!$FW93+'2020'!$GC93+'2020'!$GI93+'2020'!$GO93</f>
        <v>0</v>
      </c>
      <c r="GV93" s="124"/>
      <c r="GW93" s="123">
        <f>'2020'!$S93+'2020'!$Y93+'2020'!$AE93+'2020'!$AK93+'2020'!$AQ93+'2020'!$AW93+'2020'!$BC93+'2020'!$BI93+'2020'!$BO93+'2020'!$BU93+'2020'!$CA93+'2020'!$CG93+'2020'!$CM93+'2020'!$CS93+'2020'!$CY93+'2020'!$DE93+'2020'!$DK93+'2020'!$DQ93+'2020'!$DW93+'2020'!$EC93+'2020'!$EI93+'2020'!$EO93+'2020'!$EU93+'2020'!$FA93+'2020'!$FG93+'2020'!$FM93+'2020'!$FS93+'2020'!$FY93+'2020'!$GE93+'2020'!$GK93+'2020'!$GQ93</f>
        <v>0</v>
      </c>
      <c r="GX93" s="124"/>
      <c r="GY93" s="125">
        <f>'2020'!$O93+'2020'!$GU93-GW93</f>
        <v>5400</v>
      </c>
      <c r="GZ93" s="124">
        <f>('2020'!$GY93*'2020'!$H93)/1000</f>
        <v>0.46926000000000007</v>
      </c>
      <c r="HA93" s="126" t="b">
        <f>$G93=$D$3</f>
        <v>0</v>
      </c>
    </row>
    <row r="94" spans="1:209" ht="17.25" customHeight="1" x14ac:dyDescent="0.3">
      <c r="A94" s="25" t="s">
        <v>290</v>
      </c>
      <c r="B94" s="96" t="s">
        <v>319</v>
      </c>
      <c r="C94" s="27" t="s">
        <v>320</v>
      </c>
      <c r="D94" s="28">
        <v>170</v>
      </c>
      <c r="E94" s="28">
        <v>167</v>
      </c>
      <c r="F94" s="28">
        <v>110</v>
      </c>
      <c r="G94" s="88">
        <v>201527</v>
      </c>
      <c r="H94" s="28">
        <v>0.1241</v>
      </c>
      <c r="I94" s="89">
        <f>'2020'!$GY94</f>
        <v>1700</v>
      </c>
      <c r="J94" s="79">
        <f>('2020'!$I94*H94)/1000</f>
        <v>0.21096999999999999</v>
      </c>
      <c r="K94" s="80">
        <v>1</v>
      </c>
      <c r="L94" s="90">
        <v>43873</v>
      </c>
      <c r="M94" s="90">
        <v>43877</v>
      </c>
      <c r="N94" s="90">
        <v>43895</v>
      </c>
      <c r="O94" s="108">
        <v>1700</v>
      </c>
      <c r="P94" s="109"/>
      <c r="Q94" s="40"/>
      <c r="R94" s="110"/>
      <c r="S94" s="40"/>
      <c r="T94" s="110"/>
      <c r="U94" s="40"/>
      <c r="V94" s="40"/>
      <c r="W94" s="40"/>
      <c r="X94" s="111"/>
      <c r="Y94" s="39"/>
      <c r="Z94" s="112"/>
      <c r="AA94" s="40"/>
      <c r="AB94" s="40"/>
      <c r="AC94" s="40"/>
      <c r="AD94" s="111"/>
      <c r="AE94" s="39"/>
      <c r="AF94" s="112"/>
      <c r="AG94" s="40"/>
      <c r="AH94" s="40"/>
      <c r="AI94" s="40"/>
      <c r="AJ94" s="40"/>
      <c r="AK94" s="40"/>
      <c r="AL94" s="110"/>
      <c r="AM94" s="40"/>
      <c r="AN94" s="40"/>
      <c r="AO94" s="40"/>
      <c r="AP94" s="110"/>
      <c r="AQ94" s="40"/>
      <c r="AR94" s="110"/>
      <c r="AS94" s="40"/>
      <c r="AT94" s="40"/>
      <c r="AU94" s="40"/>
      <c r="AV94" s="110"/>
      <c r="AW94" s="113"/>
      <c r="AX94" s="40"/>
      <c r="AY94" s="113"/>
      <c r="AZ94" s="110"/>
      <c r="BA94" s="40"/>
      <c r="BB94" s="110"/>
      <c r="BC94" s="40"/>
      <c r="BD94" s="114"/>
      <c r="BE94" s="40"/>
      <c r="BF94" s="40"/>
      <c r="BG94" s="40"/>
      <c r="BH94" s="110"/>
      <c r="BI94" s="40"/>
      <c r="BJ94" s="114"/>
      <c r="BK94" s="40"/>
      <c r="BL94" s="40"/>
      <c r="BM94" s="40"/>
      <c r="BN94" s="110"/>
      <c r="BO94" s="40"/>
      <c r="BP94" s="110"/>
      <c r="BQ94" s="40"/>
      <c r="BR94" s="40"/>
      <c r="BS94" s="40"/>
      <c r="BT94" s="110"/>
      <c r="BU94" s="40"/>
      <c r="BV94" s="110"/>
      <c r="BW94" s="40"/>
      <c r="BX94" s="40"/>
      <c r="BY94" s="115"/>
      <c r="BZ94" s="116"/>
      <c r="CA94" s="115"/>
      <c r="CB94" s="116"/>
      <c r="CC94" s="115"/>
      <c r="CD94" s="115"/>
      <c r="CE94" s="117"/>
      <c r="CF94" s="116"/>
      <c r="CG94" s="115"/>
      <c r="CH94" s="116"/>
      <c r="CI94" s="115"/>
      <c r="CJ94" s="115"/>
      <c r="CK94" s="115"/>
      <c r="CL94" s="116"/>
      <c r="CM94" s="115"/>
      <c r="CN94" s="116"/>
      <c r="CO94" s="115"/>
      <c r="CP94" s="115"/>
      <c r="CQ94" s="115"/>
      <c r="CR94" s="118"/>
      <c r="CS94" s="115"/>
      <c r="CT94" s="118"/>
      <c r="CU94" s="116"/>
      <c r="CV94" s="115"/>
      <c r="CW94" s="115"/>
      <c r="CX94" s="119"/>
      <c r="CY94" s="115"/>
      <c r="CZ94" s="118"/>
      <c r="DA94" s="116"/>
      <c r="DB94" s="115"/>
      <c r="DC94" s="115"/>
      <c r="DD94" s="92"/>
      <c r="DE94" s="115"/>
      <c r="DF94" s="120"/>
      <c r="DG94" s="115"/>
      <c r="DH94" s="115"/>
      <c r="DI94" s="115"/>
      <c r="DJ94" s="116"/>
      <c r="DK94" s="115"/>
      <c r="DL94" s="116"/>
      <c r="DM94" s="116"/>
      <c r="DN94" s="115"/>
      <c r="DO94" s="115"/>
      <c r="DP94" s="116"/>
      <c r="DQ94" s="115"/>
      <c r="DR94" s="121"/>
      <c r="DS94" s="115"/>
      <c r="DT94" s="115"/>
      <c r="DU94" s="115"/>
      <c r="DV94" s="116"/>
      <c r="DW94" s="115"/>
      <c r="DX94" s="116"/>
      <c r="DY94" s="115"/>
      <c r="DZ94" s="115"/>
      <c r="EA94" s="115"/>
      <c r="EB94" s="116"/>
      <c r="EC94" s="115"/>
      <c r="ED94" s="116"/>
      <c r="EE94" s="115"/>
      <c r="EF94" s="115"/>
      <c r="EG94" s="115"/>
      <c r="EH94" s="116"/>
      <c r="EI94" s="115"/>
      <c r="EJ94" s="116"/>
      <c r="EK94" s="115"/>
      <c r="EL94" s="115"/>
      <c r="EM94" s="115"/>
      <c r="EN94" s="116"/>
      <c r="EO94" s="115"/>
      <c r="EP94" s="116"/>
      <c r="EQ94" s="115"/>
      <c r="ER94" s="115"/>
      <c r="ES94" s="115"/>
      <c r="ET94" s="116"/>
      <c r="EU94" s="115"/>
      <c r="EV94" s="116"/>
      <c r="EW94" s="115"/>
      <c r="EX94" s="115"/>
      <c r="EY94" s="115"/>
      <c r="EZ94" s="116"/>
      <c r="FA94" s="115"/>
      <c r="FB94" s="116"/>
      <c r="FC94" s="115"/>
      <c r="FD94" s="115"/>
      <c r="FE94" s="115"/>
      <c r="FF94" s="116"/>
      <c r="FG94" s="117"/>
      <c r="FH94" s="116"/>
      <c r="FI94" s="115"/>
      <c r="FJ94" s="115"/>
      <c r="FK94" s="115"/>
      <c r="FL94" s="116"/>
      <c r="FM94" s="122"/>
      <c r="FN94" s="116"/>
      <c r="FO94" s="115"/>
      <c r="FP94" s="115"/>
      <c r="FQ94" s="115"/>
      <c r="FR94" s="116"/>
      <c r="FS94" s="115"/>
      <c r="FT94" s="116"/>
      <c r="FU94" s="115"/>
      <c r="FV94" s="115"/>
      <c r="FW94" s="115"/>
      <c r="FX94" s="116"/>
      <c r="FY94" s="115"/>
      <c r="FZ94" s="116"/>
      <c r="GA94" s="116"/>
      <c r="GB94" s="115"/>
      <c r="GC94" s="115"/>
      <c r="GD94" s="116"/>
      <c r="GE94" s="122"/>
      <c r="GF94" s="116"/>
      <c r="GG94" s="115"/>
      <c r="GH94" s="115"/>
      <c r="GI94" s="115"/>
      <c r="GJ94" s="116"/>
      <c r="GK94" s="115"/>
      <c r="GL94" s="116"/>
      <c r="GM94" s="115"/>
      <c r="GN94" s="115"/>
      <c r="GO94" s="117"/>
      <c r="GP94" s="116"/>
      <c r="GQ94" s="115"/>
      <c r="GR94" s="116"/>
      <c r="GS94" s="115"/>
      <c r="GT94" s="115"/>
      <c r="GU94" s="123">
        <f>'2020'!$Q94+'2020'!$W94+'2020'!$AC94+'2020'!$AI94+'2020'!$AO94+'2020'!$AU94+'2020'!$BA94+'2020'!$BG94+'2020'!$BM94+'2020'!$BS94+'2020'!$BY94+'2020'!$CE94+'2020'!$CK94+'2020'!$CQ94+'2020'!$CW94+'2020'!$DC94+'2020'!$DI94+'2020'!$DO94+'2020'!$DU94+'2020'!$EA94+'2020'!$EG94+'2020'!$EM94+'2020'!$ES94+'2020'!$EY94+'2020'!$FE94+'2020'!$FK94+'2020'!$FQ94+'2020'!$FW94+'2020'!$GC94+'2020'!$GI94+'2020'!$GO94</f>
        <v>0</v>
      </c>
      <c r="GV94" s="124"/>
      <c r="GW94" s="123">
        <f>'2020'!$S94+'2020'!$Y94+'2020'!$AE94+'2020'!$AK94+'2020'!$AQ94+'2020'!$AW94+'2020'!$BC94+'2020'!$BI94+'2020'!$BO94+'2020'!$BU94+'2020'!$CA94+'2020'!$CG94+'2020'!$CM94+'2020'!$CS94+'2020'!$CY94+'2020'!$DE94+'2020'!$DK94+'2020'!$DQ94+'2020'!$DW94+'2020'!$EC94+'2020'!$EI94+'2020'!$EO94+'2020'!$EU94+'2020'!$FA94+'2020'!$FG94+'2020'!$FM94+'2020'!$FS94+'2020'!$FY94+'2020'!$GE94+'2020'!$GK94+'2020'!$GQ94</f>
        <v>0</v>
      </c>
      <c r="GX94" s="124"/>
      <c r="GY94" s="125">
        <f>'2020'!$O94+'2020'!$GU94-GW94</f>
        <v>1700</v>
      </c>
      <c r="GZ94" s="124">
        <f>('2020'!$GY94*'2020'!$H94)/1000</f>
        <v>0.21096999999999999</v>
      </c>
      <c r="HA94" s="126" t="b">
        <f t="shared" si="12"/>
        <v>0</v>
      </c>
    </row>
    <row r="95" spans="1:209" ht="17.25" customHeight="1" x14ac:dyDescent="0.3">
      <c r="A95" s="25" t="s">
        <v>290</v>
      </c>
      <c r="B95" s="96" t="s">
        <v>319</v>
      </c>
      <c r="C95" s="27" t="s">
        <v>321</v>
      </c>
      <c r="D95" s="28">
        <v>240</v>
      </c>
      <c r="E95" s="28">
        <v>239</v>
      </c>
      <c r="F95" s="28">
        <v>81</v>
      </c>
      <c r="G95" s="88">
        <v>201528</v>
      </c>
      <c r="H95" s="28">
        <v>0.1946</v>
      </c>
      <c r="I95" s="89">
        <f>'2020'!$GY95</f>
        <v>1000</v>
      </c>
      <c r="J95" s="79">
        <f>('2020'!$I95*H95)/1000</f>
        <v>0.1946</v>
      </c>
      <c r="K95" s="80">
        <v>1</v>
      </c>
      <c r="L95" s="90">
        <v>43873</v>
      </c>
      <c r="M95" s="90">
        <v>43877</v>
      </c>
      <c r="N95" s="90">
        <v>43907</v>
      </c>
      <c r="O95" s="108">
        <v>1000</v>
      </c>
      <c r="P95" s="109"/>
      <c r="Q95" s="40"/>
      <c r="R95" s="110"/>
      <c r="S95" s="40"/>
      <c r="T95" s="110"/>
      <c r="U95" s="40"/>
      <c r="V95" s="40"/>
      <c r="W95" s="40"/>
      <c r="X95" s="111"/>
      <c r="Y95" s="39"/>
      <c r="Z95" s="112"/>
      <c r="AA95" s="40"/>
      <c r="AB95" s="40"/>
      <c r="AC95" s="40"/>
      <c r="AD95" s="111"/>
      <c r="AE95" s="39"/>
      <c r="AF95" s="112"/>
      <c r="AG95" s="40"/>
      <c r="AH95" s="40"/>
      <c r="AI95" s="40"/>
      <c r="AJ95" s="40"/>
      <c r="AK95" s="40"/>
      <c r="AL95" s="110"/>
      <c r="AM95" s="40"/>
      <c r="AN95" s="40"/>
      <c r="AO95" s="40"/>
      <c r="AP95" s="110"/>
      <c r="AQ95" s="40"/>
      <c r="AR95" s="110"/>
      <c r="AS95" s="40"/>
      <c r="AT95" s="40"/>
      <c r="AU95" s="40"/>
      <c r="AV95" s="110"/>
      <c r="AW95" s="113"/>
      <c r="AX95" s="40"/>
      <c r="AY95" s="113"/>
      <c r="AZ95" s="110"/>
      <c r="BA95" s="40"/>
      <c r="BB95" s="110"/>
      <c r="BC95" s="40"/>
      <c r="BD95" s="114"/>
      <c r="BE95" s="40"/>
      <c r="BF95" s="40"/>
      <c r="BG95" s="40"/>
      <c r="BH95" s="110"/>
      <c r="BI95" s="40"/>
      <c r="BJ95" s="114"/>
      <c r="BK95" s="40"/>
      <c r="BL95" s="40"/>
      <c r="BM95" s="40"/>
      <c r="BN95" s="110"/>
      <c r="BO95" s="40"/>
      <c r="BP95" s="110"/>
      <c r="BQ95" s="40"/>
      <c r="BR95" s="40"/>
      <c r="BS95" s="40"/>
      <c r="BT95" s="110"/>
      <c r="BU95" s="40"/>
      <c r="BV95" s="110"/>
      <c r="BW95" s="40"/>
      <c r="BX95" s="40"/>
      <c r="BY95" s="115"/>
      <c r="BZ95" s="116"/>
      <c r="CA95" s="115"/>
      <c r="CB95" s="116"/>
      <c r="CC95" s="115"/>
      <c r="CD95" s="115"/>
      <c r="CE95" s="117"/>
      <c r="CF95" s="116"/>
      <c r="CG95" s="115"/>
      <c r="CH95" s="116"/>
      <c r="CI95" s="115"/>
      <c r="CJ95" s="115"/>
      <c r="CK95" s="115"/>
      <c r="CL95" s="116"/>
      <c r="CM95" s="115"/>
      <c r="CN95" s="116"/>
      <c r="CO95" s="115"/>
      <c r="CP95" s="115"/>
      <c r="CQ95" s="115"/>
      <c r="CR95" s="118"/>
      <c r="CS95" s="115"/>
      <c r="CT95" s="118"/>
      <c r="CU95" s="116"/>
      <c r="CV95" s="115"/>
      <c r="CW95" s="115"/>
      <c r="CX95" s="119"/>
      <c r="CY95" s="115"/>
      <c r="CZ95" s="118"/>
      <c r="DA95" s="116"/>
      <c r="DB95" s="115"/>
      <c r="DC95" s="115"/>
      <c r="DD95" s="92"/>
      <c r="DE95" s="115"/>
      <c r="DF95" s="120"/>
      <c r="DG95" s="115"/>
      <c r="DH95" s="115"/>
      <c r="DI95" s="115"/>
      <c r="DJ95" s="116"/>
      <c r="DK95" s="115"/>
      <c r="DL95" s="116"/>
      <c r="DM95" s="116"/>
      <c r="DN95" s="115"/>
      <c r="DO95" s="115"/>
      <c r="DP95" s="116"/>
      <c r="DQ95" s="115"/>
      <c r="DR95" s="121"/>
      <c r="DS95" s="115"/>
      <c r="DT95" s="115"/>
      <c r="DU95" s="115"/>
      <c r="DV95" s="116"/>
      <c r="DW95" s="115"/>
      <c r="DX95" s="116"/>
      <c r="DY95" s="115"/>
      <c r="DZ95" s="115"/>
      <c r="EA95" s="115"/>
      <c r="EB95" s="116"/>
      <c r="EC95" s="115"/>
      <c r="ED95" s="116"/>
      <c r="EE95" s="115"/>
      <c r="EF95" s="115"/>
      <c r="EG95" s="115"/>
      <c r="EH95" s="116"/>
      <c r="EI95" s="115"/>
      <c r="EJ95" s="116"/>
      <c r="EK95" s="115"/>
      <c r="EL95" s="115"/>
      <c r="EM95" s="115"/>
      <c r="EN95" s="116"/>
      <c r="EO95" s="115"/>
      <c r="EP95" s="116"/>
      <c r="EQ95" s="115"/>
      <c r="ER95" s="115"/>
      <c r="ES95" s="115"/>
      <c r="ET95" s="116"/>
      <c r="EU95" s="115"/>
      <c r="EV95" s="116"/>
      <c r="EW95" s="115"/>
      <c r="EX95" s="115"/>
      <c r="EY95" s="115"/>
      <c r="EZ95" s="116"/>
      <c r="FA95" s="115"/>
      <c r="FB95" s="116"/>
      <c r="FC95" s="115"/>
      <c r="FD95" s="115"/>
      <c r="FE95" s="115"/>
      <c r="FF95" s="116"/>
      <c r="FG95" s="117"/>
      <c r="FH95" s="116"/>
      <c r="FI95" s="115"/>
      <c r="FJ95" s="115"/>
      <c r="FK95" s="115"/>
      <c r="FL95" s="116"/>
      <c r="FM95" s="122"/>
      <c r="FN95" s="116"/>
      <c r="FO95" s="115"/>
      <c r="FP95" s="115"/>
      <c r="FQ95" s="115"/>
      <c r="FR95" s="116"/>
      <c r="FS95" s="115"/>
      <c r="FT95" s="116"/>
      <c r="FU95" s="115"/>
      <c r="FV95" s="115"/>
      <c r="FW95" s="115"/>
      <c r="FX95" s="116"/>
      <c r="FY95" s="115"/>
      <c r="FZ95" s="116"/>
      <c r="GA95" s="116"/>
      <c r="GB95" s="115"/>
      <c r="GC95" s="115"/>
      <c r="GD95" s="116"/>
      <c r="GE95" s="122"/>
      <c r="GF95" s="116"/>
      <c r="GG95" s="115"/>
      <c r="GH95" s="115"/>
      <c r="GI95" s="115"/>
      <c r="GJ95" s="116"/>
      <c r="GK95" s="115"/>
      <c r="GL95" s="116"/>
      <c r="GM95" s="115"/>
      <c r="GN95" s="115"/>
      <c r="GO95" s="117"/>
      <c r="GP95" s="116"/>
      <c r="GQ95" s="115"/>
      <c r="GR95" s="116"/>
      <c r="GS95" s="115"/>
      <c r="GT95" s="115"/>
      <c r="GU95" s="123">
        <f>'2020'!$Q95+'2020'!$W95+'2020'!$AC95+'2020'!$AI95+'2020'!$AO95+'2020'!$AU95+'2020'!$BA95+'2020'!$BG95+'2020'!$BM95+'2020'!$BS95+'2020'!$BY95+'2020'!$CE95+'2020'!$CK95+'2020'!$CQ95+'2020'!$CW95+'2020'!$DC95+'2020'!$DI95+'2020'!$DO95+'2020'!$DU95+'2020'!$EA95+'2020'!$EG95+'2020'!$EM95+'2020'!$ES95+'2020'!$EY95+'2020'!$FE95+'2020'!$FK95+'2020'!$FQ95+'2020'!$FW95+'2020'!$GC95+'2020'!$GI95+'2020'!$GO95</f>
        <v>0</v>
      </c>
      <c r="GV95" s="124"/>
      <c r="GW95" s="123">
        <f>'2020'!$S95+'2020'!$Y95+'2020'!$AE95+'2020'!$AK95+'2020'!$AQ95+'2020'!$AW95+'2020'!$BC95+'2020'!$BI95+'2020'!$BO95+'2020'!$BU95+'2020'!$CA95+'2020'!$CG95+'2020'!$CM95+'2020'!$CS95+'2020'!$CY95+'2020'!$DE95+'2020'!$DK95+'2020'!$DQ95+'2020'!$DW95+'2020'!$EC95+'2020'!$EI95+'2020'!$EO95+'2020'!$EU95+'2020'!$FA95+'2020'!$FG95+'2020'!$FM95+'2020'!$FS95+'2020'!$FY95+'2020'!$GE95+'2020'!$GK95+'2020'!$GQ95</f>
        <v>0</v>
      </c>
      <c r="GX95" s="124"/>
      <c r="GY95" s="125">
        <f>'2020'!$O95+'2020'!$GU95-GW95</f>
        <v>1000</v>
      </c>
      <c r="GZ95" s="124">
        <f>('2020'!$GY95*'2020'!$H95)/1000</f>
        <v>0.1946</v>
      </c>
      <c r="HA95" s="126" t="b">
        <f t="shared" si="12"/>
        <v>0</v>
      </c>
    </row>
    <row r="96" spans="1:209" ht="17.25" customHeight="1" x14ac:dyDescent="0.3">
      <c r="A96" s="25" t="s">
        <v>342</v>
      </c>
      <c r="B96" s="128" t="s">
        <v>322</v>
      </c>
      <c r="C96" s="27" t="s">
        <v>323</v>
      </c>
      <c r="D96" s="30">
        <v>303</v>
      </c>
      <c r="E96" s="30">
        <v>199</v>
      </c>
      <c r="F96" s="30">
        <v>110</v>
      </c>
      <c r="G96" s="29">
        <v>201827</v>
      </c>
      <c r="H96" s="30">
        <v>0.26079999999999998</v>
      </c>
      <c r="I96" s="31">
        <f>'2020'!$GY96</f>
        <v>713</v>
      </c>
      <c r="J96" s="32">
        <f>('2020'!$I96*H96)/1000</f>
        <v>0.18595039999999996</v>
      </c>
      <c r="K96" s="33">
        <v>1</v>
      </c>
      <c r="L96" s="34">
        <v>43899</v>
      </c>
      <c r="M96" s="34">
        <v>43904</v>
      </c>
      <c r="N96" s="34">
        <v>43908</v>
      </c>
      <c r="O96" s="108">
        <v>713</v>
      </c>
      <c r="P96" s="109"/>
      <c r="Q96" s="40"/>
      <c r="R96" s="110"/>
      <c r="S96" s="40"/>
      <c r="T96" s="110"/>
      <c r="U96" s="40"/>
      <c r="V96" s="40"/>
      <c r="W96" s="40"/>
      <c r="X96" s="111"/>
      <c r="Y96" s="39"/>
      <c r="Z96" s="112"/>
      <c r="AA96" s="40"/>
      <c r="AB96" s="40"/>
      <c r="AC96" s="40"/>
      <c r="AD96" s="111"/>
      <c r="AE96" s="39"/>
      <c r="AF96" s="112"/>
      <c r="AG96" s="40"/>
      <c r="AH96" s="40"/>
      <c r="AI96" s="40"/>
      <c r="AJ96" s="40"/>
      <c r="AK96" s="40"/>
      <c r="AL96" s="110"/>
      <c r="AM96" s="40"/>
      <c r="AN96" s="40"/>
      <c r="AO96" s="40"/>
      <c r="AP96" s="110"/>
      <c r="AQ96" s="40"/>
      <c r="AR96" s="110"/>
      <c r="AS96" s="40"/>
      <c r="AT96" s="40"/>
      <c r="AU96" s="40"/>
      <c r="AV96" s="110"/>
      <c r="AW96" s="113"/>
      <c r="AX96" s="40"/>
      <c r="AY96" s="113"/>
      <c r="AZ96" s="110"/>
      <c r="BA96" s="40"/>
      <c r="BB96" s="110"/>
      <c r="BC96" s="40"/>
      <c r="BD96" s="114"/>
      <c r="BE96" s="40"/>
      <c r="BF96" s="40"/>
      <c r="BG96" s="40"/>
      <c r="BH96" s="110"/>
      <c r="BI96" s="40"/>
      <c r="BJ96" s="114"/>
      <c r="BK96" s="40"/>
      <c r="BL96" s="40"/>
      <c r="BM96" s="40"/>
      <c r="BN96" s="110"/>
      <c r="BO96" s="40"/>
      <c r="BP96" s="110"/>
      <c r="BQ96" s="40"/>
      <c r="BR96" s="40"/>
      <c r="BS96" s="40"/>
      <c r="BT96" s="110"/>
      <c r="BU96" s="40"/>
      <c r="BV96" s="110"/>
      <c r="BW96" s="40"/>
      <c r="BX96" s="40"/>
      <c r="BY96" s="115"/>
      <c r="BZ96" s="116"/>
      <c r="CA96" s="115"/>
      <c r="CB96" s="116"/>
      <c r="CC96" s="115"/>
      <c r="CD96" s="115"/>
      <c r="CE96" s="117"/>
      <c r="CF96" s="116"/>
      <c r="CG96" s="115"/>
      <c r="CH96" s="116"/>
      <c r="CI96" s="115"/>
      <c r="CJ96" s="115"/>
      <c r="CK96" s="115"/>
      <c r="CL96" s="116"/>
      <c r="CM96" s="115"/>
      <c r="CN96" s="116"/>
      <c r="CO96" s="115"/>
      <c r="CP96" s="115"/>
      <c r="CQ96" s="115"/>
      <c r="CR96" s="118"/>
      <c r="CS96" s="115"/>
      <c r="CT96" s="118"/>
      <c r="CU96" s="116"/>
      <c r="CV96" s="115"/>
      <c r="CW96" s="115"/>
      <c r="CX96" s="119"/>
      <c r="CY96" s="115"/>
      <c r="CZ96" s="118"/>
      <c r="DA96" s="116"/>
      <c r="DB96" s="115"/>
      <c r="DC96" s="115"/>
      <c r="DD96" s="51"/>
      <c r="DE96" s="115"/>
      <c r="DF96" s="127"/>
      <c r="DG96" s="115"/>
      <c r="DH96" s="115"/>
      <c r="DI96" s="115"/>
      <c r="DJ96" s="116"/>
      <c r="DK96" s="115"/>
      <c r="DL96" s="116"/>
      <c r="DM96" s="116"/>
      <c r="DN96" s="115"/>
      <c r="DO96" s="115"/>
      <c r="DP96" s="116"/>
      <c r="DQ96" s="115"/>
      <c r="DR96" s="121"/>
      <c r="DS96" s="115"/>
      <c r="DT96" s="115"/>
      <c r="DU96" s="115"/>
      <c r="DV96" s="116"/>
      <c r="DW96" s="115"/>
      <c r="DX96" s="116"/>
      <c r="DY96" s="115"/>
      <c r="DZ96" s="115"/>
      <c r="EA96" s="115"/>
      <c r="EB96" s="116"/>
      <c r="EC96" s="115"/>
      <c r="ED96" s="116"/>
      <c r="EE96" s="115"/>
      <c r="EF96" s="115"/>
      <c r="EG96" s="115"/>
      <c r="EH96" s="116"/>
      <c r="EI96" s="115"/>
      <c r="EJ96" s="116"/>
      <c r="EK96" s="115"/>
      <c r="EL96" s="115"/>
      <c r="EM96" s="115"/>
      <c r="EN96" s="116"/>
      <c r="EO96" s="115"/>
      <c r="EP96" s="116"/>
      <c r="EQ96" s="115"/>
      <c r="ER96" s="115"/>
      <c r="ES96" s="115"/>
      <c r="ET96" s="116"/>
      <c r="EU96" s="115"/>
      <c r="EV96" s="116"/>
      <c r="EW96" s="115"/>
      <c r="EX96" s="115"/>
      <c r="EY96" s="115"/>
      <c r="EZ96" s="116"/>
      <c r="FA96" s="115"/>
      <c r="FB96" s="116"/>
      <c r="FC96" s="115"/>
      <c r="FD96" s="115"/>
      <c r="FE96" s="115"/>
      <c r="FF96" s="116"/>
      <c r="FG96" s="117"/>
      <c r="FH96" s="116"/>
      <c r="FI96" s="115"/>
      <c r="FJ96" s="115"/>
      <c r="FK96" s="115"/>
      <c r="FL96" s="116"/>
      <c r="FM96" s="122"/>
      <c r="FN96" s="116"/>
      <c r="FO96" s="115"/>
      <c r="FP96" s="115"/>
      <c r="FQ96" s="115"/>
      <c r="FR96" s="116"/>
      <c r="FS96" s="115"/>
      <c r="FT96" s="116"/>
      <c r="FU96" s="115"/>
      <c r="FV96" s="115"/>
      <c r="FW96" s="115"/>
      <c r="FX96" s="116"/>
      <c r="FY96" s="115"/>
      <c r="FZ96" s="116"/>
      <c r="GA96" s="116"/>
      <c r="GB96" s="115"/>
      <c r="GC96" s="115"/>
      <c r="GD96" s="116"/>
      <c r="GE96" s="122"/>
      <c r="GF96" s="116"/>
      <c r="GG96" s="115"/>
      <c r="GH96" s="115"/>
      <c r="GI96" s="115"/>
      <c r="GJ96" s="116"/>
      <c r="GK96" s="115"/>
      <c r="GL96" s="116"/>
      <c r="GM96" s="115"/>
      <c r="GN96" s="115"/>
      <c r="GO96" s="117"/>
      <c r="GP96" s="116"/>
      <c r="GQ96" s="115"/>
      <c r="GR96" s="116"/>
      <c r="GS96" s="115"/>
      <c r="GT96" s="115"/>
      <c r="GU96" s="123">
        <f>'2020'!$Q96+'2020'!$W96+'2020'!$AC96+'2020'!$AI96+'2020'!$AO96+'2020'!$AU96+'2020'!$BA96+'2020'!$BG96+'2020'!$BM96+'2020'!$BS96+'2020'!$BY96+'2020'!$CE96+'2020'!$CK96+'2020'!$CQ96+'2020'!$CW96+'2020'!$DC96+'2020'!$DI96+'2020'!$DO96+'2020'!$DU96+'2020'!$EA96+'2020'!$EG96+'2020'!$EM96+'2020'!$ES96+'2020'!$EY96+'2020'!$FE96+'2020'!$FK96+'2020'!$FQ96+'2020'!$FW96+'2020'!$GC96+'2020'!$GI96+'2020'!$GO96</f>
        <v>0</v>
      </c>
      <c r="GV96" s="124"/>
      <c r="GW96" s="123">
        <f>'2020'!$S96+'2020'!$Y96+'2020'!$AE96+'2020'!$AK96+'2020'!$AQ96+'2020'!$AW96+'2020'!$BC96+'2020'!$BI96+'2020'!$BO96+'2020'!$BU96+'2020'!$CA96+'2020'!$CG96+'2020'!$CM96+'2020'!$CS96+'2020'!$CY96+'2020'!$DE96+'2020'!$DK96+'2020'!$DQ96+'2020'!$DW96+'2020'!$EC96+'2020'!$EI96+'2020'!$EO96+'2020'!$EU96+'2020'!$FA96+'2020'!$FG96+'2020'!$FM96+'2020'!$FS96+'2020'!$FY96+'2020'!$GE96+'2020'!$GK96+'2020'!$GQ96</f>
        <v>0</v>
      </c>
      <c r="GX96" s="124"/>
      <c r="GY96" s="125">
        <f>'2020'!$O96+'2020'!$GU96-GW96</f>
        <v>713</v>
      </c>
      <c r="GZ96" s="124">
        <f>('2020'!$GY96*'2020'!$H96)/1000</f>
        <v>0.18595039999999996</v>
      </c>
      <c r="HA96" s="126" t="b">
        <f t="shared" si="12"/>
        <v>0</v>
      </c>
    </row>
    <row r="97" spans="1:269 7319:7346" ht="17.25" customHeight="1" x14ac:dyDescent="0.3">
      <c r="A97" s="25" t="s">
        <v>342</v>
      </c>
      <c r="B97" s="96" t="s">
        <v>324</v>
      </c>
      <c r="C97" s="27" t="s">
        <v>325</v>
      </c>
      <c r="D97" s="28">
        <v>322</v>
      </c>
      <c r="E97" s="28">
        <v>227</v>
      </c>
      <c r="F97" s="28">
        <v>172</v>
      </c>
      <c r="G97" s="88">
        <v>195406</v>
      </c>
      <c r="H97" s="28">
        <v>0.22509999999999999</v>
      </c>
      <c r="I97" s="31">
        <f>'2020'!$GY97</f>
        <v>630</v>
      </c>
      <c r="J97" s="79">
        <f>('2020'!$I97*H97)/1000</f>
        <v>0.14181299999999999</v>
      </c>
      <c r="K97" s="80">
        <v>1</v>
      </c>
      <c r="L97" s="90">
        <v>43811</v>
      </c>
      <c r="M97" s="90">
        <v>43815</v>
      </c>
      <c r="N97" s="90">
        <v>43891</v>
      </c>
      <c r="O97" s="71">
        <v>630</v>
      </c>
      <c r="P97" s="36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44"/>
      <c r="BZ97" s="44"/>
      <c r="CA97" s="44"/>
      <c r="CB97" s="44"/>
      <c r="CC97" s="44"/>
      <c r="CD97" s="44"/>
      <c r="CE97" s="47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73"/>
      <c r="CS97" s="44"/>
      <c r="CT97" s="73"/>
      <c r="CU97" s="44"/>
      <c r="CV97" s="44"/>
      <c r="CW97" s="44"/>
      <c r="CX97" s="129"/>
      <c r="CY97" s="44"/>
      <c r="CZ97" s="73"/>
      <c r="DA97" s="44"/>
      <c r="DB97" s="44"/>
      <c r="DC97" s="44"/>
      <c r="DD97" s="92"/>
      <c r="DE97" s="44"/>
      <c r="DF97" s="130"/>
      <c r="DG97" s="44"/>
      <c r="DH97" s="44"/>
      <c r="DI97" s="44"/>
      <c r="DJ97" s="44"/>
      <c r="DK97" s="44"/>
      <c r="DL97" s="44"/>
      <c r="DM97" s="44"/>
      <c r="DN97" s="44"/>
      <c r="DO97" s="44"/>
      <c r="DP97" s="44"/>
      <c r="DQ97" s="44"/>
      <c r="DR97" s="47"/>
      <c r="DS97" s="44"/>
      <c r="DT97" s="44"/>
      <c r="DU97" s="44"/>
      <c r="DV97" s="44"/>
      <c r="DW97" s="44"/>
      <c r="DX97" s="44"/>
      <c r="DY97" s="44"/>
      <c r="DZ97" s="44"/>
      <c r="EA97" s="44"/>
      <c r="EB97" s="44"/>
      <c r="EC97" s="44"/>
      <c r="ED97" s="44"/>
      <c r="EE97" s="44"/>
      <c r="EF97" s="44"/>
      <c r="EG97" s="44"/>
      <c r="EH97" s="44"/>
      <c r="EI97" s="44"/>
      <c r="EJ97" s="44"/>
      <c r="EK97" s="44"/>
      <c r="EL97" s="44"/>
      <c r="EM97" s="44"/>
      <c r="EN97" s="44"/>
      <c r="EO97" s="44"/>
      <c r="EP97" s="44"/>
      <c r="EQ97" s="44"/>
      <c r="ER97" s="44"/>
      <c r="ES97" s="44"/>
      <c r="ET97" s="44"/>
      <c r="EU97" s="44"/>
      <c r="EV97" s="44"/>
      <c r="EW97" s="44"/>
      <c r="EX97" s="44"/>
      <c r="EY97" s="44"/>
      <c r="EZ97" s="44"/>
      <c r="FA97" s="44"/>
      <c r="FB97" s="44"/>
      <c r="FC97" s="44"/>
      <c r="FD97" s="44"/>
      <c r="FE97" s="44"/>
      <c r="FF97" s="44"/>
      <c r="FG97" s="47"/>
      <c r="FH97" s="44"/>
      <c r="FI97" s="44"/>
      <c r="FJ97" s="44"/>
      <c r="FK97" s="44"/>
      <c r="FL97" s="44"/>
      <c r="FM97" s="55"/>
      <c r="FN97" s="44"/>
      <c r="FO97" s="44"/>
      <c r="FP97" s="44"/>
      <c r="FQ97" s="44"/>
      <c r="FR97" s="44"/>
      <c r="FS97" s="44"/>
      <c r="FT97" s="44"/>
      <c r="FU97" s="44"/>
      <c r="FV97" s="44"/>
      <c r="FW97" s="44"/>
      <c r="FX97" s="44"/>
      <c r="FY97" s="44"/>
      <c r="FZ97" s="44"/>
      <c r="GA97" s="44"/>
      <c r="GB97" s="44"/>
      <c r="GC97" s="44"/>
      <c r="GD97" s="44"/>
      <c r="GE97" s="55"/>
      <c r="GF97" s="44"/>
      <c r="GG97" s="44"/>
      <c r="GH97" s="44"/>
      <c r="GI97" s="44"/>
      <c r="GJ97" s="44"/>
      <c r="GK97" s="44"/>
      <c r="GL97" s="44"/>
      <c r="GM97" s="44"/>
      <c r="GN97" s="44"/>
      <c r="GO97" s="47"/>
      <c r="GP97" s="44"/>
      <c r="GQ97" s="44"/>
      <c r="GR97" s="44"/>
      <c r="GS97" s="44"/>
      <c r="GT97" s="44"/>
      <c r="GU97" s="56">
        <f>'2020'!$Q97+'2020'!$W97+'2020'!$AC97+'2020'!$AI97+'2020'!$AO97+'2020'!$AU97+'2020'!$BA97+'2020'!$BG97+'2020'!$BM97+'2020'!$BS97+'2020'!$BY97+'2020'!$CE97+'2020'!$CK97+'2020'!$CQ97+'2020'!$CW97+'2020'!$DC97+'2020'!$DI97+'2020'!$DO97+'2020'!$DU97+'2020'!$EA97+'2020'!$EG97+'2020'!$EM97+'2020'!$ES97+'2020'!$EY97+'2020'!$FE97+'2020'!$FK97+'2020'!$FQ97+'2020'!$FW97+'2020'!$GC97+'2020'!$GI97+'2020'!$GO97</f>
        <v>0</v>
      </c>
      <c r="GV97" s="57"/>
      <c r="GW97" s="56">
        <f>'2020'!$S97+'2020'!$Y97+'2020'!$AE97+'2020'!$AK97+'2020'!$AQ97+'2020'!$AW97+'2020'!$BC97+'2020'!$BI97+'2020'!$BO97+'2020'!$BU97+'2020'!$CA97+'2020'!$CG97+'2020'!$CM97+'2020'!$CS97+'2020'!$CY97+'2020'!$DE97+'2020'!$DK97+'2020'!$DQ97+'2020'!$DW97+'2020'!$EC97+'2020'!$EI97+'2020'!$EO97+'2020'!$EU97+'2020'!$FA97+'2020'!$FG97+'2020'!$FM97+'2020'!$FS97+'2020'!$FY97+'2020'!$GE97+'2020'!$GK97+'2020'!$GQ97</f>
        <v>0</v>
      </c>
      <c r="GX97" s="57"/>
      <c r="GY97" s="58">
        <f>'2020'!$O97+'2020'!$GU97-GW97</f>
        <v>630</v>
      </c>
      <c r="GZ97" s="57">
        <f>('2020'!$GY97*'2020'!$H97)/1000</f>
        <v>0.14181299999999999</v>
      </c>
      <c r="HA97" s="59" t="b">
        <f>$G97=$D$3</f>
        <v>0</v>
      </c>
    </row>
    <row r="98" spans="1:269 7319:7346" ht="17.25" customHeight="1" x14ac:dyDescent="0.3">
      <c r="A98" s="25" t="s">
        <v>342</v>
      </c>
      <c r="B98" s="96" t="s">
        <v>326</v>
      </c>
      <c r="C98" s="87" t="s">
        <v>327</v>
      </c>
      <c r="D98" s="28">
        <v>280</v>
      </c>
      <c r="E98" s="28">
        <v>200</v>
      </c>
      <c r="F98" s="28">
        <v>85</v>
      </c>
      <c r="G98" s="88">
        <v>201447</v>
      </c>
      <c r="H98" s="28">
        <v>0.1396</v>
      </c>
      <c r="I98" s="31">
        <f>'2020'!$GY98</f>
        <v>255</v>
      </c>
      <c r="J98" s="79">
        <f>('2020'!$I98*H98)/1000</f>
        <v>3.5597999999999998E-2</v>
      </c>
      <c r="K98" s="28">
        <v>1</v>
      </c>
      <c r="L98" s="90">
        <v>43870</v>
      </c>
      <c r="M98" s="90">
        <v>43870</v>
      </c>
      <c r="N98" s="90">
        <v>43874</v>
      </c>
      <c r="O98" s="104">
        <v>255</v>
      </c>
      <c r="P98" s="36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44"/>
      <c r="BZ98" s="44"/>
      <c r="CA98" s="44"/>
      <c r="CB98" s="44"/>
      <c r="CC98" s="44"/>
      <c r="CD98" s="44"/>
      <c r="CE98" s="47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73"/>
      <c r="CS98" s="44"/>
      <c r="CT98" s="73"/>
      <c r="CU98" s="44"/>
      <c r="CV98" s="44"/>
      <c r="CW98" s="44"/>
      <c r="CX98" s="129"/>
      <c r="CY98" s="44"/>
      <c r="CZ98" s="73"/>
      <c r="DA98" s="44"/>
      <c r="DB98" s="44"/>
      <c r="DC98" s="44"/>
      <c r="DD98" s="92"/>
      <c r="DE98" s="44"/>
      <c r="DF98" s="130"/>
      <c r="DG98" s="44"/>
      <c r="DH98" s="44"/>
      <c r="DI98" s="44"/>
      <c r="DJ98" s="44"/>
      <c r="DK98" s="44"/>
      <c r="DL98" s="44"/>
      <c r="DM98" s="44"/>
      <c r="DN98" s="44"/>
      <c r="DO98" s="44"/>
      <c r="DP98" s="44"/>
      <c r="DQ98" s="44"/>
      <c r="DR98" s="47"/>
      <c r="DS98" s="44"/>
      <c r="DT98" s="44"/>
      <c r="DU98" s="44"/>
      <c r="DV98" s="44"/>
      <c r="DW98" s="44"/>
      <c r="DX98" s="44"/>
      <c r="DY98" s="44"/>
      <c r="DZ98" s="44"/>
      <c r="EA98" s="44"/>
      <c r="EB98" s="44"/>
      <c r="EC98" s="44"/>
      <c r="ED98" s="44"/>
      <c r="EE98" s="44"/>
      <c r="EF98" s="44"/>
      <c r="EG98" s="44"/>
      <c r="EH98" s="44"/>
      <c r="EI98" s="44"/>
      <c r="EJ98" s="44"/>
      <c r="EK98" s="44"/>
      <c r="EL98" s="44"/>
      <c r="EM98" s="44"/>
      <c r="EN98" s="44"/>
      <c r="EO98" s="44"/>
      <c r="EP98" s="44"/>
      <c r="EQ98" s="44"/>
      <c r="ER98" s="44"/>
      <c r="ES98" s="44"/>
      <c r="ET98" s="44"/>
      <c r="EU98" s="44"/>
      <c r="EV98" s="44"/>
      <c r="EW98" s="44"/>
      <c r="EX98" s="44"/>
      <c r="EY98" s="44"/>
      <c r="EZ98" s="44"/>
      <c r="FA98" s="44"/>
      <c r="FB98" s="44"/>
      <c r="FC98" s="44"/>
      <c r="FD98" s="44"/>
      <c r="FE98" s="44"/>
      <c r="FF98" s="44"/>
      <c r="FG98" s="47"/>
      <c r="FH98" s="44"/>
      <c r="FI98" s="44"/>
      <c r="FJ98" s="44"/>
      <c r="FK98" s="44"/>
      <c r="FL98" s="44"/>
      <c r="FM98" s="55"/>
      <c r="FN98" s="44"/>
      <c r="FO98" s="44"/>
      <c r="FP98" s="44"/>
      <c r="FQ98" s="44"/>
      <c r="FR98" s="44"/>
      <c r="FS98" s="44"/>
      <c r="FT98" s="44"/>
      <c r="FU98" s="44"/>
      <c r="FV98" s="44"/>
      <c r="FW98" s="44"/>
      <c r="FX98" s="44"/>
      <c r="FY98" s="44"/>
      <c r="FZ98" s="44"/>
      <c r="GA98" s="44"/>
      <c r="GB98" s="44"/>
      <c r="GC98" s="44"/>
      <c r="GD98" s="44"/>
      <c r="GE98" s="55"/>
      <c r="GF98" s="44"/>
      <c r="GG98" s="44"/>
      <c r="GH98" s="44"/>
      <c r="GI98" s="44"/>
      <c r="GJ98" s="44"/>
      <c r="GK98" s="44"/>
      <c r="GL98" s="44"/>
      <c r="GM98" s="44"/>
      <c r="GN98" s="44"/>
      <c r="GO98" s="47"/>
      <c r="GP98" s="44"/>
      <c r="GQ98" s="44"/>
      <c r="GR98" s="44"/>
      <c r="GS98" s="44"/>
      <c r="GT98" s="44"/>
      <c r="GU98" s="56">
        <f>'2020'!$Q98+'2020'!$W98+'2020'!$AC98+'2020'!$AI98+'2020'!$AO98+'2020'!$AU98+'2020'!$BA98+'2020'!$BG98+'2020'!$BM98+'2020'!$BS98+'2020'!$BY98+'2020'!$CE98+'2020'!$CK98+'2020'!$CQ98+'2020'!$CW98+'2020'!$DC98+'2020'!$DI98+'2020'!$DO98+'2020'!$DU98+'2020'!$EA98+'2020'!$EG98+'2020'!$EM98+'2020'!$ES98+'2020'!$EY98+'2020'!$FE98+'2020'!$FK98+'2020'!$FQ98+'2020'!$FW98+'2020'!$GC98+'2020'!$GI98+'2020'!$GO98</f>
        <v>0</v>
      </c>
      <c r="GV98" s="57"/>
      <c r="GW98" s="56">
        <f>'2020'!$S98+'2020'!$Y98+'2020'!$AE98+'2020'!$AK98+'2020'!$AQ98+'2020'!$AW98+'2020'!$BC98+'2020'!$BI98+'2020'!$BO98+'2020'!$BU98+'2020'!$CA98+'2020'!$CG98+'2020'!$CM98+'2020'!$CS98+'2020'!$CY98+'2020'!$DE98+'2020'!$DK98+'2020'!$DQ98+'2020'!$DW98+'2020'!$EC98+'2020'!$EI98+'2020'!$EO98+'2020'!$EU98+'2020'!$FA98+'2020'!$FG98+'2020'!$FM98+'2020'!$FS98+'2020'!$FY98+'2020'!$GE98+'2020'!$GK98+'2020'!$GQ98</f>
        <v>0</v>
      </c>
      <c r="GX98" s="57"/>
      <c r="GY98" s="58">
        <f>'2020'!$O98+'2020'!$GU98-GW98</f>
        <v>255</v>
      </c>
      <c r="GZ98" s="57">
        <f>('2020'!$GY98*'2020'!$H98)/1000</f>
        <v>3.5597999999999998E-2</v>
      </c>
      <c r="HA98" s="59" t="b">
        <f t="shared" si="12"/>
        <v>0</v>
      </c>
    </row>
    <row r="99" spans="1:269 7319:7346" ht="17.25" customHeight="1" x14ac:dyDescent="0.3">
      <c r="A99" s="25" t="s">
        <v>342</v>
      </c>
      <c r="B99" s="96" t="s">
        <v>326</v>
      </c>
      <c r="C99" s="78" t="s">
        <v>328</v>
      </c>
      <c r="D99" s="30">
        <v>340</v>
      </c>
      <c r="E99" s="30">
        <v>265</v>
      </c>
      <c r="F99" s="30">
        <v>85</v>
      </c>
      <c r="G99" s="29">
        <v>201784</v>
      </c>
      <c r="H99" s="30">
        <v>0.1376</v>
      </c>
      <c r="I99" s="31">
        <f>'2020'!$GY99</f>
        <v>1090</v>
      </c>
      <c r="J99" s="32">
        <f>('2020'!$I99*H99)/1000</f>
        <v>0.14998400000000001</v>
      </c>
      <c r="K99" s="30">
        <v>1</v>
      </c>
      <c r="L99" s="34">
        <v>43898</v>
      </c>
      <c r="M99" s="34">
        <v>43900</v>
      </c>
      <c r="N99" s="34">
        <v>43899</v>
      </c>
      <c r="O99" s="104">
        <v>1090</v>
      </c>
      <c r="P99" s="36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44"/>
      <c r="BZ99" s="44"/>
      <c r="CA99" s="44"/>
      <c r="CB99" s="44"/>
      <c r="CC99" s="44"/>
      <c r="CD99" s="44"/>
      <c r="CE99" s="47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73"/>
      <c r="CS99" s="44"/>
      <c r="CT99" s="73"/>
      <c r="CU99" s="44"/>
      <c r="CV99" s="44"/>
      <c r="CW99" s="44"/>
      <c r="CX99" s="129"/>
      <c r="CY99" s="44"/>
      <c r="CZ99" s="73"/>
      <c r="DA99" s="44"/>
      <c r="DB99" s="44"/>
      <c r="DC99" s="44"/>
      <c r="DD99" s="51"/>
      <c r="DE99" s="44"/>
      <c r="DF99" s="105"/>
      <c r="DG99" s="44"/>
      <c r="DH99" s="44"/>
      <c r="DI99" s="44"/>
      <c r="DJ99" s="44"/>
      <c r="DK99" s="44"/>
      <c r="DL99" s="44"/>
      <c r="DM99" s="44"/>
      <c r="DN99" s="44"/>
      <c r="DO99" s="44"/>
      <c r="DP99" s="44"/>
      <c r="DQ99" s="44"/>
      <c r="DR99" s="47"/>
      <c r="DS99" s="44"/>
      <c r="DT99" s="44"/>
      <c r="DU99" s="44"/>
      <c r="DV99" s="44"/>
      <c r="DW99" s="44"/>
      <c r="DX99" s="44"/>
      <c r="DY99" s="44"/>
      <c r="DZ99" s="44"/>
      <c r="EA99" s="44"/>
      <c r="EB99" s="44"/>
      <c r="EC99" s="44"/>
      <c r="ED99" s="44"/>
      <c r="EE99" s="44"/>
      <c r="EF99" s="44"/>
      <c r="EG99" s="44"/>
      <c r="EH99" s="44"/>
      <c r="EI99" s="44"/>
      <c r="EJ99" s="44"/>
      <c r="EK99" s="44"/>
      <c r="EL99" s="44"/>
      <c r="EM99" s="44"/>
      <c r="EN99" s="44"/>
      <c r="EO99" s="44"/>
      <c r="EP99" s="44"/>
      <c r="EQ99" s="44"/>
      <c r="ER99" s="44"/>
      <c r="ES99" s="44"/>
      <c r="ET99" s="44"/>
      <c r="EU99" s="44"/>
      <c r="EV99" s="44"/>
      <c r="EW99" s="44"/>
      <c r="EX99" s="44"/>
      <c r="EY99" s="44"/>
      <c r="EZ99" s="44"/>
      <c r="FA99" s="44"/>
      <c r="FB99" s="44"/>
      <c r="FC99" s="44"/>
      <c r="FD99" s="44"/>
      <c r="FE99" s="44"/>
      <c r="FF99" s="44"/>
      <c r="FG99" s="47"/>
      <c r="FH99" s="44"/>
      <c r="FI99" s="44"/>
      <c r="FJ99" s="44"/>
      <c r="FK99" s="44"/>
      <c r="FL99" s="44"/>
      <c r="FM99" s="55"/>
      <c r="FN99" s="44"/>
      <c r="FO99" s="44"/>
      <c r="FP99" s="44"/>
      <c r="FQ99" s="44"/>
      <c r="FR99" s="44"/>
      <c r="FS99" s="44"/>
      <c r="FT99" s="44"/>
      <c r="FU99" s="44"/>
      <c r="FV99" s="44"/>
      <c r="FW99" s="44"/>
      <c r="FX99" s="44"/>
      <c r="FY99" s="44"/>
      <c r="FZ99" s="44"/>
      <c r="GA99" s="44"/>
      <c r="GB99" s="44"/>
      <c r="GC99" s="44"/>
      <c r="GD99" s="44"/>
      <c r="GE99" s="55"/>
      <c r="GF99" s="44"/>
      <c r="GG99" s="44"/>
      <c r="GH99" s="44"/>
      <c r="GI99" s="44"/>
      <c r="GJ99" s="44"/>
      <c r="GK99" s="44"/>
      <c r="GL99" s="44"/>
      <c r="GM99" s="44"/>
      <c r="GN99" s="44"/>
      <c r="GO99" s="47"/>
      <c r="GP99" s="44"/>
      <c r="GQ99" s="44"/>
      <c r="GR99" s="44"/>
      <c r="GS99" s="44"/>
      <c r="GT99" s="44"/>
      <c r="GU99" s="56">
        <f>'2020'!$Q99+'2020'!$W99+'2020'!$AC99+'2020'!$AI99+'2020'!$AO99+'2020'!$AU99+'2020'!$BA99+'2020'!$BG99+'2020'!$BM99+'2020'!$BS99+'2020'!$BY99+'2020'!$CE99+'2020'!$CK99+'2020'!$CQ99+'2020'!$CW99+'2020'!$DC99+'2020'!$DI99+'2020'!$DO99+'2020'!$DU99+'2020'!$EA99+'2020'!$EG99+'2020'!$EM99+'2020'!$ES99+'2020'!$EY99+'2020'!$FE99+'2020'!$FK99+'2020'!$FQ99+'2020'!$FW99+'2020'!$GC99+'2020'!$GI99+'2020'!$GO99</f>
        <v>0</v>
      </c>
      <c r="GV99" s="57"/>
      <c r="GW99" s="56">
        <f>'2020'!$S99+'2020'!$Y99+'2020'!$AE99+'2020'!$AK99+'2020'!$AQ99+'2020'!$AW99+'2020'!$BC99+'2020'!$BI99+'2020'!$BO99+'2020'!$BU99+'2020'!$CA99+'2020'!$CG99+'2020'!$CM99+'2020'!$CS99+'2020'!$CY99+'2020'!$DE99+'2020'!$DK99+'2020'!$DQ99+'2020'!$DW99+'2020'!$EC99+'2020'!$EI99+'2020'!$EO99+'2020'!$EU99+'2020'!$FA99+'2020'!$FG99+'2020'!$FM99+'2020'!$FS99+'2020'!$FY99+'2020'!$GE99+'2020'!$GK99+'2020'!$GQ99</f>
        <v>0</v>
      </c>
      <c r="GX99" s="57"/>
      <c r="GY99" s="58">
        <f>'2020'!$O99+'2020'!$GU99-GW99</f>
        <v>1090</v>
      </c>
      <c r="GZ99" s="57">
        <f>('2020'!$GY99*'2020'!$H99)/1000</f>
        <v>0.14998400000000001</v>
      </c>
      <c r="HA99" s="59" t="b">
        <f t="shared" si="12"/>
        <v>0</v>
      </c>
    </row>
    <row r="100" spans="1:269 7319:7346" ht="17.25" customHeight="1" x14ac:dyDescent="0.3">
      <c r="A100" s="25" t="s">
        <v>342</v>
      </c>
      <c r="B100" s="96" t="s">
        <v>329</v>
      </c>
      <c r="C100" s="60" t="s">
        <v>330</v>
      </c>
      <c r="D100" s="30">
        <v>381</v>
      </c>
      <c r="E100" s="30">
        <v>261</v>
      </c>
      <c r="F100" s="30">
        <v>245</v>
      </c>
      <c r="G100" s="29">
        <v>202031</v>
      </c>
      <c r="H100" s="30">
        <v>0.35699999999999998</v>
      </c>
      <c r="I100" s="31">
        <f>'2020'!$GY100</f>
        <v>870</v>
      </c>
      <c r="J100" s="79">
        <f>('2020'!$I100*H100)/1000</f>
        <v>0.31058999999999998</v>
      </c>
      <c r="K100" s="33">
        <v>1</v>
      </c>
      <c r="L100" s="34">
        <v>43912</v>
      </c>
      <c r="M100" s="34">
        <v>43920</v>
      </c>
      <c r="N100" s="34">
        <v>43920</v>
      </c>
      <c r="O100" s="71">
        <v>870</v>
      </c>
      <c r="P100" s="36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44"/>
      <c r="BZ100" s="44"/>
      <c r="CA100" s="44"/>
      <c r="CB100" s="44"/>
      <c r="CC100" s="44"/>
      <c r="CD100" s="44"/>
      <c r="CE100" s="47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73"/>
      <c r="CS100" s="44"/>
      <c r="CT100" s="73"/>
      <c r="CU100" s="44"/>
      <c r="CV100" s="44"/>
      <c r="CW100" s="44"/>
      <c r="CX100" s="129"/>
      <c r="CY100" s="44"/>
      <c r="CZ100" s="73"/>
      <c r="DA100" s="44"/>
      <c r="DB100" s="44"/>
      <c r="DC100" s="44"/>
      <c r="DD100" s="51"/>
      <c r="DE100" s="44"/>
      <c r="DF100" s="105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7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4"/>
      <c r="EH100" s="44"/>
      <c r="EI100" s="44"/>
      <c r="EJ100" s="44"/>
      <c r="EK100" s="44"/>
      <c r="EL100" s="44"/>
      <c r="EM100" s="44"/>
      <c r="EN100" s="44"/>
      <c r="EO100" s="44"/>
      <c r="EP100" s="44"/>
      <c r="EQ100" s="44"/>
      <c r="ER100" s="44"/>
      <c r="ES100" s="44"/>
      <c r="ET100" s="44"/>
      <c r="EU100" s="75"/>
      <c r="EV100" s="44"/>
      <c r="EW100" s="44"/>
      <c r="EX100" s="44"/>
      <c r="EY100" s="44"/>
      <c r="EZ100" s="44"/>
      <c r="FA100" s="44"/>
      <c r="FB100" s="44"/>
      <c r="FC100" s="44"/>
      <c r="FD100" s="44"/>
      <c r="FE100" s="44"/>
      <c r="FF100" s="44"/>
      <c r="FG100" s="47"/>
      <c r="FH100" s="44"/>
      <c r="FI100" s="44"/>
      <c r="FJ100" s="44"/>
      <c r="FK100" s="44"/>
      <c r="FL100" s="44"/>
      <c r="FM100" s="55"/>
      <c r="FN100" s="44"/>
      <c r="FO100" s="44"/>
      <c r="FP100" s="44"/>
      <c r="FQ100" s="44"/>
      <c r="FR100" s="44"/>
      <c r="FS100" s="44"/>
      <c r="FT100" s="44"/>
      <c r="FU100" s="44"/>
      <c r="FV100" s="44"/>
      <c r="FW100" s="44"/>
      <c r="FX100" s="44"/>
      <c r="FY100" s="44"/>
      <c r="FZ100" s="44"/>
      <c r="GA100" s="44"/>
      <c r="GB100" s="44"/>
      <c r="GC100" s="44"/>
      <c r="GD100" s="44"/>
      <c r="GE100" s="55"/>
      <c r="GF100" s="44"/>
      <c r="GG100" s="44"/>
      <c r="GH100" s="44"/>
      <c r="GI100" s="44"/>
      <c r="GJ100" s="44"/>
      <c r="GK100" s="44"/>
      <c r="GL100" s="44"/>
      <c r="GM100" s="44"/>
      <c r="GN100" s="44"/>
      <c r="GO100" s="47"/>
      <c r="GP100" s="44"/>
      <c r="GQ100" s="44"/>
      <c r="GR100" s="44"/>
      <c r="GS100" s="44"/>
      <c r="GT100" s="44"/>
      <c r="GU100" s="56">
        <f>'2020'!$Q100+'2020'!$W100+'2020'!$AC100+'2020'!$AI100+'2020'!$AO100+'2020'!$AU100+'2020'!$BA100+'2020'!$BG100+'2020'!$BM100+'2020'!$BS100+'2020'!$BY100+'2020'!$CE100+'2020'!$CK100+'2020'!$CQ100+'2020'!$CW100+'2020'!$DC100+'2020'!$DI100+'2020'!$DO100+'2020'!$DU100+'2020'!$EA100+'2020'!$EG100+'2020'!$EM100+'2020'!$ES100+'2020'!$EY100+'2020'!$FE100+'2020'!$FK100+'2020'!$FQ100+'2020'!$FW100+'2020'!$GC100+'2020'!$GI100+'2020'!$GO100</f>
        <v>0</v>
      </c>
      <c r="GV100" s="57"/>
      <c r="GW100" s="56">
        <f>'2020'!$S100+'2020'!$Y100+'2020'!$AE100+'2020'!$AK100+'2020'!$AQ100+'2020'!$AW100+'2020'!$BC100+'2020'!$BI100+'2020'!$BO100+'2020'!$BU100+'2020'!$CA100+'2020'!$CG100+'2020'!$CM100+'2020'!$CS100+'2020'!$CY100+'2020'!$DE100+'2020'!$DK100+'2020'!$DQ100+'2020'!$DW100+'2020'!$EC100+'2020'!$EI100+'2020'!$EO100+'2020'!$EU100+'2020'!$FA100+'2020'!$FG100+'2020'!$FM100+'2020'!$FS100+'2020'!$FY100+'2020'!$GE100+'2020'!$GK100+'2020'!$GQ100</f>
        <v>0</v>
      </c>
      <c r="GX100" s="57"/>
      <c r="GY100" s="58">
        <f>'2020'!$O100+'2020'!$GU100-GW100</f>
        <v>870</v>
      </c>
      <c r="GZ100" s="57">
        <f>('2020'!$GY100*'2020'!$H100)/1000</f>
        <v>0.31058999999999998</v>
      </c>
      <c r="HA100" s="59" t="b">
        <f t="shared" si="12"/>
        <v>0</v>
      </c>
    </row>
    <row r="101" spans="1:269 7319:7346" ht="17.25" customHeight="1" x14ac:dyDescent="0.3">
      <c r="A101" s="25" t="s">
        <v>342</v>
      </c>
      <c r="B101" s="96" t="s">
        <v>329</v>
      </c>
      <c r="C101" s="60" t="s">
        <v>331</v>
      </c>
      <c r="D101" s="30">
        <v>369</v>
      </c>
      <c r="E101" s="30">
        <v>248</v>
      </c>
      <c r="F101" s="30">
        <v>243</v>
      </c>
      <c r="G101" s="29">
        <v>202032</v>
      </c>
      <c r="H101" s="30">
        <v>0.36120000000000002</v>
      </c>
      <c r="I101" s="31">
        <f>'2020'!$GY101</f>
        <v>750</v>
      </c>
      <c r="J101" s="79">
        <f>('2020'!$I101*H101)/1000</f>
        <v>0.27090000000000003</v>
      </c>
      <c r="K101" s="33">
        <v>1</v>
      </c>
      <c r="L101" s="34">
        <v>43919</v>
      </c>
      <c r="M101" s="34">
        <v>43920</v>
      </c>
      <c r="N101" s="34">
        <v>43921</v>
      </c>
      <c r="O101" s="71">
        <v>750</v>
      </c>
      <c r="P101" s="36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44"/>
      <c r="BZ101" s="44"/>
      <c r="CA101" s="44"/>
      <c r="CB101" s="44"/>
      <c r="CC101" s="44"/>
      <c r="CD101" s="44"/>
      <c r="CE101" s="47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73"/>
      <c r="CS101" s="44"/>
      <c r="CT101" s="73"/>
      <c r="CU101" s="44"/>
      <c r="CV101" s="44"/>
      <c r="CW101" s="44"/>
      <c r="CX101" s="129"/>
      <c r="CY101" s="44"/>
      <c r="CZ101" s="73"/>
      <c r="DA101" s="44"/>
      <c r="DB101" s="44"/>
      <c r="DC101" s="44"/>
      <c r="DD101" s="51"/>
      <c r="DE101" s="44"/>
      <c r="DF101" s="105"/>
      <c r="DG101" s="44"/>
      <c r="DH101" s="44"/>
      <c r="DI101" s="44"/>
      <c r="DJ101" s="44"/>
      <c r="DK101" s="44"/>
      <c r="DL101" s="44"/>
      <c r="DM101" s="44"/>
      <c r="DN101" s="44"/>
      <c r="DO101" s="44"/>
      <c r="DP101" s="44"/>
      <c r="DQ101" s="44"/>
      <c r="DR101" s="47"/>
      <c r="DS101" s="44"/>
      <c r="DT101" s="44"/>
      <c r="DU101" s="44"/>
      <c r="DV101" s="44"/>
      <c r="DW101" s="44"/>
      <c r="DX101" s="44"/>
      <c r="DY101" s="44"/>
      <c r="DZ101" s="44"/>
      <c r="EA101" s="44"/>
      <c r="EB101" s="44"/>
      <c r="EC101" s="44"/>
      <c r="ED101" s="44"/>
      <c r="EE101" s="44"/>
      <c r="EF101" s="44"/>
      <c r="EG101" s="44"/>
      <c r="EH101" s="44"/>
      <c r="EI101" s="44"/>
      <c r="EJ101" s="44"/>
      <c r="EK101" s="44"/>
      <c r="EL101" s="44"/>
      <c r="EM101" s="44"/>
      <c r="EN101" s="44"/>
      <c r="EO101" s="44"/>
      <c r="EP101" s="44"/>
      <c r="EQ101" s="44"/>
      <c r="ER101" s="44"/>
      <c r="ES101" s="44"/>
      <c r="ET101" s="44"/>
      <c r="EU101" s="75"/>
      <c r="EV101" s="44"/>
      <c r="EW101" s="44"/>
      <c r="EX101" s="44"/>
      <c r="EY101" s="44"/>
      <c r="EZ101" s="44"/>
      <c r="FA101" s="44"/>
      <c r="FB101" s="44"/>
      <c r="FC101" s="44"/>
      <c r="FD101" s="44"/>
      <c r="FE101" s="44"/>
      <c r="FF101" s="44"/>
      <c r="FG101" s="47"/>
      <c r="FH101" s="44"/>
      <c r="FI101" s="44"/>
      <c r="FJ101" s="44"/>
      <c r="FK101" s="44"/>
      <c r="FL101" s="44"/>
      <c r="FM101" s="55"/>
      <c r="FN101" s="44"/>
      <c r="FO101" s="44"/>
      <c r="FP101" s="44"/>
      <c r="FQ101" s="44"/>
      <c r="FR101" s="44"/>
      <c r="FS101" s="44"/>
      <c r="FT101" s="44"/>
      <c r="FU101" s="44"/>
      <c r="FV101" s="44"/>
      <c r="FW101" s="44"/>
      <c r="FX101" s="44"/>
      <c r="FY101" s="44"/>
      <c r="FZ101" s="44"/>
      <c r="GA101" s="44"/>
      <c r="GB101" s="44"/>
      <c r="GC101" s="44"/>
      <c r="GD101" s="44"/>
      <c r="GE101" s="55"/>
      <c r="GF101" s="44"/>
      <c r="GG101" s="44"/>
      <c r="GH101" s="44"/>
      <c r="GI101" s="44"/>
      <c r="GJ101" s="44"/>
      <c r="GK101" s="44"/>
      <c r="GL101" s="44"/>
      <c r="GM101" s="44"/>
      <c r="GN101" s="44"/>
      <c r="GO101" s="47"/>
      <c r="GP101" s="44"/>
      <c r="GQ101" s="44"/>
      <c r="GR101" s="44"/>
      <c r="GS101" s="44"/>
      <c r="GT101" s="44"/>
      <c r="GU101" s="56">
        <f>'2020'!$Q101+'2020'!$W101+'2020'!$AC101+'2020'!$AI101+'2020'!$AO101+'2020'!$AU101+'2020'!$BA101+'2020'!$BG101+'2020'!$BM101+'2020'!$BS101+'2020'!$BY101+'2020'!$CE101+'2020'!$CK101+'2020'!$CQ101+'2020'!$CW101+'2020'!$DC101+'2020'!$DI101+'2020'!$DO101+'2020'!$DU101+'2020'!$EA101+'2020'!$EG101+'2020'!$EM101+'2020'!$ES101+'2020'!$EY101+'2020'!$FE101+'2020'!$FK101+'2020'!$FQ101+'2020'!$FW101+'2020'!$GC101+'2020'!$GI101+'2020'!$GO101</f>
        <v>0</v>
      </c>
      <c r="GV101" s="57"/>
      <c r="GW101" s="56">
        <f>'2020'!$S101+'2020'!$Y101+'2020'!$AE101+'2020'!$AK101+'2020'!$AQ101+'2020'!$AW101+'2020'!$BC101+'2020'!$BI101+'2020'!$BO101+'2020'!$BU101+'2020'!$CA101+'2020'!$CG101+'2020'!$CM101+'2020'!$CS101+'2020'!$CY101+'2020'!$DE101+'2020'!$DK101+'2020'!$DQ101+'2020'!$DW101+'2020'!$EC101+'2020'!$EI101+'2020'!$EO101+'2020'!$EU101+'2020'!$FA101+'2020'!$FG101+'2020'!$FM101+'2020'!$FS101+'2020'!$FY101+'2020'!$GE101+'2020'!$GK101+'2020'!$GQ101</f>
        <v>0</v>
      </c>
      <c r="GX101" s="57"/>
      <c r="GY101" s="58">
        <f>'2020'!$O101+'2020'!$GU101-GW101</f>
        <v>750</v>
      </c>
      <c r="GZ101" s="57">
        <f>('2020'!$GY101*'2020'!$H101)/1000</f>
        <v>0.27090000000000003</v>
      </c>
      <c r="HA101" s="59" t="b">
        <f t="shared" si="12"/>
        <v>0</v>
      </c>
    </row>
    <row r="102" spans="1:269 7319:7346" ht="17.25" customHeight="1" x14ac:dyDescent="0.3">
      <c r="A102" s="25" t="s">
        <v>342</v>
      </c>
      <c r="B102" s="96" t="s">
        <v>332</v>
      </c>
      <c r="C102" s="27" t="s">
        <v>333</v>
      </c>
      <c r="D102" s="28">
        <v>392</v>
      </c>
      <c r="E102" s="28">
        <v>292</v>
      </c>
      <c r="F102" s="28">
        <v>155</v>
      </c>
      <c r="G102" s="88">
        <v>201617</v>
      </c>
      <c r="H102" s="28">
        <v>0.4</v>
      </c>
      <c r="I102" s="31">
        <f>'2020'!$GY102</f>
        <v>475</v>
      </c>
      <c r="J102" s="79">
        <f>('2020'!$I102*H102)/1000</f>
        <v>0.19</v>
      </c>
      <c r="K102" s="80">
        <v>1</v>
      </c>
      <c r="L102" s="90">
        <v>43881</v>
      </c>
      <c r="M102" s="90">
        <v>43884</v>
      </c>
      <c r="N102" s="90">
        <v>43888</v>
      </c>
      <c r="O102" s="108">
        <v>3600</v>
      </c>
      <c r="P102" s="109"/>
      <c r="Q102" s="40"/>
      <c r="R102" s="110"/>
      <c r="S102" s="40">
        <v>3600</v>
      </c>
      <c r="T102" s="110"/>
      <c r="U102" s="40"/>
      <c r="V102" s="40"/>
      <c r="W102" s="40">
        <v>2400</v>
      </c>
      <c r="X102" s="111"/>
      <c r="Y102" s="39"/>
      <c r="Z102" s="112"/>
      <c r="AA102" s="40"/>
      <c r="AB102" s="40"/>
      <c r="AC102" s="40">
        <v>3600</v>
      </c>
      <c r="AD102" s="111"/>
      <c r="AE102" s="39"/>
      <c r="AF102" s="112"/>
      <c r="AG102" s="40"/>
      <c r="AH102" s="40"/>
      <c r="AI102" s="40">
        <v>2400</v>
      </c>
      <c r="AJ102" s="40"/>
      <c r="AK102" s="40">
        <v>8400</v>
      </c>
      <c r="AL102" s="110"/>
      <c r="AM102" s="40"/>
      <c r="AN102" s="40"/>
      <c r="AO102" s="40"/>
      <c r="AP102" s="110"/>
      <c r="AQ102" s="40"/>
      <c r="AR102" s="110"/>
      <c r="AS102" s="40"/>
      <c r="AT102" s="40"/>
      <c r="AU102" s="40"/>
      <c r="AV102" s="110"/>
      <c r="AW102" s="113"/>
      <c r="AX102" s="40"/>
      <c r="AY102" s="113"/>
      <c r="AZ102" s="110"/>
      <c r="BA102" s="40"/>
      <c r="BB102" s="110"/>
      <c r="BC102" s="40"/>
      <c r="BD102" s="114"/>
      <c r="BE102" s="40"/>
      <c r="BF102" s="40"/>
      <c r="BG102" s="40"/>
      <c r="BH102" s="110"/>
      <c r="BI102" s="40"/>
      <c r="BJ102" s="114"/>
      <c r="BK102" s="40"/>
      <c r="BL102" s="40"/>
      <c r="BM102" s="40"/>
      <c r="BN102" s="110"/>
      <c r="BO102" s="40"/>
      <c r="BP102" s="110"/>
      <c r="BQ102" s="40"/>
      <c r="BR102" s="40"/>
      <c r="BS102" s="40"/>
      <c r="BT102" s="110"/>
      <c r="BU102" s="40"/>
      <c r="BV102" s="110"/>
      <c r="BW102" s="40"/>
      <c r="BX102" s="40"/>
      <c r="BY102" s="115"/>
      <c r="BZ102" s="116"/>
      <c r="CA102" s="115"/>
      <c r="CB102" s="116"/>
      <c r="CC102" s="115"/>
      <c r="CD102" s="115"/>
      <c r="CE102" s="117"/>
      <c r="CF102" s="116"/>
      <c r="CG102" s="115"/>
      <c r="CH102" s="116"/>
      <c r="CI102" s="115"/>
      <c r="CJ102" s="115"/>
      <c r="CK102" s="115"/>
      <c r="CL102" s="116"/>
      <c r="CM102" s="115"/>
      <c r="CN102" s="116"/>
      <c r="CO102" s="115"/>
      <c r="CP102" s="115"/>
      <c r="CQ102" s="115"/>
      <c r="CR102" s="118"/>
      <c r="CS102" s="115"/>
      <c r="CT102" s="118"/>
      <c r="CU102" s="116"/>
      <c r="CV102" s="115"/>
      <c r="CW102" s="115"/>
      <c r="CX102" s="119"/>
      <c r="CY102" s="115"/>
      <c r="CZ102" s="118"/>
      <c r="DA102" s="116"/>
      <c r="DB102" s="115"/>
      <c r="DC102" s="115"/>
      <c r="DD102" s="92"/>
      <c r="DE102" s="115"/>
      <c r="DF102" s="120"/>
      <c r="DG102" s="115"/>
      <c r="DH102" s="115"/>
      <c r="DI102" s="115"/>
      <c r="DJ102" s="116"/>
      <c r="DK102" s="115"/>
      <c r="DL102" s="116"/>
      <c r="DM102" s="116"/>
      <c r="DN102" s="115"/>
      <c r="DO102" s="115"/>
      <c r="DP102" s="116"/>
      <c r="DQ102" s="115"/>
      <c r="DR102" s="121"/>
      <c r="DS102" s="115"/>
      <c r="DT102" s="115"/>
      <c r="DU102" s="115"/>
      <c r="DV102" s="116"/>
      <c r="DW102" s="115"/>
      <c r="DX102" s="116"/>
      <c r="DY102" s="115"/>
      <c r="DZ102" s="115"/>
      <c r="EA102" s="115"/>
      <c r="EB102" s="116"/>
      <c r="EC102" s="115"/>
      <c r="ED102" s="116"/>
      <c r="EE102" s="115"/>
      <c r="EF102" s="115"/>
      <c r="EG102" s="115"/>
      <c r="EH102" s="116"/>
      <c r="EI102" s="115"/>
      <c r="EJ102" s="116"/>
      <c r="EK102" s="115"/>
      <c r="EL102" s="115"/>
      <c r="EM102" s="115"/>
      <c r="EN102" s="116"/>
      <c r="EO102" s="115"/>
      <c r="EP102" s="116"/>
      <c r="EQ102" s="115"/>
      <c r="ER102" s="115"/>
      <c r="ES102" s="115"/>
      <c r="ET102" s="116"/>
      <c r="EU102" s="115"/>
      <c r="EV102" s="116"/>
      <c r="EW102" s="115"/>
      <c r="EX102" s="115"/>
      <c r="EY102" s="115"/>
      <c r="EZ102" s="116"/>
      <c r="FA102" s="115"/>
      <c r="FB102" s="116"/>
      <c r="FC102" s="115"/>
      <c r="FD102" s="115"/>
      <c r="FE102" s="115"/>
      <c r="FF102" s="116"/>
      <c r="FG102" s="117"/>
      <c r="FH102" s="116"/>
      <c r="FI102" s="115"/>
      <c r="FJ102" s="115"/>
      <c r="FK102" s="115"/>
      <c r="FL102" s="116"/>
      <c r="FM102" s="122"/>
      <c r="FN102" s="116"/>
      <c r="FO102" s="115"/>
      <c r="FP102" s="115"/>
      <c r="FQ102" s="115"/>
      <c r="FR102" s="116"/>
      <c r="FS102" s="115"/>
      <c r="FT102" s="116"/>
      <c r="FU102" s="115"/>
      <c r="FV102" s="115"/>
      <c r="FW102" s="115"/>
      <c r="FX102" s="116"/>
      <c r="FY102" s="115"/>
      <c r="FZ102" s="116"/>
      <c r="GA102" s="116"/>
      <c r="GB102" s="115"/>
      <c r="GC102" s="115">
        <v>475</v>
      </c>
      <c r="GD102" s="116"/>
      <c r="GE102" s="122"/>
      <c r="GF102" s="116"/>
      <c r="GG102" s="115"/>
      <c r="GH102" s="115"/>
      <c r="GI102" s="115"/>
      <c r="GJ102" s="116"/>
      <c r="GK102" s="115"/>
      <c r="GL102" s="116"/>
      <c r="GM102" s="115"/>
      <c r="GN102" s="115"/>
      <c r="GO102" s="117"/>
      <c r="GP102" s="116"/>
      <c r="GQ102" s="115"/>
      <c r="GR102" s="116"/>
      <c r="GS102" s="115"/>
      <c r="GT102" s="115"/>
      <c r="GU102" s="123">
        <f>'2020'!$Q102+'2020'!$W102+'2020'!$AC102+'2020'!$AI102+'2020'!$AO102+'2020'!$AU102+'2020'!$BA102+'2020'!$BG102+'2020'!$BM102+'2020'!$BS102+'2020'!$BY102+'2020'!$CE102+'2020'!$CK102+'2020'!$CQ102+'2020'!$CW102+'2020'!$DC102+'2020'!$DI102+'2020'!$DO102+'2020'!$DU102+'2020'!$EA102+'2020'!$EG102+'2020'!$EM102+'2020'!$ES102+'2020'!$EY102+'2020'!$FE102+'2020'!$FK102+'2020'!$FQ102+'2020'!$FW102+'2020'!$GC102+'2020'!$GI102+'2020'!$GO102</f>
        <v>8875</v>
      </c>
      <c r="GV102" s="124"/>
      <c r="GW102" s="123">
        <f>'2020'!$S102+'2020'!$Y102+'2020'!$AE102+'2020'!$AK102+'2020'!$AQ102+'2020'!$AW102+'2020'!$BC102+'2020'!$BI102+'2020'!$BO102+'2020'!$BU102+'2020'!$CA102+'2020'!$CG102+'2020'!$CM102+'2020'!$CS102+'2020'!$CY102+'2020'!$DE102+'2020'!$DK102+'2020'!$DQ102+'2020'!$DW102+'2020'!$EC102+'2020'!$EI102+'2020'!$EO102+'2020'!$EU102+'2020'!$FA102+'2020'!$FG102+'2020'!$FM102+'2020'!$FS102+'2020'!$FY102+'2020'!$GE102+'2020'!$GK102+'2020'!$GQ102</f>
        <v>12000</v>
      </c>
      <c r="GX102" s="124"/>
      <c r="GY102" s="125">
        <f>'2020'!$O102+'2020'!$GU102-GW102</f>
        <v>475</v>
      </c>
      <c r="GZ102" s="124">
        <f>('2020'!$GY102*'2020'!$H102)/1000</f>
        <v>0.19</v>
      </c>
      <c r="HA102" s="126" t="b">
        <f t="shared" si="12"/>
        <v>0</v>
      </c>
    </row>
    <row r="103" spans="1:269 7319:7346" ht="17.25" customHeight="1" x14ac:dyDescent="0.3">
      <c r="A103" s="25" t="s">
        <v>342</v>
      </c>
      <c r="B103" s="96" t="s">
        <v>332</v>
      </c>
      <c r="C103" s="87" t="s">
        <v>334</v>
      </c>
      <c r="D103" s="28">
        <v>375</v>
      </c>
      <c r="E103" s="28">
        <v>270</v>
      </c>
      <c r="F103" s="28">
        <v>253</v>
      </c>
      <c r="G103" s="29">
        <v>201984</v>
      </c>
      <c r="H103" s="30">
        <v>0.4032</v>
      </c>
      <c r="I103" s="31">
        <f>'2020'!$GY103</f>
        <v>3525</v>
      </c>
      <c r="J103" s="79">
        <f>('2020'!$I103*H103)/1000</f>
        <v>1.4212799999999999</v>
      </c>
      <c r="K103" s="30">
        <v>4</v>
      </c>
      <c r="L103" s="34">
        <v>43914</v>
      </c>
      <c r="M103" s="34">
        <v>43918</v>
      </c>
      <c r="N103" s="34">
        <v>43921</v>
      </c>
      <c r="O103" s="108"/>
      <c r="P103" s="109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114"/>
      <c r="BE103" s="40"/>
      <c r="BF103" s="40"/>
      <c r="BG103" s="40"/>
      <c r="BH103" s="110"/>
      <c r="BI103" s="40"/>
      <c r="BJ103" s="114"/>
      <c r="BK103" s="40"/>
      <c r="BL103" s="40"/>
      <c r="BM103" s="40"/>
      <c r="BN103" s="110"/>
      <c r="BO103" s="40"/>
      <c r="BP103" s="110"/>
      <c r="BQ103" s="40"/>
      <c r="BR103" s="40"/>
      <c r="BS103" s="40"/>
      <c r="BT103" s="110"/>
      <c r="BU103" s="40"/>
      <c r="BV103" s="110"/>
      <c r="BW103" s="40"/>
      <c r="BX103" s="40"/>
      <c r="BY103" s="115"/>
      <c r="BZ103" s="116"/>
      <c r="CA103" s="115"/>
      <c r="CB103" s="116"/>
      <c r="CC103" s="115"/>
      <c r="CD103" s="115"/>
      <c r="CE103" s="117"/>
      <c r="CF103" s="116"/>
      <c r="CG103" s="115"/>
      <c r="CH103" s="116"/>
      <c r="CI103" s="115"/>
      <c r="CJ103" s="115"/>
      <c r="CK103" s="115"/>
      <c r="CL103" s="116"/>
      <c r="CM103" s="115"/>
      <c r="CN103" s="116"/>
      <c r="CO103" s="115"/>
      <c r="CP103" s="115"/>
      <c r="CQ103" s="115"/>
      <c r="CR103" s="118"/>
      <c r="CS103" s="115"/>
      <c r="CT103" s="118"/>
      <c r="CU103" s="116"/>
      <c r="CV103" s="115"/>
      <c r="CW103" s="115"/>
      <c r="CX103" s="119"/>
      <c r="CY103" s="115"/>
      <c r="CZ103" s="118"/>
      <c r="DA103" s="116"/>
      <c r="DB103" s="115"/>
      <c r="DC103" s="115"/>
      <c r="DD103" s="51"/>
      <c r="DE103" s="115"/>
      <c r="DF103" s="127"/>
      <c r="DG103" s="115"/>
      <c r="DH103" s="115"/>
      <c r="DI103" s="115"/>
      <c r="DJ103" s="116"/>
      <c r="DK103" s="115"/>
      <c r="DL103" s="116"/>
      <c r="DM103" s="116"/>
      <c r="DN103" s="115"/>
      <c r="DO103" s="115"/>
      <c r="DP103" s="116"/>
      <c r="DQ103" s="115"/>
      <c r="DR103" s="121"/>
      <c r="DS103" s="115"/>
      <c r="DT103" s="115"/>
      <c r="DU103" s="115"/>
      <c r="DV103" s="116"/>
      <c r="DW103" s="115"/>
      <c r="DX103" s="116"/>
      <c r="DY103" s="115"/>
      <c r="DZ103" s="115"/>
      <c r="EA103" s="115"/>
      <c r="EB103" s="116"/>
      <c r="EC103" s="115"/>
      <c r="ED103" s="116"/>
      <c r="EE103" s="115"/>
      <c r="EF103" s="115"/>
      <c r="EG103" s="115"/>
      <c r="EH103" s="116"/>
      <c r="EI103" s="115"/>
      <c r="EJ103" s="116"/>
      <c r="EK103" s="115"/>
      <c r="EL103" s="115"/>
      <c r="EM103" s="115"/>
      <c r="EN103" s="116"/>
      <c r="EO103" s="115"/>
      <c r="EP103" s="116"/>
      <c r="EQ103" s="115"/>
      <c r="ER103" s="115"/>
      <c r="ES103" s="115"/>
      <c r="ET103" s="116"/>
      <c r="EU103" s="131"/>
      <c r="EV103" s="116"/>
      <c r="EW103" s="115"/>
      <c r="EX103" s="115"/>
      <c r="EY103" s="115"/>
      <c r="EZ103" s="116"/>
      <c r="FA103" s="115"/>
      <c r="FB103" s="116"/>
      <c r="FC103" s="115"/>
      <c r="FD103" s="115"/>
      <c r="FE103" s="115"/>
      <c r="FF103" s="116"/>
      <c r="FG103" s="117"/>
      <c r="FH103" s="116"/>
      <c r="FI103" s="115"/>
      <c r="FJ103" s="115"/>
      <c r="FK103" s="115"/>
      <c r="FL103" s="116"/>
      <c r="FM103" s="122"/>
      <c r="FN103" s="116"/>
      <c r="FO103" s="115"/>
      <c r="FP103" s="115"/>
      <c r="FQ103" s="115"/>
      <c r="FR103" s="116"/>
      <c r="FS103" s="115"/>
      <c r="FT103" s="116"/>
      <c r="FU103" s="115"/>
      <c r="FV103" s="115"/>
      <c r="FW103" s="115"/>
      <c r="FX103" s="116"/>
      <c r="FY103" s="115"/>
      <c r="FZ103" s="116"/>
      <c r="GA103" s="116"/>
      <c r="GB103" s="115"/>
      <c r="GC103" s="115"/>
      <c r="GD103" s="116"/>
      <c r="GE103" s="122"/>
      <c r="GF103" s="116"/>
      <c r="GG103" s="115"/>
      <c r="GH103" s="115"/>
      <c r="GI103" s="115"/>
      <c r="GJ103" s="116"/>
      <c r="GK103" s="115"/>
      <c r="GL103" s="116"/>
      <c r="GM103" s="115"/>
      <c r="GN103" s="115"/>
      <c r="GO103" s="117">
        <v>21915</v>
      </c>
      <c r="GP103" s="116"/>
      <c r="GQ103" s="115">
        <v>18390</v>
      </c>
      <c r="GR103" s="116"/>
      <c r="GS103" s="115"/>
      <c r="GT103" s="115"/>
      <c r="GU103" s="123">
        <f>'2020'!$Q103+'2020'!$W103+'2020'!$AC103+'2020'!$AI103+'2020'!$AO103+'2020'!$AU103+'2020'!$BA103+'2020'!$BG103+'2020'!$BM103+'2020'!$BS103+'2020'!$BY103+'2020'!$CE103+'2020'!$CK103+'2020'!$CQ103+'2020'!$CW103+'2020'!$DC103+'2020'!$DI103+'2020'!$DO103+'2020'!$DU103+'2020'!$EA103+'2020'!$EG103+'2020'!$EM103+'2020'!$ES103+'2020'!$EY103+'2020'!$FE103+'2020'!$FK103+'2020'!$FQ103+'2020'!$FW103+'2020'!$GC103+'2020'!$GI103+'2020'!$GO103</f>
        <v>21915</v>
      </c>
      <c r="GV103" s="124"/>
      <c r="GW103" s="123">
        <f>'2020'!$S103+'2020'!$Y103+'2020'!$AE103+'2020'!$AK103+'2020'!$AQ103+'2020'!$AW103+'2020'!$BC103+'2020'!$BI103+'2020'!$BO103+'2020'!$BU103+'2020'!$CA103+'2020'!$CG103+'2020'!$CM103+'2020'!$CS103+'2020'!$CY103+'2020'!$DE103+'2020'!$DK103+'2020'!$DQ103+'2020'!$DW103+'2020'!$EC103+'2020'!$EI103+'2020'!$EO103+'2020'!$EU103+'2020'!$FA103+'2020'!$FG103+'2020'!$FM103+'2020'!$FS103+'2020'!$FY103+'2020'!$GE103+'2020'!$GK103+'2020'!$GQ103</f>
        <v>18390</v>
      </c>
      <c r="GX103" s="124"/>
      <c r="GY103" s="125">
        <f>'2020'!$O103+'2020'!$GU103-GW103</f>
        <v>3525</v>
      </c>
      <c r="GZ103" s="124">
        <f>('2020'!$GY103*'2020'!$H103)/1000</f>
        <v>1.4212799999999999</v>
      </c>
      <c r="HA103" s="126" t="b">
        <f t="shared" si="12"/>
        <v>0</v>
      </c>
    </row>
    <row r="104" spans="1:269 7319:7346" s="138" customFormat="1" ht="17.25" customHeight="1" x14ac:dyDescent="0.3">
      <c r="A104" s="25" t="s">
        <v>342</v>
      </c>
      <c r="B104" s="132" t="s">
        <v>335</v>
      </c>
      <c r="C104" s="133" t="s">
        <v>336</v>
      </c>
      <c r="D104" s="134">
        <v>1171</v>
      </c>
      <c r="E104" s="134">
        <v>971</v>
      </c>
      <c r="F104" s="134">
        <v>986</v>
      </c>
      <c r="G104" s="135">
        <v>201512</v>
      </c>
      <c r="H104" s="134">
        <v>6.8482000000000003</v>
      </c>
      <c r="I104" s="31">
        <f>'2020'!$GY104</f>
        <v>35</v>
      </c>
      <c r="J104" s="136">
        <f>('2020'!$I104*H104)/1000</f>
        <v>0.23968700000000001</v>
      </c>
      <c r="K104" s="134">
        <v>1</v>
      </c>
      <c r="L104" s="137">
        <v>43872</v>
      </c>
      <c r="M104" s="137">
        <v>43881</v>
      </c>
      <c r="N104" s="137">
        <v>43879</v>
      </c>
      <c r="O104" s="108">
        <v>35</v>
      </c>
      <c r="P104" s="109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114"/>
      <c r="BE104" s="40"/>
      <c r="BF104" s="40"/>
      <c r="BG104" s="40"/>
      <c r="BH104" s="110"/>
      <c r="BI104" s="40"/>
      <c r="BJ104" s="114"/>
      <c r="BK104" s="40"/>
      <c r="BL104" s="40"/>
      <c r="BM104" s="40"/>
      <c r="BN104" s="110"/>
      <c r="BO104" s="40"/>
      <c r="BP104" s="110"/>
      <c r="BQ104" s="40"/>
      <c r="BR104" s="40"/>
      <c r="BS104" s="40"/>
      <c r="BT104" s="110"/>
      <c r="BU104" s="40"/>
      <c r="BV104" s="110"/>
      <c r="BW104" s="40"/>
      <c r="BX104" s="40"/>
      <c r="BY104" s="115"/>
      <c r="BZ104" s="116"/>
      <c r="CA104" s="115"/>
      <c r="CB104" s="116"/>
      <c r="CC104" s="115"/>
      <c r="CD104" s="115"/>
      <c r="CE104" s="117"/>
      <c r="CF104" s="116"/>
      <c r="CG104" s="115"/>
      <c r="CH104" s="116"/>
      <c r="CI104" s="115"/>
      <c r="CJ104" s="115"/>
      <c r="CK104" s="115"/>
      <c r="CL104" s="116"/>
      <c r="CM104" s="115"/>
      <c r="CN104" s="116"/>
      <c r="CO104" s="115"/>
      <c r="CP104" s="115"/>
      <c r="CQ104" s="115"/>
      <c r="CR104" s="118"/>
      <c r="CS104" s="115"/>
      <c r="CT104" s="118"/>
      <c r="CU104" s="116"/>
      <c r="CV104" s="115"/>
      <c r="CW104" s="115"/>
      <c r="CX104" s="119"/>
      <c r="CY104" s="115"/>
      <c r="CZ104" s="118"/>
      <c r="DA104" s="116"/>
      <c r="DB104" s="115"/>
      <c r="DC104" s="115"/>
      <c r="DD104" s="92"/>
      <c r="DE104" s="115"/>
      <c r="DF104" s="120"/>
      <c r="DG104" s="115"/>
      <c r="DH104" s="115"/>
      <c r="DI104" s="115"/>
      <c r="DJ104" s="116"/>
      <c r="DK104" s="115"/>
      <c r="DL104" s="116"/>
      <c r="DM104" s="116"/>
      <c r="DN104" s="115"/>
      <c r="DO104" s="115"/>
      <c r="DP104" s="116"/>
      <c r="DQ104" s="115"/>
      <c r="DR104" s="121"/>
      <c r="DS104" s="115"/>
      <c r="DT104" s="115"/>
      <c r="DU104" s="115"/>
      <c r="DV104" s="116"/>
      <c r="DW104" s="115"/>
      <c r="DX104" s="116"/>
      <c r="DY104" s="115"/>
      <c r="DZ104" s="115"/>
      <c r="EA104" s="115"/>
      <c r="EB104" s="116"/>
      <c r="EC104" s="115"/>
      <c r="ED104" s="116"/>
      <c r="EE104" s="115"/>
      <c r="EF104" s="115"/>
      <c r="EG104" s="115"/>
      <c r="EH104" s="116"/>
      <c r="EI104" s="115"/>
      <c r="EJ104" s="116"/>
      <c r="EK104" s="115"/>
      <c r="EL104" s="115"/>
      <c r="EM104" s="115"/>
      <c r="EN104" s="116"/>
      <c r="EO104" s="115"/>
      <c r="EP104" s="116"/>
      <c r="EQ104" s="115"/>
      <c r="ER104" s="115"/>
      <c r="ES104" s="115"/>
      <c r="ET104" s="116"/>
      <c r="EU104" s="115"/>
      <c r="EV104" s="116"/>
      <c r="EW104" s="115"/>
      <c r="EX104" s="115"/>
      <c r="EY104" s="115"/>
      <c r="EZ104" s="116"/>
      <c r="FA104" s="115"/>
      <c r="FB104" s="116"/>
      <c r="FC104" s="115"/>
      <c r="FD104" s="115"/>
      <c r="FE104" s="115"/>
      <c r="FF104" s="116"/>
      <c r="FG104" s="117"/>
      <c r="FH104" s="116"/>
      <c r="FI104" s="115"/>
      <c r="FJ104" s="115"/>
      <c r="FK104" s="115"/>
      <c r="FL104" s="116"/>
      <c r="FM104" s="122"/>
      <c r="FN104" s="116"/>
      <c r="FO104" s="115"/>
      <c r="FP104" s="115"/>
      <c r="FQ104" s="115"/>
      <c r="FR104" s="116"/>
      <c r="FS104" s="115"/>
      <c r="FT104" s="116"/>
      <c r="FU104" s="115"/>
      <c r="FV104" s="115"/>
      <c r="FW104" s="115"/>
      <c r="FX104" s="116"/>
      <c r="FY104" s="115"/>
      <c r="FZ104" s="116"/>
      <c r="GA104" s="116"/>
      <c r="GB104" s="115"/>
      <c r="GC104" s="115"/>
      <c r="GD104" s="116"/>
      <c r="GE104" s="122"/>
      <c r="GF104" s="116"/>
      <c r="GG104" s="115"/>
      <c r="GH104" s="115"/>
      <c r="GI104" s="115"/>
      <c r="GJ104" s="116"/>
      <c r="GK104" s="115"/>
      <c r="GL104" s="116"/>
      <c r="GM104" s="115"/>
      <c r="GN104" s="115"/>
      <c r="GO104" s="117"/>
      <c r="GP104" s="116"/>
      <c r="GQ104" s="115"/>
      <c r="GR104" s="116"/>
      <c r="GS104" s="115"/>
      <c r="GT104" s="115"/>
      <c r="GU104" s="123">
        <f>'2020'!$Q104+'2020'!$W104+'2020'!$AC104+'2020'!$AI104+'2020'!$AO104+'2020'!$AU104+'2020'!$BA104+'2020'!$BG104+'2020'!$BM104+'2020'!$BS104+'2020'!$BY104+'2020'!$CE104+'2020'!$CK104+'2020'!$CQ104+'2020'!$CW104+'2020'!$DC104+'2020'!$DI104+'2020'!$DO104+'2020'!$DU104+'2020'!$EA104+'2020'!$EG104+'2020'!$EM104+'2020'!$ES104+'2020'!$EY104+'2020'!$FE104+'2020'!$FK104+'2020'!$FQ104+'2020'!$FW104+'2020'!$GC104+'2020'!$GI104+'2020'!$GO104</f>
        <v>0</v>
      </c>
      <c r="GV104" s="124"/>
      <c r="GW104" s="123">
        <f>'2020'!$S104+'2020'!$Y104+'2020'!$AE104+'2020'!$AK104+'2020'!$AQ104+'2020'!$AW104+'2020'!$BC104+'2020'!$BI104+'2020'!$BO104+'2020'!$BU104+'2020'!$CA104+'2020'!$CG104+'2020'!$CM104+'2020'!$CS104+'2020'!$CY104+'2020'!$DE104+'2020'!$DK104+'2020'!$DQ104+'2020'!$DW104+'2020'!$EC104+'2020'!$EI104+'2020'!$EO104+'2020'!$EU104+'2020'!$FA104+'2020'!$FG104+'2020'!$FM104+'2020'!$FS104+'2020'!$FY104+'2020'!$GE104+'2020'!$GK104+'2020'!$GQ104</f>
        <v>0</v>
      </c>
      <c r="GX104" s="124"/>
      <c r="GY104" s="125">
        <f>'2020'!$O104+'2020'!$GU104-GW104</f>
        <v>35</v>
      </c>
      <c r="GZ104" s="124">
        <f>('2020'!$GY104*'2020'!$H104)/1000</f>
        <v>0.23968700000000001</v>
      </c>
      <c r="HA104" s="126" t="b">
        <f t="shared" si="12"/>
        <v>0</v>
      </c>
      <c r="HB104" s="106"/>
      <c r="HC104" s="106"/>
      <c r="HD104" s="106"/>
      <c r="HE104" s="106"/>
      <c r="HF104" s="106"/>
      <c r="HG104" s="106"/>
      <c r="HH104" s="106"/>
      <c r="HI104" s="106"/>
      <c r="HJ104" s="106"/>
      <c r="HK104" s="106"/>
      <c r="HL104" s="106"/>
      <c r="HM104" s="106"/>
      <c r="HN104" s="106"/>
      <c r="HO104" s="106"/>
      <c r="HP104" s="106"/>
      <c r="HQ104" s="106"/>
      <c r="HR104" s="106"/>
      <c r="HS104" s="106"/>
      <c r="HT104" s="106"/>
      <c r="HU104" s="106"/>
      <c r="HV104" s="106"/>
      <c r="HW104" s="106"/>
      <c r="HX104" s="106"/>
      <c r="HY104" s="106"/>
      <c r="HZ104" s="106"/>
      <c r="IA104" s="106"/>
      <c r="IB104" s="106"/>
      <c r="IC104" s="106"/>
      <c r="ID104" s="106"/>
      <c r="IE104" s="106"/>
      <c r="IF104" s="106"/>
      <c r="IG104" s="106"/>
      <c r="IH104" s="106"/>
      <c r="II104" s="106"/>
      <c r="IJ104" s="106"/>
      <c r="IK104" s="106"/>
      <c r="IL104" s="106"/>
      <c r="IM104" s="106"/>
      <c r="IN104" s="106"/>
      <c r="IO104" s="106"/>
      <c r="IP104" s="106"/>
      <c r="IQ104" s="106"/>
      <c r="IR104" s="106"/>
      <c r="IS104" s="106"/>
      <c r="IT104" s="106"/>
      <c r="IU104" s="106"/>
      <c r="IV104" s="106"/>
      <c r="IW104" s="106"/>
      <c r="IX104" s="106"/>
      <c r="IY104" s="106"/>
      <c r="IZ104" s="106"/>
      <c r="JA104" s="106"/>
      <c r="JB104" s="106"/>
      <c r="JC104" s="106"/>
      <c r="JD104" s="106"/>
      <c r="JE104" s="106"/>
      <c r="JF104" s="106"/>
      <c r="JG104" s="106"/>
      <c r="JH104" s="106"/>
      <c r="JI104" s="106"/>
      <c r="JUM104" s="106"/>
      <c r="JUN104" s="106"/>
      <c r="JUO104" s="106"/>
      <c r="JUU104" s="106"/>
      <c r="JUV104" s="106"/>
      <c r="JUW104" s="106"/>
      <c r="JUX104" s="106"/>
      <c r="JVK104" s="106"/>
      <c r="JVL104" s="106"/>
      <c r="JVM104" s="106"/>
      <c r="JVN104" s="106"/>
    </row>
    <row r="105" spans="1:269 7319:7346" s="138" customFormat="1" ht="17.25" customHeight="1" x14ac:dyDescent="0.3">
      <c r="A105" s="25" t="s">
        <v>342</v>
      </c>
      <c r="B105" s="132" t="s">
        <v>335</v>
      </c>
      <c r="C105" s="133" t="s">
        <v>337</v>
      </c>
      <c r="D105" s="134">
        <v>1160</v>
      </c>
      <c r="E105" s="134">
        <v>960</v>
      </c>
      <c r="F105" s="134">
        <v>985</v>
      </c>
      <c r="G105" s="135">
        <v>201513</v>
      </c>
      <c r="H105" s="134">
        <v>4.9147999999999996</v>
      </c>
      <c r="I105" s="31">
        <f>'2020'!$GY105</f>
        <v>282</v>
      </c>
      <c r="J105" s="136">
        <f>('2020'!$I105*H105)/1000</f>
        <v>1.3859735999999998</v>
      </c>
      <c r="K105" s="134">
        <v>2</v>
      </c>
      <c r="L105" s="137">
        <v>43872</v>
      </c>
      <c r="M105" s="137">
        <v>43881</v>
      </c>
      <c r="N105" s="137">
        <v>43879</v>
      </c>
      <c r="O105" s="108">
        <v>43</v>
      </c>
      <c r="P105" s="109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114"/>
      <c r="BE105" s="40"/>
      <c r="BF105" s="40"/>
      <c r="BG105" s="40"/>
      <c r="BH105" s="110"/>
      <c r="BI105" s="40"/>
      <c r="BJ105" s="114"/>
      <c r="BK105" s="40"/>
      <c r="BL105" s="40"/>
      <c r="BM105" s="40"/>
      <c r="BN105" s="110"/>
      <c r="BO105" s="40"/>
      <c r="BP105" s="110"/>
      <c r="BQ105" s="40"/>
      <c r="BR105" s="40"/>
      <c r="BS105" s="40"/>
      <c r="BT105" s="110"/>
      <c r="BU105" s="40"/>
      <c r="BV105" s="110"/>
      <c r="BW105" s="40"/>
      <c r="BX105" s="40"/>
      <c r="BY105" s="115"/>
      <c r="BZ105" s="116"/>
      <c r="CA105" s="115"/>
      <c r="CB105" s="116"/>
      <c r="CC105" s="115"/>
      <c r="CD105" s="115"/>
      <c r="CE105" s="117"/>
      <c r="CF105" s="116"/>
      <c r="CG105" s="115"/>
      <c r="CH105" s="116"/>
      <c r="CI105" s="115"/>
      <c r="CJ105" s="115"/>
      <c r="CK105" s="115"/>
      <c r="CL105" s="116"/>
      <c r="CM105" s="115"/>
      <c r="CN105" s="116"/>
      <c r="CO105" s="115"/>
      <c r="CP105" s="115"/>
      <c r="CQ105" s="115"/>
      <c r="CR105" s="118"/>
      <c r="CS105" s="115"/>
      <c r="CT105" s="118"/>
      <c r="CU105" s="116"/>
      <c r="CV105" s="115"/>
      <c r="CW105" s="115"/>
      <c r="CX105" s="119"/>
      <c r="CY105" s="115"/>
      <c r="CZ105" s="118"/>
      <c r="DA105" s="116"/>
      <c r="DB105" s="115"/>
      <c r="DC105" s="115"/>
      <c r="DD105" s="92"/>
      <c r="DE105" s="115"/>
      <c r="DF105" s="120"/>
      <c r="DG105" s="115"/>
      <c r="DH105" s="115"/>
      <c r="DI105" s="115"/>
      <c r="DJ105" s="116"/>
      <c r="DK105" s="115"/>
      <c r="DL105" s="116"/>
      <c r="DM105" s="116"/>
      <c r="DN105" s="115"/>
      <c r="DO105" s="115"/>
      <c r="DP105" s="116"/>
      <c r="DQ105" s="115"/>
      <c r="DR105" s="121"/>
      <c r="DS105" s="115"/>
      <c r="DT105" s="115"/>
      <c r="DU105" s="115"/>
      <c r="DV105" s="116"/>
      <c r="DW105" s="115"/>
      <c r="DX105" s="116"/>
      <c r="DY105" s="115"/>
      <c r="DZ105" s="115"/>
      <c r="EA105" s="115">
        <v>239</v>
      </c>
      <c r="EB105" s="116"/>
      <c r="EC105" s="115"/>
      <c r="ED105" s="116"/>
      <c r="EE105" s="115"/>
      <c r="EF105" s="115"/>
      <c r="EG105" s="115"/>
      <c r="EH105" s="116"/>
      <c r="EI105" s="115"/>
      <c r="EJ105" s="116"/>
      <c r="EK105" s="115"/>
      <c r="EL105" s="115"/>
      <c r="EM105" s="115"/>
      <c r="EN105" s="116"/>
      <c r="EO105" s="115"/>
      <c r="EP105" s="116"/>
      <c r="EQ105" s="115"/>
      <c r="ER105" s="115"/>
      <c r="ES105" s="115"/>
      <c r="ET105" s="116"/>
      <c r="EU105" s="115"/>
      <c r="EV105" s="116"/>
      <c r="EW105" s="115"/>
      <c r="EX105" s="115"/>
      <c r="EY105" s="115"/>
      <c r="EZ105" s="116"/>
      <c r="FA105" s="115"/>
      <c r="FB105" s="116"/>
      <c r="FC105" s="115"/>
      <c r="FD105" s="115"/>
      <c r="FE105" s="115"/>
      <c r="FF105" s="116"/>
      <c r="FG105" s="117"/>
      <c r="FH105" s="116"/>
      <c r="FI105" s="115"/>
      <c r="FJ105" s="115"/>
      <c r="FK105" s="115"/>
      <c r="FL105" s="116"/>
      <c r="FM105" s="122"/>
      <c r="FN105" s="116"/>
      <c r="FO105" s="115"/>
      <c r="FP105" s="115"/>
      <c r="FQ105" s="115"/>
      <c r="FR105" s="116"/>
      <c r="FS105" s="115"/>
      <c r="FT105" s="116"/>
      <c r="FU105" s="115"/>
      <c r="FV105" s="115"/>
      <c r="FW105" s="115"/>
      <c r="FX105" s="116"/>
      <c r="FY105" s="115"/>
      <c r="FZ105" s="116"/>
      <c r="GA105" s="116"/>
      <c r="GB105" s="115"/>
      <c r="GC105" s="115"/>
      <c r="GD105" s="116"/>
      <c r="GE105" s="122"/>
      <c r="GF105" s="116"/>
      <c r="GG105" s="115"/>
      <c r="GH105" s="115"/>
      <c r="GI105" s="115"/>
      <c r="GJ105" s="116"/>
      <c r="GK105" s="115"/>
      <c r="GL105" s="116"/>
      <c r="GM105" s="115"/>
      <c r="GN105" s="115"/>
      <c r="GO105" s="117"/>
      <c r="GP105" s="116"/>
      <c r="GQ105" s="115"/>
      <c r="GR105" s="116"/>
      <c r="GS105" s="115"/>
      <c r="GT105" s="115"/>
      <c r="GU105" s="123">
        <f>'2020'!$Q105+'2020'!$W105+'2020'!$AC105+'2020'!$AI105+'2020'!$AO105+'2020'!$AU105+'2020'!$BA105+'2020'!$BG105+'2020'!$BM105+'2020'!$BS105+'2020'!$BY105+'2020'!$CE105+'2020'!$CK105+'2020'!$CQ105+'2020'!$CW105+'2020'!$DC105+'2020'!$DI105+'2020'!$DO105+'2020'!$DU105+'2020'!$EA105+'2020'!$EG105+'2020'!$EM105+'2020'!$ES105+'2020'!$EY105+'2020'!$FE105+'2020'!$FK105+'2020'!$FQ105+'2020'!$FW105+'2020'!$GC105+'2020'!$GI105+'2020'!$GO105</f>
        <v>239</v>
      </c>
      <c r="GV105" s="124"/>
      <c r="GW105" s="123">
        <f>'2020'!$S105+'2020'!$Y105+'2020'!$AE105+'2020'!$AK105+'2020'!$AQ105+'2020'!$AW105+'2020'!$BC105+'2020'!$BI105+'2020'!$BO105+'2020'!$BU105+'2020'!$CA105+'2020'!$CG105+'2020'!$CM105+'2020'!$CS105+'2020'!$CY105+'2020'!$DE105+'2020'!$DK105+'2020'!$DQ105+'2020'!$DW105+'2020'!$EC105+'2020'!$EI105+'2020'!$EO105+'2020'!$EU105+'2020'!$FA105+'2020'!$FG105+'2020'!$FM105+'2020'!$FS105+'2020'!$FY105+'2020'!$GE105+'2020'!$GK105+'2020'!$GQ105</f>
        <v>0</v>
      </c>
      <c r="GX105" s="124"/>
      <c r="GY105" s="125">
        <f>'2020'!$O105+'2020'!$GU105-GW105</f>
        <v>282</v>
      </c>
      <c r="GZ105" s="124">
        <f>('2020'!$GY105*'2020'!$H105)/1000</f>
        <v>1.3859735999999998</v>
      </c>
      <c r="HA105" s="126" t="b">
        <f t="shared" si="12"/>
        <v>0</v>
      </c>
      <c r="HB105" s="106"/>
      <c r="HC105" s="106"/>
      <c r="HD105" s="106"/>
      <c r="HE105" s="106"/>
      <c r="HF105" s="106"/>
      <c r="HG105" s="106"/>
      <c r="HH105" s="106"/>
      <c r="HI105" s="106"/>
      <c r="HJ105" s="106"/>
      <c r="HK105" s="106"/>
      <c r="HL105" s="106"/>
      <c r="HM105" s="106"/>
      <c r="HN105" s="106"/>
      <c r="HO105" s="106"/>
      <c r="HP105" s="106"/>
      <c r="HQ105" s="106"/>
      <c r="HR105" s="106"/>
      <c r="HS105" s="106"/>
      <c r="HT105" s="106"/>
      <c r="HU105" s="106"/>
      <c r="HV105" s="106"/>
      <c r="HW105" s="106"/>
      <c r="HX105" s="106"/>
      <c r="HY105" s="106"/>
      <c r="HZ105" s="106"/>
      <c r="IA105" s="106"/>
      <c r="IB105" s="106"/>
      <c r="IC105" s="106"/>
      <c r="ID105" s="106"/>
      <c r="IE105" s="106"/>
      <c r="IF105" s="106"/>
      <c r="IG105" s="106"/>
      <c r="IH105" s="106"/>
      <c r="II105" s="106"/>
      <c r="IJ105" s="106"/>
      <c r="IK105" s="106"/>
      <c r="IL105" s="106"/>
      <c r="IM105" s="106"/>
      <c r="IN105" s="106"/>
      <c r="IO105" s="106"/>
      <c r="IP105" s="106"/>
      <c r="IQ105" s="106"/>
      <c r="IR105" s="106"/>
      <c r="IS105" s="106"/>
      <c r="IT105" s="106"/>
      <c r="IU105" s="106"/>
      <c r="IV105" s="106"/>
      <c r="IW105" s="106"/>
      <c r="IX105" s="106"/>
      <c r="IY105" s="106"/>
      <c r="IZ105" s="106"/>
      <c r="JA105" s="106"/>
      <c r="JB105" s="106"/>
      <c r="JC105" s="106"/>
      <c r="JD105" s="106"/>
      <c r="JE105" s="106"/>
      <c r="JF105" s="106"/>
      <c r="JG105" s="106"/>
      <c r="JH105" s="106"/>
      <c r="JI105" s="106"/>
      <c r="JUM105" s="106"/>
      <c r="JUN105" s="106"/>
      <c r="JUO105" s="106"/>
      <c r="JUU105" s="106"/>
      <c r="JUV105" s="106"/>
      <c r="JUW105" s="106"/>
      <c r="JUX105" s="106"/>
      <c r="JVK105" s="106"/>
      <c r="JVL105" s="106"/>
      <c r="JVM105" s="106"/>
      <c r="JVN105" s="106"/>
    </row>
    <row r="106" spans="1:269 7319:7346" ht="18" x14ac:dyDescent="0.25">
      <c r="A106" s="139"/>
      <c r="B106" s="140" t="s">
        <v>338</v>
      </c>
      <c r="C106" s="141"/>
      <c r="D106" s="142"/>
      <c r="E106" s="142"/>
      <c r="F106" s="142"/>
      <c r="G106" s="143"/>
      <c r="H106" s="144"/>
      <c r="I106" s="145"/>
      <c r="J106" s="146">
        <f>SUBTOTAL(109,Table1[الوزن الفعلى])</f>
        <v>168.93956139999995</v>
      </c>
      <c r="K106" s="147" t="s">
        <v>227</v>
      </c>
      <c r="L106" s="148"/>
      <c r="M106" s="148"/>
      <c r="N106" s="149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150"/>
      <c r="AG106" s="150"/>
      <c r="AH106" s="150"/>
      <c r="AI106" s="150"/>
      <c r="AJ106" s="151"/>
      <c r="AK106" s="152"/>
      <c r="AL106" s="153"/>
      <c r="AM106" s="150"/>
      <c r="AN106" s="151"/>
      <c r="AO106" s="152"/>
      <c r="AP106" s="154"/>
      <c r="AQ106" s="152"/>
      <c r="AR106" s="153"/>
      <c r="AS106" s="150"/>
      <c r="AT106" s="151"/>
      <c r="AU106" s="152"/>
      <c r="AV106" s="154"/>
      <c r="AW106" s="152"/>
      <c r="AX106" s="153"/>
      <c r="AY106" s="150"/>
      <c r="AZ106" s="151"/>
      <c r="BA106" s="152"/>
      <c r="BB106" s="154"/>
      <c r="BC106" s="152"/>
      <c r="BD106" s="153"/>
      <c r="BE106" s="150"/>
      <c r="BF106" s="151"/>
      <c r="BG106" s="152"/>
      <c r="BH106" s="154"/>
      <c r="BI106" s="152"/>
      <c r="BJ106" s="153"/>
      <c r="BK106" s="150"/>
      <c r="BL106" s="150"/>
      <c r="BM106" s="150"/>
      <c r="BN106" s="150"/>
      <c r="BO106" s="150"/>
      <c r="BP106" s="150"/>
      <c r="BQ106" s="150"/>
      <c r="BR106" s="150"/>
      <c r="BS106" s="150"/>
      <c r="BT106" s="150"/>
      <c r="BU106" s="150"/>
      <c r="BV106" s="150"/>
      <c r="BW106" s="150"/>
      <c r="BX106" s="150"/>
      <c r="BY106" s="150"/>
      <c r="BZ106" s="150"/>
      <c r="CA106" s="150"/>
      <c r="CB106" s="150"/>
      <c r="CC106" s="150"/>
      <c r="CD106" s="150"/>
      <c r="CE106" s="150"/>
      <c r="CF106" s="150"/>
      <c r="CG106" s="150"/>
      <c r="CH106" s="150"/>
      <c r="CI106" s="150"/>
      <c r="CJ106" s="150"/>
      <c r="CK106" s="150"/>
      <c r="CL106" s="150"/>
      <c r="CM106" s="150"/>
      <c r="CN106" s="150"/>
      <c r="CO106" s="150"/>
      <c r="CP106" s="150"/>
      <c r="CQ106" s="150"/>
      <c r="CR106" s="155">
        <f>SUBTOTAL(109,Table1[وزن859])</f>
        <v>0</v>
      </c>
      <c r="CS106" s="152"/>
      <c r="CT106" s="156">
        <f>SUBTOTAL(109,Table1[وزن1161])</f>
        <v>0</v>
      </c>
      <c r="CU106" s="150"/>
      <c r="CV106" s="150"/>
      <c r="CW106" s="150">
        <f>SUBTOTAL(109,Table1[كمية864])</f>
        <v>0</v>
      </c>
      <c r="CX106" s="150">
        <f>SUBTOTAL(109,Table1[وزن965])</f>
        <v>0</v>
      </c>
      <c r="CY106" s="150"/>
      <c r="CZ106" s="150">
        <f>SUBTOTAL(109,Table1[وزن1267])</f>
        <v>0</v>
      </c>
      <c r="DA106" s="150"/>
      <c r="DB106" s="150"/>
      <c r="DC106" s="157"/>
      <c r="DD106" s="155">
        <f>SUBTOTAL(109,Table1[وزن1071])</f>
        <v>0</v>
      </c>
      <c r="DE106" s="150">
        <f>SUBTOTAL(105,Table1[كمية1272])</f>
        <v>0</v>
      </c>
      <c r="DF106" s="150"/>
      <c r="DG106" s="150"/>
      <c r="DH106" s="150"/>
      <c r="DI106" s="158">
        <f>SUBTOTAL(109,Table1[كمية876])</f>
        <v>0</v>
      </c>
      <c r="DJ106" s="150"/>
      <c r="DK106" s="150">
        <f>SUBTOTAL(109,Table1[كمية1178])</f>
        <v>0</v>
      </c>
      <c r="DL106" s="150"/>
      <c r="DM106" s="150"/>
      <c r="DN106" s="150"/>
      <c r="DO106" s="150">
        <f>SUBTOTAL(109,Table1[كمية982])</f>
        <v>0</v>
      </c>
      <c r="DP106" s="150"/>
      <c r="DQ106" s="150"/>
      <c r="DR106" s="150"/>
      <c r="DS106" s="150"/>
      <c r="DT106" s="150"/>
      <c r="DU106" s="150"/>
      <c r="DV106" s="150"/>
      <c r="DW106" s="150"/>
      <c r="DX106" s="150"/>
      <c r="DY106" s="150"/>
      <c r="DZ106" s="150"/>
      <c r="EA106" s="150"/>
      <c r="EB106" s="150"/>
      <c r="EC106" s="150"/>
      <c r="ED106" s="150"/>
      <c r="EE106" s="150"/>
      <c r="EF106" s="150"/>
      <c r="EG106" s="150"/>
      <c r="EH106" s="150"/>
      <c r="EI106" s="150"/>
      <c r="EJ106" s="150"/>
      <c r="EK106" s="150"/>
      <c r="EL106" s="150"/>
      <c r="EM106" s="150"/>
      <c r="EN106" s="150"/>
      <c r="EO106" s="150"/>
      <c r="EP106" s="150"/>
      <c r="EQ106" s="150"/>
      <c r="ER106" s="150"/>
      <c r="ES106" s="150"/>
      <c r="ET106" s="150"/>
      <c r="EU106" s="159"/>
      <c r="EV106" s="150"/>
      <c r="EW106" s="150"/>
      <c r="EX106" s="150"/>
      <c r="EY106" s="150"/>
      <c r="EZ106" s="150"/>
      <c r="FA106" s="150"/>
      <c r="FB106" s="150"/>
      <c r="FC106" s="150"/>
      <c r="FD106" s="150"/>
      <c r="FE106" s="150"/>
      <c r="FF106" s="150"/>
      <c r="FG106" s="150"/>
      <c r="FH106" s="150"/>
      <c r="FI106" s="150"/>
      <c r="FJ106" s="150"/>
      <c r="FK106" s="150"/>
      <c r="FL106" s="150"/>
      <c r="FM106" s="150"/>
      <c r="FN106" s="150"/>
      <c r="FO106" s="150"/>
      <c r="FP106" s="150"/>
      <c r="FQ106" s="150"/>
      <c r="FR106" s="150"/>
      <c r="FS106" s="152"/>
      <c r="FT106" s="150"/>
      <c r="FU106" s="150"/>
      <c r="FV106" s="150"/>
      <c r="FW106" s="150"/>
      <c r="FX106" s="150"/>
      <c r="FY106" s="150"/>
      <c r="FZ106" s="150"/>
      <c r="GA106" s="150"/>
      <c r="GB106" s="150"/>
      <c r="GC106" s="150"/>
      <c r="GD106" s="150"/>
      <c r="GE106" s="150"/>
      <c r="GF106" s="150"/>
      <c r="GG106" s="150"/>
      <c r="GH106" s="150"/>
      <c r="GI106" s="150"/>
      <c r="GJ106" s="150"/>
      <c r="GK106" s="150"/>
      <c r="GL106" s="150"/>
      <c r="GM106" s="150"/>
      <c r="GN106" s="150"/>
      <c r="GO106" s="150"/>
      <c r="GP106" s="150"/>
      <c r="GQ106" s="150"/>
      <c r="GR106" s="150"/>
      <c r="GS106" s="150"/>
      <c r="GT106" s="150"/>
      <c r="GU106" s="160"/>
      <c r="GV106" s="150"/>
      <c r="GW106" s="160"/>
      <c r="GX106" s="150"/>
      <c r="GY106" s="161"/>
      <c r="GZ106" s="150"/>
      <c r="HA106" s="150"/>
    </row>
    <row r="107" spans="1:269 7319:7346" x14ac:dyDescent="0.25">
      <c r="B107" s="163"/>
      <c r="C107" s="163"/>
    </row>
    <row r="108" spans="1:269 7319:7346" x14ac:dyDescent="0.25">
      <c r="B108" s="163"/>
      <c r="C108" s="163"/>
    </row>
    <row r="109" spans="1:269 7319:7346" x14ac:dyDescent="0.25">
      <c r="B109" s="163"/>
      <c r="C109" s="163"/>
      <c r="G109" s="173"/>
      <c r="H109" s="173"/>
    </row>
    <row r="110" spans="1:269 7319:7346" x14ac:dyDescent="0.25">
      <c r="B110" s="163"/>
      <c r="C110" s="163"/>
      <c r="G110" s="173"/>
      <c r="H110" s="173"/>
    </row>
    <row r="111" spans="1:269 7319:7346" x14ac:dyDescent="0.25">
      <c r="B111" s="163"/>
      <c r="C111" s="163"/>
    </row>
    <row r="112" spans="1:269 7319:7346" x14ac:dyDescent="0.25">
      <c r="B112" s="163"/>
      <c r="C112" s="163"/>
    </row>
    <row r="113" spans="2:9" x14ac:dyDescent="0.25">
      <c r="B113" s="163"/>
      <c r="C113" s="163"/>
    </row>
    <row r="114" spans="2:9" x14ac:dyDescent="0.25">
      <c r="B114" s="163"/>
      <c r="C114" s="163"/>
    </row>
    <row r="115" spans="2:9" x14ac:dyDescent="0.25">
      <c r="B115" s="163"/>
      <c r="C115" s="163"/>
    </row>
    <row r="116" spans="2:9" x14ac:dyDescent="0.25">
      <c r="B116" s="163"/>
      <c r="C116" s="163"/>
    </row>
    <row r="117" spans="2:9" x14ac:dyDescent="0.25">
      <c r="B117" s="163"/>
      <c r="C117" s="163"/>
    </row>
    <row r="118" spans="2:9" x14ac:dyDescent="0.25">
      <c r="B118" s="163"/>
      <c r="I118"/>
    </row>
    <row r="119" spans="2:9" x14ac:dyDescent="0.25">
      <c r="B119" s="163"/>
    </row>
    <row r="120" spans="2:9" x14ac:dyDescent="0.25">
      <c r="B120" s="163"/>
    </row>
    <row r="121" spans="2:9" x14ac:dyDescent="0.25">
      <c r="B121" s="163"/>
    </row>
    <row r="122" spans="2:9" x14ac:dyDescent="0.25">
      <c r="B122" s="163"/>
    </row>
    <row r="123" spans="2:9" x14ac:dyDescent="0.25">
      <c r="B123" s="163"/>
    </row>
    <row r="124" spans="2:9" x14ac:dyDescent="0.25">
      <c r="B124" s="163"/>
    </row>
    <row r="125" spans="2:9" x14ac:dyDescent="0.25">
      <c r="B125" s="163"/>
    </row>
    <row r="126" spans="2:9" x14ac:dyDescent="0.25">
      <c r="B126" s="163"/>
    </row>
    <row r="127" spans="2:9" x14ac:dyDescent="0.25">
      <c r="B127" s="163"/>
    </row>
    <row r="128" spans="2:9" x14ac:dyDescent="0.25">
      <c r="B128" s="163"/>
    </row>
    <row r="129" spans="2:3" x14ac:dyDescent="0.25">
      <c r="B129" s="163"/>
    </row>
    <row r="130" spans="2:3" x14ac:dyDescent="0.25">
      <c r="B130" s="163"/>
    </row>
    <row r="131" spans="2:3" x14ac:dyDescent="0.25">
      <c r="B131" s="163"/>
      <c r="C131" s="163"/>
    </row>
    <row r="132" spans="2:3" x14ac:dyDescent="0.25">
      <c r="B132" s="163"/>
      <c r="C132" s="163"/>
    </row>
    <row r="133" spans="2:3" x14ac:dyDescent="0.25">
      <c r="B133" s="163"/>
      <c r="C133" s="163"/>
    </row>
    <row r="134" spans="2:3" x14ac:dyDescent="0.25">
      <c r="B134" s="163"/>
      <c r="C134" s="163"/>
    </row>
    <row r="135" spans="2:3" x14ac:dyDescent="0.25">
      <c r="B135" s="163"/>
      <c r="C135" s="163"/>
    </row>
    <row r="136" spans="2:3" x14ac:dyDescent="0.25">
      <c r="B136" s="163"/>
      <c r="C136" s="163"/>
    </row>
    <row r="137" spans="2:3" x14ac:dyDescent="0.25">
      <c r="B137" s="163"/>
      <c r="C137" s="163"/>
    </row>
    <row r="138" spans="2:3" x14ac:dyDescent="0.25">
      <c r="B138" s="163"/>
      <c r="C138" s="163"/>
    </row>
    <row r="139" spans="2:3" x14ac:dyDescent="0.25">
      <c r="B139" s="163"/>
      <c r="C139" s="163"/>
    </row>
    <row r="140" spans="2:3" x14ac:dyDescent="0.25">
      <c r="B140" s="163"/>
      <c r="C140" s="163"/>
    </row>
    <row r="141" spans="2:3" x14ac:dyDescent="0.25">
      <c r="B141" s="163"/>
      <c r="C141" s="163"/>
    </row>
    <row r="142" spans="2:3" x14ac:dyDescent="0.25">
      <c r="B142" s="163"/>
      <c r="C142" s="163"/>
    </row>
    <row r="143" spans="2:3" x14ac:dyDescent="0.25">
      <c r="B143" s="163"/>
      <c r="C143" s="163"/>
    </row>
    <row r="144" spans="2:3" x14ac:dyDescent="0.25">
      <c r="B144" s="163"/>
      <c r="C144" s="163"/>
    </row>
    <row r="145" spans="2:3" x14ac:dyDescent="0.25">
      <c r="B145" s="163"/>
      <c r="C145" s="163"/>
    </row>
    <row r="146" spans="2:3" x14ac:dyDescent="0.25">
      <c r="B146" s="163"/>
      <c r="C146" s="163"/>
    </row>
    <row r="147" spans="2:3" x14ac:dyDescent="0.25">
      <c r="B147" s="163"/>
      <c r="C147" s="163"/>
    </row>
    <row r="148" spans="2:3" x14ac:dyDescent="0.25">
      <c r="B148" s="163"/>
      <c r="C148" s="163"/>
    </row>
    <row r="149" spans="2:3" x14ac:dyDescent="0.25">
      <c r="B149" s="163"/>
      <c r="C149" s="163"/>
    </row>
    <row r="150" spans="2:3" x14ac:dyDescent="0.25">
      <c r="B150" s="163"/>
      <c r="C150" s="163"/>
    </row>
    <row r="151" spans="2:3" x14ac:dyDescent="0.25">
      <c r="B151" s="163"/>
      <c r="C151" s="163"/>
    </row>
    <row r="152" spans="2:3" x14ac:dyDescent="0.25">
      <c r="B152" s="163"/>
      <c r="C152" s="163"/>
    </row>
    <row r="153" spans="2:3" x14ac:dyDescent="0.25">
      <c r="B153" s="163"/>
      <c r="C153" s="163"/>
    </row>
    <row r="154" spans="2:3" x14ac:dyDescent="0.25">
      <c r="B154" s="163"/>
      <c r="C154" s="163"/>
    </row>
    <row r="155" spans="2:3" x14ac:dyDescent="0.25">
      <c r="B155" s="163"/>
      <c r="C155" s="163"/>
    </row>
    <row r="156" spans="2:3" x14ac:dyDescent="0.25">
      <c r="B156" s="163"/>
      <c r="C156" s="163"/>
    </row>
    <row r="157" spans="2:3" x14ac:dyDescent="0.25">
      <c r="B157" s="163"/>
      <c r="C157" s="163"/>
    </row>
    <row r="158" spans="2:3" x14ac:dyDescent="0.25">
      <c r="B158" s="163"/>
      <c r="C158" s="163"/>
    </row>
    <row r="159" spans="2:3" x14ac:dyDescent="0.25">
      <c r="B159" s="163"/>
      <c r="C159" s="163"/>
    </row>
    <row r="160" spans="2:3" x14ac:dyDescent="0.25">
      <c r="B160" s="163"/>
      <c r="C160" s="163"/>
    </row>
    <row r="161" spans="2:3" x14ac:dyDescent="0.25">
      <c r="B161" s="163"/>
      <c r="C161" s="163"/>
    </row>
    <row r="162" spans="2:3" x14ac:dyDescent="0.25">
      <c r="B162" s="163"/>
      <c r="C162" s="163"/>
    </row>
    <row r="163" spans="2:3" x14ac:dyDescent="0.25">
      <c r="B163" s="163"/>
      <c r="C163" s="163"/>
    </row>
    <row r="164" spans="2:3" x14ac:dyDescent="0.25">
      <c r="B164" s="163"/>
      <c r="C164" s="163"/>
    </row>
    <row r="165" spans="2:3" x14ac:dyDescent="0.25">
      <c r="B165" s="163"/>
      <c r="C165" s="163"/>
    </row>
    <row r="166" spans="2:3" x14ac:dyDescent="0.25">
      <c r="B166" s="163"/>
      <c r="C166" s="163"/>
    </row>
    <row r="167" spans="2:3" x14ac:dyDescent="0.25">
      <c r="B167" s="163"/>
      <c r="C167" s="163"/>
    </row>
    <row r="168" spans="2:3" x14ac:dyDescent="0.25">
      <c r="B168" s="163"/>
      <c r="C168" s="163"/>
    </row>
    <row r="169" spans="2:3" x14ac:dyDescent="0.25">
      <c r="B169" s="163"/>
      <c r="C169" s="163"/>
    </row>
    <row r="170" spans="2:3" x14ac:dyDescent="0.25">
      <c r="B170" s="163"/>
      <c r="C170" s="163"/>
    </row>
    <row r="171" spans="2:3" x14ac:dyDescent="0.25">
      <c r="B171" s="163"/>
      <c r="C171" s="163"/>
    </row>
    <row r="172" spans="2:3" x14ac:dyDescent="0.25">
      <c r="B172" s="163"/>
      <c r="C172" s="163"/>
    </row>
    <row r="173" spans="2:3" x14ac:dyDescent="0.25">
      <c r="B173" s="163"/>
      <c r="C173" s="163"/>
    </row>
    <row r="174" spans="2:3" x14ac:dyDescent="0.25">
      <c r="B174" s="163"/>
      <c r="C174" s="163"/>
    </row>
    <row r="175" spans="2:3" x14ac:dyDescent="0.25">
      <c r="B175" s="163"/>
      <c r="C175" s="163"/>
    </row>
    <row r="176" spans="2:3" x14ac:dyDescent="0.25">
      <c r="B176" s="163"/>
      <c r="C176" s="163"/>
    </row>
    <row r="177" spans="2:3" x14ac:dyDescent="0.25">
      <c r="B177" s="163"/>
      <c r="C177" s="163"/>
    </row>
    <row r="178" spans="2:3" x14ac:dyDescent="0.25">
      <c r="B178" s="163"/>
      <c r="C178" s="163"/>
    </row>
    <row r="179" spans="2:3" x14ac:dyDescent="0.25">
      <c r="B179" s="163"/>
      <c r="C179" s="163"/>
    </row>
    <row r="180" spans="2:3" x14ac:dyDescent="0.25">
      <c r="B180" s="163"/>
      <c r="C180" s="163"/>
    </row>
    <row r="181" spans="2:3" x14ac:dyDescent="0.25">
      <c r="B181" s="163"/>
      <c r="C181" s="163"/>
    </row>
    <row r="182" spans="2:3" x14ac:dyDescent="0.25">
      <c r="B182" s="163"/>
      <c r="C182" s="163"/>
    </row>
    <row r="183" spans="2:3" x14ac:dyDescent="0.25">
      <c r="B183" s="163"/>
      <c r="C183" s="163"/>
    </row>
    <row r="184" spans="2:3" x14ac:dyDescent="0.25">
      <c r="B184" s="163"/>
      <c r="C184" s="163"/>
    </row>
    <row r="185" spans="2:3" x14ac:dyDescent="0.25">
      <c r="B185" s="163"/>
      <c r="C185" s="163"/>
    </row>
    <row r="186" spans="2:3" x14ac:dyDescent="0.25">
      <c r="B186" s="163"/>
      <c r="C186" s="163"/>
    </row>
    <row r="187" spans="2:3" x14ac:dyDescent="0.25">
      <c r="B187" s="163"/>
      <c r="C187" s="163"/>
    </row>
    <row r="188" spans="2:3" x14ac:dyDescent="0.25">
      <c r="B188" s="163"/>
      <c r="C188" s="163"/>
    </row>
    <row r="189" spans="2:3" x14ac:dyDescent="0.25">
      <c r="B189" s="163"/>
      <c r="C189" s="163"/>
    </row>
    <row r="190" spans="2:3" x14ac:dyDescent="0.25">
      <c r="B190" s="163"/>
      <c r="C190" s="163"/>
    </row>
    <row r="191" spans="2:3" x14ac:dyDescent="0.25">
      <c r="B191" s="163"/>
      <c r="C191" s="163"/>
    </row>
    <row r="192" spans="2:3" x14ac:dyDescent="0.25">
      <c r="B192" s="163"/>
      <c r="C192" s="163"/>
    </row>
    <row r="193" spans="2:3" x14ac:dyDescent="0.25">
      <c r="B193" s="163"/>
      <c r="C193" s="163"/>
    </row>
    <row r="194" spans="2:3" x14ac:dyDescent="0.25">
      <c r="B194" s="163"/>
      <c r="C194" s="163"/>
    </row>
    <row r="195" spans="2:3" x14ac:dyDescent="0.25">
      <c r="B195" s="163"/>
      <c r="C195" s="163"/>
    </row>
    <row r="196" spans="2:3" x14ac:dyDescent="0.25">
      <c r="B196" s="163"/>
      <c r="C196" s="163"/>
    </row>
    <row r="197" spans="2:3" x14ac:dyDescent="0.25">
      <c r="B197" s="163"/>
      <c r="C197" s="163"/>
    </row>
    <row r="198" spans="2:3" x14ac:dyDescent="0.25">
      <c r="B198" s="163"/>
      <c r="C198" s="163"/>
    </row>
    <row r="199" spans="2:3" x14ac:dyDescent="0.25">
      <c r="B199" s="163"/>
      <c r="C199" s="163"/>
    </row>
    <row r="200" spans="2:3" x14ac:dyDescent="0.25">
      <c r="B200" s="163"/>
      <c r="C200" s="163"/>
    </row>
    <row r="201" spans="2:3" x14ac:dyDescent="0.25">
      <c r="B201" s="163"/>
      <c r="C201" s="163"/>
    </row>
    <row r="202" spans="2:3" x14ac:dyDescent="0.25">
      <c r="B202" s="163"/>
      <c r="C202" s="163"/>
    </row>
    <row r="203" spans="2:3" x14ac:dyDescent="0.25">
      <c r="B203" s="163"/>
      <c r="C203" s="163"/>
    </row>
    <row r="204" spans="2:3" x14ac:dyDescent="0.25">
      <c r="B204" s="163"/>
      <c r="C204" s="163"/>
    </row>
    <row r="205" spans="2:3" x14ac:dyDescent="0.25">
      <c r="B205" s="163"/>
      <c r="C205" s="163"/>
    </row>
    <row r="206" spans="2:3" x14ac:dyDescent="0.25">
      <c r="B206" s="163"/>
      <c r="C206" s="163"/>
    </row>
    <row r="207" spans="2:3" x14ac:dyDescent="0.25">
      <c r="B207" s="163"/>
      <c r="C207" s="163"/>
    </row>
    <row r="208" spans="2:3" x14ac:dyDescent="0.25">
      <c r="B208" s="163"/>
      <c r="C208" s="163"/>
    </row>
    <row r="209" spans="2:3" x14ac:dyDescent="0.25">
      <c r="B209" s="163"/>
      <c r="C209" s="163"/>
    </row>
    <row r="210" spans="2:3" x14ac:dyDescent="0.25">
      <c r="B210" s="163"/>
      <c r="C210" s="163"/>
    </row>
    <row r="211" spans="2:3" x14ac:dyDescent="0.25">
      <c r="B211" s="163"/>
      <c r="C211" s="163"/>
    </row>
    <row r="212" spans="2:3" x14ac:dyDescent="0.25">
      <c r="B212" s="163"/>
      <c r="C212" s="163"/>
    </row>
    <row r="213" spans="2:3" x14ac:dyDescent="0.25">
      <c r="B213" s="163"/>
      <c r="C213" s="163"/>
    </row>
    <row r="214" spans="2:3" x14ac:dyDescent="0.25">
      <c r="B214" s="163"/>
      <c r="C214" s="163"/>
    </row>
    <row r="215" spans="2:3" x14ac:dyDescent="0.25">
      <c r="B215" s="163"/>
      <c r="C215" s="163"/>
    </row>
    <row r="216" spans="2:3" x14ac:dyDescent="0.25">
      <c r="B216" s="163"/>
      <c r="C216" s="163"/>
    </row>
    <row r="217" spans="2:3" x14ac:dyDescent="0.25">
      <c r="B217" s="163"/>
      <c r="C217" s="163"/>
    </row>
    <row r="218" spans="2:3" x14ac:dyDescent="0.25">
      <c r="B218" s="163"/>
      <c r="C218" s="163"/>
    </row>
    <row r="219" spans="2:3" x14ac:dyDescent="0.25">
      <c r="B219" s="163"/>
      <c r="C219" s="163"/>
    </row>
    <row r="220" spans="2:3" x14ac:dyDescent="0.25">
      <c r="B220" s="163"/>
      <c r="C220" s="163"/>
    </row>
    <row r="221" spans="2:3" x14ac:dyDescent="0.25">
      <c r="B221" s="163"/>
      <c r="C221" s="163"/>
    </row>
    <row r="222" spans="2:3" x14ac:dyDescent="0.25">
      <c r="B222" s="163"/>
      <c r="C222" s="163"/>
    </row>
    <row r="223" spans="2:3" x14ac:dyDescent="0.25">
      <c r="B223" s="163"/>
      <c r="C223" s="163"/>
    </row>
    <row r="224" spans="2:3" x14ac:dyDescent="0.25">
      <c r="B224" s="163"/>
      <c r="C224" s="163"/>
    </row>
    <row r="225" spans="2:3" x14ac:dyDescent="0.25">
      <c r="B225" s="163"/>
      <c r="C225" s="163"/>
    </row>
    <row r="226" spans="2:3" x14ac:dyDescent="0.25">
      <c r="B226" s="163"/>
      <c r="C226" s="163"/>
    </row>
    <row r="227" spans="2:3" x14ac:dyDescent="0.25">
      <c r="B227" s="163"/>
      <c r="C227" s="163"/>
    </row>
    <row r="228" spans="2:3" x14ac:dyDescent="0.25">
      <c r="B228" s="163"/>
      <c r="C228" s="163"/>
    </row>
    <row r="229" spans="2:3" x14ac:dyDescent="0.25">
      <c r="B229" s="163"/>
      <c r="C229" s="163"/>
    </row>
    <row r="230" spans="2:3" x14ac:dyDescent="0.25">
      <c r="B230" s="163"/>
      <c r="C230" s="163"/>
    </row>
    <row r="231" spans="2:3" x14ac:dyDescent="0.25">
      <c r="B231" s="163"/>
      <c r="C231" s="163"/>
    </row>
    <row r="232" spans="2:3" x14ac:dyDescent="0.25">
      <c r="B232" s="163"/>
      <c r="C232" s="163"/>
    </row>
    <row r="233" spans="2:3" x14ac:dyDescent="0.25">
      <c r="B233" s="163"/>
      <c r="C233" s="163"/>
    </row>
    <row r="234" spans="2:3" x14ac:dyDescent="0.25">
      <c r="B234" s="163"/>
      <c r="C234" s="163"/>
    </row>
    <row r="235" spans="2:3" x14ac:dyDescent="0.25">
      <c r="B235" s="163"/>
      <c r="C235" s="163"/>
    </row>
    <row r="236" spans="2:3" x14ac:dyDescent="0.25">
      <c r="B236" s="163"/>
      <c r="C236" s="163"/>
    </row>
    <row r="237" spans="2:3" x14ac:dyDescent="0.25">
      <c r="B237" s="163"/>
      <c r="C237" s="163"/>
    </row>
    <row r="238" spans="2:3" x14ac:dyDescent="0.25">
      <c r="B238" s="163"/>
      <c r="C238" s="163"/>
    </row>
    <row r="239" spans="2:3" x14ac:dyDescent="0.25">
      <c r="B239" s="163"/>
      <c r="C239" s="163"/>
    </row>
    <row r="240" spans="2:3" x14ac:dyDescent="0.25">
      <c r="B240" s="163"/>
      <c r="C240" s="163"/>
    </row>
    <row r="241" spans="2:3" x14ac:dyDescent="0.25">
      <c r="B241" s="163"/>
      <c r="C241" s="163"/>
    </row>
    <row r="242" spans="2:3" x14ac:dyDescent="0.25">
      <c r="B242" s="163"/>
      <c r="C242" s="163"/>
    </row>
    <row r="243" spans="2:3" x14ac:dyDescent="0.25">
      <c r="B243" s="163"/>
      <c r="C243" s="163"/>
    </row>
    <row r="244" spans="2:3" x14ac:dyDescent="0.25">
      <c r="B244" s="163"/>
      <c r="C244" s="163"/>
    </row>
    <row r="245" spans="2:3" x14ac:dyDescent="0.25">
      <c r="B245" s="163"/>
      <c r="C245" s="163"/>
    </row>
    <row r="246" spans="2:3" x14ac:dyDescent="0.25">
      <c r="B246" s="163"/>
      <c r="C246" s="163"/>
    </row>
    <row r="247" spans="2:3" x14ac:dyDescent="0.25">
      <c r="B247" s="163"/>
      <c r="C247" s="163"/>
    </row>
    <row r="248" spans="2:3" x14ac:dyDescent="0.25">
      <c r="B248" s="163"/>
      <c r="C248" s="163"/>
    </row>
    <row r="249" spans="2:3" x14ac:dyDescent="0.25">
      <c r="B249" s="163"/>
      <c r="C249" s="163"/>
    </row>
    <row r="250" spans="2:3" x14ac:dyDescent="0.25">
      <c r="B250" s="163"/>
      <c r="C250" s="163"/>
    </row>
    <row r="251" spans="2:3" x14ac:dyDescent="0.25">
      <c r="B251" s="163"/>
      <c r="C251" s="163"/>
    </row>
    <row r="252" spans="2:3" x14ac:dyDescent="0.25">
      <c r="B252" s="163"/>
      <c r="C252" s="163"/>
    </row>
    <row r="253" spans="2:3" x14ac:dyDescent="0.25">
      <c r="B253" s="163"/>
      <c r="C253" s="163"/>
    </row>
    <row r="254" spans="2:3" x14ac:dyDescent="0.25">
      <c r="B254" s="163"/>
      <c r="C254" s="163"/>
    </row>
    <row r="255" spans="2:3" x14ac:dyDescent="0.25">
      <c r="B255" s="163"/>
      <c r="C255" s="163"/>
    </row>
    <row r="256" spans="2:3" x14ac:dyDescent="0.25">
      <c r="B256" s="163"/>
      <c r="C256" s="163"/>
    </row>
    <row r="257" spans="2:3" x14ac:dyDescent="0.25">
      <c r="B257" s="163"/>
      <c r="C257" s="163"/>
    </row>
    <row r="258" spans="2:3" x14ac:dyDescent="0.25">
      <c r="B258" s="163"/>
      <c r="C258" s="163"/>
    </row>
    <row r="259" spans="2:3" x14ac:dyDescent="0.25">
      <c r="B259" s="163"/>
      <c r="C259" s="163"/>
    </row>
    <row r="260" spans="2:3" x14ac:dyDescent="0.25">
      <c r="B260" s="163"/>
      <c r="C260" s="163"/>
    </row>
    <row r="261" spans="2:3" x14ac:dyDescent="0.25">
      <c r="B261" s="163"/>
      <c r="C261" s="163"/>
    </row>
    <row r="262" spans="2:3" x14ac:dyDescent="0.25">
      <c r="B262" s="163"/>
      <c r="C262" s="163"/>
    </row>
    <row r="263" spans="2:3" x14ac:dyDescent="0.25">
      <c r="B263" s="163"/>
      <c r="C263" s="163"/>
    </row>
    <row r="264" spans="2:3" x14ac:dyDescent="0.25">
      <c r="B264" s="163"/>
      <c r="C264" s="163"/>
    </row>
    <row r="265" spans="2:3" x14ac:dyDescent="0.25">
      <c r="B265" s="163"/>
      <c r="C265" s="163"/>
    </row>
    <row r="266" spans="2:3" x14ac:dyDescent="0.25">
      <c r="B266" s="163"/>
      <c r="C266" s="163"/>
    </row>
    <row r="267" spans="2:3" x14ac:dyDescent="0.25">
      <c r="B267" s="163"/>
      <c r="C267" s="163"/>
    </row>
    <row r="268" spans="2:3" x14ac:dyDescent="0.25">
      <c r="B268" s="163"/>
      <c r="C268" s="163"/>
    </row>
    <row r="269" spans="2:3" x14ac:dyDescent="0.25">
      <c r="B269" s="163"/>
      <c r="C269" s="163"/>
    </row>
    <row r="270" spans="2:3" x14ac:dyDescent="0.25">
      <c r="B270" s="163"/>
      <c r="C270" s="163"/>
    </row>
    <row r="271" spans="2:3" x14ac:dyDescent="0.25">
      <c r="B271" s="163"/>
      <c r="C271" s="163"/>
    </row>
    <row r="272" spans="2:3" x14ac:dyDescent="0.25">
      <c r="B272" s="163"/>
      <c r="C272" s="163"/>
    </row>
    <row r="273" spans="2:3" x14ac:dyDescent="0.25">
      <c r="B273" s="163"/>
      <c r="C273" s="163"/>
    </row>
    <row r="274" spans="2:3" x14ac:dyDescent="0.25">
      <c r="B274" s="163"/>
      <c r="C274" s="163"/>
    </row>
    <row r="275" spans="2:3" x14ac:dyDescent="0.25">
      <c r="B275" s="163"/>
      <c r="C275" s="163"/>
    </row>
    <row r="276" spans="2:3" x14ac:dyDescent="0.25">
      <c r="B276" s="163"/>
      <c r="C276" s="163"/>
    </row>
    <row r="277" spans="2:3" x14ac:dyDescent="0.25">
      <c r="B277" s="163"/>
      <c r="C277" s="163"/>
    </row>
    <row r="278" spans="2:3" x14ac:dyDescent="0.25">
      <c r="B278" s="163"/>
      <c r="C278" s="163"/>
    </row>
    <row r="279" spans="2:3" x14ac:dyDescent="0.25">
      <c r="B279" s="163"/>
      <c r="C279" s="163"/>
    </row>
    <row r="280" spans="2:3" x14ac:dyDescent="0.25">
      <c r="B280" s="163"/>
      <c r="C280" s="163"/>
    </row>
    <row r="281" spans="2:3" x14ac:dyDescent="0.25">
      <c r="B281" s="163"/>
      <c r="C281" s="163"/>
    </row>
    <row r="282" spans="2:3" x14ac:dyDescent="0.25">
      <c r="B282" s="163"/>
      <c r="C282" s="163"/>
    </row>
    <row r="283" spans="2:3" x14ac:dyDescent="0.25">
      <c r="B283" s="163"/>
      <c r="C283" s="163"/>
    </row>
    <row r="284" spans="2:3" x14ac:dyDescent="0.25">
      <c r="B284" s="163"/>
      <c r="C284" s="163"/>
    </row>
    <row r="285" spans="2:3" x14ac:dyDescent="0.25">
      <c r="B285" s="163"/>
      <c r="C285" s="163"/>
    </row>
    <row r="286" spans="2:3" x14ac:dyDescent="0.25">
      <c r="B286" s="163"/>
      <c r="C286" s="163"/>
    </row>
    <row r="287" spans="2:3" x14ac:dyDescent="0.25">
      <c r="B287" s="163"/>
      <c r="C287" s="163"/>
    </row>
    <row r="288" spans="2:3" x14ac:dyDescent="0.25">
      <c r="B288" s="163"/>
      <c r="C288" s="163"/>
    </row>
    <row r="289" spans="2:3" x14ac:dyDescent="0.25">
      <c r="B289" s="163"/>
      <c r="C289" s="163"/>
    </row>
    <row r="290" spans="2:3" x14ac:dyDescent="0.25">
      <c r="B290" s="163"/>
      <c r="C290" s="163"/>
    </row>
    <row r="291" spans="2:3" x14ac:dyDescent="0.25">
      <c r="B291" s="163"/>
      <c r="C291" s="163"/>
    </row>
    <row r="292" spans="2:3" x14ac:dyDescent="0.25">
      <c r="B292" s="163"/>
      <c r="C292" s="163"/>
    </row>
    <row r="293" spans="2:3" x14ac:dyDescent="0.25">
      <c r="B293" s="163"/>
      <c r="C293" s="163"/>
    </row>
    <row r="294" spans="2:3" x14ac:dyDescent="0.25">
      <c r="B294" s="163"/>
      <c r="C294" s="163"/>
    </row>
    <row r="295" spans="2:3" x14ac:dyDescent="0.25">
      <c r="B295" s="163"/>
      <c r="C295" s="163"/>
    </row>
    <row r="296" spans="2:3" x14ac:dyDescent="0.25">
      <c r="B296" s="163"/>
      <c r="C296" s="163"/>
    </row>
    <row r="297" spans="2:3" x14ac:dyDescent="0.25">
      <c r="B297" s="163"/>
      <c r="C297" s="163"/>
    </row>
    <row r="298" spans="2:3" x14ac:dyDescent="0.25">
      <c r="B298" s="163"/>
      <c r="C298" s="163"/>
    </row>
    <row r="299" spans="2:3" x14ac:dyDescent="0.25">
      <c r="B299" s="163"/>
      <c r="C299" s="163"/>
    </row>
    <row r="300" spans="2:3" x14ac:dyDescent="0.25">
      <c r="B300" s="163"/>
      <c r="C300" s="163"/>
    </row>
    <row r="301" spans="2:3" x14ac:dyDescent="0.25">
      <c r="B301" s="163"/>
      <c r="C301" s="163"/>
    </row>
    <row r="302" spans="2:3" x14ac:dyDescent="0.25">
      <c r="B302" s="163"/>
      <c r="C302" s="163"/>
    </row>
    <row r="303" spans="2:3" x14ac:dyDescent="0.25">
      <c r="B303" s="163"/>
      <c r="C303" s="163"/>
    </row>
    <row r="304" spans="2:3" x14ac:dyDescent="0.25">
      <c r="B304" s="163"/>
      <c r="C304" s="163"/>
    </row>
    <row r="305" spans="2:3" x14ac:dyDescent="0.25">
      <c r="B305" s="163"/>
      <c r="C305" s="163"/>
    </row>
    <row r="306" spans="2:3" x14ac:dyDescent="0.25">
      <c r="B306" s="163"/>
      <c r="C306" s="163"/>
    </row>
    <row r="307" spans="2:3" x14ac:dyDescent="0.25">
      <c r="B307" s="163"/>
      <c r="C307" s="163"/>
    </row>
    <row r="308" spans="2:3" x14ac:dyDescent="0.25">
      <c r="B308" s="163"/>
      <c r="C308" s="163"/>
    </row>
    <row r="309" spans="2:3" x14ac:dyDescent="0.25">
      <c r="B309" s="163"/>
      <c r="C309" s="163"/>
    </row>
    <row r="310" spans="2:3" x14ac:dyDescent="0.25">
      <c r="B310" s="163"/>
      <c r="C310" s="163"/>
    </row>
    <row r="311" spans="2:3" x14ac:dyDescent="0.25">
      <c r="B311" s="163"/>
      <c r="C311" s="163"/>
    </row>
    <row r="312" spans="2:3" x14ac:dyDescent="0.25">
      <c r="B312" s="163"/>
      <c r="C312" s="163"/>
    </row>
    <row r="313" spans="2:3" x14ac:dyDescent="0.25">
      <c r="B313" s="163"/>
      <c r="C313" s="163"/>
    </row>
    <row r="314" spans="2:3" x14ac:dyDescent="0.25">
      <c r="B314" s="163"/>
      <c r="C314" s="163"/>
    </row>
    <row r="315" spans="2:3" x14ac:dyDescent="0.25">
      <c r="B315" s="163"/>
      <c r="C315" s="163"/>
    </row>
    <row r="316" spans="2:3" x14ac:dyDescent="0.25">
      <c r="B316" s="163"/>
      <c r="C316" s="163"/>
    </row>
    <row r="317" spans="2:3" x14ac:dyDescent="0.25">
      <c r="B317" s="163"/>
      <c r="C317" s="163"/>
    </row>
    <row r="318" spans="2:3" x14ac:dyDescent="0.25">
      <c r="B318" s="163"/>
      <c r="C318" s="163"/>
    </row>
    <row r="319" spans="2:3" x14ac:dyDescent="0.25">
      <c r="B319" s="163"/>
      <c r="C319" s="163"/>
    </row>
    <row r="320" spans="2:3" x14ac:dyDescent="0.25">
      <c r="B320" s="163"/>
      <c r="C320" s="163"/>
    </row>
    <row r="321" spans="2:3" x14ac:dyDescent="0.25">
      <c r="B321" s="163"/>
      <c r="C321" s="163"/>
    </row>
    <row r="322" spans="2:3" x14ac:dyDescent="0.25">
      <c r="B322" s="163"/>
      <c r="C322" s="163"/>
    </row>
    <row r="323" spans="2:3" x14ac:dyDescent="0.25">
      <c r="B323" s="163"/>
      <c r="C323" s="163"/>
    </row>
    <row r="324" spans="2:3" x14ac:dyDescent="0.25">
      <c r="B324" s="163"/>
      <c r="C324" s="163"/>
    </row>
    <row r="325" spans="2:3" x14ac:dyDescent="0.25">
      <c r="B325" s="163"/>
      <c r="C325" s="163"/>
    </row>
    <row r="326" spans="2:3" x14ac:dyDescent="0.25">
      <c r="B326" s="163"/>
      <c r="C326" s="163"/>
    </row>
    <row r="327" spans="2:3" x14ac:dyDescent="0.25">
      <c r="B327" s="163"/>
      <c r="C327" s="163"/>
    </row>
    <row r="328" spans="2:3" x14ac:dyDescent="0.25">
      <c r="B328" s="163"/>
      <c r="C328" s="163"/>
    </row>
    <row r="329" spans="2:3" x14ac:dyDescent="0.25">
      <c r="B329" s="163"/>
      <c r="C329" s="163"/>
    </row>
    <row r="330" spans="2:3" x14ac:dyDescent="0.25">
      <c r="B330" s="163"/>
      <c r="C330" s="163"/>
    </row>
    <row r="331" spans="2:3" x14ac:dyDescent="0.25">
      <c r="B331" s="163"/>
      <c r="C331" s="163"/>
    </row>
    <row r="332" spans="2:3" x14ac:dyDescent="0.25">
      <c r="B332" s="163"/>
      <c r="C332" s="163"/>
    </row>
    <row r="333" spans="2:3" x14ac:dyDescent="0.25">
      <c r="B333" s="163"/>
      <c r="C333" s="163"/>
    </row>
    <row r="334" spans="2:3" x14ac:dyDescent="0.25">
      <c r="B334" s="163"/>
      <c r="C334" s="163"/>
    </row>
    <row r="335" spans="2:3" x14ac:dyDescent="0.25">
      <c r="B335" s="163"/>
      <c r="C335" s="163"/>
    </row>
    <row r="336" spans="2:3" x14ac:dyDescent="0.25">
      <c r="B336" s="163"/>
      <c r="C336" s="163"/>
    </row>
    <row r="337" spans="2:3" x14ac:dyDescent="0.25">
      <c r="B337" s="163"/>
      <c r="C337" s="163"/>
    </row>
    <row r="338" spans="2:3" x14ac:dyDescent="0.25">
      <c r="B338" s="163"/>
      <c r="C338" s="163"/>
    </row>
    <row r="339" spans="2:3" x14ac:dyDescent="0.25">
      <c r="B339" s="163"/>
      <c r="C339" s="163"/>
    </row>
    <row r="340" spans="2:3" x14ac:dyDescent="0.25">
      <c r="B340" s="163"/>
      <c r="C340" s="163"/>
    </row>
    <row r="341" spans="2:3" x14ac:dyDescent="0.25">
      <c r="B341" s="163"/>
      <c r="C341" s="163"/>
    </row>
    <row r="342" spans="2:3" x14ac:dyDescent="0.25">
      <c r="B342" s="163"/>
      <c r="C342" s="163"/>
    </row>
    <row r="343" spans="2:3" x14ac:dyDescent="0.25">
      <c r="B343" s="163"/>
      <c r="C343" s="163"/>
    </row>
    <row r="344" spans="2:3" x14ac:dyDescent="0.25">
      <c r="B344" s="163"/>
      <c r="C344" s="163"/>
    </row>
    <row r="345" spans="2:3" x14ac:dyDescent="0.25">
      <c r="B345" s="163"/>
      <c r="C345" s="163"/>
    </row>
    <row r="346" spans="2:3" x14ac:dyDescent="0.25">
      <c r="B346" s="163"/>
      <c r="C346" s="163"/>
    </row>
    <row r="347" spans="2:3" x14ac:dyDescent="0.25">
      <c r="B347" s="163"/>
      <c r="C347" s="163"/>
    </row>
    <row r="348" spans="2:3" x14ac:dyDescent="0.25">
      <c r="B348" s="163"/>
      <c r="C348" s="163"/>
    </row>
    <row r="349" spans="2:3" x14ac:dyDescent="0.25">
      <c r="B349" s="163"/>
      <c r="C349" s="163"/>
    </row>
    <row r="350" spans="2:3" x14ac:dyDescent="0.25">
      <c r="B350" s="163"/>
      <c r="C350" s="163"/>
    </row>
    <row r="351" spans="2:3" x14ac:dyDescent="0.25">
      <c r="B351" s="163"/>
      <c r="C351" s="163"/>
    </row>
    <row r="352" spans="2:3" x14ac:dyDescent="0.25">
      <c r="B352" s="163"/>
      <c r="C352" s="163"/>
    </row>
    <row r="353" spans="2:3" x14ac:dyDescent="0.25">
      <c r="B353" s="163"/>
      <c r="C353" s="163"/>
    </row>
    <row r="354" spans="2:3" x14ac:dyDescent="0.25">
      <c r="B354" s="163"/>
      <c r="C354" s="163"/>
    </row>
    <row r="355" spans="2:3" x14ac:dyDescent="0.25">
      <c r="B355" s="163"/>
      <c r="C355" s="163"/>
    </row>
    <row r="356" spans="2:3" x14ac:dyDescent="0.25">
      <c r="B356" s="163"/>
      <c r="C356" s="163"/>
    </row>
    <row r="357" spans="2:3" x14ac:dyDescent="0.25">
      <c r="B357" s="163"/>
      <c r="C357" s="163"/>
    </row>
    <row r="358" spans="2:3" x14ac:dyDescent="0.25">
      <c r="B358" s="163"/>
      <c r="C358" s="163"/>
    </row>
    <row r="359" spans="2:3" x14ac:dyDescent="0.25">
      <c r="B359" s="163"/>
      <c r="C359" s="163"/>
    </row>
    <row r="360" spans="2:3" x14ac:dyDescent="0.25">
      <c r="B360" s="163"/>
      <c r="C360" s="163"/>
    </row>
    <row r="361" spans="2:3" x14ac:dyDescent="0.25">
      <c r="B361" s="163"/>
      <c r="C361" s="163"/>
    </row>
    <row r="362" spans="2:3" x14ac:dyDescent="0.25">
      <c r="B362" s="163"/>
      <c r="C362" s="163"/>
    </row>
    <row r="363" spans="2:3" x14ac:dyDescent="0.25">
      <c r="B363" s="163"/>
      <c r="C363" s="163"/>
    </row>
    <row r="364" spans="2:3" x14ac:dyDescent="0.25">
      <c r="B364" s="163"/>
      <c r="C364" s="163"/>
    </row>
    <row r="365" spans="2:3" x14ac:dyDescent="0.25">
      <c r="B365" s="163"/>
      <c r="C365" s="163"/>
    </row>
    <row r="366" spans="2:3" x14ac:dyDescent="0.25">
      <c r="B366" s="163"/>
      <c r="C366" s="163"/>
    </row>
    <row r="367" spans="2:3" x14ac:dyDescent="0.25">
      <c r="B367" s="163"/>
      <c r="C367" s="163"/>
    </row>
    <row r="368" spans="2:3" x14ac:dyDescent="0.25">
      <c r="B368" s="163"/>
      <c r="C368" s="163"/>
    </row>
    <row r="369" spans="2:3" x14ac:dyDescent="0.25">
      <c r="B369" s="163"/>
      <c r="C369" s="163"/>
    </row>
    <row r="370" spans="2:3" x14ac:dyDescent="0.25">
      <c r="B370" s="163"/>
      <c r="C370" s="163"/>
    </row>
    <row r="371" spans="2:3" x14ac:dyDescent="0.25">
      <c r="B371" s="163"/>
      <c r="C371" s="163"/>
    </row>
    <row r="372" spans="2:3" x14ac:dyDescent="0.25">
      <c r="B372" s="163"/>
      <c r="C372" s="163"/>
    </row>
    <row r="373" spans="2:3" x14ac:dyDescent="0.25">
      <c r="B373" s="163"/>
      <c r="C373" s="163"/>
    </row>
    <row r="374" spans="2:3" x14ac:dyDescent="0.25">
      <c r="B374" s="163"/>
      <c r="C374" s="163"/>
    </row>
    <row r="375" spans="2:3" x14ac:dyDescent="0.25">
      <c r="B375" s="163"/>
      <c r="C375" s="163"/>
    </row>
    <row r="376" spans="2:3" x14ac:dyDescent="0.25">
      <c r="B376" s="163"/>
      <c r="C376" s="163"/>
    </row>
    <row r="377" spans="2:3" x14ac:dyDescent="0.25">
      <c r="B377" s="163"/>
      <c r="C377" s="163"/>
    </row>
    <row r="378" spans="2:3" x14ac:dyDescent="0.25">
      <c r="B378" s="163"/>
      <c r="C378" s="163"/>
    </row>
    <row r="379" spans="2:3" x14ac:dyDescent="0.25">
      <c r="B379" s="163"/>
      <c r="C379" s="163"/>
    </row>
    <row r="380" spans="2:3" x14ac:dyDescent="0.25">
      <c r="B380" s="163"/>
      <c r="C380" s="163"/>
    </row>
    <row r="381" spans="2:3" x14ac:dyDescent="0.25">
      <c r="B381" s="163"/>
      <c r="C381" s="163"/>
    </row>
    <row r="382" spans="2:3" x14ac:dyDescent="0.25">
      <c r="B382" s="163"/>
      <c r="C382" s="163"/>
    </row>
    <row r="383" spans="2:3" x14ac:dyDescent="0.25">
      <c r="B383" s="163"/>
      <c r="C383" s="163"/>
    </row>
    <row r="384" spans="2:3" x14ac:dyDescent="0.25">
      <c r="B384" s="163"/>
      <c r="C384" s="163"/>
    </row>
    <row r="385" spans="2:3" x14ac:dyDescent="0.25">
      <c r="B385" s="163"/>
      <c r="C385" s="163"/>
    </row>
    <row r="386" spans="2:3" x14ac:dyDescent="0.25">
      <c r="B386" s="163"/>
      <c r="C386" s="163"/>
    </row>
    <row r="387" spans="2:3" x14ac:dyDescent="0.25">
      <c r="B387" s="163"/>
      <c r="C387" s="163"/>
    </row>
    <row r="388" spans="2:3" x14ac:dyDescent="0.25">
      <c r="B388" s="163"/>
      <c r="C388" s="163"/>
    </row>
    <row r="389" spans="2:3" x14ac:dyDescent="0.25">
      <c r="B389" s="163"/>
      <c r="C389" s="163"/>
    </row>
    <row r="390" spans="2:3" x14ac:dyDescent="0.25">
      <c r="B390" s="163"/>
      <c r="C390" s="163"/>
    </row>
    <row r="391" spans="2:3" x14ac:dyDescent="0.25">
      <c r="B391" s="163"/>
      <c r="C391" s="163"/>
    </row>
    <row r="392" spans="2:3" x14ac:dyDescent="0.25">
      <c r="B392" s="163"/>
      <c r="C392" s="163"/>
    </row>
    <row r="393" spans="2:3" x14ac:dyDescent="0.25">
      <c r="B393" s="163"/>
      <c r="C393" s="163"/>
    </row>
    <row r="394" spans="2:3" x14ac:dyDescent="0.25">
      <c r="B394" s="163"/>
      <c r="C394" s="163"/>
    </row>
    <row r="395" spans="2:3" x14ac:dyDescent="0.25">
      <c r="B395" s="163"/>
      <c r="C395" s="163"/>
    </row>
    <row r="396" spans="2:3" x14ac:dyDescent="0.25">
      <c r="B396" s="163"/>
      <c r="C396" s="163"/>
    </row>
    <row r="397" spans="2:3" x14ac:dyDescent="0.25">
      <c r="B397" s="163"/>
      <c r="C397" s="163"/>
    </row>
    <row r="398" spans="2:3" x14ac:dyDescent="0.25">
      <c r="B398" s="163"/>
      <c r="C398" s="163"/>
    </row>
    <row r="399" spans="2:3" x14ac:dyDescent="0.25">
      <c r="B399" s="163"/>
      <c r="C399" s="163"/>
    </row>
    <row r="400" spans="2:3" x14ac:dyDescent="0.25">
      <c r="B400" s="163"/>
      <c r="C400" s="163"/>
    </row>
    <row r="401" spans="2:3" x14ac:dyDescent="0.25">
      <c r="B401" s="163"/>
      <c r="C401" s="163"/>
    </row>
    <row r="402" spans="2:3" x14ac:dyDescent="0.25">
      <c r="B402" s="163"/>
      <c r="C402" s="163"/>
    </row>
    <row r="403" spans="2:3" x14ac:dyDescent="0.25">
      <c r="B403" s="163"/>
      <c r="C403" s="163"/>
    </row>
    <row r="404" spans="2:3" x14ac:dyDescent="0.25">
      <c r="B404" s="163"/>
      <c r="C404" s="163"/>
    </row>
    <row r="405" spans="2:3" x14ac:dyDescent="0.25">
      <c r="B405" s="163"/>
      <c r="C405" s="163"/>
    </row>
    <row r="406" spans="2:3" x14ac:dyDescent="0.25">
      <c r="B406" s="163"/>
      <c r="C406" s="163"/>
    </row>
    <row r="407" spans="2:3" x14ac:dyDescent="0.25">
      <c r="B407" s="163"/>
      <c r="C407" s="163"/>
    </row>
    <row r="408" spans="2:3" x14ac:dyDescent="0.25">
      <c r="B408" s="163"/>
      <c r="C408" s="163"/>
    </row>
    <row r="409" spans="2:3" x14ac:dyDescent="0.25">
      <c r="B409" s="163"/>
      <c r="C409" s="163"/>
    </row>
    <row r="410" spans="2:3" x14ac:dyDescent="0.25">
      <c r="B410" s="163"/>
      <c r="C410" s="163"/>
    </row>
    <row r="411" spans="2:3" x14ac:dyDescent="0.25">
      <c r="B411" s="163"/>
      <c r="C411" s="163"/>
    </row>
    <row r="412" spans="2:3" x14ac:dyDescent="0.25">
      <c r="B412" s="163"/>
      <c r="C412" s="163"/>
    </row>
    <row r="413" spans="2:3" x14ac:dyDescent="0.25">
      <c r="B413" s="163"/>
      <c r="C413" s="163"/>
    </row>
    <row r="414" spans="2:3" x14ac:dyDescent="0.25">
      <c r="B414" s="163"/>
      <c r="C414" s="163"/>
    </row>
    <row r="415" spans="2:3" x14ac:dyDescent="0.25">
      <c r="B415" s="163"/>
      <c r="C415" s="163"/>
    </row>
    <row r="416" spans="2:3" x14ac:dyDescent="0.25">
      <c r="B416" s="163"/>
      <c r="C416" s="163"/>
    </row>
    <row r="417" spans="2:3" x14ac:dyDescent="0.25">
      <c r="B417" s="163"/>
      <c r="C417" s="163"/>
    </row>
    <row r="418" spans="2:3" x14ac:dyDescent="0.25">
      <c r="B418" s="163"/>
      <c r="C418" s="163"/>
    </row>
    <row r="419" spans="2:3" x14ac:dyDescent="0.25">
      <c r="B419" s="163"/>
      <c r="C419" s="163"/>
    </row>
    <row r="420" spans="2:3" x14ac:dyDescent="0.25">
      <c r="B420" s="163"/>
      <c r="C420" s="163"/>
    </row>
    <row r="421" spans="2:3" x14ac:dyDescent="0.25">
      <c r="B421" s="163"/>
      <c r="C421" s="163"/>
    </row>
    <row r="422" spans="2:3" x14ac:dyDescent="0.25">
      <c r="B422" s="163"/>
      <c r="C422" s="163"/>
    </row>
    <row r="423" spans="2:3" x14ac:dyDescent="0.25">
      <c r="B423" s="163"/>
      <c r="C423" s="163"/>
    </row>
    <row r="424" spans="2:3" x14ac:dyDescent="0.25">
      <c r="B424" s="163"/>
      <c r="C424" s="163"/>
    </row>
    <row r="425" spans="2:3" x14ac:dyDescent="0.25">
      <c r="B425" s="163"/>
      <c r="C425" s="163"/>
    </row>
    <row r="426" spans="2:3" x14ac:dyDescent="0.25">
      <c r="B426" s="163"/>
      <c r="C426" s="163"/>
    </row>
    <row r="427" spans="2:3" x14ac:dyDescent="0.25">
      <c r="B427" s="163"/>
      <c r="C427" s="163"/>
    </row>
    <row r="428" spans="2:3" x14ac:dyDescent="0.25">
      <c r="B428" s="163"/>
      <c r="C428" s="163"/>
    </row>
    <row r="429" spans="2:3" x14ac:dyDescent="0.25">
      <c r="B429" s="163"/>
      <c r="C429" s="163"/>
    </row>
    <row r="430" spans="2:3" x14ac:dyDescent="0.25">
      <c r="B430" s="163"/>
      <c r="C430" s="163"/>
    </row>
    <row r="431" spans="2:3" x14ac:dyDescent="0.25">
      <c r="B431" s="163"/>
      <c r="C431" s="163"/>
    </row>
    <row r="432" spans="2:3" x14ac:dyDescent="0.25">
      <c r="B432" s="163"/>
      <c r="C432" s="163"/>
    </row>
    <row r="433" spans="2:3" x14ac:dyDescent="0.25">
      <c r="B433" s="163"/>
      <c r="C433" s="163"/>
    </row>
    <row r="434" spans="2:3" x14ac:dyDescent="0.25">
      <c r="B434" s="163"/>
      <c r="C434" s="163"/>
    </row>
    <row r="435" spans="2:3" x14ac:dyDescent="0.25">
      <c r="B435" s="163"/>
      <c r="C435" s="163"/>
    </row>
    <row r="436" spans="2:3" x14ac:dyDescent="0.25">
      <c r="B436" s="163"/>
      <c r="C436" s="163"/>
    </row>
    <row r="437" spans="2:3" x14ac:dyDescent="0.25">
      <c r="B437" s="163"/>
      <c r="C437" s="163"/>
    </row>
    <row r="438" spans="2:3" x14ac:dyDescent="0.25">
      <c r="B438" s="163"/>
      <c r="C438" s="163"/>
    </row>
    <row r="439" spans="2:3" x14ac:dyDescent="0.25">
      <c r="B439" s="163"/>
      <c r="C439" s="163"/>
    </row>
    <row r="440" spans="2:3" x14ac:dyDescent="0.25">
      <c r="B440" s="163"/>
      <c r="C440" s="163"/>
    </row>
    <row r="441" spans="2:3" x14ac:dyDescent="0.25">
      <c r="B441" s="163"/>
      <c r="C441" s="163"/>
    </row>
    <row r="442" spans="2:3" x14ac:dyDescent="0.25">
      <c r="B442" s="163"/>
      <c r="C442" s="163"/>
    </row>
    <row r="443" spans="2:3" x14ac:dyDescent="0.25">
      <c r="B443" s="163"/>
      <c r="C443" s="163"/>
    </row>
    <row r="444" spans="2:3" x14ac:dyDescent="0.25">
      <c r="B444" s="163"/>
      <c r="C444" s="163"/>
    </row>
    <row r="445" spans="2:3" x14ac:dyDescent="0.25">
      <c r="B445" s="163"/>
      <c r="C445" s="163"/>
    </row>
    <row r="446" spans="2:3" x14ac:dyDescent="0.25">
      <c r="B446" s="163"/>
      <c r="C446" s="163"/>
    </row>
    <row r="447" spans="2:3" x14ac:dyDescent="0.25">
      <c r="B447" s="163"/>
      <c r="C447" s="163"/>
    </row>
    <row r="448" spans="2:3" x14ac:dyDescent="0.25">
      <c r="B448" s="163"/>
      <c r="C448" s="163"/>
    </row>
    <row r="449" spans="2:3" x14ac:dyDescent="0.25">
      <c r="B449" s="163"/>
      <c r="C449" s="163"/>
    </row>
    <row r="450" spans="2:3" x14ac:dyDescent="0.25">
      <c r="B450" s="163"/>
      <c r="C450" s="163"/>
    </row>
    <row r="451" spans="2:3" x14ac:dyDescent="0.25">
      <c r="B451" s="163"/>
      <c r="C451" s="163"/>
    </row>
    <row r="452" spans="2:3" x14ac:dyDescent="0.25">
      <c r="B452" s="163"/>
      <c r="C452" s="163"/>
    </row>
    <row r="453" spans="2:3" x14ac:dyDescent="0.25">
      <c r="B453" s="163"/>
      <c r="C453" s="163"/>
    </row>
    <row r="454" spans="2:3" x14ac:dyDescent="0.25">
      <c r="B454" s="163"/>
      <c r="C454" s="163"/>
    </row>
    <row r="455" spans="2:3" x14ac:dyDescent="0.25">
      <c r="B455" s="163"/>
      <c r="C455" s="163"/>
    </row>
    <row r="456" spans="2:3" x14ac:dyDescent="0.25">
      <c r="B456" s="163"/>
      <c r="C456" s="163"/>
    </row>
    <row r="457" spans="2:3" x14ac:dyDescent="0.25">
      <c r="B457" s="163"/>
      <c r="C457" s="163"/>
    </row>
    <row r="458" spans="2:3" x14ac:dyDescent="0.25">
      <c r="B458" s="163"/>
      <c r="C458" s="163"/>
    </row>
    <row r="459" spans="2:3" x14ac:dyDescent="0.25">
      <c r="B459" s="163"/>
      <c r="C459" s="163"/>
    </row>
    <row r="460" spans="2:3" x14ac:dyDescent="0.25">
      <c r="B460" s="163"/>
      <c r="C460" s="163"/>
    </row>
    <row r="461" spans="2:3" x14ac:dyDescent="0.25">
      <c r="B461" s="163"/>
      <c r="C461" s="163"/>
    </row>
    <row r="462" spans="2:3" x14ac:dyDescent="0.25">
      <c r="B462" s="163"/>
      <c r="C462" s="163"/>
    </row>
    <row r="463" spans="2:3" x14ac:dyDescent="0.25">
      <c r="B463" s="163"/>
      <c r="C463" s="163"/>
    </row>
    <row r="464" spans="2:3" x14ac:dyDescent="0.25">
      <c r="B464" s="163"/>
      <c r="C464" s="163"/>
    </row>
    <row r="465" spans="2:3" x14ac:dyDescent="0.25">
      <c r="B465" s="163"/>
      <c r="C465" s="163"/>
    </row>
    <row r="466" spans="2:3" x14ac:dyDescent="0.25">
      <c r="B466" s="163"/>
      <c r="C466" s="163"/>
    </row>
    <row r="467" spans="2:3" x14ac:dyDescent="0.25">
      <c r="B467" s="163"/>
      <c r="C467" s="163"/>
    </row>
    <row r="468" spans="2:3" x14ac:dyDescent="0.25">
      <c r="B468" s="163"/>
      <c r="C468" s="163"/>
    </row>
    <row r="469" spans="2:3" x14ac:dyDescent="0.25">
      <c r="B469" s="163"/>
      <c r="C469" s="163"/>
    </row>
    <row r="470" spans="2:3" x14ac:dyDescent="0.25">
      <c r="B470" s="163"/>
      <c r="C470" s="163"/>
    </row>
    <row r="471" spans="2:3" x14ac:dyDescent="0.25">
      <c r="B471" s="163"/>
      <c r="C471" s="163"/>
    </row>
    <row r="472" spans="2:3" x14ac:dyDescent="0.25">
      <c r="B472" s="163"/>
      <c r="C472" s="163"/>
    </row>
    <row r="473" spans="2:3" x14ac:dyDescent="0.25">
      <c r="B473" s="163"/>
      <c r="C473" s="163"/>
    </row>
    <row r="474" spans="2:3" x14ac:dyDescent="0.25">
      <c r="B474" s="163"/>
      <c r="C474" s="163"/>
    </row>
    <row r="475" spans="2:3" x14ac:dyDescent="0.25">
      <c r="B475" s="163"/>
      <c r="C475" s="163"/>
    </row>
    <row r="476" spans="2:3" x14ac:dyDescent="0.25">
      <c r="B476" s="163"/>
      <c r="C476" s="163"/>
    </row>
    <row r="477" spans="2:3" x14ac:dyDescent="0.25">
      <c r="B477" s="163"/>
      <c r="C477" s="163"/>
    </row>
    <row r="478" spans="2:3" x14ac:dyDescent="0.25">
      <c r="B478" s="163"/>
      <c r="C478" s="163"/>
    </row>
    <row r="479" spans="2:3" x14ac:dyDescent="0.25">
      <c r="B479" s="163"/>
      <c r="C479" s="163"/>
    </row>
    <row r="480" spans="2:3" x14ac:dyDescent="0.25">
      <c r="B480" s="163"/>
      <c r="C480" s="163"/>
    </row>
    <row r="481" spans="2:3" x14ac:dyDescent="0.25">
      <c r="B481" s="163"/>
      <c r="C481" s="163"/>
    </row>
    <row r="482" spans="2:3" x14ac:dyDescent="0.25">
      <c r="B482" s="163"/>
      <c r="C482" s="163"/>
    </row>
    <row r="483" spans="2:3" x14ac:dyDescent="0.25">
      <c r="B483" s="163"/>
      <c r="C483" s="163"/>
    </row>
    <row r="484" spans="2:3" x14ac:dyDescent="0.25">
      <c r="B484" s="163"/>
      <c r="C484" s="163"/>
    </row>
    <row r="485" spans="2:3" x14ac:dyDescent="0.25">
      <c r="B485" s="163"/>
      <c r="C485" s="163"/>
    </row>
    <row r="486" spans="2:3" x14ac:dyDescent="0.25">
      <c r="B486" s="163"/>
      <c r="C486" s="163"/>
    </row>
    <row r="487" spans="2:3" x14ac:dyDescent="0.25">
      <c r="B487" s="163"/>
      <c r="C487" s="163"/>
    </row>
    <row r="488" spans="2:3" x14ac:dyDescent="0.25">
      <c r="B488" s="163"/>
      <c r="C488" s="163"/>
    </row>
    <row r="489" spans="2:3" x14ac:dyDescent="0.25">
      <c r="B489" s="163"/>
      <c r="C489" s="163"/>
    </row>
    <row r="490" spans="2:3" x14ac:dyDescent="0.25">
      <c r="B490" s="163"/>
      <c r="C490" s="163"/>
    </row>
    <row r="491" spans="2:3" x14ac:dyDescent="0.25">
      <c r="B491" s="163"/>
      <c r="C491" s="163"/>
    </row>
    <row r="492" spans="2:3" x14ac:dyDescent="0.25">
      <c r="B492" s="163"/>
      <c r="C492" s="163"/>
    </row>
    <row r="493" spans="2:3" x14ac:dyDescent="0.25">
      <c r="B493" s="163"/>
      <c r="C493" s="163"/>
    </row>
    <row r="494" spans="2:3" x14ac:dyDescent="0.25">
      <c r="B494" s="163"/>
      <c r="C494" s="163"/>
    </row>
    <row r="495" spans="2:3" x14ac:dyDescent="0.25">
      <c r="B495" s="163"/>
      <c r="C495" s="163"/>
    </row>
    <row r="496" spans="2:3" x14ac:dyDescent="0.25">
      <c r="B496" s="163"/>
      <c r="C496" s="163"/>
    </row>
    <row r="497" spans="2:3" x14ac:dyDescent="0.25">
      <c r="B497" s="163"/>
      <c r="C497" s="163"/>
    </row>
    <row r="498" spans="2:3" x14ac:dyDescent="0.25">
      <c r="B498" s="163"/>
      <c r="C498" s="163"/>
    </row>
    <row r="499" spans="2:3" x14ac:dyDescent="0.25">
      <c r="B499" s="163"/>
      <c r="C499" s="163"/>
    </row>
    <row r="500" spans="2:3" x14ac:dyDescent="0.25">
      <c r="B500" s="163"/>
      <c r="C500" s="163"/>
    </row>
    <row r="501" spans="2:3" x14ac:dyDescent="0.25">
      <c r="B501" s="163"/>
      <c r="C501" s="163"/>
    </row>
    <row r="502" spans="2:3" x14ac:dyDescent="0.25">
      <c r="B502" s="163"/>
      <c r="C502" s="163"/>
    </row>
    <row r="503" spans="2:3" x14ac:dyDescent="0.25">
      <c r="B503" s="163"/>
      <c r="C503" s="163"/>
    </row>
    <row r="504" spans="2:3" x14ac:dyDescent="0.25">
      <c r="B504" s="163"/>
      <c r="C504" s="163"/>
    </row>
    <row r="505" spans="2:3" x14ac:dyDescent="0.25">
      <c r="B505" s="163"/>
      <c r="C505" s="163"/>
    </row>
    <row r="506" spans="2:3" x14ac:dyDescent="0.25">
      <c r="B506" s="163"/>
      <c r="C506" s="163"/>
    </row>
    <row r="507" spans="2:3" x14ac:dyDescent="0.25">
      <c r="B507" s="163"/>
      <c r="C507" s="163"/>
    </row>
    <row r="508" spans="2:3" x14ac:dyDescent="0.25">
      <c r="B508" s="163"/>
      <c r="C508" s="163"/>
    </row>
    <row r="509" spans="2:3" x14ac:dyDescent="0.25">
      <c r="B509" s="163"/>
      <c r="C509" s="163"/>
    </row>
    <row r="510" spans="2:3" x14ac:dyDescent="0.25">
      <c r="B510" s="163"/>
      <c r="C510" s="163"/>
    </row>
    <row r="511" spans="2:3" x14ac:dyDescent="0.25">
      <c r="B511" s="163"/>
      <c r="C511" s="163"/>
    </row>
    <row r="512" spans="2:3" x14ac:dyDescent="0.25">
      <c r="B512" s="163"/>
      <c r="C512" s="163"/>
    </row>
    <row r="513" spans="2:3" x14ac:dyDescent="0.25">
      <c r="B513" s="163"/>
      <c r="C513" s="163"/>
    </row>
    <row r="514" spans="2:3" x14ac:dyDescent="0.25">
      <c r="B514" s="163"/>
      <c r="C514" s="163"/>
    </row>
    <row r="515" spans="2:3" x14ac:dyDescent="0.25">
      <c r="B515" s="163"/>
      <c r="C515" s="163"/>
    </row>
    <row r="516" spans="2:3" x14ac:dyDescent="0.25">
      <c r="B516" s="163"/>
      <c r="C516" s="163"/>
    </row>
    <row r="517" spans="2:3" x14ac:dyDescent="0.25">
      <c r="B517" s="163"/>
      <c r="C517" s="163"/>
    </row>
    <row r="518" spans="2:3" x14ac:dyDescent="0.25">
      <c r="B518" s="163"/>
      <c r="C518" s="163"/>
    </row>
    <row r="519" spans="2:3" x14ac:dyDescent="0.25">
      <c r="B519" s="163"/>
      <c r="C519" s="163"/>
    </row>
    <row r="520" spans="2:3" x14ac:dyDescent="0.25">
      <c r="B520" s="163"/>
      <c r="C520" s="163"/>
    </row>
    <row r="521" spans="2:3" x14ac:dyDescent="0.25">
      <c r="B521" s="163"/>
      <c r="C521" s="163"/>
    </row>
    <row r="522" spans="2:3" x14ac:dyDescent="0.25">
      <c r="B522" s="163"/>
      <c r="C522" s="163"/>
    </row>
    <row r="523" spans="2:3" x14ac:dyDescent="0.25">
      <c r="B523" s="163"/>
      <c r="C523" s="163"/>
    </row>
    <row r="524" spans="2:3" x14ac:dyDescent="0.25">
      <c r="B524" s="163"/>
      <c r="C524" s="163"/>
    </row>
    <row r="525" spans="2:3" x14ac:dyDescent="0.25">
      <c r="B525" s="163"/>
      <c r="C525" s="163"/>
    </row>
    <row r="526" spans="2:3" x14ac:dyDescent="0.25">
      <c r="B526" s="163"/>
      <c r="C526" s="163"/>
    </row>
    <row r="527" spans="2:3" x14ac:dyDescent="0.25">
      <c r="B527" s="163"/>
      <c r="C527" s="163"/>
    </row>
    <row r="528" spans="2:3" x14ac:dyDescent="0.25">
      <c r="B528" s="163"/>
      <c r="C528" s="163"/>
    </row>
    <row r="529" spans="2:3" x14ac:dyDescent="0.25">
      <c r="B529" s="163"/>
      <c r="C529" s="163"/>
    </row>
    <row r="530" spans="2:3" x14ac:dyDescent="0.25">
      <c r="B530" s="163"/>
      <c r="C530" s="163"/>
    </row>
    <row r="531" spans="2:3" x14ac:dyDescent="0.25">
      <c r="B531" s="163"/>
      <c r="C531" s="163"/>
    </row>
    <row r="532" spans="2:3" x14ac:dyDescent="0.25">
      <c r="B532" s="163"/>
      <c r="C532" s="163"/>
    </row>
    <row r="533" spans="2:3" x14ac:dyDescent="0.25">
      <c r="B533" s="163"/>
      <c r="C533" s="163"/>
    </row>
    <row r="534" spans="2:3" x14ac:dyDescent="0.25">
      <c r="B534" s="163"/>
      <c r="C534" s="163"/>
    </row>
    <row r="535" spans="2:3" x14ac:dyDescent="0.25">
      <c r="B535" s="163"/>
      <c r="C535" s="163"/>
    </row>
    <row r="536" spans="2:3" x14ac:dyDescent="0.25">
      <c r="B536" s="163"/>
      <c r="C536" s="163"/>
    </row>
    <row r="537" spans="2:3" x14ac:dyDescent="0.25">
      <c r="B537" s="163"/>
      <c r="C537" s="163"/>
    </row>
    <row r="538" spans="2:3" x14ac:dyDescent="0.25">
      <c r="B538" s="163"/>
      <c r="C538" s="163"/>
    </row>
    <row r="539" spans="2:3" x14ac:dyDescent="0.25">
      <c r="B539" s="163"/>
      <c r="C539" s="163"/>
    </row>
    <row r="540" spans="2:3" x14ac:dyDescent="0.25">
      <c r="B540" s="163"/>
      <c r="C540" s="163"/>
    </row>
    <row r="541" spans="2:3" x14ac:dyDescent="0.25">
      <c r="B541" s="163"/>
      <c r="C541" s="163"/>
    </row>
    <row r="542" spans="2:3" x14ac:dyDescent="0.25">
      <c r="B542" s="163"/>
      <c r="C542" s="163"/>
    </row>
    <row r="543" spans="2:3" x14ac:dyDescent="0.25">
      <c r="B543" s="163"/>
      <c r="C543" s="163"/>
    </row>
    <row r="544" spans="2:3" x14ac:dyDescent="0.25">
      <c r="B544" s="163"/>
      <c r="C544" s="163"/>
    </row>
    <row r="545" spans="2:3" x14ac:dyDescent="0.25">
      <c r="B545" s="163"/>
      <c r="C545" s="163"/>
    </row>
    <row r="546" spans="2:3" x14ac:dyDescent="0.25">
      <c r="B546" s="163"/>
      <c r="C546" s="163"/>
    </row>
    <row r="547" spans="2:3" x14ac:dyDescent="0.25">
      <c r="B547" s="163"/>
      <c r="C547" s="163"/>
    </row>
    <row r="548" spans="2:3" x14ac:dyDescent="0.25">
      <c r="B548" s="163"/>
      <c r="C548" s="163"/>
    </row>
    <row r="549" spans="2:3" x14ac:dyDescent="0.25">
      <c r="B549" s="163"/>
      <c r="C549" s="163"/>
    </row>
    <row r="550" spans="2:3" x14ac:dyDescent="0.25">
      <c r="B550" s="163"/>
      <c r="C550" s="163"/>
    </row>
    <row r="551" spans="2:3" x14ac:dyDescent="0.25">
      <c r="B551" s="163"/>
      <c r="C551" s="163"/>
    </row>
    <row r="552" spans="2:3" x14ac:dyDescent="0.25">
      <c r="B552" s="163"/>
      <c r="C552" s="163"/>
    </row>
    <row r="553" spans="2:3" x14ac:dyDescent="0.25">
      <c r="B553" s="163"/>
      <c r="C553" s="163"/>
    </row>
    <row r="554" spans="2:3" x14ac:dyDescent="0.25">
      <c r="B554" s="163"/>
      <c r="C554" s="163"/>
    </row>
    <row r="555" spans="2:3" x14ac:dyDescent="0.25">
      <c r="B555" s="163"/>
      <c r="C555" s="163"/>
    </row>
    <row r="556" spans="2:3" x14ac:dyDescent="0.25">
      <c r="B556" s="163"/>
      <c r="C556" s="163"/>
    </row>
    <row r="557" spans="2:3" x14ac:dyDescent="0.25">
      <c r="B557" s="163"/>
      <c r="C557" s="163"/>
    </row>
    <row r="558" spans="2:3" x14ac:dyDescent="0.25">
      <c r="B558" s="163"/>
      <c r="C558" s="163"/>
    </row>
    <row r="559" spans="2:3" x14ac:dyDescent="0.25">
      <c r="B559" s="163"/>
      <c r="C559" s="163"/>
    </row>
    <row r="560" spans="2:3" x14ac:dyDescent="0.25">
      <c r="B560" s="163"/>
      <c r="C560" s="163"/>
    </row>
    <row r="561" spans="2:3" x14ac:dyDescent="0.25">
      <c r="B561" s="163"/>
      <c r="C561" s="163"/>
    </row>
    <row r="562" spans="2:3" x14ac:dyDescent="0.25">
      <c r="B562" s="163"/>
      <c r="C562" s="163"/>
    </row>
    <row r="563" spans="2:3" x14ac:dyDescent="0.25">
      <c r="B563" s="163"/>
      <c r="C563" s="163"/>
    </row>
    <row r="564" spans="2:3" x14ac:dyDescent="0.25">
      <c r="B564" s="163"/>
      <c r="C564" s="163"/>
    </row>
    <row r="565" spans="2:3" x14ac:dyDescent="0.25">
      <c r="B565" s="163"/>
      <c r="C565" s="163"/>
    </row>
    <row r="566" spans="2:3" x14ac:dyDescent="0.25">
      <c r="B566" s="163"/>
      <c r="C566" s="163"/>
    </row>
    <row r="567" spans="2:3" x14ac:dyDescent="0.25">
      <c r="B567" s="163"/>
      <c r="C567" s="163"/>
    </row>
    <row r="568" spans="2:3" x14ac:dyDescent="0.25">
      <c r="B568" s="163"/>
      <c r="C568" s="163"/>
    </row>
    <row r="569" spans="2:3" x14ac:dyDescent="0.25">
      <c r="B569" s="163"/>
      <c r="C569" s="163"/>
    </row>
    <row r="570" spans="2:3" x14ac:dyDescent="0.25">
      <c r="B570" s="163"/>
      <c r="C570" s="163"/>
    </row>
    <row r="571" spans="2:3" x14ac:dyDescent="0.25">
      <c r="B571" s="163"/>
      <c r="C571" s="163"/>
    </row>
    <row r="572" spans="2:3" x14ac:dyDescent="0.25">
      <c r="B572" s="163"/>
      <c r="C572" s="163"/>
    </row>
    <row r="573" spans="2:3" x14ac:dyDescent="0.25">
      <c r="B573" s="163"/>
      <c r="C573" s="163"/>
    </row>
    <row r="574" spans="2:3" x14ac:dyDescent="0.25">
      <c r="B574" s="163"/>
      <c r="C574" s="163"/>
    </row>
    <row r="575" spans="2:3" x14ac:dyDescent="0.25">
      <c r="B575" s="163"/>
      <c r="C575" s="163"/>
    </row>
    <row r="576" spans="2:3" x14ac:dyDescent="0.25">
      <c r="B576" s="163"/>
      <c r="C576" s="163"/>
    </row>
    <row r="577" spans="2:3" x14ac:dyDescent="0.25">
      <c r="B577" s="163"/>
      <c r="C577" s="163"/>
    </row>
    <row r="578" spans="2:3" x14ac:dyDescent="0.25">
      <c r="B578" s="163"/>
      <c r="C578" s="163"/>
    </row>
    <row r="579" spans="2:3" x14ac:dyDescent="0.25">
      <c r="B579" s="163"/>
      <c r="C579" s="163"/>
    </row>
    <row r="580" spans="2:3" x14ac:dyDescent="0.25">
      <c r="B580" s="163"/>
      <c r="C580" s="163"/>
    </row>
    <row r="581" spans="2:3" x14ac:dyDescent="0.25">
      <c r="B581" s="163"/>
      <c r="C581" s="163"/>
    </row>
    <row r="582" spans="2:3" x14ac:dyDescent="0.25">
      <c r="B582" s="163"/>
      <c r="C582" s="163"/>
    </row>
    <row r="583" spans="2:3" x14ac:dyDescent="0.25">
      <c r="B583" s="163"/>
      <c r="C583" s="163"/>
    </row>
    <row r="584" spans="2:3" x14ac:dyDescent="0.25">
      <c r="B584" s="163"/>
      <c r="C584" s="163"/>
    </row>
    <row r="585" spans="2:3" x14ac:dyDescent="0.25">
      <c r="B585" s="163"/>
      <c r="C585" s="163"/>
    </row>
    <row r="586" spans="2:3" x14ac:dyDescent="0.25">
      <c r="B586" s="163"/>
      <c r="C586" s="163"/>
    </row>
    <row r="587" spans="2:3" x14ac:dyDescent="0.25">
      <c r="B587" s="163"/>
      <c r="C587" s="163"/>
    </row>
    <row r="588" spans="2:3" x14ac:dyDescent="0.25">
      <c r="B588" s="163"/>
      <c r="C588" s="163"/>
    </row>
    <row r="589" spans="2:3" x14ac:dyDescent="0.25">
      <c r="B589" s="163"/>
      <c r="C589" s="163"/>
    </row>
    <row r="590" spans="2:3" x14ac:dyDescent="0.25">
      <c r="B590" s="163"/>
      <c r="C590" s="163"/>
    </row>
    <row r="591" spans="2:3" x14ac:dyDescent="0.25">
      <c r="B591" s="163"/>
      <c r="C591" s="163"/>
    </row>
    <row r="592" spans="2:3" x14ac:dyDescent="0.25">
      <c r="B592" s="163"/>
      <c r="C592" s="163"/>
    </row>
    <row r="593" spans="2:3" x14ac:dyDescent="0.25">
      <c r="B593" s="163"/>
      <c r="C593" s="163"/>
    </row>
    <row r="594" spans="2:3" x14ac:dyDescent="0.25">
      <c r="B594" s="163"/>
      <c r="C594" s="163"/>
    </row>
    <row r="595" spans="2:3" x14ac:dyDescent="0.25">
      <c r="B595" s="163"/>
      <c r="C595" s="163"/>
    </row>
    <row r="596" spans="2:3" x14ac:dyDescent="0.25">
      <c r="B596" s="163"/>
      <c r="C596" s="163"/>
    </row>
    <row r="597" spans="2:3" x14ac:dyDescent="0.25">
      <c r="B597" s="163"/>
      <c r="C597" s="163"/>
    </row>
    <row r="598" spans="2:3" x14ac:dyDescent="0.25">
      <c r="B598" s="163"/>
      <c r="C598" s="163"/>
    </row>
    <row r="599" spans="2:3" x14ac:dyDescent="0.25">
      <c r="B599" s="163"/>
      <c r="C599" s="163"/>
    </row>
    <row r="600" spans="2:3" x14ac:dyDescent="0.25">
      <c r="B600" s="163"/>
      <c r="C600" s="163"/>
    </row>
    <row r="601" spans="2:3" x14ac:dyDescent="0.25">
      <c r="B601" s="163"/>
      <c r="C601" s="163"/>
    </row>
    <row r="602" spans="2:3" x14ac:dyDescent="0.25">
      <c r="B602" s="163"/>
      <c r="C602" s="163"/>
    </row>
    <row r="603" spans="2:3" x14ac:dyDescent="0.25">
      <c r="B603" s="163"/>
      <c r="C603" s="163"/>
    </row>
    <row r="604" spans="2:3" x14ac:dyDescent="0.25">
      <c r="B604" s="163"/>
      <c r="C604" s="163"/>
    </row>
    <row r="605" spans="2:3" x14ac:dyDescent="0.25">
      <c r="B605" s="163"/>
      <c r="C605" s="163"/>
    </row>
    <row r="606" spans="2:3" x14ac:dyDescent="0.25">
      <c r="B606" s="163"/>
      <c r="C606" s="163"/>
    </row>
    <row r="607" spans="2:3" x14ac:dyDescent="0.25">
      <c r="B607" s="163"/>
      <c r="C607" s="163"/>
    </row>
    <row r="608" spans="2:3" x14ac:dyDescent="0.25">
      <c r="B608" s="163"/>
      <c r="C608" s="163"/>
    </row>
    <row r="609" spans="2:3" x14ac:dyDescent="0.25">
      <c r="B609" s="163"/>
      <c r="C609" s="163"/>
    </row>
    <row r="610" spans="2:3" x14ac:dyDescent="0.25">
      <c r="B610" s="163"/>
      <c r="C610" s="163"/>
    </row>
    <row r="611" spans="2:3" x14ac:dyDescent="0.25">
      <c r="B611" s="163"/>
      <c r="C611" s="163"/>
    </row>
    <row r="612" spans="2:3" x14ac:dyDescent="0.25">
      <c r="B612" s="163"/>
      <c r="C612" s="163"/>
    </row>
    <row r="613" spans="2:3" x14ac:dyDescent="0.25">
      <c r="B613" s="163"/>
      <c r="C613" s="163"/>
    </row>
    <row r="614" spans="2:3" x14ac:dyDescent="0.25">
      <c r="B614" s="163"/>
      <c r="C614" s="163"/>
    </row>
    <row r="615" spans="2:3" x14ac:dyDescent="0.25">
      <c r="B615" s="163"/>
      <c r="C615" s="163"/>
    </row>
    <row r="616" spans="2:3" x14ac:dyDescent="0.25">
      <c r="B616" s="163"/>
      <c r="C616" s="163"/>
    </row>
    <row r="617" spans="2:3" x14ac:dyDescent="0.25">
      <c r="B617" s="163"/>
      <c r="C617" s="163"/>
    </row>
    <row r="618" spans="2:3" x14ac:dyDescent="0.25">
      <c r="B618" s="163"/>
      <c r="C618" s="163"/>
    </row>
    <row r="619" spans="2:3" x14ac:dyDescent="0.25">
      <c r="B619" s="163"/>
      <c r="C619" s="163"/>
    </row>
    <row r="620" spans="2:3" x14ac:dyDescent="0.25">
      <c r="B620" s="163"/>
      <c r="C620" s="163"/>
    </row>
    <row r="621" spans="2:3" x14ac:dyDescent="0.25">
      <c r="B621" s="163"/>
      <c r="C621" s="163"/>
    </row>
    <row r="622" spans="2:3" x14ac:dyDescent="0.25">
      <c r="B622" s="163"/>
      <c r="C622" s="163"/>
    </row>
    <row r="623" spans="2:3" x14ac:dyDescent="0.25">
      <c r="B623" s="163"/>
      <c r="C623" s="163"/>
    </row>
    <row r="624" spans="2:3" x14ac:dyDescent="0.25">
      <c r="B624" s="163"/>
      <c r="C624" s="163"/>
    </row>
    <row r="625" spans="2:3" x14ac:dyDescent="0.25">
      <c r="B625" s="163"/>
      <c r="C625" s="163"/>
    </row>
    <row r="626" spans="2:3" x14ac:dyDescent="0.25">
      <c r="B626" s="163"/>
      <c r="C626" s="163"/>
    </row>
    <row r="627" spans="2:3" x14ac:dyDescent="0.25">
      <c r="B627" s="163"/>
      <c r="C627" s="163"/>
    </row>
    <row r="628" spans="2:3" x14ac:dyDescent="0.25">
      <c r="B628" s="163"/>
      <c r="C628" s="163"/>
    </row>
    <row r="629" spans="2:3" x14ac:dyDescent="0.25">
      <c r="B629" s="163"/>
      <c r="C629" s="163"/>
    </row>
    <row r="630" spans="2:3" x14ac:dyDescent="0.25">
      <c r="B630" s="163"/>
      <c r="C630" s="163"/>
    </row>
    <row r="631" spans="2:3" x14ac:dyDescent="0.25">
      <c r="B631" s="163"/>
      <c r="C631" s="163"/>
    </row>
    <row r="632" spans="2:3" x14ac:dyDescent="0.25">
      <c r="B632" s="163"/>
      <c r="C632" s="163"/>
    </row>
    <row r="633" spans="2:3" x14ac:dyDescent="0.25">
      <c r="B633" s="163"/>
      <c r="C633" s="163"/>
    </row>
    <row r="634" spans="2:3" x14ac:dyDescent="0.25">
      <c r="B634" s="163"/>
      <c r="C634" s="163"/>
    </row>
    <row r="635" spans="2:3" x14ac:dyDescent="0.25">
      <c r="B635" s="163"/>
      <c r="C635" s="163"/>
    </row>
    <row r="636" spans="2:3" x14ac:dyDescent="0.25">
      <c r="B636" s="163"/>
      <c r="C636" s="163"/>
    </row>
    <row r="637" spans="2:3" x14ac:dyDescent="0.25">
      <c r="B637" s="163"/>
      <c r="C637" s="163"/>
    </row>
    <row r="638" spans="2:3" x14ac:dyDescent="0.25">
      <c r="B638" s="163"/>
      <c r="C638" s="163"/>
    </row>
    <row r="639" spans="2:3" x14ac:dyDescent="0.25">
      <c r="B639" s="163"/>
      <c r="C639" s="163"/>
    </row>
    <row r="640" spans="2:3" x14ac:dyDescent="0.25">
      <c r="B640" s="163"/>
      <c r="C640" s="163"/>
    </row>
    <row r="641" spans="2:3" x14ac:dyDescent="0.25">
      <c r="B641" s="163"/>
      <c r="C641" s="163"/>
    </row>
    <row r="642" spans="2:3" x14ac:dyDescent="0.25">
      <c r="B642" s="163"/>
      <c r="C642" s="163"/>
    </row>
    <row r="643" spans="2:3" x14ac:dyDescent="0.25">
      <c r="B643" s="163"/>
      <c r="C643" s="163"/>
    </row>
    <row r="644" spans="2:3" x14ac:dyDescent="0.25">
      <c r="B644" s="163"/>
      <c r="C644" s="163"/>
    </row>
    <row r="645" spans="2:3" x14ac:dyDescent="0.25">
      <c r="B645" s="163"/>
      <c r="C645" s="163"/>
    </row>
    <row r="646" spans="2:3" x14ac:dyDescent="0.25">
      <c r="B646" s="163"/>
      <c r="C646" s="163"/>
    </row>
    <row r="647" spans="2:3" x14ac:dyDescent="0.25">
      <c r="B647" s="163"/>
      <c r="C647" s="163"/>
    </row>
    <row r="648" spans="2:3" x14ac:dyDescent="0.25">
      <c r="B648" s="163"/>
      <c r="C648" s="163"/>
    </row>
    <row r="649" spans="2:3" x14ac:dyDescent="0.25">
      <c r="B649" s="163"/>
      <c r="C649" s="163"/>
    </row>
    <row r="650" spans="2:3" x14ac:dyDescent="0.25">
      <c r="B650" s="163"/>
      <c r="C650" s="163"/>
    </row>
    <row r="651" spans="2:3" x14ac:dyDescent="0.25">
      <c r="B651" s="163"/>
      <c r="C651" s="163"/>
    </row>
    <row r="652" spans="2:3" x14ac:dyDescent="0.25">
      <c r="B652" s="163"/>
      <c r="C652" s="163"/>
    </row>
    <row r="653" spans="2:3" x14ac:dyDescent="0.25">
      <c r="B653" s="163"/>
      <c r="C653" s="163"/>
    </row>
    <row r="654" spans="2:3" x14ac:dyDescent="0.25">
      <c r="B654" s="163"/>
      <c r="C654" s="163"/>
    </row>
    <row r="655" spans="2:3" x14ac:dyDescent="0.25">
      <c r="B655" s="163"/>
      <c r="C655" s="163"/>
    </row>
    <row r="656" spans="2:3" x14ac:dyDescent="0.25">
      <c r="B656" s="163"/>
      <c r="C656" s="163"/>
    </row>
    <row r="657" spans="2:3" x14ac:dyDescent="0.25">
      <c r="B657" s="163"/>
      <c r="C657" s="163"/>
    </row>
    <row r="658" spans="2:3" x14ac:dyDescent="0.25">
      <c r="B658" s="163"/>
      <c r="C658" s="163"/>
    </row>
    <row r="659" spans="2:3" x14ac:dyDescent="0.25">
      <c r="B659" s="163"/>
      <c r="C659" s="163"/>
    </row>
    <row r="660" spans="2:3" x14ac:dyDescent="0.25">
      <c r="B660" s="163"/>
      <c r="C660" s="163"/>
    </row>
    <row r="661" spans="2:3" x14ac:dyDescent="0.25">
      <c r="B661" s="163"/>
      <c r="C661" s="163"/>
    </row>
    <row r="662" spans="2:3" x14ac:dyDescent="0.25">
      <c r="B662" s="163"/>
      <c r="C662" s="163"/>
    </row>
    <row r="663" spans="2:3" x14ac:dyDescent="0.25">
      <c r="B663" s="163"/>
      <c r="C663" s="163"/>
    </row>
    <row r="664" spans="2:3" x14ac:dyDescent="0.25">
      <c r="B664" s="163"/>
      <c r="C664" s="163"/>
    </row>
    <row r="665" spans="2:3" x14ac:dyDescent="0.25">
      <c r="B665" s="163"/>
      <c r="C665" s="163"/>
    </row>
    <row r="666" spans="2:3" x14ac:dyDescent="0.25">
      <c r="B666" s="163"/>
      <c r="C666" s="163"/>
    </row>
    <row r="667" spans="2:3" x14ac:dyDescent="0.25">
      <c r="B667" s="163"/>
      <c r="C667" s="163"/>
    </row>
    <row r="668" spans="2:3" x14ac:dyDescent="0.25">
      <c r="B668" s="163"/>
      <c r="C668" s="163"/>
    </row>
    <row r="669" spans="2:3" x14ac:dyDescent="0.25">
      <c r="B669" s="163"/>
      <c r="C669" s="163"/>
    </row>
    <row r="670" spans="2:3" x14ac:dyDescent="0.25">
      <c r="B670" s="163"/>
      <c r="C670" s="163"/>
    </row>
    <row r="671" spans="2:3" x14ac:dyDescent="0.25">
      <c r="B671" s="163"/>
      <c r="C671" s="163"/>
    </row>
    <row r="672" spans="2:3" x14ac:dyDescent="0.25">
      <c r="B672" s="163"/>
      <c r="C672" s="163"/>
    </row>
    <row r="673" spans="2:3" x14ac:dyDescent="0.25">
      <c r="B673" s="163"/>
      <c r="C673" s="163"/>
    </row>
    <row r="674" spans="2:3" x14ac:dyDescent="0.25">
      <c r="B674" s="163"/>
      <c r="C674" s="163"/>
    </row>
    <row r="675" spans="2:3" x14ac:dyDescent="0.25">
      <c r="B675" s="163"/>
      <c r="C675" s="163"/>
    </row>
    <row r="676" spans="2:3" x14ac:dyDescent="0.25">
      <c r="B676" s="163"/>
      <c r="C676" s="163"/>
    </row>
    <row r="677" spans="2:3" x14ac:dyDescent="0.25">
      <c r="B677" s="163"/>
      <c r="C677" s="163"/>
    </row>
    <row r="678" spans="2:3" x14ac:dyDescent="0.25">
      <c r="B678" s="163"/>
      <c r="C678" s="163"/>
    </row>
    <row r="679" spans="2:3" x14ac:dyDescent="0.25">
      <c r="B679" s="163"/>
      <c r="C679" s="163"/>
    </row>
    <row r="680" spans="2:3" x14ac:dyDescent="0.25">
      <c r="B680" s="163"/>
      <c r="C680" s="163"/>
    </row>
    <row r="681" spans="2:3" x14ac:dyDescent="0.25">
      <c r="B681" s="163"/>
      <c r="C681" s="163"/>
    </row>
    <row r="682" spans="2:3" x14ac:dyDescent="0.25">
      <c r="B682" s="163"/>
      <c r="C682" s="163"/>
    </row>
    <row r="683" spans="2:3" x14ac:dyDescent="0.25">
      <c r="B683" s="163"/>
      <c r="C683" s="163"/>
    </row>
    <row r="684" spans="2:3" x14ac:dyDescent="0.25">
      <c r="B684" s="163"/>
      <c r="C684" s="163"/>
    </row>
    <row r="685" spans="2:3" x14ac:dyDescent="0.25">
      <c r="B685" s="163"/>
      <c r="C685" s="163"/>
    </row>
    <row r="686" spans="2:3" x14ac:dyDescent="0.25">
      <c r="B686" s="163"/>
      <c r="C686" s="163"/>
    </row>
    <row r="687" spans="2:3" x14ac:dyDescent="0.25">
      <c r="B687" s="163"/>
      <c r="C687" s="163"/>
    </row>
    <row r="688" spans="2:3" x14ac:dyDescent="0.25">
      <c r="B688" s="163"/>
      <c r="C688" s="163"/>
    </row>
    <row r="689" spans="2:3" x14ac:dyDescent="0.25">
      <c r="B689" s="163"/>
      <c r="C689" s="163"/>
    </row>
    <row r="690" spans="2:3" x14ac:dyDescent="0.25">
      <c r="B690" s="163"/>
      <c r="C690" s="163"/>
    </row>
    <row r="691" spans="2:3" x14ac:dyDescent="0.25">
      <c r="B691" s="163"/>
      <c r="C691" s="163"/>
    </row>
    <row r="692" spans="2:3" x14ac:dyDescent="0.25">
      <c r="B692" s="163"/>
      <c r="C692" s="163"/>
    </row>
    <row r="693" spans="2:3" x14ac:dyDescent="0.25">
      <c r="B693" s="163"/>
      <c r="C693" s="163"/>
    </row>
    <row r="694" spans="2:3" x14ac:dyDescent="0.25">
      <c r="B694" s="163"/>
      <c r="C694" s="163"/>
    </row>
    <row r="695" spans="2:3" x14ac:dyDescent="0.25">
      <c r="B695" s="163"/>
      <c r="C695" s="163"/>
    </row>
    <row r="696" spans="2:3" x14ac:dyDescent="0.25">
      <c r="B696" s="163"/>
      <c r="C696" s="163"/>
    </row>
    <row r="697" spans="2:3" x14ac:dyDescent="0.25">
      <c r="B697" s="163"/>
      <c r="C697" s="163"/>
    </row>
    <row r="698" spans="2:3" x14ac:dyDescent="0.25">
      <c r="B698" s="163"/>
      <c r="C698" s="163"/>
    </row>
    <row r="699" spans="2:3" x14ac:dyDescent="0.25">
      <c r="B699" s="163"/>
      <c r="C699" s="163"/>
    </row>
    <row r="700" spans="2:3" x14ac:dyDescent="0.25">
      <c r="B700" s="163"/>
      <c r="C700" s="163"/>
    </row>
    <row r="701" spans="2:3" x14ac:dyDescent="0.25">
      <c r="B701" s="163"/>
      <c r="C701" s="163"/>
    </row>
    <row r="702" spans="2:3" x14ac:dyDescent="0.25">
      <c r="B702" s="163"/>
      <c r="C702" s="163"/>
    </row>
    <row r="703" spans="2:3" x14ac:dyDescent="0.25">
      <c r="B703" s="163"/>
      <c r="C703" s="163"/>
    </row>
    <row r="704" spans="2:3" x14ac:dyDescent="0.25">
      <c r="B704" s="163"/>
      <c r="C704" s="163"/>
    </row>
    <row r="705" spans="2:3" x14ac:dyDescent="0.25">
      <c r="B705" s="163"/>
      <c r="C705" s="163"/>
    </row>
    <row r="706" spans="2:3" x14ac:dyDescent="0.25">
      <c r="B706" s="163"/>
      <c r="C706" s="163"/>
    </row>
    <row r="707" spans="2:3" x14ac:dyDescent="0.25">
      <c r="B707" s="163"/>
      <c r="C707" s="163"/>
    </row>
    <row r="708" spans="2:3" x14ac:dyDescent="0.25">
      <c r="B708" s="163"/>
      <c r="C708" s="163"/>
    </row>
    <row r="709" spans="2:3" x14ac:dyDescent="0.25">
      <c r="B709" s="163"/>
      <c r="C709" s="163"/>
    </row>
    <row r="710" spans="2:3" x14ac:dyDescent="0.25">
      <c r="B710" s="163"/>
      <c r="C710" s="163"/>
    </row>
    <row r="711" spans="2:3" x14ac:dyDescent="0.25">
      <c r="B711" s="163"/>
      <c r="C711" s="163"/>
    </row>
    <row r="712" spans="2:3" x14ac:dyDescent="0.25">
      <c r="B712" s="163"/>
      <c r="C712" s="163"/>
    </row>
    <row r="713" spans="2:3" x14ac:dyDescent="0.25">
      <c r="B713" s="163"/>
      <c r="C713" s="163"/>
    </row>
    <row r="714" spans="2:3" x14ac:dyDescent="0.25">
      <c r="B714" s="163"/>
      <c r="C714" s="163"/>
    </row>
    <row r="715" spans="2:3" x14ac:dyDescent="0.25">
      <c r="B715" s="163"/>
      <c r="C715" s="163"/>
    </row>
    <row r="716" spans="2:3" x14ac:dyDescent="0.25">
      <c r="B716" s="163"/>
      <c r="C716" s="163"/>
    </row>
    <row r="717" spans="2:3" x14ac:dyDescent="0.25">
      <c r="B717" s="163"/>
      <c r="C717" s="163"/>
    </row>
    <row r="718" spans="2:3" x14ac:dyDescent="0.25">
      <c r="B718" s="163"/>
      <c r="C718" s="163"/>
    </row>
    <row r="719" spans="2:3" x14ac:dyDescent="0.25">
      <c r="B719" s="163"/>
      <c r="C719" s="163"/>
    </row>
    <row r="720" spans="2:3" x14ac:dyDescent="0.25">
      <c r="B720" s="163"/>
      <c r="C720" s="163"/>
    </row>
    <row r="721" spans="2:3" x14ac:dyDescent="0.25">
      <c r="B721" s="163"/>
      <c r="C721" s="163"/>
    </row>
    <row r="722" spans="2:3" x14ac:dyDescent="0.25">
      <c r="B722" s="163"/>
      <c r="C722" s="163"/>
    </row>
    <row r="723" spans="2:3" x14ac:dyDescent="0.25">
      <c r="B723" s="163"/>
      <c r="C723" s="163"/>
    </row>
    <row r="724" spans="2:3" x14ac:dyDescent="0.25">
      <c r="B724" s="163"/>
      <c r="C724" s="163"/>
    </row>
    <row r="725" spans="2:3" x14ac:dyDescent="0.25">
      <c r="B725" s="163"/>
      <c r="C725" s="163"/>
    </row>
    <row r="726" spans="2:3" x14ac:dyDescent="0.25">
      <c r="B726" s="163"/>
      <c r="C726" s="163"/>
    </row>
    <row r="727" spans="2:3" x14ac:dyDescent="0.25">
      <c r="B727" s="163"/>
      <c r="C727" s="163"/>
    </row>
    <row r="728" spans="2:3" x14ac:dyDescent="0.25">
      <c r="B728" s="163"/>
      <c r="C728" s="163"/>
    </row>
    <row r="729" spans="2:3" x14ac:dyDescent="0.25">
      <c r="B729" s="163"/>
      <c r="C729" s="163"/>
    </row>
    <row r="730" spans="2:3" x14ac:dyDescent="0.25">
      <c r="B730" s="163"/>
      <c r="C730" s="163"/>
    </row>
    <row r="731" spans="2:3" x14ac:dyDescent="0.25">
      <c r="B731" s="163"/>
      <c r="C731" s="163"/>
    </row>
    <row r="732" spans="2:3" x14ac:dyDescent="0.25">
      <c r="B732" s="163"/>
      <c r="C732" s="163"/>
    </row>
    <row r="733" spans="2:3" x14ac:dyDescent="0.25">
      <c r="B733" s="163"/>
      <c r="C733" s="163"/>
    </row>
    <row r="734" spans="2:3" x14ac:dyDescent="0.25">
      <c r="B734" s="163"/>
      <c r="C734" s="163"/>
    </row>
    <row r="735" spans="2:3" x14ac:dyDescent="0.25">
      <c r="B735" s="163"/>
      <c r="C735" s="163"/>
    </row>
    <row r="736" spans="2:3" x14ac:dyDescent="0.25">
      <c r="B736" s="163"/>
      <c r="C736" s="163"/>
    </row>
    <row r="737" spans="2:3" x14ac:dyDescent="0.25">
      <c r="B737" s="163"/>
      <c r="C737" s="163"/>
    </row>
    <row r="738" spans="2:3" x14ac:dyDescent="0.25">
      <c r="B738" s="163"/>
      <c r="C738" s="163"/>
    </row>
    <row r="739" spans="2:3" x14ac:dyDescent="0.25">
      <c r="B739" s="163"/>
      <c r="C739" s="163"/>
    </row>
    <row r="740" spans="2:3" x14ac:dyDescent="0.25">
      <c r="B740" s="163"/>
      <c r="C740" s="163"/>
    </row>
    <row r="741" spans="2:3" x14ac:dyDescent="0.25">
      <c r="B741" s="163"/>
      <c r="C741" s="163"/>
    </row>
    <row r="742" spans="2:3" x14ac:dyDescent="0.25">
      <c r="B742" s="163"/>
      <c r="C742" s="163"/>
    </row>
    <row r="743" spans="2:3" x14ac:dyDescent="0.25">
      <c r="B743" s="163"/>
      <c r="C743" s="163"/>
    </row>
    <row r="744" spans="2:3" x14ac:dyDescent="0.25">
      <c r="B744" s="163"/>
      <c r="C744" s="163"/>
    </row>
    <row r="745" spans="2:3" x14ac:dyDescent="0.25">
      <c r="B745" s="163"/>
      <c r="C745" s="163"/>
    </row>
    <row r="746" spans="2:3" x14ac:dyDescent="0.25">
      <c r="B746" s="163"/>
      <c r="C746" s="163"/>
    </row>
    <row r="747" spans="2:3" x14ac:dyDescent="0.25">
      <c r="B747" s="163"/>
      <c r="C747" s="163"/>
    </row>
    <row r="748" spans="2:3" x14ac:dyDescent="0.25">
      <c r="B748" s="163"/>
      <c r="C748" s="163"/>
    </row>
    <row r="749" spans="2:3" x14ac:dyDescent="0.25">
      <c r="B749" s="163"/>
      <c r="C749" s="163"/>
    </row>
    <row r="750" spans="2:3" x14ac:dyDescent="0.25">
      <c r="B750" s="163"/>
      <c r="C750" s="163"/>
    </row>
    <row r="751" spans="2:3" x14ac:dyDescent="0.25">
      <c r="B751" s="163"/>
      <c r="C751" s="163"/>
    </row>
    <row r="752" spans="2:3" x14ac:dyDescent="0.25">
      <c r="B752" s="163"/>
      <c r="C752" s="163"/>
    </row>
    <row r="753" spans="2:3" x14ac:dyDescent="0.25">
      <c r="B753" s="163"/>
      <c r="C753" s="163"/>
    </row>
    <row r="754" spans="2:3" x14ac:dyDescent="0.25">
      <c r="B754" s="163"/>
      <c r="C754" s="163"/>
    </row>
    <row r="755" spans="2:3" x14ac:dyDescent="0.25">
      <c r="B755" s="163"/>
      <c r="C755" s="163"/>
    </row>
    <row r="756" spans="2:3" x14ac:dyDescent="0.25">
      <c r="B756" s="163"/>
      <c r="C756" s="163"/>
    </row>
    <row r="757" spans="2:3" x14ac:dyDescent="0.25">
      <c r="B757" s="163"/>
      <c r="C757" s="163"/>
    </row>
    <row r="758" spans="2:3" x14ac:dyDescent="0.25">
      <c r="B758" s="163"/>
      <c r="C758" s="163"/>
    </row>
    <row r="759" spans="2:3" x14ac:dyDescent="0.25">
      <c r="B759" s="163"/>
      <c r="C759" s="163"/>
    </row>
    <row r="760" spans="2:3" x14ac:dyDescent="0.25">
      <c r="B760" s="163"/>
      <c r="C760" s="163"/>
    </row>
    <row r="761" spans="2:3" x14ac:dyDescent="0.25">
      <c r="B761" s="163"/>
      <c r="C761" s="163"/>
    </row>
    <row r="762" spans="2:3" x14ac:dyDescent="0.25">
      <c r="B762" s="163"/>
      <c r="C762" s="163"/>
    </row>
    <row r="763" spans="2:3" x14ac:dyDescent="0.25">
      <c r="B763" s="163"/>
      <c r="C763" s="163"/>
    </row>
    <row r="764" spans="2:3" x14ac:dyDescent="0.25">
      <c r="B764" s="163"/>
      <c r="C764" s="163"/>
    </row>
    <row r="765" spans="2:3" x14ac:dyDescent="0.25">
      <c r="B765" s="163"/>
      <c r="C765" s="163"/>
    </row>
    <row r="766" spans="2:3" x14ac:dyDescent="0.25">
      <c r="B766" s="163"/>
      <c r="C766" s="163"/>
    </row>
    <row r="767" spans="2:3" x14ac:dyDescent="0.25">
      <c r="B767" s="163"/>
      <c r="C767" s="163"/>
    </row>
    <row r="768" spans="2:3" x14ac:dyDescent="0.25">
      <c r="B768" s="163"/>
      <c r="C768" s="163"/>
    </row>
    <row r="769" spans="2:3" x14ac:dyDescent="0.25">
      <c r="B769" s="163"/>
      <c r="C769" s="163"/>
    </row>
    <row r="770" spans="2:3" x14ac:dyDescent="0.25">
      <c r="B770" s="163"/>
      <c r="C770" s="163"/>
    </row>
    <row r="771" spans="2:3" x14ac:dyDescent="0.25">
      <c r="B771" s="163"/>
      <c r="C771" s="163"/>
    </row>
    <row r="772" spans="2:3" x14ac:dyDescent="0.25">
      <c r="B772" s="163"/>
      <c r="C772" s="163"/>
    </row>
    <row r="773" spans="2:3" x14ac:dyDescent="0.25">
      <c r="B773" s="163"/>
      <c r="C773" s="163"/>
    </row>
    <row r="774" spans="2:3" x14ac:dyDescent="0.25">
      <c r="B774" s="163"/>
      <c r="C774" s="163"/>
    </row>
    <row r="775" spans="2:3" x14ac:dyDescent="0.25">
      <c r="B775" s="163"/>
      <c r="C775" s="163"/>
    </row>
    <row r="776" spans="2:3" x14ac:dyDescent="0.25">
      <c r="B776" s="163"/>
      <c r="C776" s="163"/>
    </row>
    <row r="777" spans="2:3" x14ac:dyDescent="0.25">
      <c r="B777" s="163"/>
      <c r="C777" s="163"/>
    </row>
    <row r="778" spans="2:3" x14ac:dyDescent="0.25">
      <c r="B778" s="163"/>
      <c r="C778" s="163"/>
    </row>
    <row r="779" spans="2:3" x14ac:dyDescent="0.25">
      <c r="B779" s="163"/>
      <c r="C779" s="163"/>
    </row>
    <row r="780" spans="2:3" x14ac:dyDescent="0.25">
      <c r="B780" s="163"/>
      <c r="C780" s="163"/>
    </row>
    <row r="781" spans="2:3" x14ac:dyDescent="0.25">
      <c r="B781" s="163"/>
      <c r="C781" s="163"/>
    </row>
    <row r="782" spans="2:3" x14ac:dyDescent="0.25">
      <c r="B782" s="163"/>
      <c r="C782" s="163"/>
    </row>
    <row r="783" spans="2:3" x14ac:dyDescent="0.25">
      <c r="B783" s="163"/>
      <c r="C783" s="163"/>
    </row>
    <row r="784" spans="2:3" x14ac:dyDescent="0.25">
      <c r="B784" s="163"/>
      <c r="C784" s="163"/>
    </row>
    <row r="785" spans="2:3" x14ac:dyDescent="0.25">
      <c r="B785" s="163"/>
      <c r="C785" s="163"/>
    </row>
    <row r="786" spans="2:3" x14ac:dyDescent="0.25">
      <c r="B786" s="163"/>
      <c r="C786" s="163"/>
    </row>
    <row r="787" spans="2:3" x14ac:dyDescent="0.25">
      <c r="B787" s="163"/>
      <c r="C787" s="163"/>
    </row>
    <row r="788" spans="2:3" x14ac:dyDescent="0.25">
      <c r="B788" s="163"/>
      <c r="C788" s="163"/>
    </row>
    <row r="789" spans="2:3" x14ac:dyDescent="0.25">
      <c r="B789" s="163"/>
      <c r="C789" s="163"/>
    </row>
    <row r="790" spans="2:3" x14ac:dyDescent="0.25">
      <c r="B790" s="163"/>
      <c r="C790" s="163"/>
    </row>
    <row r="791" spans="2:3" x14ac:dyDescent="0.25">
      <c r="B791" s="163"/>
      <c r="C791" s="163"/>
    </row>
    <row r="792" spans="2:3" x14ac:dyDescent="0.25">
      <c r="B792" s="163"/>
      <c r="C792" s="163"/>
    </row>
    <row r="793" spans="2:3" x14ac:dyDescent="0.25">
      <c r="B793" s="163"/>
      <c r="C793" s="163"/>
    </row>
    <row r="794" spans="2:3" x14ac:dyDescent="0.25">
      <c r="B794" s="163"/>
      <c r="C794" s="163"/>
    </row>
    <row r="795" spans="2:3" x14ac:dyDescent="0.25">
      <c r="B795" s="163"/>
      <c r="C795" s="163"/>
    </row>
    <row r="796" spans="2:3" x14ac:dyDescent="0.25">
      <c r="B796" s="163"/>
      <c r="C796" s="163"/>
    </row>
    <row r="797" spans="2:3" x14ac:dyDescent="0.25">
      <c r="B797" s="163"/>
      <c r="C797" s="163"/>
    </row>
    <row r="798" spans="2:3" x14ac:dyDescent="0.25">
      <c r="B798" s="163"/>
      <c r="C798" s="163"/>
    </row>
    <row r="799" spans="2:3" x14ac:dyDescent="0.25">
      <c r="B799" s="163"/>
      <c r="C799" s="163"/>
    </row>
    <row r="800" spans="2:3" x14ac:dyDescent="0.25">
      <c r="B800" s="163"/>
      <c r="C800" s="163"/>
    </row>
    <row r="801" spans="2:3" x14ac:dyDescent="0.25">
      <c r="B801" s="163"/>
      <c r="C801" s="163"/>
    </row>
    <row r="802" spans="2:3" x14ac:dyDescent="0.25">
      <c r="B802" s="163"/>
      <c r="C802" s="163"/>
    </row>
    <row r="803" spans="2:3" x14ac:dyDescent="0.25">
      <c r="B803" s="163"/>
      <c r="C803" s="163"/>
    </row>
    <row r="804" spans="2:3" x14ac:dyDescent="0.25">
      <c r="B804" s="163"/>
      <c r="C804" s="163"/>
    </row>
    <row r="805" spans="2:3" x14ac:dyDescent="0.25">
      <c r="B805" s="163"/>
      <c r="C805" s="163"/>
    </row>
    <row r="806" spans="2:3" x14ac:dyDescent="0.25">
      <c r="B806" s="163"/>
      <c r="C806" s="163"/>
    </row>
    <row r="807" spans="2:3" x14ac:dyDescent="0.25">
      <c r="B807" s="163"/>
      <c r="C807" s="163"/>
    </row>
    <row r="808" spans="2:3" x14ac:dyDescent="0.25">
      <c r="B808" s="163"/>
      <c r="C808" s="163"/>
    </row>
    <row r="809" spans="2:3" x14ac:dyDescent="0.25">
      <c r="B809" s="163"/>
      <c r="C809" s="163"/>
    </row>
    <row r="810" spans="2:3" x14ac:dyDescent="0.25">
      <c r="B810" s="163"/>
      <c r="C810" s="163"/>
    </row>
    <row r="811" spans="2:3" x14ac:dyDescent="0.25">
      <c r="B811" s="163"/>
      <c r="C811" s="163"/>
    </row>
    <row r="812" spans="2:3" x14ac:dyDescent="0.25">
      <c r="B812" s="163"/>
      <c r="C812" s="163"/>
    </row>
    <row r="813" spans="2:3" x14ac:dyDescent="0.25">
      <c r="B813" s="163"/>
      <c r="C813" s="163"/>
    </row>
    <row r="814" spans="2:3" x14ac:dyDescent="0.25">
      <c r="B814" s="163"/>
      <c r="C814" s="163"/>
    </row>
    <row r="815" spans="2:3" x14ac:dyDescent="0.25">
      <c r="B815" s="163"/>
      <c r="C815" s="163"/>
    </row>
    <row r="816" spans="2:3" x14ac:dyDescent="0.25">
      <c r="B816" s="163"/>
      <c r="C816" s="163"/>
    </row>
    <row r="817" spans="2:3" x14ac:dyDescent="0.25">
      <c r="B817" s="163"/>
      <c r="C817" s="163"/>
    </row>
    <row r="818" spans="2:3" x14ac:dyDescent="0.25">
      <c r="B818" s="163"/>
      <c r="C818" s="163"/>
    </row>
    <row r="819" spans="2:3" x14ac:dyDescent="0.25">
      <c r="B819" s="163"/>
      <c r="C819" s="163"/>
    </row>
    <row r="820" spans="2:3" x14ac:dyDescent="0.25">
      <c r="B820" s="163"/>
      <c r="C820" s="163"/>
    </row>
    <row r="821" spans="2:3" x14ac:dyDescent="0.25">
      <c r="B821" s="163"/>
      <c r="C821" s="163"/>
    </row>
    <row r="822" spans="2:3" x14ac:dyDescent="0.25">
      <c r="B822" s="163"/>
      <c r="C822" s="163"/>
    </row>
    <row r="823" spans="2:3" x14ac:dyDescent="0.25">
      <c r="B823" s="163"/>
      <c r="C823" s="163"/>
    </row>
    <row r="824" spans="2:3" x14ac:dyDescent="0.25">
      <c r="B824" s="163"/>
      <c r="C824" s="163"/>
    </row>
    <row r="825" spans="2:3" x14ac:dyDescent="0.25">
      <c r="B825" s="163"/>
      <c r="C825" s="163"/>
    </row>
    <row r="826" spans="2:3" x14ac:dyDescent="0.25">
      <c r="B826" s="163"/>
      <c r="C826" s="163"/>
    </row>
    <row r="827" spans="2:3" x14ac:dyDescent="0.25">
      <c r="B827" s="163"/>
      <c r="C827" s="163"/>
    </row>
    <row r="828" spans="2:3" x14ac:dyDescent="0.25">
      <c r="B828" s="163"/>
      <c r="C828" s="163"/>
    </row>
    <row r="829" spans="2:3" x14ac:dyDescent="0.25">
      <c r="B829" s="163"/>
      <c r="C829" s="163"/>
    </row>
    <row r="830" spans="2:3" x14ac:dyDescent="0.25">
      <c r="B830" s="163"/>
      <c r="C830" s="163"/>
    </row>
    <row r="831" spans="2:3" x14ac:dyDescent="0.25">
      <c r="B831" s="163"/>
      <c r="C831" s="163"/>
    </row>
    <row r="832" spans="2:3" x14ac:dyDescent="0.25">
      <c r="B832" s="163"/>
      <c r="C832" s="163"/>
    </row>
    <row r="833" spans="2:3" x14ac:dyDescent="0.25">
      <c r="B833" s="163"/>
      <c r="C833" s="163"/>
    </row>
    <row r="834" spans="2:3" x14ac:dyDescent="0.25">
      <c r="B834" s="163"/>
      <c r="C834" s="163"/>
    </row>
    <row r="835" spans="2:3" x14ac:dyDescent="0.25">
      <c r="B835" s="163"/>
      <c r="C835" s="163"/>
    </row>
    <row r="836" spans="2:3" x14ac:dyDescent="0.25">
      <c r="B836" s="163"/>
      <c r="C836" s="163"/>
    </row>
    <row r="837" spans="2:3" x14ac:dyDescent="0.25">
      <c r="B837" s="163"/>
      <c r="C837" s="163"/>
    </row>
    <row r="838" spans="2:3" x14ac:dyDescent="0.25">
      <c r="B838" s="163"/>
      <c r="C838" s="163"/>
    </row>
    <row r="839" spans="2:3" x14ac:dyDescent="0.25">
      <c r="B839" s="163"/>
      <c r="C839" s="163"/>
    </row>
    <row r="840" spans="2:3" x14ac:dyDescent="0.25">
      <c r="B840" s="163"/>
      <c r="C840" s="163"/>
    </row>
    <row r="841" spans="2:3" x14ac:dyDescent="0.25">
      <c r="B841" s="163"/>
      <c r="C841" s="163"/>
    </row>
    <row r="842" spans="2:3" x14ac:dyDescent="0.25">
      <c r="B842" s="163"/>
      <c r="C842" s="163"/>
    </row>
    <row r="843" spans="2:3" x14ac:dyDescent="0.25">
      <c r="B843" s="163"/>
      <c r="C843" s="163"/>
    </row>
    <row r="844" spans="2:3" x14ac:dyDescent="0.25">
      <c r="B844" s="163"/>
      <c r="C844" s="163"/>
    </row>
    <row r="845" spans="2:3" x14ac:dyDescent="0.25">
      <c r="B845" s="163"/>
      <c r="C845" s="163"/>
    </row>
    <row r="846" spans="2:3" x14ac:dyDescent="0.25">
      <c r="B846" s="163"/>
      <c r="C846" s="163"/>
    </row>
    <row r="847" spans="2:3" x14ac:dyDescent="0.25">
      <c r="B847" s="163"/>
      <c r="C847" s="163"/>
    </row>
    <row r="848" spans="2:3" x14ac:dyDescent="0.25">
      <c r="B848" s="163"/>
      <c r="C848" s="163"/>
    </row>
    <row r="849" spans="2:3" x14ac:dyDescent="0.25">
      <c r="B849" s="163"/>
      <c r="C849" s="163"/>
    </row>
    <row r="850" spans="2:3" x14ac:dyDescent="0.25">
      <c r="B850" s="163"/>
      <c r="C850" s="163"/>
    </row>
    <row r="851" spans="2:3" x14ac:dyDescent="0.25">
      <c r="B851" s="163"/>
      <c r="C851" s="163"/>
    </row>
    <row r="852" spans="2:3" x14ac:dyDescent="0.25">
      <c r="B852" s="163"/>
      <c r="C852" s="163"/>
    </row>
    <row r="853" spans="2:3" x14ac:dyDescent="0.25">
      <c r="B853" s="163"/>
      <c r="C853" s="163"/>
    </row>
    <row r="854" spans="2:3" x14ac:dyDescent="0.25">
      <c r="B854" s="163"/>
      <c r="C854" s="163"/>
    </row>
    <row r="855" spans="2:3" x14ac:dyDescent="0.25">
      <c r="B855" s="163"/>
      <c r="C855" s="163"/>
    </row>
    <row r="856" spans="2:3" x14ac:dyDescent="0.25">
      <c r="B856" s="163"/>
      <c r="C856" s="163"/>
    </row>
    <row r="857" spans="2:3" x14ac:dyDescent="0.25">
      <c r="B857" s="163"/>
      <c r="C857" s="163"/>
    </row>
    <row r="858" spans="2:3" x14ac:dyDescent="0.25">
      <c r="B858" s="163"/>
      <c r="C858" s="163"/>
    </row>
    <row r="859" spans="2:3" x14ac:dyDescent="0.25">
      <c r="B859" s="163"/>
      <c r="C859" s="163"/>
    </row>
    <row r="860" spans="2:3" x14ac:dyDescent="0.25">
      <c r="B860" s="163"/>
      <c r="C860" s="163"/>
    </row>
    <row r="861" spans="2:3" x14ac:dyDescent="0.25">
      <c r="B861" s="163"/>
      <c r="C861" s="163"/>
    </row>
    <row r="862" spans="2:3" x14ac:dyDescent="0.25">
      <c r="B862" s="163"/>
      <c r="C862" s="163"/>
    </row>
    <row r="863" spans="2:3" x14ac:dyDescent="0.25">
      <c r="B863" s="163"/>
      <c r="C863" s="163"/>
    </row>
    <row r="864" spans="2:3" x14ac:dyDescent="0.25">
      <c r="B864" s="163"/>
      <c r="C864" s="163"/>
    </row>
    <row r="865" spans="2:3" x14ac:dyDescent="0.25">
      <c r="B865" s="163"/>
      <c r="C865" s="163"/>
    </row>
    <row r="866" spans="2:3" x14ac:dyDescent="0.25">
      <c r="B866" s="163"/>
      <c r="C866" s="163"/>
    </row>
    <row r="867" spans="2:3" x14ac:dyDescent="0.25">
      <c r="B867" s="163"/>
      <c r="C867" s="163"/>
    </row>
    <row r="868" spans="2:3" x14ac:dyDescent="0.25">
      <c r="B868" s="163"/>
      <c r="C868" s="163"/>
    </row>
    <row r="869" spans="2:3" x14ac:dyDescent="0.25">
      <c r="B869" s="163"/>
      <c r="C869" s="163"/>
    </row>
    <row r="870" spans="2:3" x14ac:dyDescent="0.25">
      <c r="B870" s="163"/>
      <c r="C870" s="163"/>
    </row>
    <row r="871" spans="2:3" x14ac:dyDescent="0.25">
      <c r="B871" s="163"/>
      <c r="C871" s="163"/>
    </row>
    <row r="872" spans="2:3" x14ac:dyDescent="0.25">
      <c r="B872" s="163"/>
      <c r="C872" s="163"/>
    </row>
    <row r="873" spans="2:3" x14ac:dyDescent="0.25">
      <c r="B873" s="163"/>
      <c r="C873" s="163"/>
    </row>
    <row r="874" spans="2:3" x14ac:dyDescent="0.25">
      <c r="B874" s="163"/>
      <c r="C874" s="163"/>
    </row>
    <row r="875" spans="2:3" x14ac:dyDescent="0.25">
      <c r="B875" s="163"/>
      <c r="C875" s="163"/>
    </row>
    <row r="876" spans="2:3" x14ac:dyDescent="0.25">
      <c r="B876" s="163"/>
      <c r="C876" s="163"/>
    </row>
    <row r="877" spans="2:3" x14ac:dyDescent="0.25">
      <c r="B877" s="163"/>
      <c r="C877" s="163"/>
    </row>
    <row r="878" spans="2:3" x14ac:dyDescent="0.25">
      <c r="B878" s="163"/>
      <c r="C878" s="163"/>
    </row>
    <row r="879" spans="2:3" x14ac:dyDescent="0.25">
      <c r="B879" s="163"/>
      <c r="C879" s="163"/>
    </row>
    <row r="880" spans="2:3" x14ac:dyDescent="0.25">
      <c r="B880" s="163"/>
      <c r="C880" s="163"/>
    </row>
    <row r="881" spans="2:3" x14ac:dyDescent="0.25">
      <c r="B881" s="163"/>
      <c r="C881" s="163"/>
    </row>
    <row r="882" spans="2:3" x14ac:dyDescent="0.25">
      <c r="B882" s="163"/>
      <c r="C882" s="163"/>
    </row>
    <row r="883" spans="2:3" x14ac:dyDescent="0.25">
      <c r="B883" s="163"/>
      <c r="C883" s="163"/>
    </row>
    <row r="884" spans="2:3" x14ac:dyDescent="0.25">
      <c r="B884" s="163"/>
      <c r="C884" s="163"/>
    </row>
    <row r="885" spans="2:3" x14ac:dyDescent="0.25">
      <c r="B885" s="163"/>
      <c r="C885" s="163"/>
    </row>
    <row r="886" spans="2:3" x14ac:dyDescent="0.25">
      <c r="B886" s="163"/>
      <c r="C886" s="163"/>
    </row>
    <row r="887" spans="2:3" x14ac:dyDescent="0.25">
      <c r="B887" s="163"/>
      <c r="C887" s="163"/>
    </row>
    <row r="888" spans="2:3" x14ac:dyDescent="0.25">
      <c r="B888" s="163"/>
      <c r="C888" s="163"/>
    </row>
    <row r="889" spans="2:3" x14ac:dyDescent="0.25">
      <c r="B889" s="163"/>
      <c r="C889" s="163"/>
    </row>
    <row r="890" spans="2:3" x14ac:dyDescent="0.25">
      <c r="B890" s="163"/>
      <c r="C890" s="163"/>
    </row>
    <row r="891" spans="2:3" x14ac:dyDescent="0.25">
      <c r="B891" s="163"/>
      <c r="C891" s="163"/>
    </row>
    <row r="892" spans="2:3" x14ac:dyDescent="0.25">
      <c r="B892" s="163"/>
      <c r="C892" s="163"/>
    </row>
    <row r="893" spans="2:3" x14ac:dyDescent="0.25">
      <c r="B893" s="163"/>
      <c r="C893" s="163"/>
    </row>
    <row r="894" spans="2:3" x14ac:dyDescent="0.25">
      <c r="B894" s="163"/>
      <c r="C894" s="163"/>
    </row>
    <row r="895" spans="2:3" x14ac:dyDescent="0.25">
      <c r="B895" s="163"/>
      <c r="C895" s="163"/>
    </row>
    <row r="896" spans="2:3" x14ac:dyDescent="0.25">
      <c r="B896" s="163"/>
      <c r="C896" s="163"/>
    </row>
    <row r="897" spans="2:3" x14ac:dyDescent="0.25">
      <c r="B897" s="163"/>
      <c r="C897" s="163"/>
    </row>
    <row r="898" spans="2:3" x14ac:dyDescent="0.25">
      <c r="B898" s="163"/>
      <c r="C898" s="163"/>
    </row>
    <row r="899" spans="2:3" x14ac:dyDescent="0.25">
      <c r="B899" s="163"/>
      <c r="C899" s="163"/>
    </row>
    <row r="900" spans="2:3" x14ac:dyDescent="0.25">
      <c r="B900" s="163"/>
      <c r="C900" s="163"/>
    </row>
    <row r="901" spans="2:3" x14ac:dyDescent="0.25">
      <c r="B901" s="163"/>
      <c r="C901" s="163"/>
    </row>
    <row r="902" spans="2:3" x14ac:dyDescent="0.25">
      <c r="B902" s="163"/>
      <c r="C902" s="163"/>
    </row>
    <row r="903" spans="2:3" x14ac:dyDescent="0.25">
      <c r="B903" s="163"/>
      <c r="C903" s="163"/>
    </row>
    <row r="904" spans="2:3" x14ac:dyDescent="0.25">
      <c r="B904" s="163"/>
      <c r="C904" s="163"/>
    </row>
    <row r="905" spans="2:3" x14ac:dyDescent="0.25">
      <c r="B905" s="163"/>
      <c r="C905" s="163"/>
    </row>
    <row r="906" spans="2:3" x14ac:dyDescent="0.25">
      <c r="B906" s="163"/>
      <c r="C906" s="163"/>
    </row>
    <row r="907" spans="2:3" x14ac:dyDescent="0.25">
      <c r="B907" s="163"/>
      <c r="C907" s="163"/>
    </row>
    <row r="908" spans="2:3" x14ac:dyDescent="0.25">
      <c r="B908" s="163"/>
      <c r="C908" s="163"/>
    </row>
    <row r="909" spans="2:3" x14ac:dyDescent="0.25">
      <c r="B909" s="163"/>
      <c r="C909" s="163"/>
    </row>
    <row r="910" spans="2:3" x14ac:dyDescent="0.25">
      <c r="B910" s="163"/>
      <c r="C910" s="163"/>
    </row>
    <row r="911" spans="2:3" x14ac:dyDescent="0.25">
      <c r="B911" s="163"/>
      <c r="C911" s="163"/>
    </row>
    <row r="912" spans="2:3" x14ac:dyDescent="0.25">
      <c r="B912" s="163"/>
      <c r="C912" s="163"/>
    </row>
    <row r="913" spans="2:3" x14ac:dyDescent="0.25">
      <c r="B913" s="163"/>
      <c r="C913" s="163"/>
    </row>
    <row r="914" spans="2:3" x14ac:dyDescent="0.25">
      <c r="B914" s="163"/>
      <c r="C914" s="163"/>
    </row>
    <row r="915" spans="2:3" x14ac:dyDescent="0.25">
      <c r="B915" s="163"/>
      <c r="C915" s="163"/>
    </row>
    <row r="916" spans="2:3" x14ac:dyDescent="0.25">
      <c r="B916" s="163"/>
      <c r="C916" s="163"/>
    </row>
    <row r="917" spans="2:3" x14ac:dyDescent="0.25">
      <c r="B917" s="163"/>
      <c r="C917" s="163"/>
    </row>
  </sheetData>
  <mergeCells count="135">
    <mergeCell ref="J1:N3"/>
    <mergeCell ref="A2:B2"/>
    <mergeCell ref="D2:I2"/>
    <mergeCell ref="O2:P2"/>
    <mergeCell ref="Q2:R2"/>
    <mergeCell ref="S2:T2"/>
    <mergeCell ref="AG2:AH2"/>
    <mergeCell ref="AI2:AJ2"/>
    <mergeCell ref="AK2:AL2"/>
    <mergeCell ref="AM2:AN2"/>
    <mergeCell ref="AO2:AP2"/>
    <mergeCell ref="AQ2:AR2"/>
    <mergeCell ref="U2:V2"/>
    <mergeCell ref="W2:X2"/>
    <mergeCell ref="Y2:Z2"/>
    <mergeCell ref="AA2:AB2"/>
    <mergeCell ref="AC2:AD2"/>
    <mergeCell ref="AE2:AF2"/>
    <mergeCell ref="BE2:BF2"/>
    <mergeCell ref="BG2:BH2"/>
    <mergeCell ref="BI2:BJ2"/>
    <mergeCell ref="BK2:BL2"/>
    <mergeCell ref="BM2:BN2"/>
    <mergeCell ref="BO2:BP2"/>
    <mergeCell ref="AS2:AT2"/>
    <mergeCell ref="AU2:AV2"/>
    <mergeCell ref="AW2:AX2"/>
    <mergeCell ref="AY2:AZ2"/>
    <mergeCell ref="BA2:BB2"/>
    <mergeCell ref="BC2:BD2"/>
    <mergeCell ref="CC2:CD2"/>
    <mergeCell ref="CE2:CF2"/>
    <mergeCell ref="CG2:CH2"/>
    <mergeCell ref="CI2:CJ2"/>
    <mergeCell ref="CK2:CL2"/>
    <mergeCell ref="CM2:CN2"/>
    <mergeCell ref="BQ2:BR2"/>
    <mergeCell ref="BS2:BT2"/>
    <mergeCell ref="BU2:BV2"/>
    <mergeCell ref="BW2:BX2"/>
    <mergeCell ref="BY2:BZ2"/>
    <mergeCell ref="CA2:CB2"/>
    <mergeCell ref="DA2:DB2"/>
    <mergeCell ref="DC2:DD2"/>
    <mergeCell ref="DE2:DF2"/>
    <mergeCell ref="DG2:DH2"/>
    <mergeCell ref="DI2:DJ2"/>
    <mergeCell ref="DK2:DL2"/>
    <mergeCell ref="CO2:CP2"/>
    <mergeCell ref="CQ2:CR2"/>
    <mergeCell ref="CS2:CT2"/>
    <mergeCell ref="CU2:CV2"/>
    <mergeCell ref="CW2:CX2"/>
    <mergeCell ref="CY2:CZ2"/>
    <mergeCell ref="EE2:EF2"/>
    <mergeCell ref="EG2:EH2"/>
    <mergeCell ref="EI2:EJ2"/>
    <mergeCell ref="DM2:DN2"/>
    <mergeCell ref="DO2:DP2"/>
    <mergeCell ref="DQ2:DR2"/>
    <mergeCell ref="DS2:DT2"/>
    <mergeCell ref="DU2:DV2"/>
    <mergeCell ref="DW2:DX2"/>
    <mergeCell ref="D3:I3"/>
    <mergeCell ref="O3:P3"/>
    <mergeCell ref="Q3:V3"/>
    <mergeCell ref="W3:AB3"/>
    <mergeCell ref="AC3:AH3"/>
    <mergeCell ref="AI3:AN3"/>
    <mergeCell ref="GG2:GH2"/>
    <mergeCell ref="GI2:GJ2"/>
    <mergeCell ref="GK2:GL2"/>
    <mergeCell ref="FU2:FV2"/>
    <mergeCell ref="FW2:FX2"/>
    <mergeCell ref="FY2:FZ2"/>
    <mergeCell ref="GA2:GB2"/>
    <mergeCell ref="GC2:GD2"/>
    <mergeCell ref="GE2:GF2"/>
    <mergeCell ref="FI2:FJ2"/>
    <mergeCell ref="FK2:FL2"/>
    <mergeCell ref="FM2:FN2"/>
    <mergeCell ref="FO2:FP2"/>
    <mergeCell ref="FQ2:FR2"/>
    <mergeCell ref="FS2:FT2"/>
    <mergeCell ref="EW2:EX2"/>
    <mergeCell ref="EY2:EZ2"/>
    <mergeCell ref="FA2:FB2"/>
    <mergeCell ref="AU3:AZ3"/>
    <mergeCell ref="BA3:BF3"/>
    <mergeCell ref="BG3:BL3"/>
    <mergeCell ref="BM3:BR3"/>
    <mergeCell ref="BS3:BX3"/>
    <mergeCell ref="GS2:GT2"/>
    <mergeCell ref="GU2:GV2"/>
    <mergeCell ref="GW2:GX2"/>
    <mergeCell ref="GY2:GZ2"/>
    <mergeCell ref="GM2:GN2"/>
    <mergeCell ref="GO2:GP2"/>
    <mergeCell ref="GQ2:GR2"/>
    <mergeCell ref="FC2:FD2"/>
    <mergeCell ref="FE2:FF2"/>
    <mergeCell ref="FG2:FH2"/>
    <mergeCell ref="EK2:EL2"/>
    <mergeCell ref="EM2:EN2"/>
    <mergeCell ref="EO2:EP2"/>
    <mergeCell ref="EQ2:ER2"/>
    <mergeCell ref="ES2:ET2"/>
    <mergeCell ref="EU2:EV2"/>
    <mergeCell ref="DY2:DZ2"/>
    <mergeCell ref="EA2:EB2"/>
    <mergeCell ref="EC2:ED2"/>
    <mergeCell ref="GC3:GH3"/>
    <mergeCell ref="GI3:GN3"/>
    <mergeCell ref="GO3:GT3"/>
    <mergeCell ref="GU3:GZ3"/>
    <mergeCell ref="G109:H110"/>
    <mergeCell ref="ES3:EX3"/>
    <mergeCell ref="EY3:FD3"/>
    <mergeCell ref="FE3:FJ3"/>
    <mergeCell ref="FK3:FP3"/>
    <mergeCell ref="FQ3:FV3"/>
    <mergeCell ref="FW3:GB3"/>
    <mergeCell ref="DI3:DN3"/>
    <mergeCell ref="DO3:DT3"/>
    <mergeCell ref="DU3:DZ3"/>
    <mergeCell ref="EA3:EF3"/>
    <mergeCell ref="EG3:EL3"/>
    <mergeCell ref="EM3:ER3"/>
    <mergeCell ref="BY3:CD3"/>
    <mergeCell ref="CE3:CJ3"/>
    <mergeCell ref="CK3:CP3"/>
    <mergeCell ref="CQ3:CV3"/>
    <mergeCell ref="CW3:DB3"/>
    <mergeCell ref="DC3:DH3"/>
    <mergeCell ref="AO3:AT3"/>
  </mergeCells>
  <conditionalFormatting sqref="A5:HA106">
    <cfRule type="expression" dxfId="313" priority="23">
      <formula>$G5=$D$3</formula>
    </cfRule>
  </conditionalFormatting>
  <conditionalFormatting sqref="H84:H105 K84:N105 K41:N82 H41:H82 H8:H39 K8:N39 H5:H6 K5:N6">
    <cfRule type="cellIs" dxfId="312" priority="22" operator="equal">
      <formula>0</formula>
    </cfRule>
  </conditionalFormatting>
  <conditionalFormatting sqref="K84:N105 K41:N82 K8:N39 K5:N6 A5:A6 A8:A82 A84:A105">
    <cfRule type="cellIs" dxfId="311" priority="21" operator="equal">
      <formula>0</formula>
    </cfRule>
  </conditionalFormatting>
  <conditionalFormatting sqref="G84:G105 G41:G82 G8:G39 G5:G6">
    <cfRule type="cellIs" dxfId="310" priority="20" operator="equal">
      <formula>0</formula>
    </cfRule>
  </conditionalFormatting>
  <conditionalFormatting sqref="H84:H105 H41:H82 H8:H39 H5:H6">
    <cfRule type="cellIs" dxfId="309" priority="19" operator="equal">
      <formula>0</formula>
    </cfRule>
  </conditionalFormatting>
  <conditionalFormatting sqref="K40:N40 H40">
    <cfRule type="cellIs" dxfId="308" priority="18" operator="equal">
      <formula>0</formula>
    </cfRule>
  </conditionalFormatting>
  <conditionalFormatting sqref="K40:N40 A40">
    <cfRule type="cellIs" dxfId="307" priority="17" operator="equal">
      <formula>0</formula>
    </cfRule>
  </conditionalFormatting>
  <conditionalFormatting sqref="G40">
    <cfRule type="cellIs" dxfId="306" priority="16" operator="equal">
      <formula>0</formula>
    </cfRule>
  </conditionalFormatting>
  <conditionalFormatting sqref="H40">
    <cfRule type="cellIs" dxfId="305" priority="15" operator="equal">
      <formula>0</formula>
    </cfRule>
  </conditionalFormatting>
  <conditionalFormatting sqref="H7 K7:N7">
    <cfRule type="cellIs" dxfId="304" priority="14" operator="equal">
      <formula>0</formula>
    </cfRule>
  </conditionalFormatting>
  <conditionalFormatting sqref="K7:N7 A7">
    <cfRule type="cellIs" dxfId="303" priority="13" operator="equal">
      <formula>0</formula>
    </cfRule>
  </conditionalFormatting>
  <conditionalFormatting sqref="G7">
    <cfRule type="cellIs" dxfId="302" priority="12" operator="equal">
      <formula>0</formula>
    </cfRule>
  </conditionalFormatting>
  <conditionalFormatting sqref="H7">
    <cfRule type="cellIs" dxfId="301" priority="11" operator="equal">
      <formula>0</formula>
    </cfRule>
  </conditionalFormatting>
  <conditionalFormatting sqref="L71:M71">
    <cfRule type="cellIs" dxfId="300" priority="10" operator="equal">
      <formula>0</formula>
    </cfRule>
  </conditionalFormatting>
  <conditionalFormatting sqref="L71:M71">
    <cfRule type="cellIs" dxfId="299" priority="9" operator="equal">
      <formula>0</formula>
    </cfRule>
  </conditionalFormatting>
  <conditionalFormatting sqref="L85:M85">
    <cfRule type="cellIs" dxfId="298" priority="8" operator="equal">
      <formula>0</formula>
    </cfRule>
  </conditionalFormatting>
  <conditionalFormatting sqref="L85:M85">
    <cfRule type="cellIs" dxfId="297" priority="7" operator="equal">
      <formula>0</formula>
    </cfRule>
  </conditionalFormatting>
  <conditionalFormatting sqref="K83:N83 H83">
    <cfRule type="cellIs" dxfId="296" priority="6" operator="equal">
      <formula>0</formula>
    </cfRule>
  </conditionalFormatting>
  <conditionalFormatting sqref="A83 K83:N83">
    <cfRule type="cellIs" dxfId="295" priority="5" operator="equal">
      <formula>0</formula>
    </cfRule>
  </conditionalFormatting>
  <conditionalFormatting sqref="G83">
    <cfRule type="cellIs" dxfId="294" priority="4" operator="equal">
      <formula>0</formula>
    </cfRule>
  </conditionalFormatting>
  <conditionalFormatting sqref="H83">
    <cfRule type="cellIs" dxfId="293" priority="3" operator="equal">
      <formula>0</formula>
    </cfRule>
  </conditionalFormatting>
  <conditionalFormatting sqref="H83">
    <cfRule type="cellIs" dxfId="292" priority="2" operator="equal">
      <formula>0</formula>
    </cfRule>
  </conditionalFormatting>
  <conditionalFormatting sqref="H83">
    <cfRule type="cellIs" dxfId="291" priority="1" operator="equal">
      <formula>0</formula>
    </cfRule>
  </conditionalFormatting>
  <pageMargins left="0.7" right="0.7" top="0.75" bottom="0.75" header="0.3" footer="0.3"/>
  <pageSetup paperSize="9" scale="54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Ahmednology</dc:creator>
  <cp:lastModifiedBy>Ahmednology</cp:lastModifiedBy>
  <dcterms:created xsi:type="dcterms:W3CDTF">2020-04-04T17:00:58Z</dcterms:created>
  <dcterms:modified xsi:type="dcterms:W3CDTF">2020-04-04T17:03:10Z</dcterms:modified>
</cp:coreProperties>
</file>