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zam\Desktop\"/>
    </mc:Choice>
  </mc:AlternateContent>
  <bookViews>
    <workbookView xWindow="0" yWindow="0" windowWidth="20160" windowHeight="9732"/>
  </bookViews>
  <sheets>
    <sheet name="Sheet1" sheetId="1" r:id="rId1"/>
    <sheet name="Sheet5" sheetId="5" r:id="rId2"/>
  </sheets>
  <definedNames>
    <definedName name="_xlnm._FilterDatabase" localSheetId="0" hidden="1">Sheet1!$A$12:$L$118</definedName>
    <definedName name="malek">Sheet1!$A$12:$L$118</definedName>
    <definedName name="_xlnm.Print_Area" localSheetId="0">Sheet1!$A$6:$L$106</definedName>
    <definedName name="_xlnm.Print_Titles" localSheetId="0">Sheet1!$6:$12</definedName>
  </definedNames>
  <calcPr calcId="152511"/>
</workbook>
</file>

<file path=xl/calcChain.xml><?xml version="1.0" encoding="utf-8"?>
<calcChain xmlns="http://schemas.openxmlformats.org/spreadsheetml/2006/main">
  <c r="T27" i="1" l="1"/>
  <c r="T26" i="1"/>
  <c r="R26" i="1"/>
  <c r="T25" i="1"/>
  <c r="T24" i="1"/>
  <c r="T23" i="1"/>
  <c r="T22" i="1"/>
  <c r="T21" i="1"/>
  <c r="T20" i="1"/>
  <c r="T19" i="1"/>
  <c r="K56" i="1" l="1"/>
  <c r="L56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9" i="1"/>
  <c r="L59" i="1" s="1"/>
  <c r="K58" i="1"/>
  <c r="L58" i="1" s="1"/>
  <c r="K57" i="1"/>
  <c r="L57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4" i="1"/>
  <c r="L14" i="1" s="1"/>
  <c r="K15" i="1"/>
  <c r="L15" i="1" s="1"/>
  <c r="K13" i="1"/>
  <c r="L13" i="1" s="1"/>
</calcChain>
</file>

<file path=xl/sharedStrings.xml><?xml version="1.0" encoding="utf-8"?>
<sst xmlns="http://schemas.openxmlformats.org/spreadsheetml/2006/main" count="398" uniqueCount="191">
  <si>
    <t xml:space="preserve">زجاجة </t>
  </si>
  <si>
    <t>مياة 600مللي</t>
  </si>
  <si>
    <t xml:space="preserve">مياة 1.5 لتر </t>
  </si>
  <si>
    <t>عدد</t>
  </si>
  <si>
    <t>عصائر</t>
  </si>
  <si>
    <t>عصير برتقال 235مللي</t>
  </si>
  <si>
    <t xml:space="preserve">عصير مانجو 235مللي </t>
  </si>
  <si>
    <t>عصير جوافة 235مللي</t>
  </si>
  <si>
    <t>عصير تفاح 235ملي</t>
  </si>
  <si>
    <t xml:space="preserve">لتر </t>
  </si>
  <si>
    <t xml:space="preserve">عصير طماطم 1 لتر </t>
  </si>
  <si>
    <t xml:space="preserve">عصير اناناس بيور 1 لتر </t>
  </si>
  <si>
    <t xml:space="preserve">عصير تفاح بيور 1 لتر </t>
  </si>
  <si>
    <t xml:space="preserve">عصير جوافة 1لتر </t>
  </si>
  <si>
    <t xml:space="preserve">عصير ملنجو 1 لتر </t>
  </si>
  <si>
    <t xml:space="preserve">عصير تفاح 1 لتر </t>
  </si>
  <si>
    <t xml:space="preserve">عصير برتقال 1 لتر </t>
  </si>
  <si>
    <t>عسل بورشين 20جم</t>
  </si>
  <si>
    <t>مربي بورشين 20جم</t>
  </si>
  <si>
    <t xml:space="preserve">سكر مغلف </t>
  </si>
  <si>
    <t xml:space="preserve">سكر دايت </t>
  </si>
  <si>
    <t xml:space="preserve">كريمر </t>
  </si>
  <si>
    <t xml:space="preserve">علبة </t>
  </si>
  <si>
    <t>ديمي جلاس 750جم</t>
  </si>
  <si>
    <t xml:space="preserve">باكو </t>
  </si>
  <si>
    <t xml:space="preserve">درسنج 10جم </t>
  </si>
  <si>
    <t>البان وجبن</t>
  </si>
  <si>
    <t xml:space="preserve">زبدة 10جم </t>
  </si>
  <si>
    <t xml:space="preserve">برطمان </t>
  </si>
  <si>
    <t>نسكافية جولد 50جم</t>
  </si>
  <si>
    <t xml:space="preserve">نسكافية كلاسك </t>
  </si>
  <si>
    <t xml:space="preserve">باكت </t>
  </si>
  <si>
    <t>شاي احمر 2جم بدون ظرف</t>
  </si>
  <si>
    <t xml:space="preserve">شاي احمر 2جم </t>
  </si>
  <si>
    <t xml:space="preserve">شاي ايرلي </t>
  </si>
  <si>
    <t xml:space="preserve">شاي اخضر </t>
  </si>
  <si>
    <t>مشروبات غازيه</t>
  </si>
  <si>
    <t xml:space="preserve">تونك 250مللي </t>
  </si>
  <si>
    <t>صودا 250مللي</t>
  </si>
  <si>
    <t>ميرندا برتقال 970 ملي</t>
  </si>
  <si>
    <t>سفن دايت 970مللي</t>
  </si>
  <si>
    <t xml:space="preserve">سفن 970ملي </t>
  </si>
  <si>
    <t xml:space="preserve">كولا دايت 970مللي </t>
  </si>
  <si>
    <t xml:space="preserve">كولا 970مللي </t>
  </si>
  <si>
    <t xml:space="preserve">خوخ كانز 330ملي </t>
  </si>
  <si>
    <t>اناناس كانز 330ملي</t>
  </si>
  <si>
    <t>كولا كانز250ملي</t>
  </si>
  <si>
    <t>ميرندا برتقال كانز250م</t>
  </si>
  <si>
    <t xml:space="preserve">كيلو جرام </t>
  </si>
  <si>
    <t>موس فانيلي</t>
  </si>
  <si>
    <t xml:space="preserve">بلاك فورست </t>
  </si>
  <si>
    <t>اسبونج ابيض</t>
  </si>
  <si>
    <t>خميرة باكت 450جم</t>
  </si>
  <si>
    <t xml:space="preserve">فانليا </t>
  </si>
  <si>
    <t xml:space="preserve">باببنج شيكولاتة </t>
  </si>
  <si>
    <t xml:space="preserve">جيلي ساخن </t>
  </si>
  <si>
    <t xml:space="preserve">بابينج كرمل </t>
  </si>
  <si>
    <t>خل ابيض</t>
  </si>
  <si>
    <t xml:space="preserve">جوز هند مبشور </t>
  </si>
  <si>
    <t xml:space="preserve">مربي مشمش 5كجم </t>
  </si>
  <si>
    <t xml:space="preserve">توفي جامي </t>
  </si>
  <si>
    <t xml:space="preserve">شيكولاتة  كفرتورة بيضاء </t>
  </si>
  <si>
    <t>شيكولاتة كفرتورة بني</t>
  </si>
  <si>
    <t>تونكيز كيك</t>
  </si>
  <si>
    <t>بسكويت بالذبدة 5.6قطع</t>
  </si>
  <si>
    <t xml:space="preserve">جركن </t>
  </si>
  <si>
    <t xml:space="preserve">مستردة محلي </t>
  </si>
  <si>
    <t xml:space="preserve">كاتشب ظرف 7جم </t>
  </si>
  <si>
    <t xml:space="preserve">كاشب 200جم </t>
  </si>
  <si>
    <t>زيتون اخضر مخلي 1450جم</t>
  </si>
  <si>
    <t>زيتون اسود مخلي 1450جم</t>
  </si>
  <si>
    <t xml:space="preserve">حمص 400جم </t>
  </si>
  <si>
    <t>ذرة حب 2950جم</t>
  </si>
  <si>
    <t xml:space="preserve">فول مدمس 3كجم </t>
  </si>
  <si>
    <t xml:space="preserve">مرقة دجاج </t>
  </si>
  <si>
    <t xml:space="preserve">اكل طفل فاكهة </t>
  </si>
  <si>
    <t xml:space="preserve">اكل طفل خضار </t>
  </si>
  <si>
    <t xml:space="preserve">زيت للقلي </t>
  </si>
  <si>
    <t xml:space="preserve">زيت زيتون 1لتر </t>
  </si>
  <si>
    <t xml:space="preserve">زيت ذرى 1 لتر </t>
  </si>
  <si>
    <t xml:space="preserve">زبدة بلوك </t>
  </si>
  <si>
    <t xml:space="preserve">لبن كامل الدسم 1 لتر </t>
  </si>
  <si>
    <t xml:space="preserve">لبن خالي الدسم 1 لتر </t>
  </si>
  <si>
    <t xml:space="preserve">جبنة مثلثات </t>
  </si>
  <si>
    <t xml:space="preserve">جبنة شيدر احمر </t>
  </si>
  <si>
    <t xml:space="preserve">جبنة جودة </t>
  </si>
  <si>
    <t>علبه</t>
  </si>
  <si>
    <t xml:space="preserve">جبنة فيتا 125 جم </t>
  </si>
  <si>
    <t xml:space="preserve">علبه </t>
  </si>
  <si>
    <t>يانسون 1.5جم</t>
  </si>
  <si>
    <t>ملح 300جم</t>
  </si>
  <si>
    <t xml:space="preserve">جرام </t>
  </si>
  <si>
    <t xml:space="preserve">كركم </t>
  </si>
  <si>
    <t xml:space="preserve">سكر بودرة </t>
  </si>
  <si>
    <t xml:space="preserve">سكر ناعم </t>
  </si>
  <si>
    <t xml:space="preserve">ارز بسمتي </t>
  </si>
  <si>
    <t xml:space="preserve">ارز سياحي </t>
  </si>
  <si>
    <t xml:space="preserve">دقيق </t>
  </si>
  <si>
    <t xml:space="preserve">مكرونة بنة </t>
  </si>
  <si>
    <t xml:space="preserve">مكرونة شريط </t>
  </si>
  <si>
    <t>كمبوت اناناس 850جم</t>
  </si>
  <si>
    <t>كمبوت خوخ 820جم</t>
  </si>
  <si>
    <t>خضروات مجمده</t>
  </si>
  <si>
    <t xml:space="preserve">بروكلي </t>
  </si>
  <si>
    <t xml:space="preserve">مشروم شراءح 850جم </t>
  </si>
  <si>
    <t xml:space="preserve">صلصة طماطم </t>
  </si>
  <si>
    <t xml:space="preserve">بطاطس بودرة </t>
  </si>
  <si>
    <t xml:space="preserve">فاصوليا خضراء </t>
  </si>
  <si>
    <t xml:space="preserve">بسلة بالجزر </t>
  </si>
  <si>
    <t>لحوم مدخن</t>
  </si>
  <si>
    <t xml:space="preserve">رومي مدخن </t>
  </si>
  <si>
    <t xml:space="preserve">بيف بقري مدخن </t>
  </si>
  <si>
    <t>اسماك</t>
  </si>
  <si>
    <t xml:space="preserve">سيمون مدخن </t>
  </si>
  <si>
    <t>تونة قطع 185جم</t>
  </si>
  <si>
    <t xml:space="preserve">سمك بلطي </t>
  </si>
  <si>
    <t>بيض</t>
  </si>
  <si>
    <t>فراخ</t>
  </si>
  <si>
    <t xml:space="preserve">صدور فراخ مجمدة </t>
  </si>
  <si>
    <t>لحوم</t>
  </si>
  <si>
    <t>سوسيس بقري</t>
  </si>
  <si>
    <t xml:space="preserve">لحم وش فخدة </t>
  </si>
  <si>
    <t xml:space="preserve">لحم فلتوا مستورد </t>
  </si>
  <si>
    <t>تاريخ الانتهاء</t>
  </si>
  <si>
    <t>تاريخ الانتاج</t>
  </si>
  <si>
    <t>سنة</t>
  </si>
  <si>
    <t>شهر</t>
  </si>
  <si>
    <t>يوم</t>
  </si>
  <si>
    <t>الكميه</t>
  </si>
  <si>
    <t>الوحده</t>
  </si>
  <si>
    <t>المجموعه</t>
  </si>
  <si>
    <t>الصنف</t>
  </si>
  <si>
    <t>رقم الصنف</t>
  </si>
  <si>
    <t>م</t>
  </si>
  <si>
    <t>مأكولات ومشروبات</t>
  </si>
  <si>
    <t>مياه معدنيه</t>
  </si>
  <si>
    <t>تاريخ الجرد</t>
  </si>
  <si>
    <t>كوفير9*1 بدون شعار</t>
  </si>
  <si>
    <t>بلاستيكات</t>
  </si>
  <si>
    <t>كوفير 1 * 11 بالشعار</t>
  </si>
  <si>
    <t>رئيس قسم المخازن</t>
  </si>
  <si>
    <t>محاسب/ احمد حسين المرسى</t>
  </si>
  <si>
    <t>صوابع كابوريا</t>
  </si>
  <si>
    <t>الوقت المتبقى من تاريخ الجرد</t>
  </si>
  <si>
    <t>انتهاء اقل من 15 يوم</t>
  </si>
  <si>
    <t xml:space="preserve">انتهاء خلال شهر </t>
  </si>
  <si>
    <t>انتهاء خلال شهرين فأكثر</t>
  </si>
  <si>
    <t>انتهاء خلال 4 شهور فأكثر</t>
  </si>
  <si>
    <t>انتهاء خلال شهرفأكثر فأكثر</t>
  </si>
  <si>
    <t>انتهاء خلال 3 شهور فأكثر</t>
  </si>
  <si>
    <t>انتهاء خلال 5 شهور فأكثر</t>
  </si>
  <si>
    <t>انتهاء خلال 6 شهور فأكثر</t>
  </si>
  <si>
    <t>انتهاء خلال 7 شهور فأكثر</t>
  </si>
  <si>
    <t>انتهاء خلال 8 شهور فأكثر</t>
  </si>
  <si>
    <t>انتهاء خلال 9 شهور فأكثر</t>
  </si>
  <si>
    <t>انتهاء خلال 10 شهور فأكثر</t>
  </si>
  <si>
    <t>انتهاء خلال 11 شهور فأكثر</t>
  </si>
  <si>
    <t>انتهاء بعد 12 شهر فأكثر</t>
  </si>
  <si>
    <t>الاجمالى</t>
  </si>
  <si>
    <t>مده انتهاء الأصناف</t>
  </si>
  <si>
    <t>اجمالى عدد  الأصناف من تاريخ الجرد</t>
  </si>
  <si>
    <t>من يوم تاريخ الجرد</t>
  </si>
  <si>
    <t xml:space="preserve">بيان يوضح فتره الصلاحيه للاصناف المتواجده بمخزن وحده تموين شرم الشيخ  </t>
  </si>
  <si>
    <t xml:space="preserve">وتاريخ الإنتاج وتاريخ الانتهاء  </t>
  </si>
  <si>
    <r>
      <rPr>
        <sz val="20"/>
        <color rgb="FFFF0000"/>
        <rFont val="Calibri"/>
        <family val="2"/>
        <scheme val="minor"/>
      </rPr>
      <t>ملحوظه :-</t>
    </r>
    <r>
      <rPr>
        <sz val="20"/>
        <color theme="1"/>
        <rFont val="Calibri"/>
        <family val="2"/>
        <charset val="178"/>
        <scheme val="minor"/>
      </rPr>
      <t xml:space="preserve">  </t>
    </r>
    <r>
      <rPr>
        <sz val="20"/>
        <color theme="4"/>
        <rFont val="Calibri"/>
        <family val="2"/>
        <scheme val="minor"/>
      </rPr>
      <t>لمعرفه الأصناف يرجى الرجوع الى الكشف المرفق الموضح به كود الصنف  والكميه</t>
    </r>
  </si>
  <si>
    <t>محاسب/ احمد المرسي</t>
  </si>
  <si>
    <t xml:space="preserve">كشف مجمع للاصنافالمتواجده بوحده تموين شرم الشيخ </t>
  </si>
  <si>
    <t xml:space="preserve">موضحا تاريخ الإنتاج والانتهاء والكمية </t>
  </si>
  <si>
    <t>من تاريخ الجرد</t>
  </si>
  <si>
    <t>مده الصلاحيه</t>
  </si>
  <si>
    <t>الى</t>
  </si>
  <si>
    <t>متبقى اقل من 20 يوم</t>
  </si>
  <si>
    <t>متبقى  اقل من 10 أيام</t>
  </si>
  <si>
    <t>متبقى اقل من 5 أيام</t>
  </si>
  <si>
    <t>متبقى اقل من 30 يوم</t>
  </si>
  <si>
    <t xml:space="preserve">متبقى اقل من شهرين </t>
  </si>
  <si>
    <t>متبقى اقل من 3 شهور</t>
  </si>
  <si>
    <t>متبقى اقل من 4 شهور</t>
  </si>
  <si>
    <t>متبقى اقل من 5 شهور</t>
  </si>
  <si>
    <t>من</t>
  </si>
  <si>
    <t>ملاحظات</t>
  </si>
  <si>
    <t>متبقى اقل من 6 شهور</t>
  </si>
  <si>
    <t xml:space="preserve">مبتقى اقل من 7 شهور </t>
  </si>
  <si>
    <t>متبقى اقل من 8 شهور</t>
  </si>
  <si>
    <t>متبقى اقل من 9شهور</t>
  </si>
  <si>
    <t>متبقى اقل من 10 شهور</t>
  </si>
  <si>
    <t>متبقى اقل من 11 شهر</t>
  </si>
  <si>
    <t xml:space="preserve">متبقى اقل من عام </t>
  </si>
  <si>
    <t xml:space="preserve">صلاحيه اكثر من عام </t>
  </si>
  <si>
    <t>اقل من 1 يوم</t>
  </si>
  <si>
    <t>انتهت الصلاحيه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</si>
</sst>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B0000]d\ mmmm\ yyyy;@"/>
    <numFmt numFmtId="165" formatCode="[$-F800]dddd\,\ mmmm\ dd\,\ yyyy"/>
  </numFmts>
  <fonts count="18">
    <font>
      <sz val="11"/>
      <color theme="1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60"/>
      <name val="Arial"/>
      <family val="2"/>
      <charset val="178"/>
    </font>
    <font>
      <sz val="11"/>
      <color indexed="8"/>
      <name val="Arial"/>
      <family val="2"/>
      <charset val="178"/>
    </font>
    <font>
      <sz val="20"/>
      <color theme="1"/>
      <name val="GE SS Two Bold"/>
      <family val="1"/>
      <charset val="178"/>
    </font>
    <font>
      <sz val="20"/>
      <color theme="1"/>
      <name val="Calibri"/>
      <family val="2"/>
      <charset val="178"/>
      <scheme val="minor"/>
    </font>
    <font>
      <sz val="30"/>
      <color rgb="FFFF0000"/>
      <name val="Calibri"/>
      <family val="2"/>
      <charset val="178"/>
      <scheme val="minor"/>
    </font>
    <font>
      <sz val="17"/>
      <color rgb="FFFF0000"/>
      <name val="GE SS Two Bold"/>
      <family val="1"/>
      <charset val="178"/>
    </font>
    <font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theme="4"/>
      <name val="Calibri"/>
      <family val="2"/>
      <charset val="178"/>
      <scheme val="minor"/>
    </font>
    <font>
      <sz val="11"/>
      <color theme="0" tint="-4.9989318521683403E-2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hair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thick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2">
    <xf numFmtId="0" fontId="0" fillId="0" borderId="0" xfId="0"/>
    <xf numFmtId="164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164" fontId="2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 applyAlignment="1" applyProtection="1">
      <alignment horizontal="center"/>
      <protection locked="0"/>
    </xf>
    <xf numFmtId="164" fontId="2" fillId="0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3" xfId="1" applyFont="1" applyFill="1" applyBorder="1" applyAlignment="1" applyProtection="1">
      <alignment horizontal="center" vertical="center"/>
      <protection locked="0"/>
    </xf>
    <xf numFmtId="0" fontId="2" fillId="0" borderId="4" xfId="1" applyFont="1" applyFill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13" xfId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164" fontId="2" fillId="0" borderId="2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6" fillId="0" borderId="0" xfId="1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16" xfId="0" applyFont="1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7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164" fontId="2" fillId="0" borderId="8" xfId="0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8" xfId="1" applyFont="1" applyFill="1" applyBorder="1" applyAlignment="1" applyProtection="1">
      <alignment horizontal="center"/>
      <protection locked="0"/>
    </xf>
    <xf numFmtId="0" fontId="2" fillId="0" borderId="10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2" fillId="0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0" borderId="12" xfId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30" xfId="0" applyFill="1" applyBorder="1" applyAlignment="1">
      <alignment horizontal="center" vertical="center"/>
    </xf>
    <xf numFmtId="0" fontId="5" fillId="4" borderId="24" xfId="0" applyFont="1" applyFill="1" applyBorder="1" applyAlignment="1">
      <alignment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13" fillId="0" borderId="0" xfId="0" applyFont="1"/>
    <xf numFmtId="0" fontId="15" fillId="0" borderId="0" xfId="0" applyFont="1"/>
    <xf numFmtId="0" fontId="5" fillId="0" borderId="0" xfId="0" applyFont="1"/>
    <xf numFmtId="0" fontId="2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41" xfId="1" applyFont="1" applyFill="1" applyBorder="1" applyAlignment="1" applyProtection="1">
      <alignment horizontal="center"/>
      <protection locked="0"/>
    </xf>
    <xf numFmtId="0" fontId="2" fillId="0" borderId="42" xfId="1" applyFont="1" applyFill="1" applyBorder="1" applyAlignment="1" applyProtection="1">
      <alignment horizontal="center"/>
      <protection locked="0"/>
    </xf>
    <xf numFmtId="0" fontId="3" fillId="0" borderId="42" xfId="0" applyFont="1" applyFill="1" applyBorder="1" applyAlignment="1" applyProtection="1">
      <alignment horizontal="center"/>
      <protection locked="0"/>
    </xf>
    <xf numFmtId="0" fontId="3" fillId="0" borderId="43" xfId="0" applyFont="1" applyFill="1" applyBorder="1" applyAlignment="1" applyProtection="1">
      <alignment horizontal="center"/>
      <protection locked="0"/>
    </xf>
    <xf numFmtId="0" fontId="2" fillId="0" borderId="44" xfId="1" applyFont="1" applyFill="1" applyBorder="1" applyAlignment="1" applyProtection="1">
      <alignment horizontal="center" vertical="center"/>
      <protection locked="0"/>
    </xf>
    <xf numFmtId="0" fontId="2" fillId="0" borderId="26" xfId="1" applyFont="1" applyFill="1" applyBorder="1" applyAlignment="1" applyProtection="1">
      <alignment horizontal="center" vertical="center"/>
      <protection locked="0"/>
    </xf>
    <xf numFmtId="0" fontId="2" fillId="0" borderId="45" xfId="1" applyFont="1" applyFill="1" applyBorder="1" applyAlignment="1" applyProtection="1">
      <alignment horizontal="center" vertical="center"/>
      <protection locked="0"/>
    </xf>
    <xf numFmtId="164" fontId="2" fillId="0" borderId="42" xfId="1" applyNumberFormat="1" applyFont="1" applyFill="1" applyBorder="1" applyAlignment="1" applyProtection="1">
      <alignment horizontal="center" vertical="center"/>
      <protection locked="0"/>
    </xf>
    <xf numFmtId="164" fontId="2" fillId="0" borderId="42" xfId="0" applyNumberFormat="1" applyFont="1" applyFill="1" applyBorder="1" applyAlignment="1">
      <alignment horizontal="center" vertical="center"/>
    </xf>
    <xf numFmtId="0" fontId="17" fillId="0" borderId="0" xfId="0" applyFont="1"/>
    <xf numFmtId="14" fontId="17" fillId="0" borderId="0" xfId="0" applyNumberFormat="1" applyFont="1" applyAlignment="1">
      <alignment horizontal="center"/>
    </xf>
    <xf numFmtId="0" fontId="2" fillId="0" borderId="43" xfId="1" applyFont="1" applyFill="1" applyBorder="1" applyAlignment="1">
      <alignment horizontal="center" vertical="center"/>
    </xf>
    <xf numFmtId="165" fontId="2" fillId="0" borderId="49" xfId="0" applyNumberFormat="1" applyFont="1" applyFill="1" applyBorder="1" applyAlignment="1">
      <alignment horizontal="center" vertical="center"/>
    </xf>
    <xf numFmtId="0" fontId="0" fillId="0" borderId="49" xfId="0" applyBorder="1"/>
    <xf numFmtId="0" fontId="0" fillId="3" borderId="49" xfId="0" applyFill="1" applyBorder="1" applyAlignment="1">
      <alignment horizontal="center" vertical="center"/>
    </xf>
    <xf numFmtId="0" fontId="0" fillId="0" borderId="49" xfId="0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11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</cellXfs>
  <cellStyles count="2">
    <cellStyle name="Neutral" xfId="1" builtinId="28"/>
    <cellStyle name="Normal" xfId="0" builtinId="0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129540</xdr:rowOff>
    </xdr:from>
    <xdr:to>
      <xdr:col>14</xdr:col>
      <xdr:colOff>548640</xdr:colOff>
      <xdr:row>29</xdr:row>
      <xdr:rowOff>152400</xdr:rowOff>
    </xdr:to>
    <xdr:sp macro="" textlink="">
      <xdr:nvSpPr>
        <xdr:cNvPr id="2" name="Line Callout 3 1"/>
        <xdr:cNvSpPr/>
      </xdr:nvSpPr>
      <xdr:spPr>
        <a:xfrm>
          <a:off x="9977635620" y="3368040"/>
          <a:ext cx="2933700" cy="1501140"/>
        </a:xfrm>
        <a:prstGeom prst="borderCallout3">
          <a:avLst>
            <a:gd name="adj1" fmla="val 18750"/>
            <a:gd name="adj2" fmla="val -8333"/>
            <a:gd name="adj3" fmla="val 18750"/>
            <a:gd name="adj4" fmla="val -16667"/>
            <a:gd name="adj5" fmla="val 100000"/>
            <a:gd name="adj6" fmla="val -16667"/>
            <a:gd name="adj7" fmla="val 114486"/>
            <a:gd name="adj8" fmla="val -434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مطلوب  كتابه ملاحظات اتوماتيك بخانه الملاحظات  عند تغير الوقت المبتقى من</a:t>
          </a:r>
          <a:r>
            <a:rPr lang="ar-EG" sz="1100" baseline="0"/>
            <a:t> تاريخ الجرد</a:t>
          </a:r>
          <a:r>
            <a:rPr lang="ar-EG" sz="1100"/>
            <a:t>	</a:t>
          </a:r>
          <a:endParaRPr lang="en-US" sz="1100"/>
        </a:p>
      </xdr:txBody>
    </xdr:sp>
    <xdr:clientData/>
  </xdr:twoCellAnchor>
  <xdr:twoCellAnchor>
    <xdr:from>
      <xdr:col>12</xdr:col>
      <xdr:colOff>914400</xdr:colOff>
      <xdr:row>17</xdr:row>
      <xdr:rowOff>22860</xdr:rowOff>
    </xdr:from>
    <xdr:to>
      <xdr:col>12</xdr:col>
      <xdr:colOff>1363980</xdr:colOff>
      <xdr:row>21</xdr:row>
      <xdr:rowOff>68580</xdr:rowOff>
    </xdr:to>
    <xdr:sp macro="" textlink="">
      <xdr:nvSpPr>
        <xdr:cNvPr id="3" name="Up Arrow 2"/>
        <xdr:cNvSpPr/>
      </xdr:nvSpPr>
      <xdr:spPr>
        <a:xfrm>
          <a:off x="9979205340" y="2499360"/>
          <a:ext cx="449580" cy="8077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468630</xdr:colOff>
      <xdr:row>23</xdr:row>
      <xdr:rowOff>64770</xdr:rowOff>
    </xdr:from>
    <xdr:to>
      <xdr:col>17</xdr:col>
      <xdr:colOff>26670</xdr:colOff>
      <xdr:row>25</xdr:row>
      <xdr:rowOff>179070</xdr:rowOff>
    </xdr:to>
    <xdr:sp macro="" textlink="">
      <xdr:nvSpPr>
        <xdr:cNvPr id="4" name="Up Arrow 3"/>
        <xdr:cNvSpPr/>
      </xdr:nvSpPr>
      <xdr:spPr>
        <a:xfrm rot="16840869">
          <a:off x="9977086980" y="3505200"/>
          <a:ext cx="449580" cy="8077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U121"/>
  <sheetViews>
    <sheetView showGridLines="0" rightToLeft="1" tabSelected="1" topLeftCell="F1" zoomScaleNormal="100" workbookViewId="0">
      <selection activeCell="R30" sqref="R30"/>
    </sheetView>
  </sheetViews>
  <sheetFormatPr defaultRowHeight="14.4"/>
  <cols>
    <col min="1" max="1" width="5.109375" customWidth="1"/>
    <col min="2" max="2" width="15" customWidth="1"/>
    <col min="3" max="3" width="17.77734375" customWidth="1"/>
    <col min="4" max="4" width="14.6640625" customWidth="1"/>
    <col min="5" max="5" width="12.88671875" customWidth="1"/>
    <col min="6" max="6" width="8.77734375" customWidth="1"/>
    <col min="7" max="7" width="3.88671875" customWidth="1"/>
    <col min="8" max="8" width="5.6640625" customWidth="1"/>
    <col min="9" max="9" width="4.44140625" customWidth="1"/>
    <col min="10" max="10" width="15.6640625" customWidth="1"/>
    <col min="11" max="11" width="17.21875" customWidth="1"/>
    <col min="12" max="12" width="13.88671875" customWidth="1"/>
    <col min="13" max="13" width="25.88671875" customWidth="1"/>
    <col min="16" max="16" width="3.33203125" customWidth="1"/>
    <col min="17" max="17" width="6" customWidth="1"/>
    <col min="18" max="18" width="4.44140625" customWidth="1"/>
    <col min="19" max="20" width="4.77734375" customWidth="1"/>
    <col min="21" max="21" width="15.88671875" customWidth="1"/>
  </cols>
  <sheetData>
    <row r="3" spans="1:21">
      <c r="J3" s="107"/>
      <c r="K3" s="108"/>
    </row>
    <row r="4" spans="1:21" ht="15" thickBot="1"/>
    <row r="5" spans="1:21" ht="15.6" thickTop="1" thickBot="1">
      <c r="G5" s="116" t="s">
        <v>169</v>
      </c>
      <c r="H5" s="117"/>
      <c r="I5" s="118"/>
    </row>
    <row r="6" spans="1:21" ht="15.6" hidden="1" thickTop="1" thickBot="1">
      <c r="A6" s="114" t="s">
        <v>166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7" spans="1:21" ht="15" hidden="1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</row>
    <row r="8" spans="1:21" ht="30" hidden="1" customHeight="1">
      <c r="B8" s="114" t="s">
        <v>167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</row>
    <row r="9" spans="1:21" ht="15.6" hidden="1" thickTop="1" thickBot="1">
      <c r="B9" s="114"/>
      <c r="C9" s="114" t="s">
        <v>136</v>
      </c>
      <c r="D9" s="114">
        <v>43926</v>
      </c>
      <c r="E9" s="114"/>
      <c r="F9" s="114"/>
      <c r="G9" s="114"/>
      <c r="H9" s="114"/>
      <c r="I9" s="114"/>
      <c r="J9" s="114"/>
      <c r="K9" s="114"/>
      <c r="L9" s="114"/>
    </row>
    <row r="10" spans="1:21" ht="34.799999999999997" hidden="1" customHeight="1" thickBot="1">
      <c r="B10" s="57"/>
      <c r="C10" s="57"/>
      <c r="D10" s="57"/>
      <c r="E10" s="114" t="s">
        <v>168</v>
      </c>
      <c r="F10" s="114"/>
      <c r="G10" s="114"/>
      <c r="H10" s="57"/>
      <c r="I10" s="115">
        <v>43926</v>
      </c>
      <c r="J10" s="115"/>
      <c r="K10" s="115"/>
      <c r="L10" s="57"/>
    </row>
    <row r="11" spans="1:21" ht="15.6" hidden="1" thickTop="1" thickBot="1"/>
    <row r="12" spans="1:21" s="56" customFormat="1" ht="46.2" customHeight="1" thickTop="1">
      <c r="A12" s="45" t="s">
        <v>133</v>
      </c>
      <c r="B12" s="55" t="s">
        <v>132</v>
      </c>
      <c r="C12" s="55" t="s">
        <v>131</v>
      </c>
      <c r="D12" s="46" t="s">
        <v>130</v>
      </c>
      <c r="E12" s="46" t="s">
        <v>129</v>
      </c>
      <c r="F12" s="46" t="s">
        <v>128</v>
      </c>
      <c r="G12" s="47" t="s">
        <v>127</v>
      </c>
      <c r="H12" s="47" t="s">
        <v>126</v>
      </c>
      <c r="I12" s="47" t="s">
        <v>125</v>
      </c>
      <c r="J12" s="47" t="s">
        <v>124</v>
      </c>
      <c r="K12" s="47" t="s">
        <v>123</v>
      </c>
      <c r="L12" s="58" t="s">
        <v>143</v>
      </c>
      <c r="M12" s="112" t="s">
        <v>180</v>
      </c>
      <c r="R12" s="56" t="s">
        <v>179</v>
      </c>
      <c r="T12" s="56" t="s">
        <v>170</v>
      </c>
      <c r="U12" s="56" t="s">
        <v>180</v>
      </c>
    </row>
    <row r="13" spans="1:21" s="28" customFormat="1" ht="15">
      <c r="A13" s="24">
        <v>1</v>
      </c>
      <c r="B13" s="14">
        <v>120109106</v>
      </c>
      <c r="C13" s="10" t="s">
        <v>120</v>
      </c>
      <c r="D13" s="7" t="s">
        <v>119</v>
      </c>
      <c r="E13" s="6" t="s">
        <v>48</v>
      </c>
      <c r="F13" s="6">
        <v>45</v>
      </c>
      <c r="G13" s="5"/>
      <c r="H13" s="4">
        <v>3</v>
      </c>
      <c r="I13" s="3"/>
      <c r="J13" s="22">
        <v>43843</v>
      </c>
      <c r="K13" s="1">
        <f t="shared" ref="K13:K24" si="0">IF(J13="","",J13+DATE(I13,H13+1,G13))</f>
        <v>43934</v>
      </c>
      <c r="L13" s="95">
        <f t="shared" ref="L13:L24" ca="1" si="1">IF(K13="","",K13-TODAY())</f>
        <v>5</v>
      </c>
      <c r="M13" s="110" t="s">
        <v>173</v>
      </c>
      <c r="R13" s="28">
        <v>1</v>
      </c>
      <c r="T13" s="28">
        <v>5</v>
      </c>
      <c r="U13" s="28" t="s">
        <v>173</v>
      </c>
    </row>
    <row r="14" spans="1:21" s="28" customFormat="1" ht="15">
      <c r="A14" s="24">
        <v>2</v>
      </c>
      <c r="B14" s="14">
        <v>120311101</v>
      </c>
      <c r="C14" s="10" t="s">
        <v>110</v>
      </c>
      <c r="D14" s="7" t="s">
        <v>109</v>
      </c>
      <c r="E14" s="6" t="s">
        <v>48</v>
      </c>
      <c r="F14" s="6">
        <v>12</v>
      </c>
      <c r="G14" s="5"/>
      <c r="H14" s="4">
        <v>3</v>
      </c>
      <c r="I14" s="3"/>
      <c r="J14" s="27">
        <v>43845</v>
      </c>
      <c r="K14" s="1">
        <f t="shared" si="0"/>
        <v>43936</v>
      </c>
      <c r="L14" s="95">
        <f t="shared" ca="1" si="1"/>
        <v>7</v>
      </c>
      <c r="M14" s="113" t="s">
        <v>172</v>
      </c>
      <c r="R14" s="28">
        <v>6</v>
      </c>
      <c r="T14" s="28">
        <v>10</v>
      </c>
      <c r="U14" s="28" t="s">
        <v>172</v>
      </c>
    </row>
    <row r="15" spans="1:21" s="28" customFormat="1" ht="15">
      <c r="A15" s="24">
        <v>3</v>
      </c>
      <c r="B15" s="14">
        <v>120205101</v>
      </c>
      <c r="C15" s="10" t="s">
        <v>116</v>
      </c>
      <c r="D15" s="7" t="s">
        <v>134</v>
      </c>
      <c r="E15" s="6" t="s">
        <v>3</v>
      </c>
      <c r="F15" s="6">
        <v>600</v>
      </c>
      <c r="G15" s="5">
        <v>21</v>
      </c>
      <c r="H15" s="4"/>
      <c r="I15" s="3"/>
      <c r="J15" s="27">
        <v>43915</v>
      </c>
      <c r="K15" s="1">
        <f t="shared" si="0"/>
        <v>43936</v>
      </c>
      <c r="L15" s="95">
        <f t="shared" ca="1" si="1"/>
        <v>7</v>
      </c>
      <c r="M15" s="113" t="s">
        <v>172</v>
      </c>
      <c r="R15" s="28">
        <v>11</v>
      </c>
      <c r="T15" s="28">
        <v>20</v>
      </c>
      <c r="U15" s="28" t="s">
        <v>171</v>
      </c>
    </row>
    <row r="16" spans="1:21" s="28" customFormat="1" ht="15">
      <c r="A16" s="24">
        <v>4</v>
      </c>
      <c r="B16" s="14">
        <v>120311100</v>
      </c>
      <c r="C16" s="10" t="s">
        <v>111</v>
      </c>
      <c r="D16" s="7" t="s">
        <v>109</v>
      </c>
      <c r="E16" s="6" t="s">
        <v>48</v>
      </c>
      <c r="F16" s="6">
        <v>45</v>
      </c>
      <c r="G16" s="5"/>
      <c r="H16" s="4">
        <v>3</v>
      </c>
      <c r="I16" s="3"/>
      <c r="J16" s="2">
        <v>43846</v>
      </c>
      <c r="K16" s="1">
        <f t="shared" si="0"/>
        <v>43937</v>
      </c>
      <c r="L16" s="95">
        <f t="shared" ca="1" si="1"/>
        <v>8</v>
      </c>
      <c r="M16" s="113" t="s">
        <v>172</v>
      </c>
      <c r="R16" s="28">
        <v>21</v>
      </c>
      <c r="T16" s="28">
        <v>30</v>
      </c>
      <c r="U16" s="28" t="s">
        <v>174</v>
      </c>
    </row>
    <row r="17" spans="1:21" s="28" customFormat="1" ht="15">
      <c r="A17" s="24">
        <v>5</v>
      </c>
      <c r="B17" s="32">
        <v>121707331</v>
      </c>
      <c r="C17" s="33" t="s">
        <v>55</v>
      </c>
      <c r="D17" s="34" t="s">
        <v>134</v>
      </c>
      <c r="E17" s="35" t="s">
        <v>48</v>
      </c>
      <c r="F17" s="35">
        <v>4.5</v>
      </c>
      <c r="G17" s="36"/>
      <c r="H17" s="37"/>
      <c r="I17" s="38">
        <v>1</v>
      </c>
      <c r="J17" s="40">
        <v>43590</v>
      </c>
      <c r="K17" s="39">
        <f t="shared" si="0"/>
        <v>43956</v>
      </c>
      <c r="L17" s="96">
        <f t="shared" ca="1" si="1"/>
        <v>27</v>
      </c>
      <c r="M17" s="113" t="s">
        <v>174</v>
      </c>
      <c r="R17" s="28">
        <v>31</v>
      </c>
      <c r="T17" s="28">
        <v>60</v>
      </c>
      <c r="U17" s="28" t="s">
        <v>175</v>
      </c>
    </row>
    <row r="18" spans="1:21" s="28" customFormat="1" ht="15">
      <c r="A18" s="24">
        <v>6</v>
      </c>
      <c r="B18" s="14">
        <v>121401419</v>
      </c>
      <c r="C18" s="10" t="s">
        <v>64</v>
      </c>
      <c r="D18" s="7" t="s">
        <v>134</v>
      </c>
      <c r="E18" s="6" t="s">
        <v>31</v>
      </c>
      <c r="F18" s="6">
        <v>3498</v>
      </c>
      <c r="G18" s="5"/>
      <c r="H18" s="4">
        <v>9</v>
      </c>
      <c r="I18" s="3"/>
      <c r="J18" s="2">
        <v>43683</v>
      </c>
      <c r="K18" s="1">
        <f t="shared" si="0"/>
        <v>43957</v>
      </c>
      <c r="L18" s="92">
        <f t="shared" ca="1" si="1"/>
        <v>28</v>
      </c>
      <c r="M18" s="110"/>
      <c r="R18" s="28">
        <v>60</v>
      </c>
      <c r="T18" s="28">
        <v>90</v>
      </c>
      <c r="U18" s="28" t="s">
        <v>176</v>
      </c>
    </row>
    <row r="19" spans="1:21" s="28" customFormat="1" ht="15">
      <c r="A19" s="24">
        <v>7</v>
      </c>
      <c r="B19" s="41">
        <v>120301306</v>
      </c>
      <c r="C19" s="42" t="s">
        <v>115</v>
      </c>
      <c r="D19" s="43" t="s">
        <v>112</v>
      </c>
      <c r="E19" s="6" t="s">
        <v>48</v>
      </c>
      <c r="F19" s="6">
        <v>9</v>
      </c>
      <c r="G19" s="5"/>
      <c r="H19" s="4">
        <v>6</v>
      </c>
      <c r="I19" s="3"/>
      <c r="J19" s="11">
        <v>43787</v>
      </c>
      <c r="K19" s="44">
        <f t="shared" si="0"/>
        <v>43969</v>
      </c>
      <c r="L19" s="93">
        <f t="shared" ca="1" si="1"/>
        <v>40</v>
      </c>
      <c r="M19" s="110"/>
      <c r="P19" s="29"/>
      <c r="R19" s="28">
        <v>90</v>
      </c>
      <c r="T19" s="28">
        <f>90+30</f>
        <v>120</v>
      </c>
      <c r="U19" s="28" t="s">
        <v>177</v>
      </c>
    </row>
    <row r="20" spans="1:21" s="28" customFormat="1" ht="15">
      <c r="A20" s="24">
        <v>8</v>
      </c>
      <c r="B20" s="14">
        <v>120309303</v>
      </c>
      <c r="C20" s="10" t="s">
        <v>113</v>
      </c>
      <c r="D20" s="7" t="s">
        <v>112</v>
      </c>
      <c r="E20" s="6" t="s">
        <v>48</v>
      </c>
      <c r="F20" s="6">
        <v>17</v>
      </c>
      <c r="G20" s="5"/>
      <c r="H20" s="5">
        <v>5</v>
      </c>
      <c r="I20" s="3"/>
      <c r="J20" s="2">
        <v>43851</v>
      </c>
      <c r="K20" s="1">
        <f t="shared" si="0"/>
        <v>44003</v>
      </c>
      <c r="L20" s="92">
        <f t="shared" ca="1" si="1"/>
        <v>74</v>
      </c>
      <c r="M20" s="110"/>
      <c r="R20" s="28">
        <v>120</v>
      </c>
      <c r="T20" s="28">
        <f>R20+30</f>
        <v>150</v>
      </c>
      <c r="U20" s="28" t="s">
        <v>178</v>
      </c>
    </row>
    <row r="21" spans="1:21" s="28" customFormat="1" ht="15">
      <c r="A21" s="24">
        <v>9</v>
      </c>
      <c r="B21" s="24">
        <v>320203603</v>
      </c>
      <c r="C21" s="8" t="s">
        <v>27</v>
      </c>
      <c r="D21" s="7" t="s">
        <v>26</v>
      </c>
      <c r="E21" s="6" t="s">
        <v>3</v>
      </c>
      <c r="F21" s="6">
        <v>2200</v>
      </c>
      <c r="G21" s="5"/>
      <c r="H21" s="4"/>
      <c r="I21" s="3">
        <v>1</v>
      </c>
      <c r="J21" s="2">
        <v>43638</v>
      </c>
      <c r="K21" s="1">
        <f t="shared" si="0"/>
        <v>44004</v>
      </c>
      <c r="L21" s="92">
        <f t="shared" ca="1" si="1"/>
        <v>75</v>
      </c>
      <c r="M21" s="110"/>
      <c r="R21" s="28">
        <v>150</v>
      </c>
      <c r="T21" s="28">
        <f>150+30</f>
        <v>180</v>
      </c>
      <c r="U21" s="28" t="s">
        <v>181</v>
      </c>
    </row>
    <row r="22" spans="1:21" s="28" customFormat="1" ht="15">
      <c r="A22" s="24">
        <v>10</v>
      </c>
      <c r="B22" s="14">
        <v>121401462</v>
      </c>
      <c r="C22" s="10" t="s">
        <v>63</v>
      </c>
      <c r="D22" s="7" t="s">
        <v>134</v>
      </c>
      <c r="E22" s="6" t="s">
        <v>31</v>
      </c>
      <c r="F22" s="6">
        <v>900</v>
      </c>
      <c r="G22" s="5"/>
      <c r="H22" s="4">
        <v>5</v>
      </c>
      <c r="I22" s="3"/>
      <c r="J22" s="2">
        <v>43858</v>
      </c>
      <c r="K22" s="1">
        <f t="shared" si="0"/>
        <v>44010</v>
      </c>
      <c r="L22" s="92">
        <f t="shared" ca="1" si="1"/>
        <v>81</v>
      </c>
      <c r="M22" s="110"/>
      <c r="R22" s="28">
        <v>180</v>
      </c>
      <c r="T22" s="28">
        <f>180+30</f>
        <v>210</v>
      </c>
      <c r="U22" s="28" t="s">
        <v>182</v>
      </c>
    </row>
    <row r="23" spans="1:21" s="28" customFormat="1" ht="15">
      <c r="A23" s="24">
        <v>11</v>
      </c>
      <c r="B23" s="14">
        <v>120405306</v>
      </c>
      <c r="C23" s="10" t="s">
        <v>106</v>
      </c>
      <c r="D23" s="7" t="s">
        <v>134</v>
      </c>
      <c r="E23" s="6" t="s">
        <v>48</v>
      </c>
      <c r="F23" s="6">
        <v>4</v>
      </c>
      <c r="G23" s="5"/>
      <c r="H23" s="4">
        <v>6</v>
      </c>
      <c r="I23" s="3"/>
      <c r="J23" s="2">
        <v>43829</v>
      </c>
      <c r="K23" s="1">
        <f t="shared" si="0"/>
        <v>44011</v>
      </c>
      <c r="L23" s="92">
        <f t="shared" ca="1" si="1"/>
        <v>82</v>
      </c>
      <c r="M23" s="110"/>
      <c r="R23" s="28">
        <v>210</v>
      </c>
      <c r="T23" s="28">
        <f>210+30</f>
        <v>240</v>
      </c>
      <c r="U23" s="28" t="s">
        <v>183</v>
      </c>
    </row>
    <row r="24" spans="1:21" s="28" customFormat="1" ht="11.4" customHeight="1">
      <c r="A24" s="24">
        <v>12</v>
      </c>
      <c r="B24" s="20">
        <v>120807304</v>
      </c>
      <c r="C24" s="19" t="s">
        <v>83</v>
      </c>
      <c r="D24" s="7" t="s">
        <v>26</v>
      </c>
      <c r="E24" s="6" t="s">
        <v>3</v>
      </c>
      <c r="F24" s="6">
        <v>10368</v>
      </c>
      <c r="G24" s="18"/>
      <c r="H24" s="17">
        <v>6</v>
      </c>
      <c r="I24" s="16"/>
      <c r="J24" s="15">
        <v>43829</v>
      </c>
      <c r="K24" s="1">
        <f t="shared" si="0"/>
        <v>44011</v>
      </c>
      <c r="L24" s="94">
        <f t="shared" ca="1" si="1"/>
        <v>82</v>
      </c>
      <c r="M24" s="110"/>
      <c r="R24" s="28">
        <v>240</v>
      </c>
      <c r="T24" s="28">
        <f>240+30</f>
        <v>270</v>
      </c>
      <c r="U24" s="28" t="s">
        <v>184</v>
      </c>
    </row>
    <row r="25" spans="1:21" s="28" customFormat="1" ht="15">
      <c r="A25" s="24">
        <v>1</v>
      </c>
      <c r="B25" s="14">
        <v>120903332</v>
      </c>
      <c r="C25" s="10" t="s">
        <v>81</v>
      </c>
      <c r="D25" s="7" t="s">
        <v>26</v>
      </c>
      <c r="E25" s="6" t="s">
        <v>9</v>
      </c>
      <c r="F25" s="6">
        <v>377</v>
      </c>
      <c r="G25" s="5"/>
      <c r="H25" s="4">
        <v>6</v>
      </c>
      <c r="I25" s="3"/>
      <c r="J25" s="2">
        <v>43831</v>
      </c>
      <c r="K25" s="1">
        <f t="shared" ref="K25:K56" si="2">IF(J25="","",J25+DATE(I25,H25+1,G25))</f>
        <v>44013</v>
      </c>
      <c r="L25" s="94">
        <f t="shared" ref="L25:L56" ca="1" si="3">IF(K25="","",K25-TODAY())</f>
        <v>84</v>
      </c>
      <c r="M25" s="110"/>
      <c r="R25" s="28">
        <v>270</v>
      </c>
      <c r="T25" s="28">
        <f>R25+30</f>
        <v>300</v>
      </c>
      <c r="U25" s="28" t="s">
        <v>185</v>
      </c>
    </row>
    <row r="26" spans="1:21" s="28" customFormat="1" ht="15">
      <c r="A26" s="24">
        <v>14</v>
      </c>
      <c r="B26" s="14">
        <v>320102385</v>
      </c>
      <c r="C26" s="10" t="s">
        <v>46</v>
      </c>
      <c r="D26" s="7" t="s">
        <v>36</v>
      </c>
      <c r="E26" s="6" t="s">
        <v>3</v>
      </c>
      <c r="F26" s="6">
        <v>62</v>
      </c>
      <c r="G26" s="5"/>
      <c r="H26" s="4">
        <v>9</v>
      </c>
      <c r="I26" s="3"/>
      <c r="J26" s="2">
        <v>43739</v>
      </c>
      <c r="K26" s="1">
        <f t="shared" si="2"/>
        <v>44013</v>
      </c>
      <c r="L26" s="94">
        <f t="shared" ca="1" si="3"/>
        <v>84</v>
      </c>
      <c r="M26" s="110"/>
      <c r="R26" s="28">
        <f>300</f>
        <v>300</v>
      </c>
      <c r="T26" s="28">
        <f>300+30</f>
        <v>330</v>
      </c>
      <c r="U26" s="28" t="s">
        <v>186</v>
      </c>
    </row>
    <row r="27" spans="1:21" s="28" customFormat="1" ht="15">
      <c r="A27" s="24">
        <v>15</v>
      </c>
      <c r="B27" s="14">
        <v>320105007</v>
      </c>
      <c r="C27" s="10" t="s">
        <v>42</v>
      </c>
      <c r="D27" s="7" t="s">
        <v>36</v>
      </c>
      <c r="E27" s="6" t="s">
        <v>0</v>
      </c>
      <c r="F27" s="6">
        <v>63</v>
      </c>
      <c r="G27" s="5"/>
      <c r="H27" s="4">
        <v>6</v>
      </c>
      <c r="I27" s="3"/>
      <c r="J27" s="2">
        <v>43841</v>
      </c>
      <c r="K27" s="1">
        <f t="shared" si="2"/>
        <v>44023</v>
      </c>
      <c r="L27" s="94">
        <f t="shared" ca="1" si="3"/>
        <v>94</v>
      </c>
      <c r="M27" s="110"/>
      <c r="R27" s="28">
        <v>330</v>
      </c>
      <c r="T27" s="28">
        <f>330+30</f>
        <v>360</v>
      </c>
      <c r="U27" s="28" t="s">
        <v>187</v>
      </c>
    </row>
    <row r="28" spans="1:21" s="28" customFormat="1" ht="15">
      <c r="A28" s="24">
        <v>16</v>
      </c>
      <c r="B28" s="14">
        <v>320102376</v>
      </c>
      <c r="C28" s="10" t="s">
        <v>47</v>
      </c>
      <c r="D28" s="7" t="s">
        <v>36</v>
      </c>
      <c r="E28" s="6" t="s">
        <v>3</v>
      </c>
      <c r="F28" s="6">
        <v>16</v>
      </c>
      <c r="G28" s="5"/>
      <c r="H28" s="4">
        <v>9</v>
      </c>
      <c r="I28" s="3"/>
      <c r="J28" s="2">
        <v>43753</v>
      </c>
      <c r="K28" s="1">
        <f t="shared" si="2"/>
        <v>44027</v>
      </c>
      <c r="L28" s="94">
        <f t="shared" ca="1" si="3"/>
        <v>98</v>
      </c>
      <c r="M28" s="110"/>
      <c r="R28" s="28">
        <v>361</v>
      </c>
      <c r="U28" s="28" t="s">
        <v>188</v>
      </c>
    </row>
    <row r="29" spans="1:21" s="28" customFormat="1" ht="15">
      <c r="A29" s="24">
        <v>17</v>
      </c>
      <c r="B29" s="14">
        <v>320106002</v>
      </c>
      <c r="C29" s="10" t="s">
        <v>37</v>
      </c>
      <c r="D29" s="7" t="s">
        <v>36</v>
      </c>
      <c r="E29" s="6" t="s">
        <v>0</v>
      </c>
      <c r="F29" s="6">
        <v>47</v>
      </c>
      <c r="G29" s="5"/>
      <c r="H29" s="4"/>
      <c r="I29" s="3">
        <v>1</v>
      </c>
      <c r="J29" s="2">
        <v>43661</v>
      </c>
      <c r="K29" s="1">
        <f t="shared" si="2"/>
        <v>44027</v>
      </c>
      <c r="L29" s="59">
        <f t="shared" ca="1" si="3"/>
        <v>98</v>
      </c>
      <c r="M29" s="110"/>
      <c r="R29" s="28" t="s">
        <v>189</v>
      </c>
      <c r="U29" s="28" t="s">
        <v>190</v>
      </c>
    </row>
    <row r="30" spans="1:21" s="28" customFormat="1" ht="15">
      <c r="A30" s="24">
        <v>18</v>
      </c>
      <c r="B30" s="14">
        <v>320105009</v>
      </c>
      <c r="C30" s="10" t="s">
        <v>40</v>
      </c>
      <c r="D30" s="7" t="s">
        <v>36</v>
      </c>
      <c r="E30" s="6" t="s">
        <v>0</v>
      </c>
      <c r="F30" s="6">
        <v>54</v>
      </c>
      <c r="G30" s="5"/>
      <c r="H30" s="4">
        <v>6</v>
      </c>
      <c r="I30" s="3"/>
      <c r="J30" s="2">
        <v>43847</v>
      </c>
      <c r="K30" s="1">
        <f t="shared" si="2"/>
        <v>44029</v>
      </c>
      <c r="L30" s="59">
        <f t="shared" ca="1" si="3"/>
        <v>100</v>
      </c>
      <c r="M30" s="110"/>
    </row>
    <row r="31" spans="1:21" s="28" customFormat="1" ht="15">
      <c r="A31" s="24">
        <v>19</v>
      </c>
      <c r="B31" s="14">
        <v>320105008</v>
      </c>
      <c r="C31" s="10" t="s">
        <v>41</v>
      </c>
      <c r="D31" s="7" t="s">
        <v>36</v>
      </c>
      <c r="E31" s="6" t="s">
        <v>0</v>
      </c>
      <c r="F31" s="6">
        <v>368</v>
      </c>
      <c r="G31" s="5"/>
      <c r="H31" s="4">
        <v>6</v>
      </c>
      <c r="I31" s="3"/>
      <c r="J31" s="2">
        <v>43854</v>
      </c>
      <c r="K31" s="1">
        <f t="shared" si="2"/>
        <v>44036</v>
      </c>
      <c r="L31" s="59">
        <f t="shared" ca="1" si="3"/>
        <v>107</v>
      </c>
      <c r="M31" s="110"/>
    </row>
    <row r="32" spans="1:21" s="28" customFormat="1" ht="15">
      <c r="A32" s="24">
        <v>20</v>
      </c>
      <c r="B32" s="14">
        <v>120805103</v>
      </c>
      <c r="C32" s="10" t="s">
        <v>85</v>
      </c>
      <c r="D32" s="7" t="s">
        <v>26</v>
      </c>
      <c r="E32" s="6" t="s">
        <v>48</v>
      </c>
      <c r="F32" s="6">
        <v>108</v>
      </c>
      <c r="G32" s="18"/>
      <c r="H32" s="17">
        <v>9</v>
      </c>
      <c r="I32" s="16"/>
      <c r="J32" s="15">
        <v>43766</v>
      </c>
      <c r="K32" s="1">
        <f t="shared" si="2"/>
        <v>44040</v>
      </c>
      <c r="L32" s="60">
        <f t="shared" ca="1" si="3"/>
        <v>111</v>
      </c>
      <c r="M32" s="110"/>
    </row>
    <row r="33" spans="1:13" s="28" customFormat="1" ht="15">
      <c r="A33" s="24">
        <v>21</v>
      </c>
      <c r="B33" s="14">
        <v>120103214</v>
      </c>
      <c r="C33" s="10" t="s">
        <v>121</v>
      </c>
      <c r="D33" s="7" t="s">
        <v>119</v>
      </c>
      <c r="E33" s="6" t="s">
        <v>48</v>
      </c>
      <c r="F33" s="6">
        <v>204</v>
      </c>
      <c r="G33" s="5"/>
      <c r="H33" s="4"/>
      <c r="I33" s="3">
        <v>1</v>
      </c>
      <c r="J33" s="26">
        <v>43676</v>
      </c>
      <c r="K33" s="1">
        <f t="shared" si="2"/>
        <v>44042</v>
      </c>
      <c r="L33" s="59">
        <f t="shared" ca="1" si="3"/>
        <v>113</v>
      </c>
      <c r="M33" s="110"/>
    </row>
    <row r="34" spans="1:13" s="28" customFormat="1" ht="15">
      <c r="A34" s="24">
        <v>22</v>
      </c>
      <c r="B34" s="14">
        <v>120710301</v>
      </c>
      <c r="C34" s="10" t="s">
        <v>92</v>
      </c>
      <c r="D34" s="7" t="s">
        <v>134</v>
      </c>
      <c r="E34" s="6" t="s">
        <v>91</v>
      </c>
      <c r="F34" s="6">
        <v>250</v>
      </c>
      <c r="G34" s="5"/>
      <c r="H34" s="4"/>
      <c r="I34" s="3">
        <v>1</v>
      </c>
      <c r="J34" s="2">
        <v>43676</v>
      </c>
      <c r="K34" s="1">
        <f t="shared" si="2"/>
        <v>44042</v>
      </c>
      <c r="L34" s="59">
        <f t="shared" ca="1" si="3"/>
        <v>113</v>
      </c>
      <c r="M34" s="110"/>
    </row>
    <row r="35" spans="1:13" s="28" customFormat="1" ht="15">
      <c r="A35" s="24">
        <v>23</v>
      </c>
      <c r="B35" s="24">
        <v>320204601</v>
      </c>
      <c r="C35" s="8" t="s">
        <v>25</v>
      </c>
      <c r="D35" s="7" t="s">
        <v>134</v>
      </c>
      <c r="E35" s="6" t="s">
        <v>24</v>
      </c>
      <c r="F35" s="6">
        <v>9000</v>
      </c>
      <c r="G35" s="5"/>
      <c r="H35" s="4">
        <v>6</v>
      </c>
      <c r="I35" s="3"/>
      <c r="J35" s="2">
        <v>43860</v>
      </c>
      <c r="K35" s="1">
        <f t="shared" si="2"/>
        <v>44042</v>
      </c>
      <c r="L35" s="59">
        <f t="shared" ca="1" si="3"/>
        <v>113</v>
      </c>
      <c r="M35" s="110"/>
    </row>
    <row r="36" spans="1:13" s="28" customFormat="1" ht="15">
      <c r="A36" s="24">
        <v>2</v>
      </c>
      <c r="B36" s="20">
        <v>120903318</v>
      </c>
      <c r="C36" s="19" t="s">
        <v>82</v>
      </c>
      <c r="D36" s="7" t="s">
        <v>26</v>
      </c>
      <c r="E36" s="6" t="s">
        <v>9</v>
      </c>
      <c r="F36" s="6">
        <v>35</v>
      </c>
      <c r="G36" s="18"/>
      <c r="H36" s="17">
        <v>6</v>
      </c>
      <c r="I36" s="16"/>
      <c r="J36" s="15">
        <v>43863</v>
      </c>
      <c r="K36" s="1">
        <f t="shared" si="2"/>
        <v>44045</v>
      </c>
      <c r="L36" s="60">
        <f t="shared" ca="1" si="3"/>
        <v>116</v>
      </c>
      <c r="M36" s="110"/>
    </row>
    <row r="37" spans="1:13" s="28" customFormat="1" ht="15">
      <c r="A37" s="24">
        <v>25</v>
      </c>
      <c r="B37" s="14">
        <v>120805107</v>
      </c>
      <c r="C37" s="10" t="s">
        <v>84</v>
      </c>
      <c r="D37" s="7" t="s">
        <v>26</v>
      </c>
      <c r="E37" s="6" t="s">
        <v>48</v>
      </c>
      <c r="F37" s="6">
        <v>3</v>
      </c>
      <c r="G37" s="18"/>
      <c r="H37" s="17">
        <v>6</v>
      </c>
      <c r="I37" s="16"/>
      <c r="J37" s="15">
        <v>43864</v>
      </c>
      <c r="K37" s="1">
        <f t="shared" si="2"/>
        <v>44046</v>
      </c>
      <c r="L37" s="60">
        <f t="shared" ca="1" si="3"/>
        <v>117</v>
      </c>
      <c r="M37" s="110"/>
    </row>
    <row r="38" spans="1:13" s="28" customFormat="1" ht="15">
      <c r="A38" s="24">
        <v>26</v>
      </c>
      <c r="B38" s="14">
        <v>320105010</v>
      </c>
      <c r="C38" s="10" t="s">
        <v>39</v>
      </c>
      <c r="D38" s="7" t="s">
        <v>36</v>
      </c>
      <c r="E38" s="6" t="s">
        <v>0</v>
      </c>
      <c r="F38" s="6">
        <v>290</v>
      </c>
      <c r="G38" s="5"/>
      <c r="H38" s="4">
        <v>6</v>
      </c>
      <c r="I38" s="3"/>
      <c r="J38" s="2">
        <v>43865</v>
      </c>
      <c r="K38" s="1">
        <f t="shared" si="2"/>
        <v>44047</v>
      </c>
      <c r="L38" s="59">
        <f t="shared" ca="1" si="3"/>
        <v>118</v>
      </c>
      <c r="M38" s="110"/>
    </row>
    <row r="39" spans="1:13" s="28" customFormat="1" ht="15">
      <c r="A39" s="24">
        <v>27</v>
      </c>
      <c r="B39" s="14">
        <v>121101306</v>
      </c>
      <c r="C39" s="10" t="s">
        <v>76</v>
      </c>
      <c r="D39" s="7" t="s">
        <v>134</v>
      </c>
      <c r="E39" s="6" t="s">
        <v>28</v>
      </c>
      <c r="F39" s="6">
        <v>26</v>
      </c>
      <c r="G39" s="5"/>
      <c r="H39" s="4"/>
      <c r="I39" s="3">
        <v>1</v>
      </c>
      <c r="J39" s="2">
        <v>43685</v>
      </c>
      <c r="K39" s="1">
        <f t="shared" si="2"/>
        <v>44051</v>
      </c>
      <c r="L39" s="59">
        <f t="shared" ca="1" si="3"/>
        <v>122</v>
      </c>
      <c r="M39" s="110"/>
    </row>
    <row r="40" spans="1:13" s="28" customFormat="1" ht="15">
      <c r="A40" s="24">
        <v>28</v>
      </c>
      <c r="B40" s="14">
        <v>320105006</v>
      </c>
      <c r="C40" s="10" t="s">
        <v>43</v>
      </c>
      <c r="D40" s="7" t="s">
        <v>36</v>
      </c>
      <c r="E40" s="6" t="s">
        <v>0</v>
      </c>
      <c r="F40" s="6">
        <v>418</v>
      </c>
      <c r="G40" s="5"/>
      <c r="H40" s="4">
        <v>6</v>
      </c>
      <c r="I40" s="3"/>
      <c r="J40" s="2">
        <v>43877</v>
      </c>
      <c r="K40" s="1">
        <f t="shared" si="2"/>
        <v>44059</v>
      </c>
      <c r="L40" s="59">
        <f t="shared" ca="1" si="3"/>
        <v>130</v>
      </c>
      <c r="M40" s="110"/>
    </row>
    <row r="41" spans="1:13" s="28" customFormat="1" ht="15">
      <c r="A41" s="24">
        <v>3</v>
      </c>
      <c r="B41" s="24">
        <v>320304317</v>
      </c>
      <c r="C41" s="8" t="s">
        <v>11</v>
      </c>
      <c r="D41" s="7" t="s">
        <v>4</v>
      </c>
      <c r="E41" s="6" t="s">
        <v>9</v>
      </c>
      <c r="F41" s="6">
        <v>96</v>
      </c>
      <c r="G41" s="5"/>
      <c r="H41" s="4">
        <v>10</v>
      </c>
      <c r="I41" s="3"/>
      <c r="J41" s="2">
        <v>43767</v>
      </c>
      <c r="K41" s="1">
        <f t="shared" si="2"/>
        <v>44072</v>
      </c>
      <c r="L41" s="59">
        <f t="shared" ca="1" si="3"/>
        <v>143</v>
      </c>
      <c r="M41" s="110"/>
    </row>
    <row r="42" spans="1:13" s="28" customFormat="1" ht="15">
      <c r="A42" s="24">
        <v>30</v>
      </c>
      <c r="B42" s="14">
        <v>120407308</v>
      </c>
      <c r="C42" s="10" t="s">
        <v>105</v>
      </c>
      <c r="D42" s="7" t="s">
        <v>134</v>
      </c>
      <c r="E42" s="6" t="s">
        <v>22</v>
      </c>
      <c r="F42" s="6">
        <v>2</v>
      </c>
      <c r="G42" s="5"/>
      <c r="H42" s="4"/>
      <c r="I42" s="3">
        <v>1</v>
      </c>
      <c r="J42" s="2">
        <v>43707</v>
      </c>
      <c r="K42" s="1">
        <f t="shared" si="2"/>
        <v>44073</v>
      </c>
      <c r="L42" s="59">
        <f t="shared" ca="1" si="3"/>
        <v>144</v>
      </c>
      <c r="M42" s="110"/>
    </row>
    <row r="43" spans="1:13" s="28" customFormat="1" ht="15">
      <c r="A43" s="24">
        <v>31</v>
      </c>
      <c r="B43" s="14">
        <v>120416318</v>
      </c>
      <c r="C43" s="10" t="s">
        <v>104</v>
      </c>
      <c r="D43" s="7" t="s">
        <v>134</v>
      </c>
      <c r="E43" s="6" t="s">
        <v>22</v>
      </c>
      <c r="F43" s="6">
        <v>268</v>
      </c>
      <c r="G43" s="5"/>
      <c r="H43" s="4"/>
      <c r="I43" s="3">
        <v>2</v>
      </c>
      <c r="J43" s="2">
        <v>43342</v>
      </c>
      <c r="K43" s="1">
        <f t="shared" si="2"/>
        <v>44073</v>
      </c>
      <c r="L43" s="59">
        <f t="shared" ca="1" si="3"/>
        <v>144</v>
      </c>
      <c r="M43" s="110"/>
    </row>
    <row r="44" spans="1:13" s="28" customFormat="1" ht="15">
      <c r="A44" s="24">
        <v>32</v>
      </c>
      <c r="B44" s="14">
        <v>120502306</v>
      </c>
      <c r="C44" s="10" t="s">
        <v>101</v>
      </c>
      <c r="D44" s="7" t="s">
        <v>134</v>
      </c>
      <c r="E44" s="6" t="s">
        <v>86</v>
      </c>
      <c r="F44" s="6">
        <v>108</v>
      </c>
      <c r="G44" s="5"/>
      <c r="H44" s="4"/>
      <c r="I44" s="3">
        <v>1</v>
      </c>
      <c r="J44" s="2">
        <v>43707</v>
      </c>
      <c r="K44" s="1">
        <f t="shared" si="2"/>
        <v>44073</v>
      </c>
      <c r="L44" s="59">
        <f t="shared" ca="1" si="3"/>
        <v>144</v>
      </c>
      <c r="M44" s="110"/>
    </row>
    <row r="45" spans="1:13" s="28" customFormat="1" ht="15">
      <c r="A45" s="24">
        <v>33</v>
      </c>
      <c r="B45" s="14">
        <v>121402458</v>
      </c>
      <c r="C45" s="10" t="s">
        <v>60</v>
      </c>
      <c r="D45" s="7" t="s">
        <v>134</v>
      </c>
      <c r="E45" s="6" t="s">
        <v>48</v>
      </c>
      <c r="F45" s="6">
        <v>11</v>
      </c>
      <c r="G45" s="5"/>
      <c r="H45" s="4"/>
      <c r="I45" s="3">
        <v>1</v>
      </c>
      <c r="J45" s="2">
        <v>43707</v>
      </c>
      <c r="K45" s="1">
        <f t="shared" si="2"/>
        <v>44073</v>
      </c>
      <c r="L45" s="59">
        <f t="shared" ca="1" si="3"/>
        <v>144</v>
      </c>
      <c r="M45" s="110"/>
    </row>
    <row r="46" spans="1:13" s="28" customFormat="1" ht="15">
      <c r="A46" s="24">
        <v>34</v>
      </c>
      <c r="B46" s="14">
        <v>121712114</v>
      </c>
      <c r="C46" s="10" t="s">
        <v>49</v>
      </c>
      <c r="D46" s="7" t="s">
        <v>134</v>
      </c>
      <c r="E46" s="6" t="s">
        <v>48</v>
      </c>
      <c r="F46" s="6">
        <v>100</v>
      </c>
      <c r="G46" s="5"/>
      <c r="H46" s="4"/>
      <c r="I46" s="3">
        <v>1</v>
      </c>
      <c r="J46" s="2">
        <v>43707</v>
      </c>
      <c r="K46" s="1">
        <f t="shared" si="2"/>
        <v>44073</v>
      </c>
      <c r="L46" s="59">
        <f t="shared" ca="1" si="3"/>
        <v>144</v>
      </c>
      <c r="M46" s="110"/>
    </row>
    <row r="47" spans="1:13" s="28" customFormat="1" ht="15">
      <c r="A47" s="24">
        <v>4</v>
      </c>
      <c r="B47" s="24">
        <v>320304306</v>
      </c>
      <c r="C47" s="8" t="s">
        <v>12</v>
      </c>
      <c r="D47" s="7" t="s">
        <v>4</v>
      </c>
      <c r="E47" s="6" t="s">
        <v>9</v>
      </c>
      <c r="F47" s="6">
        <v>88</v>
      </c>
      <c r="G47" s="5"/>
      <c r="H47" s="4">
        <v>10</v>
      </c>
      <c r="I47" s="3"/>
      <c r="J47" s="2">
        <v>43793</v>
      </c>
      <c r="K47" s="1">
        <f t="shared" si="2"/>
        <v>44098</v>
      </c>
      <c r="L47" s="59">
        <f t="shared" ca="1" si="3"/>
        <v>169</v>
      </c>
      <c r="M47" s="110"/>
    </row>
    <row r="48" spans="1:13" s="28" customFormat="1" ht="15">
      <c r="A48" s="24">
        <v>36</v>
      </c>
      <c r="B48" s="24">
        <v>320206603</v>
      </c>
      <c r="C48" s="8" t="s">
        <v>21</v>
      </c>
      <c r="D48" s="7" t="s">
        <v>134</v>
      </c>
      <c r="E48" s="6" t="s">
        <v>3</v>
      </c>
      <c r="F48" s="6">
        <v>14300</v>
      </c>
      <c r="G48" s="5"/>
      <c r="H48" s="4"/>
      <c r="I48" s="3">
        <v>1</v>
      </c>
      <c r="J48" s="2">
        <v>43733</v>
      </c>
      <c r="K48" s="1">
        <f t="shared" si="2"/>
        <v>44099</v>
      </c>
      <c r="L48" s="59">
        <f t="shared" ca="1" si="3"/>
        <v>170</v>
      </c>
      <c r="M48" s="110"/>
    </row>
    <row r="49" spans="1:13" s="28" customFormat="1" ht="15">
      <c r="A49" s="24">
        <v>37</v>
      </c>
      <c r="B49" s="24">
        <v>520508119</v>
      </c>
      <c r="C49" s="8" t="s">
        <v>137</v>
      </c>
      <c r="D49" s="7" t="s">
        <v>138</v>
      </c>
      <c r="E49" s="6" t="s">
        <v>3</v>
      </c>
      <c r="F49" s="6">
        <v>25000</v>
      </c>
      <c r="G49" s="5"/>
      <c r="H49" s="4"/>
      <c r="I49" s="3">
        <v>1</v>
      </c>
      <c r="J49" s="2">
        <v>43751</v>
      </c>
      <c r="K49" s="1">
        <f t="shared" si="2"/>
        <v>44117</v>
      </c>
      <c r="L49" s="59">
        <f t="shared" ca="1" si="3"/>
        <v>188</v>
      </c>
      <c r="M49" s="110"/>
    </row>
    <row r="50" spans="1:13" s="28" customFormat="1" ht="15">
      <c r="A50" s="24">
        <v>38</v>
      </c>
      <c r="B50" s="14">
        <v>121402341</v>
      </c>
      <c r="C50" s="10" t="s">
        <v>61</v>
      </c>
      <c r="D50" s="7" t="s">
        <v>134</v>
      </c>
      <c r="E50" s="6" t="s">
        <v>31</v>
      </c>
      <c r="F50" s="6">
        <v>8</v>
      </c>
      <c r="G50" s="5"/>
      <c r="H50" s="4"/>
      <c r="I50" s="3">
        <v>1</v>
      </c>
      <c r="J50" s="2">
        <v>43752</v>
      </c>
      <c r="K50" s="1">
        <f t="shared" si="2"/>
        <v>44118</v>
      </c>
      <c r="L50" s="59">
        <f t="shared" ca="1" si="3"/>
        <v>189</v>
      </c>
      <c r="M50" s="110"/>
    </row>
    <row r="51" spans="1:13" s="28" customFormat="1" ht="15">
      <c r="A51" s="24">
        <v>39</v>
      </c>
      <c r="B51" s="24">
        <v>520508112</v>
      </c>
      <c r="C51" s="8" t="s">
        <v>139</v>
      </c>
      <c r="D51" s="7" t="s">
        <v>138</v>
      </c>
      <c r="E51" s="6" t="s">
        <v>3</v>
      </c>
      <c r="F51" s="6">
        <v>450</v>
      </c>
      <c r="G51" s="5"/>
      <c r="H51" s="4"/>
      <c r="I51" s="3">
        <v>1</v>
      </c>
      <c r="J51" s="2">
        <v>43756</v>
      </c>
      <c r="K51" s="1">
        <f t="shared" si="2"/>
        <v>44122</v>
      </c>
      <c r="L51" s="59">
        <f t="shared" ca="1" si="3"/>
        <v>193</v>
      </c>
      <c r="M51" s="110"/>
    </row>
    <row r="52" spans="1:13" s="28" customFormat="1" ht="15">
      <c r="A52" s="24">
        <v>40</v>
      </c>
      <c r="B52" s="14">
        <v>120603106</v>
      </c>
      <c r="C52" s="10" t="s">
        <v>97</v>
      </c>
      <c r="D52" s="7" t="s">
        <v>134</v>
      </c>
      <c r="E52" s="6" t="s">
        <v>48</v>
      </c>
      <c r="F52" s="6">
        <v>250</v>
      </c>
      <c r="G52" s="5"/>
      <c r="H52" s="4">
        <v>9</v>
      </c>
      <c r="I52" s="3"/>
      <c r="J52" s="2">
        <v>43852</v>
      </c>
      <c r="K52" s="1">
        <f t="shared" si="2"/>
        <v>44126</v>
      </c>
      <c r="L52" s="59">
        <f t="shared" ca="1" si="3"/>
        <v>197</v>
      </c>
      <c r="M52" s="110"/>
    </row>
    <row r="53" spans="1:13" s="28" customFormat="1" ht="15">
      <c r="A53" s="24">
        <v>41</v>
      </c>
      <c r="B53" s="14">
        <v>320104306</v>
      </c>
      <c r="C53" s="10" t="s">
        <v>45</v>
      </c>
      <c r="D53" s="7" t="s">
        <v>36</v>
      </c>
      <c r="E53" s="6" t="s">
        <v>3</v>
      </c>
      <c r="F53" s="6">
        <v>15</v>
      </c>
      <c r="G53" s="5"/>
      <c r="H53" s="4"/>
      <c r="I53" s="3">
        <v>1</v>
      </c>
      <c r="J53" s="2">
        <v>43762</v>
      </c>
      <c r="K53" s="1">
        <f t="shared" si="2"/>
        <v>44128</v>
      </c>
      <c r="L53" s="59">
        <f t="shared" ca="1" si="3"/>
        <v>199</v>
      </c>
      <c r="M53" s="110"/>
    </row>
    <row r="54" spans="1:13" s="28" customFormat="1" ht="15">
      <c r="A54" s="24">
        <v>42</v>
      </c>
      <c r="B54" s="14">
        <v>320104314</v>
      </c>
      <c r="C54" s="10" t="s">
        <v>44</v>
      </c>
      <c r="D54" s="7" t="s">
        <v>36</v>
      </c>
      <c r="E54" s="6" t="s">
        <v>3</v>
      </c>
      <c r="F54" s="6">
        <v>25</v>
      </c>
      <c r="G54" s="5"/>
      <c r="H54" s="4"/>
      <c r="I54" s="3">
        <v>1</v>
      </c>
      <c r="J54" s="2">
        <v>43762</v>
      </c>
      <c r="K54" s="1">
        <f t="shared" si="2"/>
        <v>44128</v>
      </c>
      <c r="L54" s="59">
        <f t="shared" ca="1" si="3"/>
        <v>199</v>
      </c>
      <c r="M54" s="110"/>
    </row>
    <row r="55" spans="1:13" s="28" customFormat="1" ht="15">
      <c r="A55" s="24">
        <v>43</v>
      </c>
      <c r="B55" s="14">
        <v>320106001</v>
      </c>
      <c r="C55" s="10" t="s">
        <v>38</v>
      </c>
      <c r="D55" s="7" t="s">
        <v>36</v>
      </c>
      <c r="E55" s="6" t="s">
        <v>0</v>
      </c>
      <c r="F55" s="6">
        <v>36</v>
      </c>
      <c r="G55" s="5"/>
      <c r="H55" s="4"/>
      <c r="I55" s="3">
        <v>1</v>
      </c>
      <c r="J55" s="2">
        <v>43763</v>
      </c>
      <c r="K55" s="1">
        <f t="shared" si="2"/>
        <v>44129</v>
      </c>
      <c r="L55" s="59">
        <f t="shared" ca="1" si="3"/>
        <v>200</v>
      </c>
      <c r="M55" s="110"/>
    </row>
    <row r="56" spans="1:13" s="28" customFormat="1" ht="15">
      <c r="A56" s="24">
        <v>44</v>
      </c>
      <c r="B56" s="24">
        <v>120310202</v>
      </c>
      <c r="C56" s="8" t="s">
        <v>142</v>
      </c>
      <c r="D56" s="7" t="s">
        <v>112</v>
      </c>
      <c r="E56" s="6" t="s">
        <v>48</v>
      </c>
      <c r="F56" s="6">
        <v>3.5</v>
      </c>
      <c r="G56" s="5"/>
      <c r="H56" s="4">
        <v>18</v>
      </c>
      <c r="I56" s="3"/>
      <c r="J56" s="2">
        <v>43585</v>
      </c>
      <c r="K56" s="1">
        <f t="shared" si="2"/>
        <v>44132</v>
      </c>
      <c r="L56" s="59">
        <f t="shared" ca="1" si="3"/>
        <v>203</v>
      </c>
      <c r="M56" s="110"/>
    </row>
    <row r="57" spans="1:13" s="28" customFormat="1" ht="15">
      <c r="A57" s="24">
        <v>45</v>
      </c>
      <c r="B57" s="14">
        <v>121206305</v>
      </c>
      <c r="C57" s="10" t="s">
        <v>72</v>
      </c>
      <c r="D57" s="7" t="s">
        <v>134</v>
      </c>
      <c r="E57" s="6" t="s">
        <v>22</v>
      </c>
      <c r="F57" s="6">
        <v>12</v>
      </c>
      <c r="G57" s="5"/>
      <c r="H57" s="4"/>
      <c r="I57" s="3">
        <v>2</v>
      </c>
      <c r="J57" s="2">
        <v>43405</v>
      </c>
      <c r="K57" s="1">
        <f t="shared" ref="K57:K81" si="4">IF(J57="","",J57+DATE(I57,H57+1,G57))</f>
        <v>44136</v>
      </c>
      <c r="L57" s="59">
        <f t="shared" ref="L57:L81" ca="1" si="5">IF(K57="","",K57-TODAY())</f>
        <v>207</v>
      </c>
      <c r="M57" s="110"/>
    </row>
    <row r="58" spans="1:13" s="28" customFormat="1" ht="15">
      <c r="A58" s="24">
        <v>46</v>
      </c>
      <c r="B58" s="24">
        <v>320204636</v>
      </c>
      <c r="C58" s="8" t="s">
        <v>23</v>
      </c>
      <c r="D58" s="7" t="s">
        <v>134</v>
      </c>
      <c r="E58" s="6" t="s">
        <v>22</v>
      </c>
      <c r="F58" s="6">
        <v>41</v>
      </c>
      <c r="G58" s="5"/>
      <c r="H58" s="4"/>
      <c r="I58" s="3">
        <v>1</v>
      </c>
      <c r="J58" s="2">
        <v>43770</v>
      </c>
      <c r="K58" s="1">
        <f t="shared" si="4"/>
        <v>44136</v>
      </c>
      <c r="L58" s="59">
        <f t="shared" ca="1" si="5"/>
        <v>207</v>
      </c>
      <c r="M58" s="110"/>
    </row>
    <row r="59" spans="1:13" s="28" customFormat="1" ht="15">
      <c r="A59" s="24">
        <v>47</v>
      </c>
      <c r="B59" s="14">
        <v>121001308</v>
      </c>
      <c r="C59" s="10" t="s">
        <v>80</v>
      </c>
      <c r="D59" s="7" t="s">
        <v>26</v>
      </c>
      <c r="E59" s="6" t="s">
        <v>48</v>
      </c>
      <c r="F59" s="6">
        <v>25</v>
      </c>
      <c r="G59" s="5"/>
      <c r="H59" s="4"/>
      <c r="I59" s="3">
        <v>1</v>
      </c>
      <c r="J59" s="2">
        <v>43775</v>
      </c>
      <c r="K59" s="1">
        <f t="shared" si="4"/>
        <v>44141</v>
      </c>
      <c r="L59" s="59">
        <f t="shared" ca="1" si="5"/>
        <v>212</v>
      </c>
      <c r="M59" s="110"/>
    </row>
    <row r="60" spans="1:13" s="28" customFormat="1" ht="15">
      <c r="A60" s="24">
        <v>48</v>
      </c>
      <c r="B60" s="14">
        <v>120601106</v>
      </c>
      <c r="C60" s="10" t="s">
        <v>98</v>
      </c>
      <c r="D60" s="7" t="s">
        <v>134</v>
      </c>
      <c r="E60" s="6" t="s">
        <v>48</v>
      </c>
      <c r="F60" s="6">
        <v>180</v>
      </c>
      <c r="G60" s="5"/>
      <c r="H60" s="4"/>
      <c r="I60" s="3">
        <v>1</v>
      </c>
      <c r="J60" s="2">
        <v>43780</v>
      </c>
      <c r="K60" s="1">
        <f t="shared" si="4"/>
        <v>44146</v>
      </c>
      <c r="L60" s="59">
        <f t="shared" ca="1" si="5"/>
        <v>217</v>
      </c>
      <c r="M60" s="110"/>
    </row>
    <row r="61" spans="1:13" s="28" customFormat="1" ht="15">
      <c r="A61" s="24">
        <v>49</v>
      </c>
      <c r="B61" s="14">
        <v>121101307</v>
      </c>
      <c r="C61" s="10" t="s">
        <v>75</v>
      </c>
      <c r="D61" s="7" t="s">
        <v>134</v>
      </c>
      <c r="E61" s="6" t="s">
        <v>28</v>
      </c>
      <c r="F61" s="6">
        <v>24</v>
      </c>
      <c r="G61" s="5"/>
      <c r="H61" s="4"/>
      <c r="I61" s="3">
        <v>1</v>
      </c>
      <c r="J61" s="2">
        <v>43782</v>
      </c>
      <c r="K61" s="1">
        <f t="shared" si="4"/>
        <v>44148</v>
      </c>
      <c r="L61" s="59">
        <f t="shared" ca="1" si="5"/>
        <v>219</v>
      </c>
      <c r="M61" s="110"/>
    </row>
    <row r="62" spans="1:13" s="30" customFormat="1" ht="15">
      <c r="A62" s="24">
        <v>50</v>
      </c>
      <c r="B62" s="24">
        <v>320208624</v>
      </c>
      <c r="C62" s="10" t="s">
        <v>18</v>
      </c>
      <c r="D62" s="7" t="s">
        <v>134</v>
      </c>
      <c r="E62" s="6" t="s">
        <v>3</v>
      </c>
      <c r="F62" s="6">
        <v>5376</v>
      </c>
      <c r="G62" s="5"/>
      <c r="H62" s="4"/>
      <c r="I62" s="3">
        <v>1</v>
      </c>
      <c r="J62" s="2">
        <v>43783</v>
      </c>
      <c r="K62" s="1">
        <f t="shared" si="4"/>
        <v>44149</v>
      </c>
      <c r="L62" s="59">
        <f t="shared" ca="1" si="5"/>
        <v>220</v>
      </c>
      <c r="M62" s="110"/>
    </row>
    <row r="63" spans="1:13" s="28" customFormat="1" ht="15">
      <c r="A63" s="24">
        <v>51</v>
      </c>
      <c r="B63" s="14">
        <v>121306322</v>
      </c>
      <c r="C63" s="10" t="s">
        <v>66</v>
      </c>
      <c r="D63" s="7" t="s">
        <v>134</v>
      </c>
      <c r="E63" s="6" t="s">
        <v>65</v>
      </c>
      <c r="F63" s="6">
        <v>3</v>
      </c>
      <c r="G63" s="5"/>
      <c r="H63" s="4"/>
      <c r="I63" s="3">
        <v>1</v>
      </c>
      <c r="J63" s="2">
        <v>43787</v>
      </c>
      <c r="K63" s="1">
        <f t="shared" si="4"/>
        <v>44153</v>
      </c>
      <c r="L63" s="59">
        <f t="shared" ca="1" si="5"/>
        <v>224</v>
      </c>
      <c r="M63" s="110"/>
    </row>
    <row r="64" spans="1:13" s="28" customFormat="1" ht="15">
      <c r="A64" s="24">
        <v>5</v>
      </c>
      <c r="B64" s="24">
        <v>320305430</v>
      </c>
      <c r="C64" s="8" t="s">
        <v>5</v>
      </c>
      <c r="D64" s="7" t="s">
        <v>4</v>
      </c>
      <c r="E64" s="6" t="s">
        <v>3</v>
      </c>
      <c r="F64" s="6">
        <v>3269</v>
      </c>
      <c r="G64" s="5"/>
      <c r="H64" s="4"/>
      <c r="I64" s="3">
        <v>1</v>
      </c>
      <c r="J64" s="2">
        <v>43789</v>
      </c>
      <c r="K64" s="1">
        <f t="shared" si="4"/>
        <v>44155</v>
      </c>
      <c r="L64" s="59">
        <f t="shared" ca="1" si="5"/>
        <v>226</v>
      </c>
      <c r="M64" s="110"/>
    </row>
    <row r="65" spans="1:13" s="28" customFormat="1" ht="15">
      <c r="A65" s="24">
        <v>53</v>
      </c>
      <c r="B65" s="14">
        <v>120601104</v>
      </c>
      <c r="C65" s="10" t="s">
        <v>99</v>
      </c>
      <c r="D65" s="7" t="s">
        <v>134</v>
      </c>
      <c r="E65" s="6" t="s">
        <v>48</v>
      </c>
      <c r="F65" s="6">
        <v>5</v>
      </c>
      <c r="G65" s="5"/>
      <c r="H65" s="4"/>
      <c r="I65" s="3">
        <v>1</v>
      </c>
      <c r="J65" s="2">
        <v>43797</v>
      </c>
      <c r="K65" s="1">
        <f t="shared" si="4"/>
        <v>44163</v>
      </c>
      <c r="L65" s="59">
        <f t="shared" ca="1" si="5"/>
        <v>234</v>
      </c>
      <c r="M65" s="110"/>
    </row>
    <row r="66" spans="1:13" s="28" customFormat="1" ht="15">
      <c r="A66" s="24">
        <v>54</v>
      </c>
      <c r="B66" s="14">
        <v>120103203</v>
      </c>
      <c r="C66" s="10" t="s">
        <v>122</v>
      </c>
      <c r="D66" s="7" t="s">
        <v>119</v>
      </c>
      <c r="E66" s="6" t="s">
        <v>48</v>
      </c>
      <c r="F66" s="6">
        <v>43</v>
      </c>
      <c r="G66" s="5"/>
      <c r="H66" s="4"/>
      <c r="I66" s="3">
        <v>1</v>
      </c>
      <c r="J66" s="26">
        <v>43799</v>
      </c>
      <c r="K66" s="1">
        <f t="shared" si="4"/>
        <v>44165</v>
      </c>
      <c r="L66" s="59">
        <f t="shared" ca="1" si="5"/>
        <v>236</v>
      </c>
      <c r="M66" s="110"/>
    </row>
    <row r="67" spans="1:13" s="28" customFormat="1" ht="15">
      <c r="A67" s="24">
        <v>55</v>
      </c>
      <c r="B67" s="14">
        <v>120403202</v>
      </c>
      <c r="C67" s="10" t="s">
        <v>107</v>
      </c>
      <c r="D67" s="7" t="s">
        <v>102</v>
      </c>
      <c r="E67" s="6" t="s">
        <v>48</v>
      </c>
      <c r="F67" s="6">
        <v>30</v>
      </c>
      <c r="G67" s="5"/>
      <c r="H67" s="4"/>
      <c r="I67" s="3">
        <v>1</v>
      </c>
      <c r="J67" s="2">
        <v>43799</v>
      </c>
      <c r="K67" s="1">
        <f t="shared" si="4"/>
        <v>44165</v>
      </c>
      <c r="L67" s="59">
        <f t="shared" ca="1" si="5"/>
        <v>236</v>
      </c>
      <c r="M67" s="110"/>
    </row>
    <row r="68" spans="1:13" s="31" customFormat="1" ht="15">
      <c r="A68" s="24">
        <v>56</v>
      </c>
      <c r="B68" s="14">
        <v>121207309</v>
      </c>
      <c r="C68" s="10" t="s">
        <v>71</v>
      </c>
      <c r="D68" s="7" t="s">
        <v>134</v>
      </c>
      <c r="E68" s="6" t="s">
        <v>22</v>
      </c>
      <c r="F68" s="6">
        <v>72</v>
      </c>
      <c r="G68" s="5"/>
      <c r="H68" s="4"/>
      <c r="I68" s="3">
        <v>1</v>
      </c>
      <c r="J68" s="2">
        <v>43799</v>
      </c>
      <c r="K68" s="1">
        <f t="shared" si="4"/>
        <v>44165</v>
      </c>
      <c r="L68" s="59">
        <f t="shared" ca="1" si="5"/>
        <v>236</v>
      </c>
      <c r="M68" s="110"/>
    </row>
    <row r="69" spans="1:13" s="28" customFormat="1" ht="15">
      <c r="A69" s="24">
        <v>57</v>
      </c>
      <c r="B69" s="20">
        <v>120801113</v>
      </c>
      <c r="C69" s="19" t="s">
        <v>87</v>
      </c>
      <c r="D69" s="7" t="s">
        <v>26</v>
      </c>
      <c r="E69" s="6" t="s">
        <v>86</v>
      </c>
      <c r="F69" s="6">
        <v>130</v>
      </c>
      <c r="G69" s="18"/>
      <c r="H69" s="17"/>
      <c r="I69" s="16">
        <v>1</v>
      </c>
      <c r="J69" s="15">
        <v>43800</v>
      </c>
      <c r="K69" s="1">
        <f t="shared" si="4"/>
        <v>44166</v>
      </c>
      <c r="L69" s="60">
        <f t="shared" ca="1" si="5"/>
        <v>237</v>
      </c>
      <c r="M69" s="110"/>
    </row>
    <row r="70" spans="1:13" s="28" customFormat="1" ht="15">
      <c r="A70" s="24">
        <v>6</v>
      </c>
      <c r="B70" s="24">
        <v>320304303</v>
      </c>
      <c r="C70" s="8" t="s">
        <v>14</v>
      </c>
      <c r="D70" s="7" t="s">
        <v>4</v>
      </c>
      <c r="E70" s="6" t="s">
        <v>9</v>
      </c>
      <c r="F70" s="6">
        <v>413</v>
      </c>
      <c r="G70" s="5"/>
      <c r="H70" s="4"/>
      <c r="I70" s="3">
        <v>1</v>
      </c>
      <c r="J70" s="2">
        <v>43800</v>
      </c>
      <c r="K70" s="1">
        <f t="shared" si="4"/>
        <v>44166</v>
      </c>
      <c r="L70" s="59">
        <f t="shared" ca="1" si="5"/>
        <v>237</v>
      </c>
      <c r="M70" s="110"/>
    </row>
    <row r="71" spans="1:13" s="28" customFormat="1" ht="15">
      <c r="A71" s="24">
        <v>59</v>
      </c>
      <c r="B71" s="14">
        <v>121304511</v>
      </c>
      <c r="C71" s="10" t="s">
        <v>67</v>
      </c>
      <c r="D71" s="7" t="s">
        <v>134</v>
      </c>
      <c r="E71" s="6" t="s">
        <v>31</v>
      </c>
      <c r="F71" s="6">
        <v>2000</v>
      </c>
      <c r="G71" s="5"/>
      <c r="H71" s="4"/>
      <c r="I71" s="3">
        <v>1</v>
      </c>
      <c r="J71" s="2">
        <v>43801</v>
      </c>
      <c r="K71" s="1">
        <f t="shared" si="4"/>
        <v>44167</v>
      </c>
      <c r="L71" s="59">
        <f t="shared" ca="1" si="5"/>
        <v>238</v>
      </c>
      <c r="M71" s="110"/>
    </row>
    <row r="72" spans="1:13" s="28" customFormat="1" ht="15">
      <c r="A72" s="24">
        <v>7</v>
      </c>
      <c r="B72" s="24">
        <v>320304301</v>
      </c>
      <c r="C72" s="8" t="s">
        <v>16</v>
      </c>
      <c r="D72" s="7" t="s">
        <v>4</v>
      </c>
      <c r="E72" s="6" t="s">
        <v>9</v>
      </c>
      <c r="F72" s="6">
        <v>717</v>
      </c>
      <c r="G72" s="5"/>
      <c r="H72" s="4"/>
      <c r="I72" s="3">
        <v>1</v>
      </c>
      <c r="J72" s="2">
        <v>43802</v>
      </c>
      <c r="K72" s="1">
        <f t="shared" si="4"/>
        <v>44168</v>
      </c>
      <c r="L72" s="59">
        <f t="shared" ca="1" si="5"/>
        <v>239</v>
      </c>
      <c r="M72" s="110"/>
    </row>
    <row r="73" spans="1:13" s="28" customFormat="1" ht="15">
      <c r="A73" s="24">
        <v>8</v>
      </c>
      <c r="B73" s="24">
        <v>320305428</v>
      </c>
      <c r="C73" s="8" t="s">
        <v>7</v>
      </c>
      <c r="D73" s="7" t="s">
        <v>4</v>
      </c>
      <c r="E73" s="6" t="s">
        <v>3</v>
      </c>
      <c r="F73" s="6">
        <v>1555</v>
      </c>
      <c r="G73" s="5"/>
      <c r="H73" s="4"/>
      <c r="I73" s="3">
        <v>1</v>
      </c>
      <c r="J73" s="2">
        <v>43802</v>
      </c>
      <c r="K73" s="1">
        <f t="shared" si="4"/>
        <v>44168</v>
      </c>
      <c r="L73" s="59">
        <f t="shared" ca="1" si="5"/>
        <v>239</v>
      </c>
      <c r="M73" s="110"/>
    </row>
    <row r="74" spans="1:13" s="28" customFormat="1" ht="15">
      <c r="A74" s="24">
        <v>62</v>
      </c>
      <c r="B74" s="24">
        <v>320401502</v>
      </c>
      <c r="C74" s="8" t="s">
        <v>2</v>
      </c>
      <c r="D74" s="7" t="s">
        <v>135</v>
      </c>
      <c r="E74" s="6" t="s">
        <v>0</v>
      </c>
      <c r="F74" s="6">
        <v>3465</v>
      </c>
      <c r="G74" s="5"/>
      <c r="H74" s="4"/>
      <c r="I74" s="3">
        <v>1</v>
      </c>
      <c r="J74" s="2">
        <v>43804</v>
      </c>
      <c r="K74" s="1">
        <f t="shared" si="4"/>
        <v>44170</v>
      </c>
      <c r="L74" s="59">
        <f t="shared" ca="1" si="5"/>
        <v>241</v>
      </c>
      <c r="M74" s="110"/>
    </row>
    <row r="75" spans="1:13" s="28" customFormat="1" ht="15">
      <c r="A75" s="24">
        <v>9</v>
      </c>
      <c r="B75" s="24">
        <v>320305427</v>
      </c>
      <c r="C75" s="8" t="s">
        <v>8</v>
      </c>
      <c r="D75" s="7" t="s">
        <v>4</v>
      </c>
      <c r="E75" s="6" t="s">
        <v>3</v>
      </c>
      <c r="F75" s="6">
        <v>3240</v>
      </c>
      <c r="G75" s="5"/>
      <c r="H75" s="4"/>
      <c r="I75" s="3">
        <v>1</v>
      </c>
      <c r="J75" s="2">
        <v>43809</v>
      </c>
      <c r="K75" s="1">
        <f t="shared" si="4"/>
        <v>44175</v>
      </c>
      <c r="L75" s="59">
        <f t="shared" ca="1" si="5"/>
        <v>246</v>
      </c>
      <c r="M75" s="110"/>
    </row>
    <row r="76" spans="1:13" s="28" customFormat="1" ht="15">
      <c r="A76" s="24">
        <v>64</v>
      </c>
      <c r="B76" s="14">
        <v>121707326</v>
      </c>
      <c r="C76" s="10" t="s">
        <v>56</v>
      </c>
      <c r="D76" s="7" t="s">
        <v>134</v>
      </c>
      <c r="E76" s="6" t="s">
        <v>48</v>
      </c>
      <c r="F76" s="6">
        <v>13.5</v>
      </c>
      <c r="G76" s="5"/>
      <c r="H76" s="4"/>
      <c r="I76" s="3">
        <v>1</v>
      </c>
      <c r="J76" s="2">
        <v>43811</v>
      </c>
      <c r="K76" s="1">
        <f t="shared" si="4"/>
        <v>44177</v>
      </c>
      <c r="L76" s="59">
        <f t="shared" ca="1" si="5"/>
        <v>248</v>
      </c>
      <c r="M76" s="110"/>
    </row>
    <row r="77" spans="1:13" s="28" customFormat="1" ht="15">
      <c r="A77" s="24">
        <v>10</v>
      </c>
      <c r="B77" s="24">
        <v>320304322</v>
      </c>
      <c r="C77" s="8" t="s">
        <v>10</v>
      </c>
      <c r="D77" s="7" t="s">
        <v>4</v>
      </c>
      <c r="E77" s="6" t="s">
        <v>9</v>
      </c>
      <c r="F77" s="6">
        <v>33</v>
      </c>
      <c r="G77" s="5"/>
      <c r="H77" s="4"/>
      <c r="I77" s="3">
        <v>1</v>
      </c>
      <c r="J77" s="2">
        <v>43811</v>
      </c>
      <c r="K77" s="1">
        <f t="shared" si="4"/>
        <v>44177</v>
      </c>
      <c r="L77" s="59">
        <f t="shared" ca="1" si="5"/>
        <v>248</v>
      </c>
      <c r="M77" s="110"/>
    </row>
    <row r="78" spans="1:13" s="28" customFormat="1" ht="15">
      <c r="A78" s="24">
        <v>66</v>
      </c>
      <c r="B78" s="14">
        <v>121402330</v>
      </c>
      <c r="C78" s="10" t="s">
        <v>62</v>
      </c>
      <c r="D78" s="7" t="s">
        <v>134</v>
      </c>
      <c r="E78" s="6" t="s">
        <v>31</v>
      </c>
      <c r="F78" s="6">
        <v>5</v>
      </c>
      <c r="G78" s="5"/>
      <c r="H78" s="4"/>
      <c r="I78" s="3">
        <v>1</v>
      </c>
      <c r="J78" s="2">
        <v>43815</v>
      </c>
      <c r="K78" s="1">
        <f t="shared" si="4"/>
        <v>44181</v>
      </c>
      <c r="L78" s="59">
        <f t="shared" ca="1" si="5"/>
        <v>252</v>
      </c>
      <c r="M78" s="110"/>
    </row>
    <row r="79" spans="1:13" s="28" customFormat="1" ht="15">
      <c r="A79" s="24">
        <v>11</v>
      </c>
      <c r="B79" s="24">
        <v>320305429</v>
      </c>
      <c r="C79" s="8" t="s">
        <v>6</v>
      </c>
      <c r="D79" s="7" t="s">
        <v>4</v>
      </c>
      <c r="E79" s="6" t="s">
        <v>3</v>
      </c>
      <c r="F79" s="6">
        <v>1382</v>
      </c>
      <c r="G79" s="5"/>
      <c r="H79" s="4"/>
      <c r="I79" s="3">
        <v>1</v>
      </c>
      <c r="J79" s="2">
        <v>43817</v>
      </c>
      <c r="K79" s="1">
        <f t="shared" si="4"/>
        <v>44183</v>
      </c>
      <c r="L79" s="59">
        <f t="shared" ca="1" si="5"/>
        <v>254</v>
      </c>
      <c r="M79" s="110"/>
    </row>
    <row r="80" spans="1:13" s="28" customFormat="1" ht="15">
      <c r="A80" s="24">
        <v>12</v>
      </c>
      <c r="B80" s="24">
        <v>320304302</v>
      </c>
      <c r="C80" s="8" t="s">
        <v>15</v>
      </c>
      <c r="D80" s="7" t="s">
        <v>4</v>
      </c>
      <c r="E80" s="6" t="s">
        <v>9</v>
      </c>
      <c r="F80" s="6">
        <v>370</v>
      </c>
      <c r="G80" s="5"/>
      <c r="H80" s="4"/>
      <c r="I80" s="3">
        <v>1</v>
      </c>
      <c r="J80" s="2">
        <v>43821</v>
      </c>
      <c r="K80" s="1">
        <f t="shared" si="4"/>
        <v>44187</v>
      </c>
      <c r="L80" s="59">
        <f t="shared" ca="1" si="5"/>
        <v>258</v>
      </c>
      <c r="M80" s="110"/>
    </row>
    <row r="81" spans="1:13" s="28" customFormat="1" ht="15">
      <c r="A81" s="24">
        <v>13</v>
      </c>
      <c r="B81" s="24">
        <v>320304305</v>
      </c>
      <c r="C81" s="8" t="s">
        <v>13</v>
      </c>
      <c r="D81" s="7" t="s">
        <v>4</v>
      </c>
      <c r="E81" s="6" t="s">
        <v>9</v>
      </c>
      <c r="F81" s="6">
        <v>368</v>
      </c>
      <c r="G81" s="5"/>
      <c r="H81" s="4"/>
      <c r="I81" s="3">
        <v>1</v>
      </c>
      <c r="J81" s="2">
        <v>43822</v>
      </c>
      <c r="K81" s="1">
        <f t="shared" si="4"/>
        <v>44188</v>
      </c>
      <c r="L81" s="59">
        <f t="shared" ca="1" si="5"/>
        <v>259</v>
      </c>
      <c r="M81" s="110"/>
    </row>
    <row r="82" spans="1:13" s="28" customFormat="1" ht="15">
      <c r="A82" s="24">
        <v>70</v>
      </c>
      <c r="B82" s="14">
        <v>120202238</v>
      </c>
      <c r="C82" s="10" t="s">
        <v>118</v>
      </c>
      <c r="D82" s="7" t="s">
        <v>117</v>
      </c>
      <c r="E82" s="6" t="s">
        <v>48</v>
      </c>
      <c r="F82" s="6">
        <v>262</v>
      </c>
      <c r="G82" s="5"/>
      <c r="H82" s="4"/>
      <c r="I82" s="3">
        <v>1</v>
      </c>
      <c r="J82" s="2">
        <v>43829</v>
      </c>
      <c r="K82" s="1">
        <f t="shared" ref="K82:K108" si="6">IF(J82="","",J82+DATE(I82,H82+1,G82))</f>
        <v>44195</v>
      </c>
      <c r="L82" s="59">
        <f t="shared" ref="L82:L108" ca="1" si="7">IF(K82="","",K82-TODAY())</f>
        <v>266</v>
      </c>
      <c r="M82" s="110"/>
    </row>
    <row r="83" spans="1:13" s="28" customFormat="1" ht="15">
      <c r="A83" s="24">
        <v>71</v>
      </c>
      <c r="B83" s="14">
        <v>120401307</v>
      </c>
      <c r="C83" s="10" t="s">
        <v>108</v>
      </c>
      <c r="D83" s="7" t="s">
        <v>102</v>
      </c>
      <c r="E83" s="6" t="s">
        <v>48</v>
      </c>
      <c r="F83" s="6">
        <v>10</v>
      </c>
      <c r="G83" s="5"/>
      <c r="H83" s="4"/>
      <c r="I83" s="3">
        <v>1</v>
      </c>
      <c r="J83" s="2">
        <v>43831</v>
      </c>
      <c r="K83" s="1">
        <f t="shared" si="6"/>
        <v>44197</v>
      </c>
      <c r="L83" s="59">
        <f t="shared" ca="1" si="7"/>
        <v>268</v>
      </c>
      <c r="M83" s="110"/>
    </row>
    <row r="84" spans="1:13" s="28" customFormat="1" ht="15">
      <c r="A84" s="24">
        <v>72</v>
      </c>
      <c r="B84" s="10">
        <v>121707333</v>
      </c>
      <c r="C84" s="10" t="s">
        <v>54</v>
      </c>
      <c r="D84" s="7" t="s">
        <v>134</v>
      </c>
      <c r="E84" s="6" t="s">
        <v>48</v>
      </c>
      <c r="F84" s="6">
        <v>9</v>
      </c>
      <c r="G84" s="5"/>
      <c r="H84" s="4"/>
      <c r="I84" s="3">
        <v>1</v>
      </c>
      <c r="J84" s="2">
        <v>43831</v>
      </c>
      <c r="K84" s="1">
        <f t="shared" si="6"/>
        <v>44197</v>
      </c>
      <c r="L84" s="59">
        <f t="shared" ca="1" si="7"/>
        <v>268</v>
      </c>
      <c r="M84" s="110"/>
    </row>
    <row r="85" spans="1:13" s="28" customFormat="1" ht="15">
      <c r="A85" s="24">
        <v>73</v>
      </c>
      <c r="B85" s="14">
        <v>121708101</v>
      </c>
      <c r="C85" s="10" t="s">
        <v>53</v>
      </c>
      <c r="D85" s="7" t="s">
        <v>134</v>
      </c>
      <c r="E85" s="6" t="s">
        <v>48</v>
      </c>
      <c r="F85" s="6">
        <v>0.5</v>
      </c>
      <c r="G85" s="5"/>
      <c r="H85" s="4"/>
      <c r="I85" s="3">
        <v>2</v>
      </c>
      <c r="J85" s="2">
        <v>43466</v>
      </c>
      <c r="K85" s="1">
        <f t="shared" si="6"/>
        <v>44197</v>
      </c>
      <c r="L85" s="59">
        <f t="shared" ca="1" si="7"/>
        <v>268</v>
      </c>
      <c r="M85" s="110"/>
    </row>
    <row r="86" spans="1:13" s="28" customFormat="1" ht="15">
      <c r="A86" s="24">
        <v>74</v>
      </c>
      <c r="B86" s="14">
        <v>121712110</v>
      </c>
      <c r="C86" s="10" t="s">
        <v>50</v>
      </c>
      <c r="D86" s="7" t="s">
        <v>134</v>
      </c>
      <c r="E86" s="6" t="s">
        <v>48</v>
      </c>
      <c r="F86" s="6">
        <v>20</v>
      </c>
      <c r="G86" s="5"/>
      <c r="H86" s="4"/>
      <c r="I86" s="3">
        <v>1</v>
      </c>
      <c r="J86" s="2">
        <v>43831</v>
      </c>
      <c r="K86" s="1">
        <f t="shared" si="6"/>
        <v>44197</v>
      </c>
      <c r="L86" s="59">
        <f t="shared" ca="1" si="7"/>
        <v>268</v>
      </c>
      <c r="M86" s="110"/>
    </row>
    <row r="87" spans="1:13" s="28" customFormat="1" ht="15">
      <c r="A87" s="24">
        <v>75</v>
      </c>
      <c r="B87" s="14">
        <v>121706310</v>
      </c>
      <c r="C87" s="10" t="s">
        <v>57</v>
      </c>
      <c r="D87" s="7" t="s">
        <v>134</v>
      </c>
      <c r="E87" s="6" t="s">
        <v>0</v>
      </c>
      <c r="F87" s="6">
        <v>44</v>
      </c>
      <c r="G87" s="5"/>
      <c r="H87" s="4"/>
      <c r="I87" s="3">
        <v>1</v>
      </c>
      <c r="J87" s="2">
        <v>43833</v>
      </c>
      <c r="K87" s="1">
        <f t="shared" si="6"/>
        <v>44199</v>
      </c>
      <c r="L87" s="59">
        <f t="shared" ca="1" si="7"/>
        <v>270</v>
      </c>
      <c r="M87" s="110"/>
    </row>
    <row r="88" spans="1:13" s="28" customFormat="1" ht="15">
      <c r="A88" s="24">
        <v>76</v>
      </c>
      <c r="B88" s="14">
        <v>121301315</v>
      </c>
      <c r="C88" s="10" t="s">
        <v>70</v>
      </c>
      <c r="D88" s="7" t="s">
        <v>134</v>
      </c>
      <c r="E88" s="6" t="s">
        <v>22</v>
      </c>
      <c r="F88" s="6">
        <v>16</v>
      </c>
      <c r="G88" s="5"/>
      <c r="H88" s="4">
        <v>18</v>
      </c>
      <c r="I88" s="3"/>
      <c r="J88" s="2">
        <v>43653</v>
      </c>
      <c r="K88" s="1">
        <f t="shared" si="6"/>
        <v>44200</v>
      </c>
      <c r="L88" s="59">
        <f t="shared" ca="1" si="7"/>
        <v>271</v>
      </c>
      <c r="M88" s="110"/>
    </row>
    <row r="89" spans="1:13" s="28" customFormat="1" ht="15">
      <c r="A89" s="24">
        <v>77</v>
      </c>
      <c r="B89" s="14">
        <v>121304506</v>
      </c>
      <c r="C89" s="10" t="s">
        <v>68</v>
      </c>
      <c r="D89" s="7" t="s">
        <v>134</v>
      </c>
      <c r="E89" s="6" t="s">
        <v>0</v>
      </c>
      <c r="F89" s="6">
        <v>1</v>
      </c>
      <c r="G89" s="5"/>
      <c r="H89" s="4">
        <v>18</v>
      </c>
      <c r="I89" s="3"/>
      <c r="J89" s="2">
        <v>43653</v>
      </c>
      <c r="K89" s="1">
        <f t="shared" si="6"/>
        <v>44200</v>
      </c>
      <c r="L89" s="59">
        <f t="shared" ca="1" si="7"/>
        <v>271</v>
      </c>
      <c r="M89" s="110"/>
    </row>
    <row r="90" spans="1:13" s="28" customFormat="1" ht="15">
      <c r="A90" s="24">
        <v>78</v>
      </c>
      <c r="B90" s="14">
        <v>121104310</v>
      </c>
      <c r="C90" s="10" t="s">
        <v>74</v>
      </c>
      <c r="D90" s="7" t="s">
        <v>134</v>
      </c>
      <c r="E90" s="6" t="s">
        <v>22</v>
      </c>
      <c r="F90" s="6">
        <v>12</v>
      </c>
      <c r="G90" s="5"/>
      <c r="H90" s="4"/>
      <c r="I90" s="3">
        <v>1</v>
      </c>
      <c r="J90" s="2">
        <v>43850</v>
      </c>
      <c r="K90" s="1">
        <f t="shared" si="6"/>
        <v>44216</v>
      </c>
      <c r="L90" s="59">
        <f t="shared" ca="1" si="7"/>
        <v>287</v>
      </c>
      <c r="M90" s="110"/>
    </row>
    <row r="91" spans="1:13" s="28" customFormat="1" ht="15">
      <c r="A91" s="24">
        <v>79</v>
      </c>
      <c r="B91" s="13">
        <v>320201634</v>
      </c>
      <c r="C91" s="8" t="s">
        <v>32</v>
      </c>
      <c r="D91" s="7" t="s">
        <v>134</v>
      </c>
      <c r="E91" s="6" t="s">
        <v>31</v>
      </c>
      <c r="F91" s="6">
        <v>1440</v>
      </c>
      <c r="G91" s="5"/>
      <c r="H91" s="4"/>
      <c r="I91" s="3">
        <v>2</v>
      </c>
      <c r="J91" s="2">
        <v>43494</v>
      </c>
      <c r="K91" s="1">
        <f t="shared" si="6"/>
        <v>44225</v>
      </c>
      <c r="L91" s="59">
        <f t="shared" ca="1" si="7"/>
        <v>296</v>
      </c>
      <c r="M91" s="110"/>
    </row>
    <row r="92" spans="1:13" s="28" customFormat="1" ht="15">
      <c r="A92" s="24">
        <v>80</v>
      </c>
      <c r="B92" s="13">
        <v>121007107</v>
      </c>
      <c r="C92" s="10" t="s">
        <v>77</v>
      </c>
      <c r="D92" s="7" t="s">
        <v>134</v>
      </c>
      <c r="E92" s="6" t="s">
        <v>9</v>
      </c>
      <c r="F92" s="6">
        <v>40</v>
      </c>
      <c r="G92" s="5"/>
      <c r="H92" s="4"/>
      <c r="I92" s="3">
        <v>1</v>
      </c>
      <c r="J92" s="2">
        <v>43860</v>
      </c>
      <c r="K92" s="1">
        <f t="shared" si="6"/>
        <v>44226</v>
      </c>
      <c r="L92" s="59">
        <f t="shared" ca="1" si="7"/>
        <v>297</v>
      </c>
      <c r="M92" s="110"/>
    </row>
    <row r="93" spans="1:13" s="28" customFormat="1" ht="15">
      <c r="A93" s="24">
        <v>81</v>
      </c>
      <c r="B93" s="13">
        <v>121712104</v>
      </c>
      <c r="C93" s="10" t="s">
        <v>51</v>
      </c>
      <c r="D93" s="7" t="s">
        <v>134</v>
      </c>
      <c r="E93" s="6" t="s">
        <v>48</v>
      </c>
      <c r="F93" s="6">
        <v>120</v>
      </c>
      <c r="G93" s="5"/>
      <c r="H93" s="4"/>
      <c r="I93" s="3">
        <v>1</v>
      </c>
      <c r="J93" s="2">
        <v>43862</v>
      </c>
      <c r="K93" s="1">
        <f t="shared" si="6"/>
        <v>44228</v>
      </c>
      <c r="L93" s="59">
        <f t="shared" ca="1" si="7"/>
        <v>299</v>
      </c>
      <c r="M93" s="110"/>
    </row>
    <row r="94" spans="1:13" s="28" customFormat="1" ht="15">
      <c r="A94" s="24">
        <v>82</v>
      </c>
      <c r="B94" s="53">
        <v>120740115</v>
      </c>
      <c r="C94" s="48" t="s">
        <v>89</v>
      </c>
      <c r="D94" s="7" t="s">
        <v>134</v>
      </c>
      <c r="E94" s="12" t="s">
        <v>88</v>
      </c>
      <c r="F94" s="12">
        <v>6</v>
      </c>
      <c r="G94" s="54"/>
      <c r="H94" s="49"/>
      <c r="I94" s="50">
        <v>2</v>
      </c>
      <c r="J94" s="51">
        <v>43498</v>
      </c>
      <c r="K94" s="1">
        <f t="shared" si="6"/>
        <v>44229</v>
      </c>
      <c r="L94" s="61">
        <f t="shared" ca="1" si="7"/>
        <v>300</v>
      </c>
      <c r="M94" s="110"/>
    </row>
    <row r="95" spans="1:13" s="28" customFormat="1" ht="15">
      <c r="A95" s="24">
        <v>83</v>
      </c>
      <c r="B95" s="9">
        <v>320401509</v>
      </c>
      <c r="C95" s="8" t="s">
        <v>1</v>
      </c>
      <c r="D95" s="7" t="s">
        <v>135</v>
      </c>
      <c r="E95" s="6" t="s">
        <v>0</v>
      </c>
      <c r="F95" s="6">
        <v>1932</v>
      </c>
      <c r="G95" s="5"/>
      <c r="H95" s="4"/>
      <c r="I95" s="3">
        <v>1</v>
      </c>
      <c r="J95" s="2">
        <v>43883</v>
      </c>
      <c r="K95" s="1">
        <f t="shared" si="6"/>
        <v>44249</v>
      </c>
      <c r="L95" s="62">
        <f t="shared" ca="1" si="7"/>
        <v>320</v>
      </c>
      <c r="M95" s="110"/>
    </row>
    <row r="96" spans="1:13" s="28" customFormat="1" ht="15">
      <c r="A96" s="24">
        <v>84</v>
      </c>
      <c r="B96" s="23">
        <v>121603301</v>
      </c>
      <c r="C96" s="10" t="s">
        <v>58</v>
      </c>
      <c r="D96" s="7" t="s">
        <v>134</v>
      </c>
      <c r="E96" s="6" t="s">
        <v>48</v>
      </c>
      <c r="F96" s="6">
        <v>25</v>
      </c>
      <c r="G96" s="5"/>
      <c r="H96" s="4"/>
      <c r="I96" s="3">
        <v>2</v>
      </c>
      <c r="J96" s="2">
        <v>43554</v>
      </c>
      <c r="K96" s="1">
        <f t="shared" si="6"/>
        <v>44285</v>
      </c>
      <c r="L96" s="62">
        <f t="shared" ca="1" si="7"/>
        <v>356</v>
      </c>
      <c r="M96" s="110"/>
    </row>
    <row r="97" spans="1:13" s="28" customFormat="1" ht="15">
      <c r="A97" s="24">
        <v>85</v>
      </c>
      <c r="B97" s="9">
        <v>320202637</v>
      </c>
      <c r="C97" s="8" t="s">
        <v>29</v>
      </c>
      <c r="D97" s="7" t="s">
        <v>134</v>
      </c>
      <c r="E97" s="6" t="s">
        <v>28</v>
      </c>
      <c r="F97" s="6">
        <v>98</v>
      </c>
      <c r="G97" s="5"/>
      <c r="H97" s="4"/>
      <c r="I97" s="3">
        <v>2</v>
      </c>
      <c r="J97" s="2">
        <v>43554</v>
      </c>
      <c r="K97" s="1">
        <f t="shared" si="6"/>
        <v>44285</v>
      </c>
      <c r="L97" s="62">
        <f t="shared" ca="1" si="7"/>
        <v>356</v>
      </c>
      <c r="M97" s="110"/>
    </row>
    <row r="98" spans="1:13" s="28" customFormat="1" ht="15">
      <c r="A98" s="24">
        <v>86</v>
      </c>
      <c r="B98" s="23">
        <v>320201633</v>
      </c>
      <c r="C98" s="10" t="s">
        <v>33</v>
      </c>
      <c r="D98" s="7" t="s">
        <v>134</v>
      </c>
      <c r="E98" s="6" t="s">
        <v>31</v>
      </c>
      <c r="F98" s="6">
        <v>3800</v>
      </c>
      <c r="G98" s="5"/>
      <c r="H98" s="4"/>
      <c r="I98" s="3">
        <v>2</v>
      </c>
      <c r="J98" s="2">
        <v>43578</v>
      </c>
      <c r="K98" s="1">
        <f t="shared" si="6"/>
        <v>44309</v>
      </c>
      <c r="L98" s="62">
        <f t="shared" ca="1" si="7"/>
        <v>380</v>
      </c>
      <c r="M98" s="110"/>
    </row>
    <row r="99" spans="1:13" s="28" customFormat="1" ht="15">
      <c r="A99" s="24">
        <v>87</v>
      </c>
      <c r="B99" s="23">
        <v>320201616</v>
      </c>
      <c r="C99" s="10" t="s">
        <v>34</v>
      </c>
      <c r="D99" s="7" t="s">
        <v>134</v>
      </c>
      <c r="E99" s="6" t="s">
        <v>31</v>
      </c>
      <c r="F99" s="6">
        <v>160</v>
      </c>
      <c r="G99" s="5"/>
      <c r="H99" s="4"/>
      <c r="I99" s="3">
        <v>2</v>
      </c>
      <c r="J99" s="2">
        <v>43579</v>
      </c>
      <c r="K99" s="1">
        <f t="shared" si="6"/>
        <v>44310</v>
      </c>
      <c r="L99" s="62">
        <f t="shared" ca="1" si="7"/>
        <v>381</v>
      </c>
      <c r="M99" s="110"/>
    </row>
    <row r="100" spans="1:13" s="28" customFormat="1" ht="15">
      <c r="A100" s="24">
        <v>88</v>
      </c>
      <c r="B100" s="23">
        <v>120504302</v>
      </c>
      <c r="C100" s="10" t="s">
        <v>100</v>
      </c>
      <c r="D100" s="7" t="s">
        <v>134</v>
      </c>
      <c r="E100" s="6" t="s">
        <v>22</v>
      </c>
      <c r="F100" s="6">
        <v>181</v>
      </c>
      <c r="G100" s="5"/>
      <c r="H100" s="4"/>
      <c r="I100" s="3">
        <v>2</v>
      </c>
      <c r="J100" s="2">
        <v>43606</v>
      </c>
      <c r="K100" s="1">
        <f t="shared" si="6"/>
        <v>44337</v>
      </c>
      <c r="L100" s="62">
        <f t="shared" ca="1" si="7"/>
        <v>408</v>
      </c>
      <c r="M100" s="110"/>
    </row>
    <row r="101" spans="1:13" s="28" customFormat="1" ht="15">
      <c r="A101" s="24">
        <v>89</v>
      </c>
      <c r="B101" s="23">
        <v>120304319</v>
      </c>
      <c r="C101" s="10" t="s">
        <v>114</v>
      </c>
      <c r="D101" s="7" t="s">
        <v>134</v>
      </c>
      <c r="E101" s="6" t="s">
        <v>3</v>
      </c>
      <c r="F101" s="6">
        <v>179</v>
      </c>
      <c r="G101" s="5"/>
      <c r="H101" s="4"/>
      <c r="I101" s="3">
        <v>2</v>
      </c>
      <c r="J101" s="2">
        <v>43615</v>
      </c>
      <c r="K101" s="1">
        <f t="shared" si="6"/>
        <v>44346</v>
      </c>
      <c r="L101" s="62">
        <f t="shared" ca="1" si="7"/>
        <v>417</v>
      </c>
      <c r="M101" s="110"/>
    </row>
    <row r="102" spans="1:13" s="28" customFormat="1" ht="15">
      <c r="A102" s="24">
        <v>90</v>
      </c>
      <c r="B102" s="9">
        <v>320207603</v>
      </c>
      <c r="C102" s="8" t="s">
        <v>20</v>
      </c>
      <c r="D102" s="7" t="s">
        <v>134</v>
      </c>
      <c r="E102" s="6" t="s">
        <v>3</v>
      </c>
      <c r="F102" s="6">
        <v>475</v>
      </c>
      <c r="G102" s="5"/>
      <c r="H102" s="4"/>
      <c r="I102" s="3">
        <v>2</v>
      </c>
      <c r="J102" s="2">
        <v>43615</v>
      </c>
      <c r="K102" s="1">
        <f t="shared" si="6"/>
        <v>44346</v>
      </c>
      <c r="L102" s="62">
        <f t="shared" ca="1" si="7"/>
        <v>417</v>
      </c>
      <c r="M102" s="110"/>
    </row>
    <row r="103" spans="1:13" s="28" customFormat="1" ht="15">
      <c r="A103" s="24">
        <v>91</v>
      </c>
      <c r="B103" s="23">
        <v>320202609</v>
      </c>
      <c r="C103" s="8" t="s">
        <v>30</v>
      </c>
      <c r="D103" s="7" t="s">
        <v>134</v>
      </c>
      <c r="E103" s="6" t="s">
        <v>28</v>
      </c>
      <c r="F103" s="6">
        <v>78</v>
      </c>
      <c r="G103" s="5"/>
      <c r="H103" s="4"/>
      <c r="I103" s="3">
        <v>2</v>
      </c>
      <c r="J103" s="2">
        <v>43617</v>
      </c>
      <c r="K103" s="1">
        <f t="shared" si="6"/>
        <v>44348</v>
      </c>
      <c r="L103" s="62">
        <f t="shared" ca="1" si="7"/>
        <v>419</v>
      </c>
      <c r="M103" s="110"/>
    </row>
    <row r="104" spans="1:13" s="28" customFormat="1" ht="15">
      <c r="A104" s="24">
        <v>92</v>
      </c>
      <c r="B104" s="23">
        <v>121304316</v>
      </c>
      <c r="C104" s="10" t="s">
        <v>69</v>
      </c>
      <c r="D104" s="7" t="s">
        <v>134</v>
      </c>
      <c r="E104" s="6" t="s">
        <v>22</v>
      </c>
      <c r="F104" s="6">
        <v>17</v>
      </c>
      <c r="G104" s="5"/>
      <c r="H104" s="4">
        <v>18</v>
      </c>
      <c r="I104" s="3"/>
      <c r="J104" s="2">
        <v>43831</v>
      </c>
      <c r="K104" s="1">
        <f t="shared" si="6"/>
        <v>44378</v>
      </c>
      <c r="L104" s="62">
        <f t="shared" ca="1" si="7"/>
        <v>449</v>
      </c>
      <c r="M104" s="110"/>
    </row>
    <row r="105" spans="1:13" s="28" customFormat="1" ht="15">
      <c r="A105" s="24">
        <v>93</v>
      </c>
      <c r="B105" s="23">
        <v>121004318</v>
      </c>
      <c r="C105" s="10" t="s">
        <v>78</v>
      </c>
      <c r="D105" s="7" t="s">
        <v>134</v>
      </c>
      <c r="E105" s="6" t="s">
        <v>0</v>
      </c>
      <c r="F105" s="6">
        <v>1</v>
      </c>
      <c r="G105" s="5"/>
      <c r="H105" s="4"/>
      <c r="I105" s="3">
        <v>2</v>
      </c>
      <c r="J105" s="2">
        <v>43653</v>
      </c>
      <c r="K105" s="1">
        <f t="shared" si="6"/>
        <v>44384</v>
      </c>
      <c r="L105" s="62">
        <f t="shared" ca="1" si="7"/>
        <v>455</v>
      </c>
      <c r="M105" s="110"/>
    </row>
    <row r="106" spans="1:13" s="28" customFormat="1" ht="15">
      <c r="A106" s="24">
        <v>94</v>
      </c>
      <c r="B106" s="23">
        <v>320201328</v>
      </c>
      <c r="C106" s="10" t="s">
        <v>35</v>
      </c>
      <c r="D106" s="7" t="s">
        <v>134</v>
      </c>
      <c r="E106" s="6" t="s">
        <v>31</v>
      </c>
      <c r="F106" s="6">
        <v>340</v>
      </c>
      <c r="G106" s="5"/>
      <c r="H106" s="4"/>
      <c r="I106" s="3">
        <v>2</v>
      </c>
      <c r="J106" s="2">
        <v>43676</v>
      </c>
      <c r="K106" s="1">
        <f t="shared" si="6"/>
        <v>44407</v>
      </c>
      <c r="L106" s="62">
        <f t="shared" ca="1" si="7"/>
        <v>478</v>
      </c>
      <c r="M106" s="110"/>
    </row>
    <row r="107" spans="1:13" s="28" customFormat="1" ht="15">
      <c r="A107" s="24">
        <v>95</v>
      </c>
      <c r="B107" s="25">
        <v>120605105</v>
      </c>
      <c r="C107" s="19" t="s">
        <v>95</v>
      </c>
      <c r="D107" s="7" t="s">
        <v>134</v>
      </c>
      <c r="E107" s="6" t="s">
        <v>48</v>
      </c>
      <c r="F107" s="6">
        <v>65</v>
      </c>
      <c r="G107" s="18"/>
      <c r="H107" s="17"/>
      <c r="I107" s="16">
        <v>3</v>
      </c>
      <c r="J107" s="15">
        <v>43330</v>
      </c>
      <c r="K107" s="1">
        <f t="shared" si="6"/>
        <v>44426</v>
      </c>
      <c r="L107" s="61">
        <f t="shared" ca="1" si="7"/>
        <v>497</v>
      </c>
      <c r="M107" s="110"/>
    </row>
    <row r="108" spans="1:13" s="28" customFormat="1" ht="15">
      <c r="A108" s="24">
        <v>96</v>
      </c>
      <c r="B108" s="25">
        <v>120718312</v>
      </c>
      <c r="C108" s="19" t="s">
        <v>90</v>
      </c>
      <c r="D108" s="7" t="s">
        <v>134</v>
      </c>
      <c r="E108" s="6" t="s">
        <v>31</v>
      </c>
      <c r="F108" s="6">
        <v>60</v>
      </c>
      <c r="G108" s="18"/>
      <c r="H108" s="17"/>
      <c r="I108" s="16">
        <v>2</v>
      </c>
      <c r="J108" s="15">
        <v>43707</v>
      </c>
      <c r="K108" s="1">
        <f t="shared" si="6"/>
        <v>44438</v>
      </c>
      <c r="L108" s="61">
        <f t="shared" ca="1" si="7"/>
        <v>509</v>
      </c>
      <c r="M108" s="110"/>
    </row>
    <row r="109" spans="1:13" s="28" customFormat="1" ht="15">
      <c r="A109" s="24">
        <v>97</v>
      </c>
      <c r="B109" s="9">
        <v>320209612</v>
      </c>
      <c r="C109" s="8" t="s">
        <v>17</v>
      </c>
      <c r="D109" s="7" t="s">
        <v>134</v>
      </c>
      <c r="E109" s="6" t="s">
        <v>3</v>
      </c>
      <c r="F109" s="6">
        <v>448</v>
      </c>
      <c r="G109" s="5"/>
      <c r="H109" s="4"/>
      <c r="I109" s="3">
        <v>2</v>
      </c>
      <c r="J109" s="2">
        <v>43710</v>
      </c>
      <c r="K109" s="1">
        <f t="shared" ref="K109:K118" si="8">IF(J109="","",J109+DATE(I109,H109+1,G109))</f>
        <v>44441</v>
      </c>
      <c r="L109" s="62">
        <f t="shared" ref="L109:L118" ca="1" si="9">IF(K109="","",K109-TODAY())</f>
        <v>512</v>
      </c>
      <c r="M109" s="110"/>
    </row>
    <row r="110" spans="1:13" s="28" customFormat="1" ht="15">
      <c r="A110" s="24">
        <v>98</v>
      </c>
      <c r="B110" s="9">
        <v>320207617</v>
      </c>
      <c r="C110" s="8" t="s">
        <v>19</v>
      </c>
      <c r="D110" s="7" t="s">
        <v>134</v>
      </c>
      <c r="E110" s="6" t="s">
        <v>3</v>
      </c>
      <c r="F110" s="6">
        <v>17300</v>
      </c>
      <c r="G110" s="5"/>
      <c r="H110" s="4"/>
      <c r="I110" s="3">
        <v>2</v>
      </c>
      <c r="J110" s="2">
        <v>43736</v>
      </c>
      <c r="K110" s="1">
        <f t="shared" si="8"/>
        <v>44467</v>
      </c>
      <c r="L110" s="62">
        <f t="shared" ca="1" si="9"/>
        <v>538</v>
      </c>
      <c r="M110" s="110"/>
    </row>
    <row r="111" spans="1:13" s="28" customFormat="1" ht="15">
      <c r="A111" s="24">
        <v>99</v>
      </c>
      <c r="B111" s="23">
        <v>120427102</v>
      </c>
      <c r="C111" s="10" t="s">
        <v>103</v>
      </c>
      <c r="D111" s="7" t="s">
        <v>102</v>
      </c>
      <c r="E111" s="6" t="s">
        <v>48</v>
      </c>
      <c r="F111" s="6">
        <v>13</v>
      </c>
      <c r="G111" s="5"/>
      <c r="H111" s="4"/>
      <c r="I111" s="3">
        <v>2</v>
      </c>
      <c r="J111" s="2">
        <v>43738</v>
      </c>
      <c r="K111" s="1">
        <f t="shared" si="8"/>
        <v>44469</v>
      </c>
      <c r="L111" s="62">
        <f t="shared" ca="1" si="9"/>
        <v>540</v>
      </c>
      <c r="M111" s="110"/>
    </row>
    <row r="112" spans="1:13" s="28" customFormat="1" ht="15">
      <c r="A112" s="24">
        <v>100</v>
      </c>
      <c r="B112" s="23">
        <v>121204309</v>
      </c>
      <c r="C112" s="10" t="s">
        <v>73</v>
      </c>
      <c r="D112" s="7" t="s">
        <v>134</v>
      </c>
      <c r="E112" s="6" t="s">
        <v>22</v>
      </c>
      <c r="F112" s="6">
        <v>17</v>
      </c>
      <c r="G112" s="5"/>
      <c r="H112" s="4"/>
      <c r="I112" s="3">
        <v>2</v>
      </c>
      <c r="J112" s="2">
        <v>43738</v>
      </c>
      <c r="K112" s="1">
        <f t="shared" si="8"/>
        <v>44469</v>
      </c>
      <c r="L112" s="62">
        <f t="shared" ca="1" si="9"/>
        <v>540</v>
      </c>
      <c r="M112" s="110"/>
    </row>
    <row r="113" spans="1:13" s="28" customFormat="1" ht="15">
      <c r="A113" s="24">
        <v>101</v>
      </c>
      <c r="B113" s="25">
        <v>120605101</v>
      </c>
      <c r="C113" s="19" t="s">
        <v>96</v>
      </c>
      <c r="D113" s="7" t="s">
        <v>134</v>
      </c>
      <c r="E113" s="6" t="s">
        <v>48</v>
      </c>
      <c r="F113" s="6">
        <v>75</v>
      </c>
      <c r="G113" s="18"/>
      <c r="H113" s="17"/>
      <c r="I113" s="16">
        <v>2</v>
      </c>
      <c r="J113" s="15">
        <v>43768</v>
      </c>
      <c r="K113" s="1">
        <f t="shared" si="8"/>
        <v>44499</v>
      </c>
      <c r="L113" s="61">
        <f t="shared" ca="1" si="9"/>
        <v>570</v>
      </c>
      <c r="M113" s="110"/>
    </row>
    <row r="114" spans="1:13" s="28" customFormat="1" ht="15">
      <c r="A114" s="24">
        <v>102</v>
      </c>
      <c r="B114" s="23">
        <v>121003313</v>
      </c>
      <c r="C114" s="10" t="s">
        <v>79</v>
      </c>
      <c r="D114" s="7" t="s">
        <v>134</v>
      </c>
      <c r="E114" s="6" t="s">
        <v>0</v>
      </c>
      <c r="F114" s="6">
        <v>192</v>
      </c>
      <c r="G114" s="5"/>
      <c r="H114" s="4"/>
      <c r="I114" s="3">
        <v>2</v>
      </c>
      <c r="J114" s="2">
        <v>43788</v>
      </c>
      <c r="K114" s="1">
        <f t="shared" si="8"/>
        <v>44519</v>
      </c>
      <c r="L114" s="62">
        <f t="shared" ca="1" si="9"/>
        <v>590</v>
      </c>
      <c r="M114" s="110"/>
    </row>
    <row r="115" spans="1:13" s="28" customFormat="1" ht="15">
      <c r="A115" s="24">
        <v>103</v>
      </c>
      <c r="B115" s="23">
        <v>121711310</v>
      </c>
      <c r="C115" s="10" t="s">
        <v>52</v>
      </c>
      <c r="D115" s="7" t="s">
        <v>134</v>
      </c>
      <c r="E115" s="6" t="s">
        <v>31</v>
      </c>
      <c r="F115" s="6">
        <v>60</v>
      </c>
      <c r="G115" s="5"/>
      <c r="H115" s="4"/>
      <c r="I115" s="3">
        <v>2</v>
      </c>
      <c r="J115" s="2">
        <v>43831</v>
      </c>
      <c r="K115" s="1">
        <f t="shared" si="8"/>
        <v>44562</v>
      </c>
      <c r="L115" s="62">
        <f t="shared" ca="1" si="9"/>
        <v>633</v>
      </c>
      <c r="M115" s="110"/>
    </row>
    <row r="116" spans="1:13" ht="15.6">
      <c r="A116" s="24">
        <v>104</v>
      </c>
      <c r="B116" s="23">
        <v>121501324</v>
      </c>
      <c r="C116" s="10" t="s">
        <v>59</v>
      </c>
      <c r="D116" s="7" t="s">
        <v>134</v>
      </c>
      <c r="E116" s="6" t="s">
        <v>48</v>
      </c>
      <c r="F116" s="6">
        <v>40</v>
      </c>
      <c r="G116" s="5"/>
      <c r="H116" s="4"/>
      <c r="I116" s="3">
        <v>2</v>
      </c>
      <c r="J116" s="2">
        <v>43833</v>
      </c>
      <c r="K116" s="1">
        <f t="shared" si="8"/>
        <v>44564</v>
      </c>
      <c r="L116" s="62">
        <f t="shared" ca="1" si="9"/>
        <v>635</v>
      </c>
      <c r="M116" s="111"/>
    </row>
    <row r="117" spans="1:13" ht="15.6">
      <c r="A117" s="24">
        <v>105</v>
      </c>
      <c r="B117" s="23">
        <v>120609401</v>
      </c>
      <c r="C117" s="10" t="s">
        <v>93</v>
      </c>
      <c r="D117" s="7" t="s">
        <v>134</v>
      </c>
      <c r="E117" s="35" t="s">
        <v>48</v>
      </c>
      <c r="F117" s="35">
        <v>14</v>
      </c>
      <c r="G117" s="5"/>
      <c r="H117" s="4"/>
      <c r="I117" s="3">
        <v>3</v>
      </c>
      <c r="J117" s="2">
        <v>43521</v>
      </c>
      <c r="K117" s="1">
        <f t="shared" si="8"/>
        <v>44617</v>
      </c>
      <c r="L117" s="62">
        <f t="shared" ca="1" si="9"/>
        <v>688</v>
      </c>
      <c r="M117" s="111"/>
    </row>
    <row r="118" spans="1:13" ht="16.2" thickBot="1">
      <c r="A118" s="97">
        <v>106</v>
      </c>
      <c r="B118" s="98">
        <v>120609303</v>
      </c>
      <c r="C118" s="99" t="s">
        <v>94</v>
      </c>
      <c r="D118" s="100" t="s">
        <v>134</v>
      </c>
      <c r="E118" s="101" t="s">
        <v>48</v>
      </c>
      <c r="F118" s="101">
        <v>100</v>
      </c>
      <c r="G118" s="102"/>
      <c r="H118" s="103"/>
      <c r="I118" s="104">
        <v>3</v>
      </c>
      <c r="J118" s="105">
        <v>43588</v>
      </c>
      <c r="K118" s="106">
        <f t="shared" si="8"/>
        <v>44684</v>
      </c>
      <c r="L118" s="109">
        <f t="shared" ca="1" si="9"/>
        <v>755</v>
      </c>
      <c r="M118" s="111"/>
    </row>
    <row r="119" spans="1:13" ht="15" thickTop="1">
      <c r="A119" s="21"/>
    </row>
    <row r="120" spans="1:13">
      <c r="J120" t="s">
        <v>140</v>
      </c>
    </row>
    <row r="121" spans="1:13">
      <c r="J121" t="s">
        <v>141</v>
      </c>
      <c r="K121" s="52"/>
    </row>
  </sheetData>
  <autoFilter ref="A12:L118">
    <sortState ref="A10:L115">
      <sortCondition ref="L10"/>
    </sortState>
  </autoFilter>
  <sortState ref="A21:M77">
    <sortCondition ref="L21"/>
  </sortState>
  <mergeCells count="5">
    <mergeCell ref="A6:L7"/>
    <mergeCell ref="B8:L9"/>
    <mergeCell ref="E10:G10"/>
    <mergeCell ref="I10:K10"/>
    <mergeCell ref="G5:I5"/>
  </mergeCells>
  <conditionalFormatting sqref="L12">
    <cfRule type="cellIs" dxfId="4" priority="6" stopIfTrue="1" operator="lessThanOrEqual">
      <formula>30</formula>
    </cfRule>
  </conditionalFormatting>
  <conditionalFormatting sqref="L13:L17 L19:L115">
    <cfRule type="cellIs" dxfId="3" priority="5" stopIfTrue="1" operator="lessThanOrEqual">
      <formula>30</formula>
    </cfRule>
  </conditionalFormatting>
  <conditionalFormatting sqref="L13:L17 L19:L118">
    <cfRule type="cellIs" dxfId="2" priority="4" stopIfTrue="1" operator="lessThanOrEqual">
      <formula>30</formula>
    </cfRule>
  </conditionalFormatting>
  <conditionalFormatting sqref="L18">
    <cfRule type="cellIs" dxfId="1" priority="3" stopIfTrue="1" operator="lessThanOrEqual">
      <formula>30</formula>
    </cfRule>
  </conditionalFormatting>
  <conditionalFormatting sqref="L18">
    <cfRule type="cellIs" dxfId="0" priority="2" stopIfTrue="1" operator="lessThanOrEqual">
      <formula>30</formula>
    </cfRule>
  </conditionalFormatting>
  <dataValidations disablePrompts="1" count="3">
    <dataValidation type="list" allowBlank="1" showInputMessage="1" showErrorMessage="1" sqref="N13">
      <formula1>$O$5:$O$6</formula1>
    </dataValidation>
    <dataValidation type="list" allowBlank="1" showInputMessage="1" showErrorMessage="1" sqref="D13:D115 D118">
      <formula1>$D$208:$D$218</formula1>
    </dataValidation>
    <dataValidation type="list" allowBlank="1" showInputMessage="1" showErrorMessage="1" sqref="D116:D117">
      <formula1>$D$208:$D$219</formula1>
    </dataValidation>
  </dataValidations>
  <printOptions horizontalCentered="1"/>
  <pageMargins left="0" right="0" top="0" bottom="0.19685039370078741" header="0.31496062992125984" footer="0.31496062992125984"/>
  <pageSetup paperSize="8" fitToWidth="0" orientation="landscape" r:id="rId1"/>
  <headerFooter>
    <oddFooter>&amp;C&amp;P/&amp;N</oddFooter>
  </headerFooter>
  <rowBreaks count="3" manualBreakCount="3">
    <brk id="34" max="12" man="1"/>
    <brk id="56" max="12" man="1"/>
    <brk id="8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6:R34"/>
  <sheetViews>
    <sheetView showGridLines="0" rightToLeft="1" view="pageBreakPreview" topLeftCell="F1" zoomScale="60" zoomScaleNormal="100" workbookViewId="0">
      <selection activeCell="K18" sqref="K18"/>
    </sheetView>
  </sheetViews>
  <sheetFormatPr defaultRowHeight="14.4"/>
  <cols>
    <col min="6" max="6" width="21" customWidth="1"/>
    <col min="7" max="7" width="7.33203125" customWidth="1"/>
    <col min="8" max="8" width="5.77734375" customWidth="1"/>
    <col min="9" max="9" width="7.88671875" customWidth="1"/>
    <col min="10" max="10" width="7.5546875" customWidth="1"/>
    <col min="11" max="11" width="7.6640625" customWidth="1"/>
    <col min="12" max="12" width="5.33203125" customWidth="1"/>
    <col min="13" max="13" width="6.109375" customWidth="1"/>
    <col min="14" max="14" width="7.33203125" customWidth="1"/>
    <col min="15" max="15" width="10.88671875" customWidth="1"/>
    <col min="16" max="16" width="7.77734375" customWidth="1"/>
    <col min="17" max="17" width="6" customWidth="1"/>
    <col min="18" max="18" width="18.109375" customWidth="1"/>
  </cols>
  <sheetData>
    <row r="6" spans="6:18" ht="24.6">
      <c r="F6" s="119" t="s">
        <v>162</v>
      </c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8" spans="6:18" ht="37.200000000000003" customHeight="1">
      <c r="F8" s="121" t="s">
        <v>161</v>
      </c>
      <c r="G8" s="121"/>
      <c r="H8" s="121"/>
      <c r="I8" s="121"/>
      <c r="J8" s="121"/>
      <c r="K8" s="120">
        <v>43926</v>
      </c>
      <c r="L8" s="120"/>
      <c r="M8" s="120"/>
      <c r="N8" s="120"/>
      <c r="O8" s="120"/>
    </row>
    <row r="10" spans="6:18" ht="3" customHeight="1" thickBot="1"/>
    <row r="11" spans="6:18" s="76" customFormat="1" ht="49.8" customHeight="1" thickTop="1" thickBot="1">
      <c r="F11" s="83" t="s">
        <v>159</v>
      </c>
      <c r="G11" s="77" t="s">
        <v>112</v>
      </c>
      <c r="H11" s="78" t="s">
        <v>26</v>
      </c>
      <c r="I11" s="78" t="s">
        <v>138</v>
      </c>
      <c r="J11" s="78" t="s">
        <v>102</v>
      </c>
      <c r="K11" s="78" t="s">
        <v>4</v>
      </c>
      <c r="L11" s="78" t="s">
        <v>117</v>
      </c>
      <c r="M11" s="78" t="s">
        <v>119</v>
      </c>
      <c r="N11" s="78" t="s">
        <v>109</v>
      </c>
      <c r="O11" s="78" t="s">
        <v>134</v>
      </c>
      <c r="P11" s="78" t="s">
        <v>36</v>
      </c>
      <c r="Q11" s="79" t="s">
        <v>135</v>
      </c>
      <c r="R11" s="80" t="s">
        <v>160</v>
      </c>
    </row>
    <row r="12" spans="6:18" ht="26.4" thickTop="1">
      <c r="F12" s="84" t="s">
        <v>144</v>
      </c>
      <c r="G12" s="69"/>
      <c r="H12" s="64"/>
      <c r="I12" s="64"/>
      <c r="J12" s="64"/>
      <c r="K12" s="64"/>
      <c r="L12" s="64"/>
      <c r="M12" s="64">
        <v>1</v>
      </c>
      <c r="N12" s="64">
        <v>2</v>
      </c>
      <c r="O12" s="64">
        <v>1</v>
      </c>
      <c r="P12" s="64"/>
      <c r="Q12" s="66"/>
      <c r="R12" s="72">
        <v>4</v>
      </c>
    </row>
    <row r="13" spans="6:18" ht="25.8">
      <c r="F13" s="85" t="s">
        <v>145</v>
      </c>
      <c r="G13" s="70"/>
      <c r="H13" s="63"/>
      <c r="I13" s="63"/>
      <c r="J13" s="63"/>
      <c r="K13" s="63"/>
      <c r="L13" s="63"/>
      <c r="M13" s="63"/>
      <c r="N13" s="63"/>
      <c r="O13" s="63">
        <v>1</v>
      </c>
      <c r="P13" s="63"/>
      <c r="Q13" s="67"/>
      <c r="R13" s="73">
        <v>1</v>
      </c>
    </row>
    <row r="14" spans="6:18" ht="25.8">
      <c r="F14" s="85" t="s">
        <v>148</v>
      </c>
      <c r="G14" s="70">
        <v>1</v>
      </c>
      <c r="H14" s="63"/>
      <c r="I14" s="63"/>
      <c r="J14" s="63"/>
      <c r="K14" s="63"/>
      <c r="L14" s="63"/>
      <c r="M14" s="63"/>
      <c r="N14" s="63"/>
      <c r="O14" s="63">
        <v>1</v>
      </c>
      <c r="P14" s="63"/>
      <c r="Q14" s="67"/>
      <c r="R14" s="73">
        <v>2</v>
      </c>
    </row>
    <row r="15" spans="6:18" ht="25.8">
      <c r="F15" s="85" t="s">
        <v>146</v>
      </c>
      <c r="G15" s="70">
        <v>1</v>
      </c>
      <c r="H15" s="63">
        <v>3</v>
      </c>
      <c r="I15" s="63"/>
      <c r="J15" s="63"/>
      <c r="K15" s="63"/>
      <c r="L15" s="63"/>
      <c r="M15" s="63"/>
      <c r="N15" s="63"/>
      <c r="O15" s="63">
        <v>2</v>
      </c>
      <c r="P15" s="63">
        <v>1</v>
      </c>
      <c r="Q15" s="67"/>
      <c r="R15" s="73">
        <v>7</v>
      </c>
    </row>
    <row r="16" spans="6:18" ht="25.8">
      <c r="F16" s="85" t="s">
        <v>149</v>
      </c>
      <c r="G16" s="70"/>
      <c r="H16" s="63">
        <v>2</v>
      </c>
      <c r="I16" s="63"/>
      <c r="J16" s="63"/>
      <c r="K16" s="63"/>
      <c r="L16" s="63"/>
      <c r="M16" s="63">
        <v>1</v>
      </c>
      <c r="N16" s="63"/>
      <c r="O16" s="63">
        <v>2</v>
      </c>
      <c r="P16" s="63">
        <v>5</v>
      </c>
      <c r="Q16" s="67"/>
      <c r="R16" s="73">
        <v>10</v>
      </c>
    </row>
    <row r="17" spans="6:18" ht="25.8">
      <c r="F17" s="85" t="s">
        <v>147</v>
      </c>
      <c r="G17" s="70"/>
      <c r="H17" s="63">
        <v>1</v>
      </c>
      <c r="I17" s="63"/>
      <c r="J17" s="63"/>
      <c r="K17" s="63">
        <v>1</v>
      </c>
      <c r="L17" s="63"/>
      <c r="M17" s="63"/>
      <c r="N17" s="63"/>
      <c r="O17" s="63">
        <v>6</v>
      </c>
      <c r="P17" s="63">
        <v>2</v>
      </c>
      <c r="Q17" s="67"/>
      <c r="R17" s="73">
        <v>10</v>
      </c>
    </row>
    <row r="18" spans="6:18" ht="25.8">
      <c r="F18" s="85" t="s">
        <v>150</v>
      </c>
      <c r="G18" s="70"/>
      <c r="H18" s="63"/>
      <c r="I18" s="63"/>
      <c r="J18" s="63"/>
      <c r="K18" s="63">
        <v>1</v>
      </c>
      <c r="L18" s="63"/>
      <c r="M18" s="63"/>
      <c r="N18" s="63"/>
      <c r="O18" s="63">
        <v>1</v>
      </c>
      <c r="P18" s="63"/>
      <c r="Q18" s="67"/>
      <c r="R18" s="73">
        <v>2</v>
      </c>
    </row>
    <row r="19" spans="6:18" ht="25.8">
      <c r="F19" s="85" t="s">
        <v>151</v>
      </c>
      <c r="G19" s="70">
        <v>1</v>
      </c>
      <c r="H19" s="63">
        <v>1</v>
      </c>
      <c r="I19" s="63">
        <v>2</v>
      </c>
      <c r="J19" s="63"/>
      <c r="K19" s="63"/>
      <c r="L19" s="63"/>
      <c r="M19" s="63"/>
      <c r="N19" s="63"/>
      <c r="O19" s="63">
        <v>4</v>
      </c>
      <c r="P19" s="63">
        <v>3</v>
      </c>
      <c r="Q19" s="67"/>
      <c r="R19" s="73">
        <v>11</v>
      </c>
    </row>
    <row r="20" spans="6:18" ht="25.8">
      <c r="F20" s="85" t="s">
        <v>152</v>
      </c>
      <c r="G20" s="70"/>
      <c r="H20" s="63"/>
      <c r="I20" s="63"/>
      <c r="J20" s="63">
        <v>1</v>
      </c>
      <c r="K20" s="63">
        <v>1</v>
      </c>
      <c r="L20" s="63"/>
      <c r="M20" s="63">
        <v>1</v>
      </c>
      <c r="N20" s="63"/>
      <c r="O20" s="63">
        <v>6</v>
      </c>
      <c r="P20" s="63"/>
      <c r="Q20" s="67"/>
      <c r="R20" s="73">
        <v>9</v>
      </c>
    </row>
    <row r="21" spans="6:18" ht="25.8">
      <c r="F21" s="85" t="s">
        <v>153</v>
      </c>
      <c r="G21" s="70"/>
      <c r="H21" s="63">
        <v>1</v>
      </c>
      <c r="I21" s="63"/>
      <c r="J21" s="63"/>
      <c r="K21" s="63">
        <v>8</v>
      </c>
      <c r="L21" s="63">
        <v>1</v>
      </c>
      <c r="M21" s="63"/>
      <c r="N21" s="63"/>
      <c r="O21" s="63">
        <v>3</v>
      </c>
      <c r="P21" s="63"/>
      <c r="Q21" s="67">
        <v>1</v>
      </c>
      <c r="R21" s="73">
        <v>14</v>
      </c>
    </row>
    <row r="22" spans="6:18" ht="25.8">
      <c r="F22" s="85" t="s">
        <v>154</v>
      </c>
      <c r="G22" s="70"/>
      <c r="H22" s="63"/>
      <c r="I22" s="63"/>
      <c r="J22" s="63">
        <v>1</v>
      </c>
      <c r="K22" s="63"/>
      <c r="L22" s="63"/>
      <c r="M22" s="63"/>
      <c r="N22" s="63"/>
      <c r="O22" s="63">
        <v>10</v>
      </c>
      <c r="P22" s="63"/>
      <c r="Q22" s="67"/>
      <c r="R22" s="73">
        <v>11</v>
      </c>
    </row>
    <row r="23" spans="6:18" ht="25.8">
      <c r="F23" s="85" t="s">
        <v>155</v>
      </c>
      <c r="G23" s="70"/>
      <c r="H23" s="63"/>
      <c r="I23" s="63"/>
      <c r="J23" s="63"/>
      <c r="K23" s="63"/>
      <c r="L23" s="63"/>
      <c r="M23" s="63"/>
      <c r="N23" s="63"/>
      <c r="O23" s="63">
        <v>1</v>
      </c>
      <c r="P23" s="63"/>
      <c r="Q23" s="67">
        <v>1</v>
      </c>
      <c r="R23" s="73">
        <v>2</v>
      </c>
    </row>
    <row r="24" spans="6:18" ht="25.8">
      <c r="F24" s="85" t="s">
        <v>156</v>
      </c>
      <c r="G24" s="70"/>
      <c r="H24" s="63"/>
      <c r="I24" s="63"/>
      <c r="J24" s="63"/>
      <c r="K24" s="63"/>
      <c r="L24" s="63"/>
      <c r="M24" s="63"/>
      <c r="N24" s="63"/>
      <c r="O24" s="63">
        <v>2</v>
      </c>
      <c r="P24" s="63"/>
      <c r="Q24" s="67"/>
      <c r="R24" s="73">
        <v>2</v>
      </c>
    </row>
    <row r="25" spans="6:18" ht="26.4" thickBot="1">
      <c r="F25" s="86" t="s">
        <v>157</v>
      </c>
      <c r="G25" s="71"/>
      <c r="H25" s="65"/>
      <c r="I25" s="65"/>
      <c r="J25" s="65">
        <v>1</v>
      </c>
      <c r="K25" s="65"/>
      <c r="L25" s="65"/>
      <c r="M25" s="65"/>
      <c r="N25" s="65"/>
      <c r="O25" s="65">
        <v>20</v>
      </c>
      <c r="P25" s="65"/>
      <c r="Q25" s="68"/>
      <c r="R25" s="74">
        <v>21</v>
      </c>
    </row>
    <row r="26" spans="6:18" s="56" customFormat="1" ht="27" thickTop="1" thickBot="1">
      <c r="F26" s="82" t="s">
        <v>158</v>
      </c>
      <c r="G26" s="87">
        <v>3</v>
      </c>
      <c r="H26" s="87">
        <v>8</v>
      </c>
      <c r="I26" s="87">
        <v>2</v>
      </c>
      <c r="J26" s="87">
        <v>3</v>
      </c>
      <c r="K26" s="87">
        <v>11</v>
      </c>
      <c r="L26" s="87">
        <v>1</v>
      </c>
      <c r="M26" s="87">
        <v>3</v>
      </c>
      <c r="N26" s="87">
        <v>2</v>
      </c>
      <c r="O26" s="87">
        <v>60</v>
      </c>
      <c r="P26" s="87">
        <v>11</v>
      </c>
      <c r="Q26" s="88">
        <v>2</v>
      </c>
      <c r="R26" s="75">
        <v>106</v>
      </c>
    </row>
    <row r="27" spans="6:18" ht="15" thickTop="1"/>
    <row r="29" spans="6:18" ht="25.8">
      <c r="F29" s="89" t="s">
        <v>164</v>
      </c>
      <c r="G29" s="81"/>
      <c r="H29" s="81"/>
      <c r="I29" s="81"/>
      <c r="J29" s="81"/>
      <c r="K29" s="81"/>
      <c r="L29" s="81"/>
      <c r="M29" s="81"/>
      <c r="N29" s="81"/>
    </row>
    <row r="30" spans="6:18" ht="25.8">
      <c r="F30" s="81"/>
      <c r="G30" s="90" t="s">
        <v>163</v>
      </c>
      <c r="H30" s="81"/>
      <c r="I30" s="81"/>
      <c r="J30" s="81"/>
      <c r="K30" s="81"/>
      <c r="L30" s="81"/>
      <c r="M30" s="81"/>
      <c r="N30" s="81"/>
    </row>
    <row r="33" spans="15:16">
      <c r="O33" s="91" t="s">
        <v>140</v>
      </c>
      <c r="P33" s="91"/>
    </row>
    <row r="34" spans="15:16">
      <c r="O34" s="91" t="s">
        <v>165</v>
      </c>
      <c r="P34" s="91"/>
    </row>
  </sheetData>
  <mergeCells count="3">
    <mergeCell ref="F6:R6"/>
    <mergeCell ref="K8:O8"/>
    <mergeCell ref="F8:J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Sheet5</vt:lpstr>
      <vt:lpstr>malek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azzam</cp:lastModifiedBy>
  <cp:lastPrinted>2020-04-07T08:25:31Z</cp:lastPrinted>
  <dcterms:created xsi:type="dcterms:W3CDTF">2020-04-04T13:31:53Z</dcterms:created>
  <dcterms:modified xsi:type="dcterms:W3CDTF">2020-04-08T10:30:37Z</dcterms:modified>
</cp:coreProperties>
</file>