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 activeTab="1"/>
  </bookViews>
  <sheets>
    <sheet name="jop" sheetId="2" r:id="rId1"/>
    <sheet name="A" sheetId="5" r:id="rId2"/>
    <sheet name="DA" sheetId="18" r:id="rId3"/>
  </sheets>
  <definedNames>
    <definedName name="_xlnm.Print_Area" localSheetId="1">A!$A$1:$J$25</definedName>
  </definedNames>
  <calcPr calcId="162913"/>
</workbook>
</file>

<file path=xl/calcChain.xml><?xml version="1.0" encoding="utf-8"?>
<calcChain xmlns="http://schemas.openxmlformats.org/spreadsheetml/2006/main">
  <c r="D10" i="5" l="1"/>
  <c r="E10" i="5" s="1"/>
  <c r="J10" i="5" s="1"/>
  <c r="D12" i="5"/>
  <c r="E6" i="5"/>
  <c r="E5" i="5"/>
  <c r="H158" i="18"/>
  <c r="H38" i="18"/>
  <c r="H70" i="18"/>
  <c r="H71" i="18"/>
  <c r="H72" i="18"/>
  <c r="G32" i="18"/>
  <c r="H32" i="18"/>
  <c r="G33" i="18"/>
  <c r="H33" i="18"/>
  <c r="G34" i="18"/>
  <c r="H34" i="18"/>
  <c r="G35" i="18"/>
  <c r="H35" i="18" s="1"/>
  <c r="G36" i="18"/>
  <c r="H36" i="18" s="1"/>
  <c r="G37" i="18"/>
  <c r="H37" i="18"/>
  <c r="G38" i="18"/>
  <c r="G39" i="18"/>
  <c r="H39" i="18"/>
  <c r="G40" i="18"/>
  <c r="H40" i="18"/>
  <c r="G41" i="18"/>
  <c r="H41" i="18"/>
  <c r="G42" i="18"/>
  <c r="H42" i="18" s="1"/>
  <c r="G43" i="18"/>
  <c r="H43" i="18"/>
  <c r="G44" i="18"/>
  <c r="H44" i="18"/>
  <c r="G45" i="18"/>
  <c r="H45" i="18"/>
  <c r="G46" i="18"/>
  <c r="H46" i="18"/>
  <c r="G47" i="18"/>
  <c r="H47" i="18"/>
  <c r="G48" i="18"/>
  <c r="H48" i="18"/>
  <c r="G49" i="18"/>
  <c r="H49" i="18"/>
  <c r="G50" i="18"/>
  <c r="H50" i="18"/>
  <c r="G51" i="18"/>
  <c r="H51" i="18"/>
  <c r="G52" i="18"/>
  <c r="H52" i="18"/>
  <c r="G53" i="18"/>
  <c r="H53" i="18"/>
  <c r="G54" i="18"/>
  <c r="H54" i="18"/>
  <c r="G55" i="18"/>
  <c r="H55" i="18"/>
  <c r="G56" i="18"/>
  <c r="H56" i="18"/>
  <c r="G57" i="18"/>
  <c r="H57" i="18"/>
  <c r="G58" i="18"/>
  <c r="H58" i="18"/>
  <c r="G59" i="18"/>
  <c r="H59" i="18"/>
  <c r="G60" i="18"/>
  <c r="H60" i="18"/>
  <c r="G61" i="18"/>
  <c r="H61" i="18"/>
  <c r="G62" i="18"/>
  <c r="H62" i="18"/>
  <c r="G63" i="18"/>
  <c r="H63" i="18"/>
  <c r="G64" i="18"/>
  <c r="H64" i="18"/>
  <c r="G65" i="18"/>
  <c r="H65" i="18"/>
  <c r="G66" i="18"/>
  <c r="H66" i="18"/>
  <c r="G67" i="18"/>
  <c r="H67" i="18"/>
  <c r="G68" i="18"/>
  <c r="H68" i="18"/>
  <c r="G69" i="18"/>
  <c r="H69" i="18"/>
  <c r="G70" i="18"/>
  <c r="G71" i="18"/>
  <c r="G72" i="18"/>
  <c r="G73" i="18"/>
  <c r="H73" i="18"/>
  <c r="G74" i="18"/>
  <c r="H74" i="18"/>
  <c r="G75" i="18"/>
  <c r="H75" i="18"/>
  <c r="G76" i="18"/>
  <c r="H76" i="18"/>
  <c r="G77" i="18"/>
  <c r="H77" i="18"/>
  <c r="G78" i="18"/>
  <c r="H78" i="18"/>
  <c r="G79" i="18"/>
  <c r="H79" i="18"/>
  <c r="G80" i="18"/>
  <c r="H80" i="18"/>
  <c r="G81" i="18"/>
  <c r="H81" i="18"/>
  <c r="G82" i="18"/>
  <c r="H82" i="18"/>
  <c r="G83" i="18"/>
  <c r="H83" i="18"/>
  <c r="G84" i="18"/>
  <c r="H84" i="18"/>
  <c r="G85" i="18"/>
  <c r="H85" i="18"/>
  <c r="G86" i="18"/>
  <c r="H86" i="18"/>
  <c r="G87" i="18"/>
  <c r="H87" i="18"/>
  <c r="G88" i="18"/>
  <c r="H88" i="18"/>
  <c r="G89" i="18"/>
  <c r="H89" i="18"/>
  <c r="G90" i="18"/>
  <c r="H90" i="18"/>
  <c r="G91" i="18"/>
  <c r="H91" i="18"/>
  <c r="G92" i="18"/>
  <c r="H92" i="18"/>
  <c r="G93" i="18"/>
  <c r="H93" i="18"/>
  <c r="G94" i="18"/>
  <c r="H94" i="18"/>
  <c r="G95" i="18"/>
  <c r="H95" i="18"/>
  <c r="G96" i="18"/>
  <c r="H96" i="18"/>
  <c r="G97" i="18"/>
  <c r="H97" i="18"/>
  <c r="G98" i="18"/>
  <c r="H98" i="18"/>
  <c r="G99" i="18"/>
  <c r="H99" i="18"/>
  <c r="G100" i="18"/>
  <c r="H100" i="18"/>
  <c r="G101" i="18"/>
  <c r="H101" i="18"/>
  <c r="G102" i="18"/>
  <c r="H102" i="18"/>
  <c r="G103" i="18"/>
  <c r="H103" i="18"/>
  <c r="G104" i="18"/>
  <c r="H104" i="18"/>
  <c r="G105" i="18"/>
  <c r="H105" i="18"/>
  <c r="G106" i="18"/>
  <c r="H106" i="18"/>
  <c r="G107" i="18"/>
  <c r="H107" i="18"/>
  <c r="G108" i="18"/>
  <c r="H108" i="18"/>
  <c r="G109" i="18"/>
  <c r="H109" i="18"/>
  <c r="G110" i="18"/>
  <c r="H110" i="18"/>
  <c r="G111" i="18"/>
  <c r="H111" i="18"/>
  <c r="G112" i="18"/>
  <c r="H112" i="18"/>
  <c r="G113" i="18"/>
  <c r="H113" i="18"/>
  <c r="G114" i="18"/>
  <c r="H114" i="18"/>
  <c r="G115" i="18"/>
  <c r="H115" i="18"/>
  <c r="G116" i="18"/>
  <c r="H116" i="18"/>
  <c r="G117" i="18"/>
  <c r="H117" i="18"/>
  <c r="G118" i="18"/>
  <c r="H118" i="18"/>
  <c r="G119" i="18"/>
  <c r="H119" i="18"/>
  <c r="G120" i="18"/>
  <c r="H120" i="18"/>
  <c r="G121" i="18"/>
  <c r="H121" i="18"/>
  <c r="G122" i="18"/>
  <c r="H122" i="18"/>
  <c r="G123" i="18"/>
  <c r="H123" i="18"/>
  <c r="G124" i="18"/>
  <c r="H124" i="18"/>
  <c r="G125" i="18"/>
  <c r="H125" i="18"/>
  <c r="G126" i="18"/>
  <c r="H126" i="18"/>
  <c r="G127" i="18"/>
  <c r="H127" i="18"/>
  <c r="G128" i="18"/>
  <c r="H128" i="18"/>
  <c r="G129" i="18"/>
  <c r="H129" i="18"/>
  <c r="G130" i="18"/>
  <c r="H130" i="18"/>
  <c r="G131" i="18"/>
  <c r="H131" i="18"/>
  <c r="G132" i="18"/>
  <c r="H132" i="18"/>
  <c r="G133" i="18"/>
  <c r="H133" i="18"/>
  <c r="G134" i="18"/>
  <c r="H134" i="18"/>
  <c r="G135" i="18"/>
  <c r="H135" i="18"/>
  <c r="G136" i="18"/>
  <c r="H136" i="18"/>
  <c r="G137" i="18"/>
  <c r="H137" i="18"/>
  <c r="G138" i="18"/>
  <c r="H138" i="18"/>
  <c r="G139" i="18"/>
  <c r="H139" i="18"/>
  <c r="G140" i="18"/>
  <c r="H140" i="18"/>
  <c r="G141" i="18"/>
  <c r="H141" i="18"/>
  <c r="G142" i="18"/>
  <c r="H142" i="18"/>
  <c r="G143" i="18"/>
  <c r="H143" i="18"/>
  <c r="G144" i="18"/>
  <c r="H144" i="18"/>
  <c r="G145" i="18"/>
  <c r="H145" i="18"/>
  <c r="G146" i="18"/>
  <c r="H146" i="18"/>
  <c r="G147" i="18"/>
  <c r="H147" i="18"/>
  <c r="G148" i="18"/>
  <c r="H148" i="18"/>
  <c r="G149" i="18"/>
  <c r="H149" i="18"/>
  <c r="G150" i="18"/>
  <c r="H150" i="18"/>
  <c r="G151" i="18"/>
  <c r="H151" i="18"/>
  <c r="G152" i="18"/>
  <c r="H152" i="18"/>
  <c r="G153" i="18"/>
  <c r="H153" i="18"/>
  <c r="G154" i="18"/>
  <c r="H154" i="18"/>
  <c r="G155" i="18"/>
  <c r="H155" i="18"/>
  <c r="G156" i="18"/>
  <c r="H156" i="18"/>
  <c r="G157" i="18"/>
  <c r="H157" i="18"/>
  <c r="G158" i="18"/>
  <c r="G159" i="18"/>
  <c r="H159" i="18"/>
  <c r="G160" i="18"/>
  <c r="H160" i="18"/>
  <c r="G161" i="18"/>
  <c r="H161" i="18"/>
  <c r="G162" i="18"/>
  <c r="H162" i="18"/>
  <c r="G163" i="18"/>
  <c r="H163" i="18"/>
  <c r="G164" i="18"/>
  <c r="H164" i="18"/>
  <c r="G165" i="18"/>
  <c r="H165" i="18"/>
  <c r="G166" i="18"/>
  <c r="H166" i="18"/>
  <c r="G167" i="18"/>
  <c r="H167" i="18"/>
  <c r="G168" i="18"/>
  <c r="H168" i="18"/>
  <c r="G169" i="18"/>
  <c r="H169" i="18"/>
  <c r="H10" i="18"/>
  <c r="H5" i="18"/>
  <c r="H6" i="18"/>
  <c r="H7" i="18"/>
  <c r="H8" i="18"/>
  <c r="H9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2" i="18"/>
  <c r="H3" i="18"/>
  <c r="H4" i="18"/>
  <c r="G3" i="18"/>
  <c r="G4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2" i="18"/>
  <c r="B10" i="5"/>
  <c r="D11" i="5" l="1"/>
  <c r="K11" i="5" s="1"/>
  <c r="K10" i="5"/>
  <c r="B12" i="5"/>
  <c r="G3" i="5"/>
  <c r="E11" i="5" l="1"/>
  <c r="I10" i="5" s="1"/>
  <c r="B14" i="5"/>
  <c r="K12" i="5"/>
  <c r="B16" i="5"/>
  <c r="E16" i="2"/>
  <c r="J11" i="5" l="1"/>
  <c r="E12" i="5"/>
  <c r="D13" i="5"/>
  <c r="K13" i="5" s="1"/>
  <c r="Q96" i="18"/>
  <c r="D16" i="5"/>
  <c r="K16" i="5" s="1"/>
  <c r="B18" i="5"/>
  <c r="E3" i="2"/>
  <c r="E4" i="2"/>
  <c r="E5" i="2"/>
  <c r="E6" i="2"/>
  <c r="E7" i="2"/>
  <c r="E8" i="2"/>
  <c r="E9" i="2"/>
  <c r="E10" i="2"/>
  <c r="E11" i="2"/>
  <c r="E12" i="2"/>
  <c r="E13" i="2"/>
  <c r="E14" i="2"/>
  <c r="E15" i="2"/>
  <c r="E2" i="2"/>
  <c r="D6" i="5"/>
  <c r="D5" i="5"/>
  <c r="B3" i="5"/>
  <c r="A3" i="5"/>
  <c r="E16" i="5" l="1"/>
  <c r="F12" i="5"/>
  <c r="E13" i="5"/>
  <c r="J13" i="5" s="1"/>
  <c r="J12" i="5"/>
  <c r="D17" i="5"/>
  <c r="K17" i="5" s="1"/>
  <c r="B20" i="5"/>
  <c r="D18" i="5"/>
  <c r="K18" i="5" s="1"/>
  <c r="F10" i="5"/>
  <c r="A12" i="5"/>
  <c r="A16" i="5"/>
  <c r="A18" i="5"/>
  <c r="A10" i="5"/>
  <c r="I12" i="5" l="1"/>
  <c r="E18" i="5"/>
  <c r="E17" i="5"/>
  <c r="J17" i="5" s="1"/>
  <c r="J16" i="5"/>
  <c r="D19" i="5"/>
  <c r="K19" i="5" s="1"/>
  <c r="F16" i="5"/>
  <c r="B22" i="5"/>
  <c r="D20" i="5"/>
  <c r="K20" i="5" s="1"/>
  <c r="A20" i="5"/>
  <c r="C3" i="5"/>
  <c r="G10" i="5" s="1"/>
  <c r="G16" i="5" l="1"/>
  <c r="G12" i="5"/>
  <c r="E20" i="5"/>
  <c r="I16" i="5"/>
  <c r="E19" i="5"/>
  <c r="J19" i="5" s="1"/>
  <c r="J18" i="5"/>
  <c r="F18" i="5"/>
  <c r="G18" i="5" s="1"/>
  <c r="D21" i="5"/>
  <c r="K21" i="5" s="1"/>
  <c r="E21" i="5" s="1"/>
  <c r="I20" i="5" s="1"/>
  <c r="B24" i="5"/>
  <c r="B5" i="5"/>
  <c r="H2" i="5" s="1"/>
  <c r="H3" i="5" s="1"/>
  <c r="I18" i="5" l="1"/>
  <c r="J21" i="5"/>
  <c r="J20" i="5"/>
  <c r="F20" i="5"/>
  <c r="G20" i="5" s="1"/>
  <c r="D24" i="5"/>
  <c r="K24" i="5" s="1"/>
  <c r="D25" i="5"/>
  <c r="K25" i="5" s="1"/>
  <c r="A24" i="5"/>
  <c r="F24" i="5" l="1"/>
  <c r="G24" i="5" s="1"/>
  <c r="E24" i="5"/>
  <c r="E25" i="5"/>
  <c r="J25" i="5" s="1"/>
  <c r="I24" i="5" l="1"/>
  <c r="J24" i="5"/>
  <c r="D14" i="5" l="1"/>
  <c r="K14" i="5" s="1"/>
  <c r="A14" i="5"/>
  <c r="D22" i="5"/>
  <c r="K22" i="5" s="1"/>
  <c r="A22" i="5"/>
  <c r="E22" i="5" l="1"/>
  <c r="E14" i="5"/>
  <c r="D15" i="5"/>
  <c r="K15" i="5" s="1"/>
  <c r="D23" i="5"/>
  <c r="E23" i="5" l="1"/>
  <c r="J23" i="5" s="1"/>
  <c r="K23" i="5"/>
  <c r="J22" i="5"/>
  <c r="E15" i="5"/>
  <c r="J15" i="5" s="1"/>
  <c r="J14" i="5"/>
  <c r="F14" i="5"/>
  <c r="G14" i="5" s="1"/>
  <c r="F22" i="5"/>
  <c r="G22" i="5" l="1"/>
  <c r="D7" i="5" s="1"/>
  <c r="G6" i="5" s="1"/>
  <c r="H2" i="2" s="1"/>
  <c r="I14" i="5"/>
  <c r="I22" i="5"/>
  <c r="B7" i="5"/>
  <c r="G2" i="2" l="1"/>
  <c r="G5" i="5"/>
  <c r="I2" i="2" s="1"/>
  <c r="G7" i="5"/>
</calcChain>
</file>

<file path=xl/sharedStrings.xml><?xml version="1.0" encoding="utf-8"?>
<sst xmlns="http://schemas.openxmlformats.org/spreadsheetml/2006/main" count="601" uniqueCount="60">
  <si>
    <t>الاسم</t>
  </si>
  <si>
    <t>عدد الساعات</t>
  </si>
  <si>
    <t xml:space="preserve">المهنة </t>
  </si>
  <si>
    <t>الراتب</t>
  </si>
  <si>
    <t xml:space="preserve">بطاقة حضور الموظف لشهر </t>
  </si>
  <si>
    <t>إجمالي التاخير:</t>
  </si>
  <si>
    <t xml:space="preserve"> العمل /ص</t>
  </si>
  <si>
    <t>إجمالي الوقت :</t>
  </si>
  <si>
    <t>اليوم</t>
  </si>
  <si>
    <t xml:space="preserve">التاريخ </t>
  </si>
  <si>
    <t>دوام العمل دخول</t>
  </si>
  <si>
    <t>دوام العمل خروج</t>
  </si>
  <si>
    <t xml:space="preserve">راتب الموظف </t>
  </si>
  <si>
    <t>الحضور</t>
  </si>
  <si>
    <t>الانصراف</t>
  </si>
  <si>
    <t xml:space="preserve">ساعات العمل </t>
  </si>
  <si>
    <t>ح / ص</t>
  </si>
  <si>
    <t xml:space="preserve">الوقت </t>
  </si>
  <si>
    <t xml:space="preserve">حضور </t>
  </si>
  <si>
    <t>انصراف</t>
  </si>
  <si>
    <t>الراتب الفعلي</t>
  </si>
  <si>
    <t xml:space="preserve">عدد سعات العمل </t>
  </si>
  <si>
    <t xml:space="preserve">االتاريخ </t>
  </si>
  <si>
    <t>شرائح</t>
  </si>
  <si>
    <t>مهندس</t>
  </si>
  <si>
    <t>اعلام</t>
  </si>
  <si>
    <t>مراجع</t>
  </si>
  <si>
    <t>مدير</t>
  </si>
  <si>
    <t>محاسب</t>
  </si>
  <si>
    <t>منظف</t>
  </si>
  <si>
    <t>خدمات</t>
  </si>
  <si>
    <t>اداري</t>
  </si>
  <si>
    <t>اسم الموظف 2</t>
  </si>
  <si>
    <t>اسم الموظف 3</t>
  </si>
  <si>
    <t>اسم الموظف 4</t>
  </si>
  <si>
    <t>اسم الموظف 5</t>
  </si>
  <si>
    <t>اسم الموظف 6</t>
  </si>
  <si>
    <t>اسم الموظف 7</t>
  </si>
  <si>
    <t>اسم الموظف 8</t>
  </si>
  <si>
    <t>اسم الموظف 9</t>
  </si>
  <si>
    <t>اسم الموظف 10</t>
  </si>
  <si>
    <t>اسم الموظف 11</t>
  </si>
  <si>
    <t>اسم الموظف 12</t>
  </si>
  <si>
    <t>اسم الموظف 13</t>
  </si>
  <si>
    <t>اسم الموظف 14</t>
  </si>
  <si>
    <t>اسم الموظف 15</t>
  </si>
  <si>
    <t>اسم الموظف 16</t>
  </si>
  <si>
    <t>اسم الموظف</t>
  </si>
  <si>
    <t>الإداره</t>
  </si>
  <si>
    <t>الإسم</t>
  </si>
  <si>
    <t>التاريخ</t>
  </si>
  <si>
    <t>الوقت</t>
  </si>
  <si>
    <t>جهاز بصمة رقم 1</t>
  </si>
  <si>
    <t xml:space="preserve">ساعات الحضور الفعلية </t>
  </si>
  <si>
    <t xml:space="preserve">ساعات التاخير </t>
  </si>
  <si>
    <t xml:space="preserve">الراتب الفعلي </t>
  </si>
  <si>
    <t xml:space="preserve">قنانون العمل </t>
  </si>
  <si>
    <t>لم يبصم</t>
  </si>
  <si>
    <t>حضور</t>
  </si>
  <si>
    <t>الوقت الفعلي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</si>
</sst>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(&quot;$&quot;* #,##0.00_);_(&quot;$&quot;* \(#,##0.00\);_(&quot;$&quot;* &quot;-&quot;??_);_(@_)"/>
    <numFmt numFmtId="164" formatCode="[$-409]m/d/yy\ h:mm\ AM/PM;@"/>
    <numFmt numFmtId="165" formatCode="[h]:mm:ss;@"/>
    <numFmt numFmtId="166" formatCode="[$-409]h:mm\ AM/PM;@"/>
    <numFmt numFmtId="167" formatCode="\ع\ا\م"/>
    <numFmt numFmtId="169" formatCode="ddd"/>
    <numFmt numFmtId="170" formatCode="[$-1010000]d/m/yyyy;@"/>
    <numFmt numFmtId="171" formatCode="h:mm;@"/>
    <numFmt numFmtId="172" formatCode="[$-1000409]h:mm\ AM/PM;@"/>
    <numFmt numFmtId="174" formatCode="[$-409]h:mm\ "/>
    <numFmt numFmtId="176" formatCode="[$-F400]h:mm:ss\ AM/PM"/>
    <numFmt numFmtId="177" formatCode="[$-10B0000]\ mmmm\ ;@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dobe نسخ Medium"/>
      <family val="3"/>
    </font>
    <font>
      <sz val="20"/>
      <color rgb="FFFF0000"/>
      <name val="PT Bold Heading"/>
      <charset val="178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FF0000"/>
      <name val="Cairo"/>
    </font>
    <font>
      <b/>
      <sz val="13"/>
      <name val="Century Gothic"/>
      <family val="2"/>
    </font>
    <font>
      <b/>
      <sz val="13"/>
      <color rgb="FFFF0000"/>
      <name val="Century Gothic"/>
      <family val="2"/>
    </font>
    <font>
      <b/>
      <sz val="13"/>
      <color theme="1"/>
      <name val="Calibri"/>
      <family val="2"/>
      <charset val="178"/>
      <scheme val="minor"/>
    </font>
    <font>
      <b/>
      <sz val="13"/>
      <name val="Calibri"/>
      <family val="2"/>
      <charset val="178"/>
      <scheme val="minor"/>
    </font>
    <font>
      <b/>
      <sz val="13"/>
      <color theme="7" tint="-0.249977111117893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3"/>
      <color rgb="FFFF0000"/>
      <name val="Calibri"/>
      <family val="2"/>
      <scheme val="minor"/>
    </font>
    <font>
      <sz val="13"/>
      <color theme="2" tint="-0.49998474074526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4" fontId="17" fillId="0" borderId="0" applyFont="0" applyFill="0" applyBorder="0" applyAlignment="0" applyProtection="0"/>
  </cellStyleXfs>
  <cellXfs count="1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4" fillId="0" borderId="0" xfId="0" applyFont="1"/>
    <xf numFmtId="164" fontId="5" fillId="3" borderId="1" xfId="1" applyNumberFormat="1" applyFont="1" applyFill="1" applyBorder="1" applyAlignment="1" applyProtection="1">
      <alignment horizontal="center" wrapText="1"/>
    </xf>
    <xf numFmtId="0" fontId="6" fillId="0" borderId="1" xfId="0" applyFont="1" applyBorder="1" applyAlignment="1">
      <alignment vertical="center"/>
    </xf>
    <xf numFmtId="166" fontId="5" fillId="3" borderId="1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70" fontId="6" fillId="0" borderId="1" xfId="0" applyNumberFormat="1" applyFont="1" applyBorder="1" applyAlignment="1">
      <alignment horizontal="center" vertical="center"/>
    </xf>
    <xf numFmtId="172" fontId="14" fillId="13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165" fontId="7" fillId="4" borderId="0" xfId="2" applyNumberFormat="1" applyFont="1" applyFill="1" applyBorder="1" applyAlignment="1">
      <alignment vertical="center" readingOrder="2"/>
    </xf>
    <xf numFmtId="165" fontId="8" fillId="7" borderId="0" xfId="2" applyNumberFormat="1" applyFont="1" applyFill="1" applyBorder="1" applyAlignment="1">
      <alignment vertical="center" readingOrder="2"/>
    </xf>
    <xf numFmtId="167" fontId="8" fillId="11" borderId="0" xfId="2" applyNumberFormat="1" applyFont="1" applyFill="1" applyBorder="1" applyAlignment="1">
      <alignment horizontal="center" readingOrder="2"/>
    </xf>
    <xf numFmtId="171" fontId="13" fillId="11" borderId="0" xfId="2" applyNumberFormat="1" applyFont="1" applyFill="1" applyBorder="1" applyAlignment="1">
      <alignment horizontal="center" vertical="center"/>
    </xf>
    <xf numFmtId="0" fontId="15" fillId="14" borderId="5" xfId="0" applyFont="1" applyFill="1" applyBorder="1" applyAlignment="1">
      <alignment horizontal="center" vertical="center" wrapText="1"/>
    </xf>
    <xf numFmtId="169" fontId="15" fillId="14" borderId="5" xfId="0" applyNumberFormat="1" applyFont="1" applyFill="1" applyBorder="1" applyAlignment="1">
      <alignment horizontal="center" vertical="center" wrapText="1"/>
    </xf>
    <xf numFmtId="14" fontId="15" fillId="14" borderId="5" xfId="0" applyNumberFormat="1" applyFont="1" applyFill="1" applyBorder="1" applyAlignment="1">
      <alignment horizontal="center" vertical="center" wrapText="1"/>
    </xf>
    <xf numFmtId="172" fontId="15" fillId="14" borderId="5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169" fontId="14" fillId="13" borderId="5" xfId="0" applyNumberFormat="1" applyFont="1" applyFill="1" applyBorder="1" applyAlignment="1">
      <alignment horizontal="center" vertical="center" wrapText="1"/>
    </xf>
    <xf numFmtId="14" fontId="14" fillId="13" borderId="5" xfId="0" applyNumberFormat="1" applyFont="1" applyFill="1" applyBorder="1" applyAlignment="1">
      <alignment horizontal="center" vertical="center" wrapText="1"/>
    </xf>
    <xf numFmtId="172" fontId="16" fillId="15" borderId="5" xfId="0" applyNumberFormat="1" applyFont="1" applyFill="1" applyBorder="1" applyAlignment="1">
      <alignment horizontal="center" vertical="center" wrapText="1"/>
    </xf>
    <xf numFmtId="0" fontId="0" fillId="13" borderId="0" xfId="0" applyFill="1"/>
    <xf numFmtId="169" fontId="0" fillId="13" borderId="0" xfId="0" applyNumberFormat="1" applyFill="1"/>
    <xf numFmtId="14" fontId="0" fillId="13" borderId="0" xfId="0" applyNumberFormat="1" applyFill="1"/>
    <xf numFmtId="172" fontId="0" fillId="13" borderId="0" xfId="0" applyNumberFormat="1" applyFill="1"/>
    <xf numFmtId="169" fontId="0" fillId="0" borderId="0" xfId="0" applyNumberFormat="1"/>
    <xf numFmtId="14" fontId="0" fillId="0" borderId="0" xfId="0" applyNumberFormat="1"/>
    <xf numFmtId="172" fontId="0" fillId="0" borderId="0" xfId="0" applyNumberFormat="1"/>
    <xf numFmtId="0" fontId="14" fillId="13" borderId="5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4" fontId="5" fillId="3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176" fontId="0" fillId="0" borderId="0" xfId="0" applyNumberFormat="1"/>
    <xf numFmtId="169" fontId="8" fillId="12" borderId="6" xfId="2" applyNumberFormat="1" applyFont="1" applyFill="1" applyBorder="1" applyAlignment="1">
      <alignment horizontal="center" vertical="center" readingOrder="2"/>
    </xf>
    <xf numFmtId="0" fontId="12" fillId="2" borderId="7" xfId="1" applyNumberFormat="1" applyFont="1" applyFill="1" applyBorder="1" applyAlignment="1" applyProtection="1">
      <alignment horizontal="center" vertical="center"/>
    </xf>
    <xf numFmtId="172" fontId="14" fillId="13" borderId="7" xfId="0" applyNumberFormat="1" applyFont="1" applyFill="1" applyBorder="1" applyAlignment="1">
      <alignment horizontal="center" vertical="center" wrapText="1"/>
    </xf>
    <xf numFmtId="171" fontId="13" fillId="10" borderId="7" xfId="2" applyNumberFormat="1" applyFont="1" applyFill="1" applyBorder="1" applyAlignment="1">
      <alignment horizontal="center" vertical="center"/>
    </xf>
    <xf numFmtId="171" fontId="13" fillId="11" borderId="8" xfId="2" applyNumberFormat="1" applyFont="1" applyFill="1" applyBorder="1" applyAlignment="1">
      <alignment horizontal="center" vertical="center"/>
    </xf>
    <xf numFmtId="169" fontId="8" fillId="12" borderId="9" xfId="2" applyNumberFormat="1" applyFont="1" applyFill="1" applyBorder="1" applyAlignment="1">
      <alignment horizontal="center" vertical="center" readingOrder="2"/>
    </xf>
    <xf numFmtId="0" fontId="12" fillId="2" borderId="10" xfId="1" applyNumberFormat="1" applyFont="1" applyFill="1" applyBorder="1" applyAlignment="1" applyProtection="1">
      <alignment horizontal="center" vertical="center"/>
    </xf>
    <xf numFmtId="172" fontId="14" fillId="13" borderId="10" xfId="0" applyNumberFormat="1" applyFont="1" applyFill="1" applyBorder="1" applyAlignment="1">
      <alignment horizontal="center" vertical="center" wrapText="1"/>
    </xf>
    <xf numFmtId="171" fontId="13" fillId="10" borderId="10" xfId="2" applyNumberFormat="1" applyFont="1" applyFill="1" applyBorder="1" applyAlignment="1">
      <alignment horizontal="center" vertical="center"/>
    </xf>
    <xf numFmtId="171" fontId="13" fillId="11" borderId="11" xfId="2" applyNumberFormat="1" applyFont="1" applyFill="1" applyBorder="1" applyAlignment="1">
      <alignment horizontal="center" vertical="center"/>
    </xf>
    <xf numFmtId="169" fontId="8" fillId="12" borderId="12" xfId="2" applyNumberFormat="1" applyFont="1" applyFill="1" applyBorder="1" applyAlignment="1">
      <alignment horizontal="center" vertical="center" readingOrder="2"/>
    </xf>
    <xf numFmtId="0" fontId="12" fillId="2" borderId="13" xfId="1" applyNumberFormat="1" applyFont="1" applyFill="1" applyBorder="1" applyAlignment="1" applyProtection="1">
      <alignment horizontal="center" vertical="center"/>
    </xf>
    <xf numFmtId="172" fontId="14" fillId="13" borderId="13" xfId="0" applyNumberFormat="1" applyFont="1" applyFill="1" applyBorder="1" applyAlignment="1">
      <alignment horizontal="center" vertical="center" wrapText="1"/>
    </xf>
    <xf numFmtId="171" fontId="13" fillId="10" borderId="13" xfId="2" applyNumberFormat="1" applyFont="1" applyFill="1" applyBorder="1" applyAlignment="1">
      <alignment horizontal="center" vertical="center"/>
    </xf>
    <xf numFmtId="171" fontId="13" fillId="11" borderId="14" xfId="2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65" fontId="6" fillId="0" borderId="16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0" fontId="6" fillId="13" borderId="16" xfId="0" applyFont="1" applyFill="1" applyBorder="1"/>
    <xf numFmtId="167" fontId="7" fillId="4" borderId="18" xfId="2" applyNumberFormat="1" applyFont="1" applyFill="1" applyBorder="1" applyAlignment="1">
      <alignment horizontal="left" vertical="center" readingOrder="2"/>
    </xf>
    <xf numFmtId="167" fontId="7" fillId="4" borderId="19" xfId="2" applyNumberFormat="1" applyFont="1" applyFill="1" applyBorder="1" applyAlignment="1">
      <alignment horizontal="left" vertical="center" readingOrder="2"/>
    </xf>
    <xf numFmtId="167" fontId="8" fillId="4" borderId="19" xfId="2" applyNumberFormat="1" applyFont="1" applyFill="1" applyBorder="1" applyAlignment="1">
      <alignment vertical="center" readingOrder="2"/>
    </xf>
    <xf numFmtId="165" fontId="7" fillId="4" borderId="20" xfId="2" applyNumberFormat="1" applyFont="1" applyFill="1" applyBorder="1" applyAlignment="1">
      <alignment vertical="center" readingOrder="2"/>
    </xf>
    <xf numFmtId="167" fontId="8" fillId="4" borderId="12" xfId="2" applyNumberFormat="1" applyFont="1" applyFill="1" applyBorder="1" applyAlignment="1">
      <alignment vertical="center" readingOrder="2"/>
    </xf>
    <xf numFmtId="165" fontId="8" fillId="5" borderId="13" xfId="2" applyNumberFormat="1" applyFont="1" applyFill="1" applyBorder="1" applyAlignment="1">
      <alignment vertical="center" readingOrder="2"/>
    </xf>
    <xf numFmtId="167" fontId="9" fillId="4" borderId="13" xfId="2" applyNumberFormat="1" applyFont="1" applyFill="1" applyBorder="1" applyAlignment="1">
      <alignment horizontal="center" vertical="center" readingOrder="2"/>
    </xf>
    <xf numFmtId="165" fontId="8" fillId="6" borderId="13" xfId="2" applyNumberFormat="1" applyFont="1" applyFill="1" applyBorder="1" applyAlignment="1">
      <alignment vertical="center" readingOrder="2"/>
    </xf>
    <xf numFmtId="167" fontId="8" fillId="4" borderId="13" xfId="2" applyNumberFormat="1" applyFont="1" applyFill="1" applyBorder="1" applyAlignment="1">
      <alignment vertical="center" readingOrder="2"/>
    </xf>
    <xf numFmtId="165" fontId="8" fillId="7" borderId="14" xfId="2" applyNumberFormat="1" applyFont="1" applyFill="1" applyBorder="1" applyAlignment="1">
      <alignment vertical="center" readingOrder="2"/>
    </xf>
    <xf numFmtId="0" fontId="10" fillId="8" borderId="21" xfId="0" applyFont="1" applyFill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1" fillId="13" borderId="22" xfId="0" applyFont="1" applyFill="1" applyBorder="1" applyAlignment="1">
      <alignment horizontal="center"/>
    </xf>
    <xf numFmtId="167" fontId="8" fillId="10" borderId="22" xfId="2" applyNumberFormat="1" applyFont="1" applyFill="1" applyBorder="1" applyAlignment="1">
      <alignment horizontal="center" readingOrder="2"/>
    </xf>
    <xf numFmtId="167" fontId="8" fillId="11" borderId="23" xfId="2" applyNumberFormat="1" applyFont="1" applyFill="1" applyBorder="1" applyAlignment="1">
      <alignment horizontal="center" readingOrder="2"/>
    </xf>
    <xf numFmtId="0" fontId="4" fillId="0" borderId="0" xfId="0" applyFont="1" applyFill="1"/>
    <xf numFmtId="0" fontId="13" fillId="11" borderId="0" xfId="2" applyNumberFormat="1" applyFont="1" applyFill="1" applyBorder="1" applyAlignment="1">
      <alignment horizontal="center" vertical="center"/>
    </xf>
    <xf numFmtId="14" fontId="8" fillId="9" borderId="7" xfId="2" applyNumberFormat="1" applyFont="1" applyFill="1" applyBorder="1" applyAlignment="1">
      <alignment horizontal="center" vertical="center" readingOrder="2"/>
    </xf>
    <xf numFmtId="14" fontId="8" fillId="9" borderId="10" xfId="2" applyNumberFormat="1" applyFont="1" applyFill="1" applyBorder="1" applyAlignment="1">
      <alignment horizontal="center" vertical="center" readingOrder="2"/>
    </xf>
    <xf numFmtId="14" fontId="8" fillId="9" borderId="13" xfId="2" applyNumberFormat="1" applyFont="1" applyFill="1" applyBorder="1" applyAlignment="1">
      <alignment horizontal="center" vertical="center" readingOrder="2"/>
    </xf>
    <xf numFmtId="0" fontId="0" fillId="0" borderId="5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44" fontId="4" fillId="13" borderId="0" xfId="3" applyFont="1" applyFill="1" applyBorder="1"/>
    <xf numFmtId="44" fontId="4" fillId="13" borderId="17" xfId="3" applyFont="1" applyFill="1" applyBorder="1"/>
    <xf numFmtId="176" fontId="18" fillId="4" borderId="19" xfId="2" applyNumberFormat="1" applyFont="1" applyFill="1" applyBorder="1" applyAlignment="1">
      <alignment horizontal="center" vertical="center" readingOrder="2"/>
    </xf>
    <xf numFmtId="0" fontId="18" fillId="0" borderId="16" xfId="0" applyNumberFormat="1" applyFont="1" applyBorder="1" applyAlignment="1">
      <alignment horizontal="center" vertical="center"/>
    </xf>
    <xf numFmtId="171" fontId="14" fillId="13" borderId="7" xfId="0" applyNumberFormat="1" applyFont="1" applyFill="1" applyBorder="1" applyAlignment="1">
      <alignment horizontal="center" vertical="center" wrapText="1"/>
    </xf>
    <xf numFmtId="171" fontId="14" fillId="13" borderId="10" xfId="0" applyNumberFormat="1" applyFont="1" applyFill="1" applyBorder="1" applyAlignment="1">
      <alignment horizontal="center" vertical="center" wrapText="1"/>
    </xf>
    <xf numFmtId="171" fontId="14" fillId="13" borderId="13" xfId="0" applyNumberFormat="1" applyFont="1" applyFill="1" applyBorder="1" applyAlignment="1">
      <alignment horizontal="center" vertical="center" wrapText="1"/>
    </xf>
    <xf numFmtId="167" fontId="7" fillId="4" borderId="25" xfId="2" applyNumberFormat="1" applyFont="1" applyFill="1" applyBorder="1" applyAlignment="1">
      <alignment horizontal="left" vertical="center" readingOrder="2"/>
    </xf>
    <xf numFmtId="177" fontId="7" fillId="4" borderId="24" xfId="2" applyNumberFormat="1" applyFont="1" applyFill="1" applyBorder="1" applyAlignment="1">
      <alignment horizontal="right" vertical="center" readingOrder="2"/>
    </xf>
    <xf numFmtId="0" fontId="19" fillId="0" borderId="0" xfId="0" applyFont="1" applyProtection="1"/>
    <xf numFmtId="176" fontId="4" fillId="0" borderId="0" xfId="0" applyNumberFormat="1" applyFont="1"/>
    <xf numFmtId="0" fontId="4" fillId="0" borderId="0" xfId="0" applyNumberFormat="1" applyFont="1"/>
    <xf numFmtId="2" fontId="14" fillId="13" borderId="7" xfId="0" applyNumberFormat="1" applyFont="1" applyFill="1" applyBorder="1" applyAlignment="1">
      <alignment horizontal="center" vertical="center" wrapText="1"/>
    </xf>
    <xf numFmtId="167" fontId="8" fillId="0" borderId="0" xfId="2" applyNumberFormat="1" applyFont="1" applyFill="1" applyBorder="1" applyAlignment="1">
      <alignment horizontal="center" vertical="center" readingOrder="2"/>
    </xf>
    <xf numFmtId="171" fontId="13" fillId="0" borderId="0" xfId="2" applyNumberFormat="1" applyFont="1" applyFill="1" applyBorder="1" applyAlignment="1">
      <alignment horizontal="center" vertical="center"/>
    </xf>
    <xf numFmtId="172" fontId="4" fillId="0" borderId="0" xfId="0" applyNumberFormat="1" applyFont="1"/>
    <xf numFmtId="0" fontId="4" fillId="16" borderId="0" xfId="0" applyFont="1" applyFill="1"/>
    <xf numFmtId="0" fontId="4" fillId="16" borderId="0" xfId="0" applyFont="1" applyFill="1" applyBorder="1"/>
    <xf numFmtId="0" fontId="20" fillId="16" borderId="0" xfId="0" applyFont="1" applyFill="1"/>
    <xf numFmtId="0" fontId="19" fillId="16" borderId="0" xfId="0" applyFont="1" applyFill="1" applyProtection="1"/>
    <xf numFmtId="172" fontId="14" fillId="13" borderId="26" xfId="0" applyNumberFormat="1" applyFont="1" applyFill="1" applyBorder="1" applyAlignment="1">
      <alignment horizontal="center" vertical="center" wrapText="1"/>
    </xf>
    <xf numFmtId="2" fontId="8" fillId="9" borderId="7" xfId="2" applyNumberFormat="1" applyFont="1" applyFill="1" applyBorder="1" applyAlignment="1">
      <alignment horizontal="center" vertical="center" readingOrder="2"/>
    </xf>
    <xf numFmtId="2" fontId="8" fillId="9" borderId="10" xfId="2" applyNumberFormat="1" applyFont="1" applyFill="1" applyBorder="1" applyAlignment="1">
      <alignment horizontal="center" vertical="center" readingOrder="2"/>
    </xf>
  </cellXfs>
  <cellStyles count="4">
    <cellStyle name="Currency" xfId="3" builtinId="4"/>
    <cellStyle name="Normal" xfId="0" builtinId="0"/>
    <cellStyle name="Normal 2" xfId="1"/>
    <cellStyle name="Normal 3" xfId="2"/>
  </cellStyles>
  <dxfs count="1"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rightToLeft="1" zoomScaleNormal="100" workbookViewId="0">
      <selection activeCell="G3" sqref="G3"/>
    </sheetView>
  </sheetViews>
  <sheetFormatPr defaultColWidth="0" defaultRowHeight="15.75" zeroHeight="1"/>
  <cols>
    <col min="1" max="1" width="18.85546875" style="2" customWidth="1"/>
    <col min="2" max="2" width="9" style="2" customWidth="1"/>
    <col min="3" max="5" width="20.85546875" style="2" bestFit="1" customWidth="1"/>
    <col min="6" max="6" width="16.85546875" style="2" bestFit="1" customWidth="1"/>
    <col min="7" max="7" width="28.85546875" style="4" bestFit="1" customWidth="1"/>
    <col min="8" max="8" width="19.5703125" style="2" bestFit="1" customWidth="1"/>
    <col min="9" max="9" width="28.85546875" style="2" bestFit="1" customWidth="1"/>
    <col min="10" max="16384" width="9" style="2" hidden="1"/>
  </cols>
  <sheetData>
    <row r="1" spans="1:9" ht="17.25" thickTop="1" thickBot="1">
      <c r="A1" s="1" t="s">
        <v>47</v>
      </c>
      <c r="B1" s="1" t="s">
        <v>2</v>
      </c>
      <c r="C1" s="1" t="s">
        <v>10</v>
      </c>
      <c r="D1" s="1" t="s">
        <v>11</v>
      </c>
      <c r="E1" s="1" t="s">
        <v>21</v>
      </c>
      <c r="F1" s="1" t="s">
        <v>12</v>
      </c>
      <c r="G1" s="3" t="s">
        <v>53</v>
      </c>
      <c r="H1" s="1" t="s">
        <v>54</v>
      </c>
      <c r="I1" s="1" t="s">
        <v>55</v>
      </c>
    </row>
    <row r="2" spans="1:9" ht="20.100000000000001" customHeight="1" thickTop="1" thickBot="1">
      <c r="A2" s="1" t="s">
        <v>32</v>
      </c>
      <c r="B2" s="1" t="s">
        <v>30</v>
      </c>
      <c r="C2" s="3">
        <v>0.28819444444444448</v>
      </c>
      <c r="D2" s="3">
        <v>0.57986111111111105</v>
      </c>
      <c r="E2" s="3">
        <f>D2-C2</f>
        <v>0.29166666666666657</v>
      </c>
      <c r="F2" s="1">
        <v>50000</v>
      </c>
      <c r="G2" s="3">
        <f>A!B7</f>
        <v>2.7826388888788642</v>
      </c>
      <c r="H2" s="1">
        <f>A!G6</f>
        <v>0.20277777778634659</v>
      </c>
      <c r="I2" s="36">
        <f>A!G5</f>
        <v>58930.751162367713</v>
      </c>
    </row>
    <row r="3" spans="1:9" ht="20.100000000000001" customHeight="1" thickTop="1" thickBot="1">
      <c r="A3" s="1" t="s">
        <v>33</v>
      </c>
      <c r="B3" s="1" t="s">
        <v>23</v>
      </c>
      <c r="C3" s="3">
        <v>0.28819444444444448</v>
      </c>
      <c r="D3" s="3">
        <v>0.57986111111111105</v>
      </c>
      <c r="E3" s="3">
        <f t="shared" ref="E3:E15" si="0">D3-C3</f>
        <v>0.29166666666666657</v>
      </c>
      <c r="F3" s="1">
        <v>50000</v>
      </c>
      <c r="G3" s="3"/>
      <c r="H3" s="1"/>
      <c r="I3" s="1"/>
    </row>
    <row r="4" spans="1:9" ht="20.100000000000001" customHeight="1" thickTop="1" thickBot="1">
      <c r="A4" s="1" t="s">
        <v>34</v>
      </c>
      <c r="B4" s="1" t="s">
        <v>24</v>
      </c>
      <c r="C4" s="3">
        <v>0.28819444444444448</v>
      </c>
      <c r="D4" s="3">
        <v>0.57986111111111105</v>
      </c>
      <c r="E4" s="3">
        <f t="shared" si="0"/>
        <v>0.29166666666666657</v>
      </c>
      <c r="F4" s="1">
        <v>50000</v>
      </c>
      <c r="G4" s="3"/>
      <c r="H4" s="1"/>
      <c r="I4" s="1"/>
    </row>
    <row r="5" spans="1:9" ht="20.100000000000001" customHeight="1" thickTop="1" thickBot="1">
      <c r="A5" s="1" t="s">
        <v>35</v>
      </c>
      <c r="B5" s="1" t="s">
        <v>25</v>
      </c>
      <c r="C5" s="3">
        <v>0.28819444444444448</v>
      </c>
      <c r="D5" s="3">
        <v>0.57986111111111105</v>
      </c>
      <c r="E5" s="3">
        <f t="shared" si="0"/>
        <v>0.29166666666666657</v>
      </c>
      <c r="F5" s="1">
        <v>50000</v>
      </c>
      <c r="G5" s="3"/>
      <c r="H5" s="1"/>
      <c r="I5" s="1"/>
    </row>
    <row r="6" spans="1:9" ht="20.100000000000001" customHeight="1" thickTop="1" thickBot="1">
      <c r="A6" s="1" t="s">
        <v>36</v>
      </c>
      <c r="B6" s="1" t="s">
        <v>26</v>
      </c>
      <c r="C6" s="3">
        <v>0.28819444444444448</v>
      </c>
      <c r="D6" s="3">
        <v>0.57986111111111105</v>
      </c>
      <c r="E6" s="3">
        <f t="shared" si="0"/>
        <v>0.29166666666666657</v>
      </c>
      <c r="F6" s="1">
        <v>50000</v>
      </c>
      <c r="G6" s="3"/>
      <c r="H6" s="1"/>
      <c r="I6" s="1"/>
    </row>
    <row r="7" spans="1:9" ht="20.100000000000001" customHeight="1" thickTop="1" thickBot="1">
      <c r="A7" s="1" t="s">
        <v>37</v>
      </c>
      <c r="B7" s="1" t="s">
        <v>27</v>
      </c>
      <c r="C7" s="3">
        <v>0.28819444444444448</v>
      </c>
      <c r="D7" s="3">
        <v>0.57986111111111105</v>
      </c>
      <c r="E7" s="3">
        <f t="shared" si="0"/>
        <v>0.29166666666666657</v>
      </c>
      <c r="F7" s="1">
        <v>50000</v>
      </c>
      <c r="G7" s="3"/>
      <c r="H7" s="1"/>
      <c r="I7" s="1"/>
    </row>
    <row r="8" spans="1:9" ht="20.100000000000001" customHeight="1" thickTop="1" thickBot="1">
      <c r="A8" s="1" t="s">
        <v>38</v>
      </c>
      <c r="B8" s="1" t="s">
        <v>28</v>
      </c>
      <c r="C8" s="3">
        <v>0.28819444444444448</v>
      </c>
      <c r="D8" s="3">
        <v>0.57986111111111105</v>
      </c>
      <c r="E8" s="3">
        <f t="shared" si="0"/>
        <v>0.29166666666666657</v>
      </c>
      <c r="F8" s="1">
        <v>50000</v>
      </c>
      <c r="G8" s="3"/>
      <c r="H8" s="1"/>
      <c r="I8" s="1"/>
    </row>
    <row r="9" spans="1:9" ht="20.100000000000001" customHeight="1" thickTop="1" thickBot="1">
      <c r="A9" s="1" t="s">
        <v>39</v>
      </c>
      <c r="B9" s="1" t="s">
        <v>29</v>
      </c>
      <c r="C9" s="3">
        <v>0.28819444444444448</v>
      </c>
      <c r="D9" s="3">
        <v>0.57986111111111105</v>
      </c>
      <c r="E9" s="3">
        <f t="shared" si="0"/>
        <v>0.29166666666666657</v>
      </c>
      <c r="F9" s="1">
        <v>50000</v>
      </c>
      <c r="G9" s="3"/>
      <c r="H9" s="1"/>
      <c r="I9" s="1"/>
    </row>
    <row r="10" spans="1:9" ht="20.100000000000001" customHeight="1" thickTop="1" thickBot="1">
      <c r="A10" s="1" t="s">
        <v>40</v>
      </c>
      <c r="B10" s="1" t="s">
        <v>28</v>
      </c>
      <c r="C10" s="3">
        <v>0.28819444444444448</v>
      </c>
      <c r="D10" s="3">
        <v>0.57986111111111105</v>
      </c>
      <c r="E10" s="3">
        <f t="shared" si="0"/>
        <v>0.29166666666666657</v>
      </c>
      <c r="F10" s="1">
        <v>50000</v>
      </c>
      <c r="G10" s="3"/>
      <c r="H10" s="1"/>
      <c r="I10" s="1"/>
    </row>
    <row r="11" spans="1:9" ht="20.100000000000001" customHeight="1" thickTop="1" thickBot="1">
      <c r="A11" s="1" t="s">
        <v>41</v>
      </c>
      <c r="B11" s="1" t="s">
        <v>30</v>
      </c>
      <c r="C11" s="3">
        <v>0.28819444444444448</v>
      </c>
      <c r="D11" s="3">
        <v>0.57986111111111105</v>
      </c>
      <c r="E11" s="3">
        <f t="shared" si="0"/>
        <v>0.29166666666666657</v>
      </c>
      <c r="F11" s="1">
        <v>50000</v>
      </c>
      <c r="G11" s="3"/>
      <c r="H11" s="1"/>
      <c r="I11" s="1"/>
    </row>
    <row r="12" spans="1:9" ht="20.100000000000001" customHeight="1" thickTop="1" thickBot="1">
      <c r="A12" s="1" t="s">
        <v>42</v>
      </c>
      <c r="B12" s="1" t="s">
        <v>30</v>
      </c>
      <c r="C12" s="3">
        <v>0.28819444444444448</v>
      </c>
      <c r="D12" s="3">
        <v>0.57986111111111105</v>
      </c>
      <c r="E12" s="3">
        <f t="shared" si="0"/>
        <v>0.29166666666666657</v>
      </c>
      <c r="F12" s="1">
        <v>50000</v>
      </c>
      <c r="G12" s="3"/>
      <c r="H12" s="1"/>
      <c r="I12" s="1"/>
    </row>
    <row r="13" spans="1:9" ht="20.100000000000001" customHeight="1" thickTop="1" thickBot="1">
      <c r="A13" s="1" t="s">
        <v>43</v>
      </c>
      <c r="B13" s="1" t="s">
        <v>30</v>
      </c>
      <c r="C13" s="3">
        <v>0.28819444444444448</v>
      </c>
      <c r="D13" s="3">
        <v>0.57986111111111105</v>
      </c>
      <c r="E13" s="3">
        <f t="shared" si="0"/>
        <v>0.29166666666666657</v>
      </c>
      <c r="F13" s="1">
        <v>50000</v>
      </c>
      <c r="G13" s="3"/>
      <c r="H13" s="1"/>
      <c r="I13" s="1"/>
    </row>
    <row r="14" spans="1:9" ht="20.100000000000001" customHeight="1" thickTop="1" thickBot="1">
      <c r="A14" s="1" t="s">
        <v>44</v>
      </c>
      <c r="B14" s="1" t="s">
        <v>31</v>
      </c>
      <c r="C14" s="3">
        <v>0.28819444444444448</v>
      </c>
      <c r="D14" s="3">
        <v>0.57986111111111105</v>
      </c>
      <c r="E14" s="3">
        <f t="shared" si="0"/>
        <v>0.29166666666666657</v>
      </c>
      <c r="F14" s="1">
        <v>50000</v>
      </c>
      <c r="G14" s="3"/>
      <c r="H14" s="1"/>
      <c r="I14" s="1"/>
    </row>
    <row r="15" spans="1:9" ht="20.100000000000001" customHeight="1" thickTop="1" thickBot="1">
      <c r="A15" s="1" t="s">
        <v>45</v>
      </c>
      <c r="B15" s="1" t="s">
        <v>28</v>
      </c>
      <c r="C15" s="3">
        <v>0.28819444444444448</v>
      </c>
      <c r="D15" s="3">
        <v>0.57986111111111105</v>
      </c>
      <c r="E15" s="3">
        <f t="shared" si="0"/>
        <v>0.29166666666666657</v>
      </c>
      <c r="F15" s="1">
        <v>50000</v>
      </c>
      <c r="G15" s="3"/>
      <c r="H15" s="1"/>
      <c r="I15" s="1"/>
    </row>
    <row r="16" spans="1:9" ht="17.25" thickTop="1" thickBot="1">
      <c r="A16" s="1" t="s">
        <v>46</v>
      </c>
      <c r="B16" s="1" t="s">
        <v>30</v>
      </c>
      <c r="C16" s="3">
        <v>0.28819444444444448</v>
      </c>
      <c r="D16" s="3">
        <v>0.57986111111111105</v>
      </c>
      <c r="E16" s="3">
        <f t="shared" ref="E16" si="1">D16-C16</f>
        <v>0.29166666666666657</v>
      </c>
      <c r="F16" s="1">
        <v>50000</v>
      </c>
      <c r="G16" s="3"/>
      <c r="H16" s="1"/>
      <c r="I16" s="1"/>
    </row>
    <row r="17" spans="1:9" ht="17.25" hidden="1" thickTop="1" thickBot="1">
      <c r="A17" s="1"/>
      <c r="B17" s="1"/>
      <c r="C17" s="1"/>
      <c r="D17" s="1"/>
      <c r="E17" s="1"/>
      <c r="F17" s="1"/>
      <c r="G17" s="3"/>
      <c r="H17" s="1"/>
      <c r="I17" s="1"/>
    </row>
    <row r="18" spans="1:9" ht="17.25" hidden="1" thickTop="1" thickBot="1">
      <c r="A18" s="1"/>
      <c r="B18" s="1"/>
      <c r="C18" s="1"/>
      <c r="D18" s="1"/>
      <c r="E18" s="1"/>
      <c r="F18" s="1"/>
      <c r="G18" s="3"/>
      <c r="H18" s="1"/>
      <c r="I18" s="1"/>
    </row>
    <row r="19" spans="1:9" ht="17.25" hidden="1" thickTop="1" thickBot="1">
      <c r="A19" s="1"/>
      <c r="B19" s="1"/>
      <c r="C19" s="1"/>
      <c r="D19" s="1"/>
      <c r="E19" s="1"/>
      <c r="F19" s="1"/>
      <c r="G19" s="3"/>
      <c r="H19" s="1"/>
      <c r="I19" s="1"/>
    </row>
    <row r="20" spans="1:9" ht="17.25" hidden="1" thickTop="1" thickBot="1">
      <c r="A20" s="1"/>
      <c r="B20" s="1"/>
      <c r="C20" s="1"/>
      <c r="D20" s="1"/>
      <c r="E20" s="1"/>
      <c r="F20" s="1"/>
      <c r="G20" s="3"/>
    </row>
    <row r="21" spans="1:9" ht="17.25" hidden="1" thickTop="1" thickBot="1">
      <c r="A21" s="1"/>
      <c r="B21" s="1"/>
      <c r="C21" s="1"/>
      <c r="D21" s="1"/>
      <c r="E21" s="1"/>
      <c r="F21" s="1"/>
      <c r="G21" s="3"/>
    </row>
    <row r="22" spans="1:9" ht="17.25" hidden="1" thickTop="1" thickBot="1">
      <c r="A22" s="1"/>
      <c r="B22" s="1"/>
      <c r="C22" s="1"/>
      <c r="D22" s="1"/>
      <c r="E22" s="1"/>
      <c r="F22" s="1"/>
      <c r="G22" s="3"/>
    </row>
    <row r="23" spans="1:9" ht="16.5" hidden="1" thickTop="1"/>
  </sheetData>
  <pageMargins left="0.7" right="0.7" top="0.75" bottom="0.75" header="0.3" footer="0.3"/>
  <pageSetup orientation="portrait" r:id="rId1"/>
  <headerFooter>
    <oddHeader>&amp;L&amp;"Arial"&amp;10&amp;K000000&amp;1#</oddHeader>
    <oddFooter>&amp;L&amp;1#&amp;"Arial"&amp;10&amp;K000000Saudi Aramco: Company General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rightToLeft="1" tabSelected="1" view="pageBreakPreview" zoomScaleNormal="100" zoomScaleSheetLayoutView="100" workbookViewId="0">
      <selection activeCell="G2" sqref="G2"/>
    </sheetView>
  </sheetViews>
  <sheetFormatPr defaultColWidth="9" defaultRowHeight="17.25"/>
  <cols>
    <col min="1" max="1" width="11.85546875" style="5" customWidth="1"/>
    <col min="2" max="2" width="14.28515625" style="5" customWidth="1"/>
    <col min="3" max="3" width="10.42578125" style="5" customWidth="1"/>
    <col min="4" max="4" width="12.140625" style="5" bestFit="1" customWidth="1"/>
    <col min="5" max="5" width="12.140625" style="5" hidden="1" customWidth="1"/>
    <col min="6" max="6" width="12.5703125" style="5" customWidth="1"/>
    <col min="7" max="7" width="18" style="5" customWidth="1"/>
    <col min="8" max="9" width="17.28515625" style="5" hidden="1" customWidth="1"/>
    <col min="10" max="10" width="24.5703125" style="5" bestFit="1" customWidth="1"/>
    <col min="11" max="11" width="2.85546875" style="5" hidden="1" customWidth="1"/>
    <col min="12" max="13" width="9" style="5"/>
    <col min="14" max="15" width="15.5703125" style="5" bestFit="1" customWidth="1"/>
    <col min="16" max="16384" width="9" style="5"/>
  </cols>
  <sheetData>
    <row r="1" spans="1:15" ht="27" thickTop="1" thickBot="1">
      <c r="A1" s="39" t="s">
        <v>56</v>
      </c>
      <c r="B1" s="40"/>
      <c r="C1" s="40"/>
      <c r="D1" s="37"/>
      <c r="E1" s="37"/>
      <c r="F1" s="37"/>
      <c r="G1" s="38"/>
      <c r="H1" s="13"/>
      <c r="I1" s="13"/>
      <c r="J1" s="104"/>
    </row>
    <row r="2" spans="1:15" ht="36" thickTop="1" thickBot="1">
      <c r="A2" s="6" t="s">
        <v>13</v>
      </c>
      <c r="B2" s="6" t="s">
        <v>14</v>
      </c>
      <c r="C2" s="6" t="s">
        <v>15</v>
      </c>
      <c r="D2" s="9" t="s">
        <v>22</v>
      </c>
      <c r="E2" s="9"/>
      <c r="F2" s="7" t="s">
        <v>0</v>
      </c>
      <c r="G2" s="1" t="s">
        <v>33</v>
      </c>
      <c r="H2" s="14">
        <f>INT(B5*24)</f>
        <v>56</v>
      </c>
      <c r="I2" s="14"/>
      <c r="J2" s="104"/>
    </row>
    <row r="3" spans="1:15" ht="18.75" thickTop="1" thickBot="1">
      <c r="A3" s="8">
        <f>VLOOKUP(G2,jop!$A:$J,3,0)</f>
        <v>0.28819444444444448</v>
      </c>
      <c r="B3" s="8">
        <f>VLOOKUP(G2,jop!$A:$J,4,0)</f>
        <v>0.57986111111111105</v>
      </c>
      <c r="C3" s="41">
        <f>B3-A3</f>
        <v>0.29166666666666657</v>
      </c>
      <c r="D3" s="11">
        <v>43929</v>
      </c>
      <c r="E3" s="11"/>
      <c r="F3" s="7" t="s">
        <v>2</v>
      </c>
      <c r="G3" s="10" t="str">
        <f>VLOOKUP(G2,jop!$A:$J,2,0)</f>
        <v>شرائح</v>
      </c>
      <c r="H3" s="15">
        <f>D5/H2</f>
        <v>892.85714285714289</v>
      </c>
      <c r="I3" s="15"/>
      <c r="J3" s="104"/>
    </row>
    <row r="4" spans="1:15" ht="7.5" customHeight="1" thickTop="1" thickBot="1">
      <c r="A4" s="105"/>
      <c r="B4" s="105"/>
      <c r="C4" s="105"/>
      <c r="D4" s="105"/>
      <c r="E4" s="105"/>
      <c r="F4" s="105"/>
      <c r="G4" s="105"/>
      <c r="H4" s="105"/>
      <c r="I4" s="105"/>
      <c r="J4" s="104"/>
    </row>
    <row r="5" spans="1:15" ht="18" thickTop="1">
      <c r="A5" s="59" t="s">
        <v>1</v>
      </c>
      <c r="B5" s="60">
        <f>MOD((C3),1)*8</f>
        <v>2.3333333333333326</v>
      </c>
      <c r="C5" s="61" t="s">
        <v>3</v>
      </c>
      <c r="D5" s="62">
        <f>VLOOKUP(G2,jop!$A:$J,6,0)</f>
        <v>50000</v>
      </c>
      <c r="E5" s="91">
        <f>VLOOKUP(A!$G$2,jop!$A$2:$D$16,3,FALSE)</f>
        <v>0.28819444444444448</v>
      </c>
      <c r="F5" s="63" t="s">
        <v>20</v>
      </c>
      <c r="G5" s="89">
        <f>((DAY(B7)*24+HOUR(B7)) *H3)+ ((B7/60) * MINUTE(B7))</f>
        <v>58930.751162367713</v>
      </c>
      <c r="H5" s="88"/>
      <c r="I5" s="88"/>
      <c r="J5" s="104"/>
    </row>
    <row r="6" spans="1:15">
      <c r="A6" s="64" t="s">
        <v>4</v>
      </c>
      <c r="B6" s="65"/>
      <c r="C6" s="95"/>
      <c r="D6" s="96">
        <f>D3</f>
        <v>43929</v>
      </c>
      <c r="E6" s="90">
        <f>VLOOKUP(A!$G$2,jop!$A$2:$D$16,4,FALSE)</f>
        <v>0.57986111111111105</v>
      </c>
      <c r="F6" s="66" t="s">
        <v>5</v>
      </c>
      <c r="G6" s="67">
        <f>D7</f>
        <v>0.20277777778634659</v>
      </c>
      <c r="H6" s="16"/>
      <c r="I6" s="16"/>
      <c r="J6" s="104"/>
    </row>
    <row r="7" spans="1:15" ht="18" thickBot="1">
      <c r="A7" s="68" t="s">
        <v>13</v>
      </c>
      <c r="B7" s="69">
        <f>SUM(F9:F25)</f>
        <v>2.7826388888788642</v>
      </c>
      <c r="C7" s="70" t="s">
        <v>14</v>
      </c>
      <c r="D7" s="71">
        <f>SUM(G9:G25)</f>
        <v>0.20277777778634659</v>
      </c>
      <c r="E7" s="71"/>
      <c r="F7" s="72" t="s">
        <v>7</v>
      </c>
      <c r="G7" s="73">
        <f>B7</f>
        <v>2.7826388888788642</v>
      </c>
      <c r="H7" s="17"/>
      <c r="I7" s="17"/>
      <c r="J7" s="105"/>
      <c r="L7" s="80"/>
    </row>
    <row r="8" spans="1:15" ht="6" customHeight="1" thickTop="1" thickBot="1">
      <c r="A8" s="105"/>
      <c r="B8" s="105"/>
      <c r="C8" s="105"/>
      <c r="D8" s="105"/>
      <c r="E8" s="105"/>
      <c r="F8" s="105"/>
      <c r="G8" s="105"/>
      <c r="H8" s="105"/>
      <c r="I8" s="105"/>
      <c r="J8" s="106"/>
    </row>
    <row r="9" spans="1:15" ht="18.75" thickTop="1" thickBot="1">
      <c r="A9" s="74" t="s">
        <v>8</v>
      </c>
      <c r="B9" s="75" t="s">
        <v>9</v>
      </c>
      <c r="C9" s="76" t="s">
        <v>16</v>
      </c>
      <c r="D9" s="77" t="s">
        <v>17</v>
      </c>
      <c r="E9" s="77"/>
      <c r="F9" s="78" t="s">
        <v>6</v>
      </c>
      <c r="G9" s="79"/>
      <c r="H9" s="18"/>
      <c r="I9" s="101"/>
      <c r="J9" s="105"/>
    </row>
    <row r="10" spans="1:15">
      <c r="A10" s="44">
        <f>B10</f>
        <v>43929</v>
      </c>
      <c r="B10" s="109">
        <f>D3</f>
        <v>43929</v>
      </c>
      <c r="C10" s="45" t="s">
        <v>18</v>
      </c>
      <c r="D10" s="46">
        <f>SUMIFS(DA!H2:H169,DA!$B$2:$B$169,A!$G$2,DA!$G$2:$G$169,A!B10,DA!$F$2:$F$169,A!$C$10)</f>
        <v>0.32013888889196096</v>
      </c>
      <c r="E10" s="92">
        <f>IF(D10&lt;=0.229166666666667,0.04185,IF(AND(D10&gt;0.229166666666667,D10&lt;0.288194444444444),((D10-$E$5)*-1),IF(AND(D10&gt;0.288194444444444,D10&lt;=0.395833333333333),(D10-$E$5),IF(D10&gt;0.395833333333333,90,2))))</f>
        <v>3.1944444447516485E-2</v>
      </c>
      <c r="F10" s="47">
        <f>MOD((D11-D10),1)</f>
        <v>0.26458333332993789</v>
      </c>
      <c r="G10" s="48">
        <f>IF(AND(K10="I",K11="t"),0,IF(F10&gt;$C$3,0,$C$3-F10))</f>
        <v>2.7083333336728688E-2</v>
      </c>
      <c r="H10" s="19"/>
      <c r="I10" s="102">
        <f>E10+E11</f>
        <v>3.6805555558304281E-2</v>
      </c>
      <c r="J10" s="107" t="str">
        <f>IF(E10=90,"وقت حضور غير مبرر",IF(E10&lt;0,"تأكد من قيمة وقت الحضور",""))</f>
        <v/>
      </c>
      <c r="K10" s="97" t="str">
        <f>IF(D10&lt;=0.229166666666667,"e",IF(AND(D10&gt;0.229166666666667,D10&lt;0.288194444444444),"I",IF(AND(D10&gt;0.288194444444444,D10&lt;=0.395843333333334),"O","t")))</f>
        <v>O</v>
      </c>
    </row>
    <row r="11" spans="1:15" ht="18" thickBot="1">
      <c r="A11" s="49"/>
      <c r="B11" s="110"/>
      <c r="C11" s="50" t="s">
        <v>19</v>
      </c>
      <c r="D11" s="108">
        <f>IF(AND(SUMIFS(DA!H2:H169,DA!$B$2:$B$169,A!$G$2,DA!$G$2:$G$169,A!B10,DA!$F$2:$F$169,A!$C$11)=0,D10&gt;0),0.375,SUMIFS(DA!H2:H169,DA!$B$2:$B$169,A!$G$2,DA!$G$2:$G$169,A!B10,DA!$F$2:$F$169,A!$C$11))</f>
        <v>0.58472222222189885</v>
      </c>
      <c r="E11" s="93">
        <f>IF(D11=0,0,D11-$E$6)</f>
        <v>4.8611111107877969E-3</v>
      </c>
      <c r="F11" s="52"/>
      <c r="G11" s="53"/>
      <c r="H11" s="19"/>
      <c r="I11" s="102"/>
      <c r="J11" s="107" t="str">
        <f>IF(AND(D10=0,D11=0),"غياب",IF(E11&lt;0,"تأكد من قيمة وقت الإنصراف",""))</f>
        <v/>
      </c>
      <c r="K11" s="97" t="str">
        <f>IF(D11&lt;=0.395803333333334,"e",IF(AND(D11&gt;0.395803333333334,D11&lt;0.579861111),"I",IF(AND(D11&gt;0.0579861111,D11&lt;=0.621527778),"O","t")))</f>
        <v>O</v>
      </c>
      <c r="N11" s="99"/>
      <c r="O11" s="98"/>
    </row>
    <row r="12" spans="1:15">
      <c r="A12" s="44">
        <f t="shared" ref="A12" si="0">B12</f>
        <v>43930</v>
      </c>
      <c r="B12" s="82">
        <f>B10+1</f>
        <v>43930</v>
      </c>
      <c r="C12" s="45" t="s">
        <v>18</v>
      </c>
      <c r="D12" s="46">
        <f>SUMIFS(DA!H4:H171,DA!$B$2:$B$169,A!$G$2,DA!$G$2:$G$169,A!B12,DA!$F$2:$F$169,A!$C$10)</f>
        <v>0.31597222221898846</v>
      </c>
      <c r="E12" s="100">
        <f>IF(D12&lt;=0.229166666666667,0.44444444444,IF(AND(D12&gt;0.229166666666667,D12&lt;0.288194444444444),((D12-$E$5)*-1),IF(AND(D12&gt;0.288194444444444,D12&lt;=0.395833333333333),(D12-$E$5),IF(D12&gt;0.395833333333333,90,2))))</f>
        <v>2.7777777774543988E-2</v>
      </c>
      <c r="F12" s="47">
        <f>MOD((D13-D12),1)</f>
        <v>0.27152777778246673</v>
      </c>
      <c r="G12" s="48">
        <f t="shared" ref="G10:G24" si="1">IF(AND(K12="I",K13="t"),0,IF(F12&gt;$C$3,0,$C$3-F12))</f>
        <v>2.0138888884199846E-2</v>
      </c>
      <c r="H12" s="19"/>
      <c r="I12" s="102">
        <f>E12+E13</f>
        <v>3.541666666488813E-2</v>
      </c>
      <c r="J12" s="107" t="str">
        <f>IF(E12&lt;0,"تأكد من قيمة وقت الحضور","")</f>
        <v/>
      </c>
      <c r="K12" s="97" t="str">
        <f>IF(D12&lt;=0.229166666666667,"e",IF(AND(D12&gt;0.229166666666667,D12&lt;0.288194444444444),"I",IF(AND(D12&gt;0.288194444444444,D12&lt;=0.395843333333334),"O","t")))</f>
        <v>O</v>
      </c>
      <c r="N12" s="99"/>
      <c r="O12" s="98"/>
    </row>
    <row r="13" spans="1:15" ht="18" thickBot="1">
      <c r="A13" s="49"/>
      <c r="B13" s="83"/>
      <c r="C13" s="50" t="s">
        <v>19</v>
      </c>
      <c r="D13" s="51">
        <f>IF(AND(SUMIFS(DA!H4:H171,DA!$B$2:$B$169,A!$G$2,DA!$G$2:$G$169,A!B12,DA!$F$2:$F$169,A!$C$11)=0,D12&gt;0),0.375,SUMIFS(DA!H4:H171,DA!$B$2:$B$169,A!$G$2,DA!$G$2:$G$169,A!B12,DA!$F$2:$F$169,A!$C$11))</f>
        <v>0.58750000000145519</v>
      </c>
      <c r="E13" s="93">
        <f>IF(D13=0,0,D13-$E$6)</f>
        <v>7.6388888903441421E-3</v>
      </c>
      <c r="F13" s="52"/>
      <c r="G13" s="53"/>
      <c r="H13" s="19"/>
      <c r="I13" s="102"/>
      <c r="J13" s="107" t="str">
        <f>IF(AND(D12=0,D13=0),"غياب",IF(E13&lt;0,"تأكد من قيمة وقت الإنصراف",""))</f>
        <v/>
      </c>
      <c r="K13" s="97" t="str">
        <f>IF(D13&lt;=0.395803333333334,"e",IF(AND(D13&gt;0.395803333333334,D13&lt;0.579861111),"I",IF(AND(D13&gt;0.0579861111,D13&lt;=0.621527778),"O","t")))</f>
        <v>O</v>
      </c>
      <c r="N13" s="99"/>
      <c r="O13" s="98"/>
    </row>
    <row r="14" spans="1:15">
      <c r="A14" s="44">
        <f t="shared" ref="A14" si="2">B14</f>
        <v>43932</v>
      </c>
      <c r="B14" s="82">
        <f>B12+2</f>
        <v>43932</v>
      </c>
      <c r="C14" s="45" t="s">
        <v>18</v>
      </c>
      <c r="D14" s="46">
        <f>SUMIFS(DA!H6:H173,DA!$B$2:$B$169,A!$G$2,DA!$G$2:$G$169,A!B14,DA!$F$2:$F$169,A!$C$10)</f>
        <v>0.31805555555911269</v>
      </c>
      <c r="E14" s="92">
        <f>IF(D14&lt;=0.229166666666667,0,IF(AND(D14&gt;0.229166666666667,D14&lt;0.288194444444444),((D14-$E$5)*-1),IF(AND(D14&gt;0.288194444444444,D14&lt;=0.395833333333333),(D14-$E$5),IF(D14&gt;0.395833333333333,90,2))))</f>
        <v>2.9861111114668215E-2</v>
      </c>
      <c r="F14" s="47">
        <f t="shared" ref="F14" si="3">MOD((D15-D14),1)</f>
        <v>0.26666666666278616</v>
      </c>
      <c r="G14" s="48">
        <f t="shared" si="1"/>
        <v>2.5000000003880418E-2</v>
      </c>
      <c r="H14" s="81"/>
      <c r="I14" s="102">
        <f>E14+E15</f>
        <v>3.4722222225456012E-2</v>
      </c>
      <c r="J14" s="107" t="str">
        <f>IF(E14&lt;0,"تأكد من قيمة وقت الحضور","")</f>
        <v/>
      </c>
      <c r="K14" s="97" t="str">
        <f>IF(D14&lt;=0.229166666666667,"e",IF(AND(D14&gt;0.229166666666667,D14&lt;0.288194444444444),"I",IF(AND(D14&gt;0.288194444444444,D14&lt;=0.395843333333334),"O","t")))</f>
        <v>O</v>
      </c>
      <c r="N14" s="99"/>
      <c r="O14" s="98"/>
    </row>
    <row r="15" spans="1:15" ht="18" thickBot="1">
      <c r="A15" s="49"/>
      <c r="B15" s="83"/>
      <c r="C15" s="50" t="s">
        <v>19</v>
      </c>
      <c r="D15" s="51">
        <f>IF(AND(SUMIFS(DA!H6:H173,DA!$B$2:$B$169,A!$G$2,DA!$G$2:$G$169,A!B14,DA!$F$2:$F$169,A!$C$11)=0,D14&gt;0),0.375,SUMIFS(DA!H6:H173,DA!$B$2:$B$169,A!$G$2,DA!$G$2:$G$169,A!B14,DA!$F$2:$F$169,A!$C$11))</f>
        <v>0.58472222222189885</v>
      </c>
      <c r="E15" s="93">
        <f>IF(D15=0,0,D15-$E$6)</f>
        <v>4.8611111107877969E-3</v>
      </c>
      <c r="F15" s="52"/>
      <c r="G15" s="53"/>
      <c r="H15" s="19"/>
      <c r="I15" s="102"/>
      <c r="J15" s="107" t="str">
        <f>IF(AND(D14=0,D15=0),"غياب",IF(E15&lt;0,"تأكد من قيمة وقت الإنصراف",""))</f>
        <v/>
      </c>
      <c r="K15" s="97" t="str">
        <f>IF(D15&lt;=0.395803333333334,"e",IF(AND(D15&gt;0.395803333333334,D15&lt;0.579861111),"I",IF(AND(D15&gt;0.0579861111,D15&lt;=0.621527778),"O","t")))</f>
        <v>O</v>
      </c>
      <c r="N15" s="99"/>
      <c r="O15" s="98"/>
    </row>
    <row r="16" spans="1:15">
      <c r="A16" s="44">
        <f t="shared" ref="A16" si="4">B16</f>
        <v>43933</v>
      </c>
      <c r="B16" s="82">
        <f>B14+1</f>
        <v>43933</v>
      </c>
      <c r="C16" s="45" t="s">
        <v>18</v>
      </c>
      <c r="D16" s="46">
        <f>SUMIFS(DA!H8:H175,DA!$B$2:$B$169,A!$G$2,DA!$G$2:$G$169,A!B16,DA!$F$2:$F$169,A!$C$10)</f>
        <v>0.31944444444525288</v>
      </c>
      <c r="E16" s="92">
        <f>IF(D16&lt;=0.229166666666667,0,IF(AND(D16&gt;0.229166666666667,D16&lt;0.288194444444444),((D16-$E$5)*-1),IF(AND(D16&gt;0.288194444444444,D16&lt;=0.395833333333333),(D16-$E$5),IF(D16&gt;0.395833333333333,90,2))))</f>
        <v>3.1250000000808409E-2</v>
      </c>
      <c r="F16" s="47">
        <f t="shared" ref="F16" si="5">MOD((D17-D16),1)</f>
        <v>0.26388888889050577</v>
      </c>
      <c r="G16" s="48">
        <f t="shared" si="1"/>
        <v>2.7777777776160806E-2</v>
      </c>
      <c r="H16" s="19"/>
      <c r="I16" s="102">
        <f>E16+E17</f>
        <v>3.4722222225456012E-2</v>
      </c>
      <c r="J16" s="107" t="str">
        <f>IF(E16&lt;0,"تأكد من قيمة وقت الحضور","")</f>
        <v/>
      </c>
      <c r="K16" s="97" t="str">
        <f>IF(D16&lt;=0.229166666666667,"e",IF(AND(D16&gt;0.229166666666667,D16&lt;0.288194444444444),"I",IF(AND(D16&gt;0.288194444444444,D16&lt;=0.395843333333334),"O","t")))</f>
        <v>O</v>
      </c>
      <c r="N16" s="99"/>
      <c r="O16" s="98"/>
    </row>
    <row r="17" spans="1:11" ht="18" thickBot="1">
      <c r="A17" s="49"/>
      <c r="B17" s="83"/>
      <c r="C17" s="50" t="s">
        <v>19</v>
      </c>
      <c r="D17" s="51">
        <f>IF(AND(SUMIFS(DA!H8:H175,DA!$B$2:$B$169,A!$G$2,DA!$G$2:$G$169,A!B16,DA!$F$2:$F$169,A!$C$11)=0,D16&gt;0),0.375,SUMIFS(DA!H8:H175,DA!$B$2:$B$169,A!$G$2,DA!$G$2:$G$169,A!B16,DA!$F$2:$F$169,A!$C$11))</f>
        <v>0.58333333333575865</v>
      </c>
      <c r="E17" s="93">
        <f>IF(D17=0,0,D17-$E$6)</f>
        <v>3.4722222246476031E-3</v>
      </c>
      <c r="F17" s="52"/>
      <c r="G17" s="53"/>
      <c r="H17" s="19"/>
      <c r="I17" s="102"/>
      <c r="J17" s="107" t="str">
        <f>IF(AND(D16=0,D17=0),"غياب",IF(E17&lt;0,"تأكد من قيمة وقت الإنصراف",""))</f>
        <v/>
      </c>
      <c r="K17" s="97" t="str">
        <f>IF(D17&lt;=0.395803333333334,"e",IF(AND(D17&gt;0.395803333333334,D17&lt;0.579861111),"I",IF(AND(D17&gt;0.0579861111,D17&lt;=0.621527778),"O","t")))</f>
        <v>O</v>
      </c>
    </row>
    <row r="18" spans="1:11">
      <c r="A18" s="44">
        <f t="shared" ref="A18" si="6">B18</f>
        <v>43934</v>
      </c>
      <c r="B18" s="82">
        <f t="shared" ref="B18" si="7">B16+1</f>
        <v>43934</v>
      </c>
      <c r="C18" s="45" t="s">
        <v>18</v>
      </c>
      <c r="D18" s="46">
        <f>SUMIFS(DA!H10:H177,DA!$B$2:$B$169,A!$G$2,DA!$G$2:$G$169,A!B18,DA!$F$2:$F$169,A!$C$10)</f>
        <v>0.3243055555576575</v>
      </c>
      <c r="E18" s="92">
        <f>IF(D18&lt;=0.229166666666667,0,IF(AND(D18&gt;0.229166666666667,D18&lt;0.288194444444444),((D18-$E$5)*-1),IF(AND(D18&gt;0.288194444444444,D18&lt;=0.395833333333333),(D18-$E$5),IF(D18&gt;0.395833333333333,90,2))))</f>
        <v>3.6111111113213024E-2</v>
      </c>
      <c r="F18" s="47">
        <f>MOD((D19-D18),1)</f>
        <v>0.25972222221753327</v>
      </c>
      <c r="G18" s="48">
        <f t="shared" si="1"/>
        <v>3.1944444449133302E-2</v>
      </c>
      <c r="H18" s="19"/>
      <c r="I18" s="102">
        <f>E18+E19</f>
        <v>4.0277777777292745E-2</v>
      </c>
      <c r="J18" s="107" t="str">
        <f>IF(E18&lt;0,"تأكد من قيمة وقت الحضور","")</f>
        <v/>
      </c>
      <c r="K18" s="97" t="str">
        <f>IF(D18&lt;=0.229166666666667,"e",IF(AND(D18&gt;0.229166666666667,D18&lt;0.288194444444444),"I",IF(AND(D18&gt;0.288194444444444,D18&lt;=0.395843333333334),"O","t")))</f>
        <v>O</v>
      </c>
    </row>
    <row r="19" spans="1:11" ht="18" thickBot="1">
      <c r="A19" s="49"/>
      <c r="B19" s="83"/>
      <c r="C19" s="50" t="s">
        <v>19</v>
      </c>
      <c r="D19" s="51">
        <f>IF(AND(SUMIFS(DA!H10:H177,DA!$B$2:$B$169,A!$G$2,DA!$G$2:$G$169,A!B18,DA!$F$2:$F$169,A!$C$11)=0,D18&gt;0),0.375,SUMIFS(DA!H10:H177,DA!$B$2:$B$169,A!$G$2,DA!$G$2:$G$169,A!B18,DA!$F$2:$F$169,A!$C$11))</f>
        <v>0.58402777777519077</v>
      </c>
      <c r="E19" s="93">
        <f>IF(D19=0,0,D19-$E$6)</f>
        <v>4.1666666640797212E-3</v>
      </c>
      <c r="F19" s="52"/>
      <c r="G19" s="53"/>
      <c r="H19" s="19"/>
      <c r="I19" s="102"/>
      <c r="J19" s="107" t="str">
        <f>IF(AND(D18=0,D19=0),"غياب",IF(E19&lt;0,"تأكد من قيمة وقت الإنصراف",""))</f>
        <v/>
      </c>
      <c r="K19" s="97" t="str">
        <f>IF(D19&lt;=0.395803333333334,"e",IF(AND(D19&gt;0.395803333333334,D19&lt;0.579861111),"I",IF(AND(D19&gt;0.0579861111,D19&lt;=0.621527778),"O","t")))</f>
        <v>O</v>
      </c>
    </row>
    <row r="20" spans="1:11">
      <c r="A20" s="44">
        <f t="shared" ref="A20" si="8">B20</f>
        <v>43935</v>
      </c>
      <c r="B20" s="82">
        <f t="shared" ref="B20" si="9">B18+1</f>
        <v>43935</v>
      </c>
      <c r="C20" s="45" t="s">
        <v>18</v>
      </c>
      <c r="D20" s="46">
        <f>SUMIFS(DA!H12:H179,DA!$B$2:$B$169,A!$G$2,DA!$G$2:$G$169,A!B20,DA!$F$2:$F$169,A!$C$10)</f>
        <v>0.33680555555474712</v>
      </c>
      <c r="E20" s="92">
        <f>IF(D20&lt;=0.229166666666667,0,IF(AND(D20&gt;0.229166666666667,D20&lt;0.288194444444444),((D20-$E$5)*-1),IF(AND(D20&gt;0.288194444444444,D20&lt;=0.395833333333333),(D20-$E$5),IF(D20&gt;0.395833333333333,90,2))))</f>
        <v>4.8611111110302641E-2</v>
      </c>
      <c r="F20" s="47">
        <f t="shared" ref="F20" si="10">MOD((D21-D20),1)</f>
        <v>0.24652777778101154</v>
      </c>
      <c r="G20" s="48">
        <f t="shared" si="1"/>
        <v>4.5138888885655037E-2</v>
      </c>
      <c r="H20" s="19"/>
      <c r="I20" s="102">
        <f>E20+E21</f>
        <v>5.2083333334950244E-2</v>
      </c>
      <c r="J20" s="107" t="str">
        <f>IF(E20&lt;0,"تأكد من قيمة وقت الحضور","")</f>
        <v/>
      </c>
      <c r="K20" s="97" t="str">
        <f>IF(D20&lt;=0.229166666666667,"e",IF(AND(D20&gt;0.229166666666667,D20&lt;0.288194444444444),"I",IF(AND(D20&gt;0.288194444444444,D20&lt;=0.395843333333334),"O","t")))</f>
        <v>O</v>
      </c>
    </row>
    <row r="21" spans="1:11" ht="18" thickBot="1">
      <c r="A21" s="49"/>
      <c r="B21" s="83"/>
      <c r="C21" s="50" t="s">
        <v>19</v>
      </c>
      <c r="D21" s="51">
        <f>IF(AND(SUMIFS(DA!H12:H179,DA!$B$2:$B$169,A!$G$2,DA!$G$2:$G$169,A!B20,DA!$F$2:$F$169,A!$C$11)=0,D20&gt;0),0.375,SUMIFS(DA!H12:H179,DA!$B$2:$B$169,A!$G$2,DA!$G$2:$G$169,A!B20,DA!$F$2:$F$169,A!$C$11))</f>
        <v>0.58333333333575865</v>
      </c>
      <c r="E21" s="93">
        <f>IF(K21=0,0,IF(K21="o",D21-$E$6,IF(K21="e",$E$6-D21,9)))</f>
        <v>3.4722222246476031E-3</v>
      </c>
      <c r="F21" s="52"/>
      <c r="G21" s="53"/>
      <c r="H21" s="19"/>
      <c r="I21" s="102"/>
      <c r="J21" s="107" t="str">
        <f>IF(AND(D20=0,D21=0),"غياب",IF(E21&lt;0,"تأكد من قيمة وقت الإنصراف",""))</f>
        <v/>
      </c>
      <c r="K21" s="97" t="str">
        <f>IF(D21&lt;=0.395803333333334,"e",IF(AND(D21&gt;0.395803333333334,D21&lt;0.579861111),"I",IF(AND(D21&gt;0.0579861111,D21&lt;=0.621527778),"O","t")))</f>
        <v>O</v>
      </c>
    </row>
    <row r="22" spans="1:11">
      <c r="A22" s="44">
        <f t="shared" ref="A22" si="11">B22</f>
        <v>43936</v>
      </c>
      <c r="B22" s="82">
        <f t="shared" ref="B22" si="12">B20+1</f>
        <v>43936</v>
      </c>
      <c r="C22" s="45" t="s">
        <v>18</v>
      </c>
      <c r="D22" s="46">
        <f>SUMIFS(DA!H14:H181,DA!$B$2:$B$169,A!$G$2,DA!$G$2:$G$169,A!B22,DA!$F$2:$F$169,A!$C$10)</f>
        <v>0.34027777778101154</v>
      </c>
      <c r="E22" s="92">
        <f>IF(D22&lt;=0.229166666666667,0,IF(AND(D22&gt;0.229166666666667,D22&lt;0.288194444444444),((D22-$E$5)*-1),IF(AND(D22&gt;0.288194444444444,D22&lt;=0.395833333333333),(D22-$E$5),IF(D22&gt;0.395833333333333,90,2))))</f>
        <v>5.2083333336567061E-2</v>
      </c>
      <c r="F22" s="47">
        <f t="shared" ref="F22" si="13">MOD((D23-D22),1)</f>
        <v>0.26597222221607808</v>
      </c>
      <c r="G22" s="48">
        <f t="shared" si="1"/>
        <v>2.5694444450588494E-2</v>
      </c>
      <c r="H22" s="19"/>
      <c r="I22" s="102">
        <f>E22+E23</f>
        <v>7.8472222222545629E-2</v>
      </c>
      <c r="J22" s="107" t="str">
        <f>IF(E22&lt;0,"تأكد من قيمة وقت الحضور","")</f>
        <v/>
      </c>
      <c r="K22" s="97" t="str">
        <f>IF(D22&lt;=0.229166666666667,"e",IF(AND(D22&gt;0.229166666666667,D22&lt;0.288194444444444),"I",IF(AND(D22&gt;0.288194444444444,D22&lt;=0.395843333333334),"O","t")))</f>
        <v>O</v>
      </c>
    </row>
    <row r="23" spans="1:11" ht="18" thickBot="1">
      <c r="A23" s="49"/>
      <c r="B23" s="83"/>
      <c r="C23" s="50" t="s">
        <v>19</v>
      </c>
      <c r="D23" s="51">
        <f>IF(AND(SUMIFS(DA!H14:H181,DA!$B$2:$B$169,A!$G$2,DA!$G$2:$G$169,A!B22,DA!$F$2:$F$169,A!$C$11)=0,D22&gt;0),0.375,SUMIFS(DA!H14:H181,DA!$B$2:$B$169,A!$G$2,DA!$G$2:$G$169,A!B22,DA!$F$2:$F$169,A!$C$11))</f>
        <v>0.60624999999708962</v>
      </c>
      <c r="E23" s="93">
        <f>IF(D23=0,0,D23-$E$6)</f>
        <v>2.6388888885978568E-2</v>
      </c>
      <c r="F23" s="52"/>
      <c r="G23" s="53"/>
      <c r="H23" s="19"/>
      <c r="I23" s="102"/>
      <c r="J23" s="107" t="str">
        <f>IF(AND(D22=0,D23=0),"غياب",IF(E23&lt;0,"تأكد من قيمة وقت الإنصراف",""))</f>
        <v/>
      </c>
      <c r="K23" s="97" t="str">
        <f>IF(D23&lt;=0.395803333333334,"e",IF(AND(D23&gt;0.395803333333334,D23&lt;0.579861111),"I",IF(AND(D23&gt;0.0579861111,D23&lt;=0.621527778),"O","t")))</f>
        <v>O</v>
      </c>
    </row>
    <row r="24" spans="1:11">
      <c r="A24" s="44">
        <f t="shared" ref="A24" si="14">B24</f>
        <v>43937</v>
      </c>
      <c r="B24" s="82">
        <f t="shared" ref="B24" si="15">B22+1</f>
        <v>43937</v>
      </c>
      <c r="C24" s="45" t="s">
        <v>18</v>
      </c>
      <c r="D24" s="46">
        <f>SUMIFS(DA!H16:H183,DA!$B$2:$B$169,A!$G$2,DA!$G$2:$G$169,A!B24,DA!$F$2:$F$169,A!$C$10)</f>
        <v>0.39583333333575865</v>
      </c>
      <c r="E24" s="92">
        <f>IF(D24&lt;=0.229166666666667,0,IF(AND(D24&gt;0.229166666666667,D24&lt;0.288194444444444),((D24-$E$5)*-1),IF(AND(D24&gt;0.288194444444444,D24&lt;=0.395833333333333),(D24-$E$5),IF(D24&gt;0.395833333333333,90,2))))</f>
        <v>90</v>
      </c>
      <c r="F24" s="47">
        <f>MOD((D25-D24),1)</f>
        <v>0.94374999999854481</v>
      </c>
      <c r="G24" s="48">
        <f t="shared" si="1"/>
        <v>0</v>
      </c>
      <c r="H24" s="19"/>
      <c r="I24" s="102">
        <f>E24+E25</f>
        <v>89.759722222223189</v>
      </c>
      <c r="J24" s="107" t="str">
        <f>IF(E24&lt;0,"تأكد من قيمة وقت الحضور","")</f>
        <v/>
      </c>
      <c r="K24" s="97" t="str">
        <f>IF(D24&lt;=0.229166666666667,"e",IF(AND(D24&gt;0.229166666666667,D24&lt;0.288194444444444),"I",IF(AND(D24&gt;0.288194444444444,D24&lt;=0.395843333333334),"O","t")))</f>
        <v>O</v>
      </c>
    </row>
    <row r="25" spans="1:11" ht="18" thickBot="1">
      <c r="A25" s="54"/>
      <c r="B25" s="84"/>
      <c r="C25" s="55" t="s">
        <v>19</v>
      </c>
      <c r="D25" s="56">
        <f>SUMIFS(DA!H16:H183,DA!$B$2:$B$169,A!$G$2,DA!$G$2:$G$169,A!B24,DA!$F$2:$F$169,A!$C$11)</f>
        <v>0.33958333333430346</v>
      </c>
      <c r="E25" s="94">
        <f>IF(D25=0,0,D25-$E$6)</f>
        <v>-0.24027777777680759</v>
      </c>
      <c r="F25" s="57"/>
      <c r="G25" s="58"/>
      <c r="H25" s="19"/>
      <c r="I25" s="102"/>
      <c r="J25" s="107" t="str">
        <f>IF(AND(D24=0,D25=0),"غياب",IF(E25&lt;0,"تأكد من قيمة وقت الإنصراف",""))</f>
        <v>تأكد من قيمة وقت الإنصراف</v>
      </c>
      <c r="K25" s="97" t="str">
        <f>IF(D25&lt;=0.395803333333334,"e",IF(AND(D25&gt;0.395803333333334,D25&lt;0.579861111),"I",IF(AND(D25&gt;0.0579861111,D25&lt;=0.621527778),"O","t")))</f>
        <v>e</v>
      </c>
    </row>
    <row r="26" spans="1:11" ht="18" thickTop="1">
      <c r="F26" s="103"/>
    </row>
  </sheetData>
  <dataConsolidate topLabels="1" link="1">
    <dataRefs count="1">
      <dataRef ref="A2:A16" sheet="jop"/>
    </dataRefs>
  </dataConsolidate>
  <mergeCells count="34">
    <mergeCell ref="A18:A19"/>
    <mergeCell ref="B18:B19"/>
    <mergeCell ref="F18:F19"/>
    <mergeCell ref="G18:G19"/>
    <mergeCell ref="A6:C6"/>
    <mergeCell ref="A10:A11"/>
    <mergeCell ref="B10:B11"/>
    <mergeCell ref="F10:F11"/>
    <mergeCell ref="G10:G11"/>
    <mergeCell ref="G16:G17"/>
    <mergeCell ref="A1:C1"/>
    <mergeCell ref="A24:A25"/>
    <mergeCell ref="B24:B25"/>
    <mergeCell ref="F24:F25"/>
    <mergeCell ref="G24:G25"/>
    <mergeCell ref="A12:A13"/>
    <mergeCell ref="B12:B13"/>
    <mergeCell ref="F12:F13"/>
    <mergeCell ref="G12:G13"/>
    <mergeCell ref="A14:A15"/>
    <mergeCell ref="B14:B15"/>
    <mergeCell ref="F14:F15"/>
    <mergeCell ref="G14:G15"/>
    <mergeCell ref="A16:A17"/>
    <mergeCell ref="B16:B17"/>
    <mergeCell ref="F16:F17"/>
    <mergeCell ref="A20:A21"/>
    <mergeCell ref="B20:B21"/>
    <mergeCell ref="F20:F21"/>
    <mergeCell ref="G20:G21"/>
    <mergeCell ref="A22:A23"/>
    <mergeCell ref="B22:B23"/>
    <mergeCell ref="F22:F23"/>
    <mergeCell ref="G22:G23"/>
  </mergeCells>
  <conditionalFormatting sqref="D10:E25">
    <cfRule type="expression" dxfId="0" priority="1">
      <formula>$D10=0</formula>
    </cfRule>
  </conditionalFormatting>
  <pageMargins left="0.7" right="0.7" top="0.75" bottom="0.75" header="0.3" footer="0.3"/>
  <pageSetup paperSize="9" scale="71" orientation="portrait" r:id="rId1"/>
  <headerFooter>
    <oddHeader>&amp;L&amp;"Arial"&amp;10&amp;K000000&amp;1#</oddHeader>
    <oddFooter>&amp;L&amp;1#&amp;"Arial"&amp;10&amp;K000000Saudi Aramco: Company General Use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jop!$A$2:$A$16</xm:f>
          </x14:formula1>
          <xm:sqref>G2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9"/>
  <sheetViews>
    <sheetView rightToLeft="1" workbookViewId="0">
      <selection activeCell="F14" sqref="F14"/>
    </sheetView>
  </sheetViews>
  <sheetFormatPr defaultRowHeight="15"/>
  <cols>
    <col min="1" max="1" width="13.5703125" bestFit="1" customWidth="1"/>
    <col min="2" max="2" width="16.85546875" bestFit="1" customWidth="1"/>
    <col min="3" max="3" width="7.7109375" style="32" customWidth="1"/>
    <col min="4" max="4" width="15" style="33" bestFit="1" customWidth="1"/>
    <col min="5" max="5" width="15" style="34" bestFit="1" customWidth="1"/>
    <col min="6" max="7" width="9.140625" customWidth="1"/>
    <col min="8" max="8" width="12.7109375" style="43" bestFit="1" customWidth="1"/>
  </cols>
  <sheetData>
    <row r="1" spans="1:9" ht="15.75" thickBot="1">
      <c r="A1" s="20" t="s">
        <v>48</v>
      </c>
      <c r="B1" s="20" t="s">
        <v>49</v>
      </c>
      <c r="C1" s="21" t="s">
        <v>8</v>
      </c>
      <c r="D1" s="22" t="s">
        <v>50</v>
      </c>
      <c r="E1" s="23" t="s">
        <v>51</v>
      </c>
      <c r="F1" s="23"/>
      <c r="G1" s="23"/>
      <c r="H1" s="23" t="s">
        <v>59</v>
      </c>
    </row>
    <row r="2" spans="1:9" ht="17.25" thickTop="1" thickBot="1">
      <c r="A2" s="35" t="s">
        <v>52</v>
      </c>
      <c r="B2" s="24" t="s">
        <v>35</v>
      </c>
      <c r="C2" s="25">
        <v>43922.415972222225</v>
      </c>
      <c r="D2" s="26">
        <v>43922.415972222225</v>
      </c>
      <c r="E2" s="27" t="s">
        <v>57</v>
      </c>
      <c r="F2" s="85" t="s">
        <v>58</v>
      </c>
      <c r="G2" s="86">
        <f>INT(D2)</f>
        <v>43922</v>
      </c>
      <c r="H2" s="87">
        <f t="shared" ref="H2:H31" si="0">IF(AND(E2= "لم يبصم",F2="حضور"),0.375,IF(AND(E2= "لم يبصم",F2="انصراف"),0.375,(E2-G2)))</f>
        <v>0.375</v>
      </c>
      <c r="I2" s="42"/>
    </row>
    <row r="3" spans="1:9" ht="17.25" thickTop="1" thickBot="1">
      <c r="A3" s="35" t="s">
        <v>52</v>
      </c>
      <c r="B3" s="24" t="s">
        <v>35</v>
      </c>
      <c r="C3" s="25">
        <v>43922.415972222225</v>
      </c>
      <c r="D3" s="26">
        <v>43922.415972222225</v>
      </c>
      <c r="E3" s="27" t="s">
        <v>57</v>
      </c>
      <c r="F3" s="85" t="s">
        <v>19</v>
      </c>
      <c r="G3" s="86">
        <f t="shared" ref="G3:G31" si="1">INT(D3)</f>
        <v>43922</v>
      </c>
      <c r="H3" s="87">
        <f t="shared" si="0"/>
        <v>0.375</v>
      </c>
      <c r="I3" s="42"/>
    </row>
    <row r="4" spans="1:9" ht="17.25" thickTop="1" thickBot="1">
      <c r="A4" s="35" t="s">
        <v>52</v>
      </c>
      <c r="B4" s="24" t="s">
        <v>35</v>
      </c>
      <c r="C4" s="25">
        <v>43923.415972222225</v>
      </c>
      <c r="D4" s="26">
        <v>43923.415972222225</v>
      </c>
      <c r="E4" s="12">
        <v>43923.415972222225</v>
      </c>
      <c r="F4" s="85" t="s">
        <v>18</v>
      </c>
      <c r="G4" s="86">
        <f t="shared" si="1"/>
        <v>43923</v>
      </c>
      <c r="H4" s="87">
        <f>IF(AND(E4= "لم يبصم",F4="حضور"),0.375,IF(AND(E4= "لم يبصم",F4="انصراف"),0.375,(E4-G4)))</f>
        <v>0.41597222222480923</v>
      </c>
      <c r="I4" s="42"/>
    </row>
    <row r="5" spans="1:9" ht="17.25" thickTop="1" thickBot="1">
      <c r="A5" s="35" t="s">
        <v>52</v>
      </c>
      <c r="B5" s="24" t="s">
        <v>35</v>
      </c>
      <c r="C5" s="25">
        <v>43923.599305555559</v>
      </c>
      <c r="D5" s="26">
        <v>43923.599305555559</v>
      </c>
      <c r="E5" s="12">
        <v>43923.599305555559</v>
      </c>
      <c r="F5" s="85" t="s">
        <v>19</v>
      </c>
      <c r="G5" s="86">
        <f t="shared" si="1"/>
        <v>43923</v>
      </c>
      <c r="H5" s="87">
        <f t="shared" si="0"/>
        <v>0.59930555555911269</v>
      </c>
    </row>
    <row r="6" spans="1:9" ht="17.25" thickTop="1" thickBot="1">
      <c r="A6" s="35" t="s">
        <v>52</v>
      </c>
      <c r="B6" s="24" t="s">
        <v>35</v>
      </c>
      <c r="C6" s="25">
        <v>43925.395833333336</v>
      </c>
      <c r="D6" s="26">
        <v>43925.395833333336</v>
      </c>
      <c r="E6" s="12">
        <v>43925.395833333336</v>
      </c>
      <c r="F6" s="85" t="s">
        <v>18</v>
      </c>
      <c r="G6" s="86">
        <f t="shared" si="1"/>
        <v>43925</v>
      </c>
      <c r="H6" s="87">
        <f t="shared" si="0"/>
        <v>0.39583333333575865</v>
      </c>
    </row>
    <row r="7" spans="1:9" ht="17.25" thickTop="1" thickBot="1">
      <c r="A7" s="35" t="s">
        <v>52</v>
      </c>
      <c r="B7" s="24" t="s">
        <v>35</v>
      </c>
      <c r="C7" s="25">
        <v>43925.588888888888</v>
      </c>
      <c r="D7" s="26">
        <v>43925.588888888888</v>
      </c>
      <c r="E7" s="12">
        <v>43925.588888888888</v>
      </c>
      <c r="F7" s="85" t="s">
        <v>19</v>
      </c>
      <c r="G7" s="86">
        <f t="shared" si="1"/>
        <v>43925</v>
      </c>
      <c r="H7" s="87">
        <f t="shared" si="0"/>
        <v>0.58888888888759539</v>
      </c>
    </row>
    <row r="8" spans="1:9" ht="17.25" thickTop="1" thickBot="1">
      <c r="A8" s="35" t="s">
        <v>52</v>
      </c>
      <c r="B8" s="24" t="s">
        <v>35</v>
      </c>
      <c r="C8" s="25">
        <v>43926.388888888891</v>
      </c>
      <c r="D8" s="26">
        <v>43926.388888888891</v>
      </c>
      <c r="E8" s="12">
        <v>43926.388888888891</v>
      </c>
      <c r="F8" s="85" t="s">
        <v>18</v>
      </c>
      <c r="G8" s="86">
        <f t="shared" si="1"/>
        <v>43926</v>
      </c>
      <c r="H8" s="87">
        <f t="shared" si="0"/>
        <v>0.38888888889050577</v>
      </c>
    </row>
    <row r="9" spans="1:9" ht="17.25" thickTop="1" thickBot="1">
      <c r="A9" s="35" t="s">
        <v>52</v>
      </c>
      <c r="B9" s="24" t="s">
        <v>35</v>
      </c>
      <c r="C9" s="25">
        <v>43926.589583333334</v>
      </c>
      <c r="D9" s="26">
        <v>43926.589583333334</v>
      </c>
      <c r="E9" s="12">
        <v>43926.589583333334</v>
      </c>
      <c r="F9" s="85" t="s">
        <v>19</v>
      </c>
      <c r="G9" s="86">
        <f t="shared" si="1"/>
        <v>43926</v>
      </c>
      <c r="H9" s="87">
        <f t="shared" si="0"/>
        <v>0.58958333333430346</v>
      </c>
    </row>
    <row r="10" spans="1:9" ht="17.25" thickTop="1" thickBot="1">
      <c r="A10" s="35" t="s">
        <v>52</v>
      </c>
      <c r="B10" s="24" t="s">
        <v>35</v>
      </c>
      <c r="C10" s="25">
        <v>43927.586111111108</v>
      </c>
      <c r="D10" s="26">
        <v>43927.586111111108</v>
      </c>
      <c r="E10" s="27" t="s">
        <v>57</v>
      </c>
      <c r="F10" s="85" t="s">
        <v>58</v>
      </c>
      <c r="G10" s="86">
        <f t="shared" si="1"/>
        <v>43927</v>
      </c>
      <c r="H10" s="87">
        <f>IF(AND(E10= "لم يبصم",F10="حضور"),0.375,IF(AND(E10= "لم يبصم",F10="انصراف"),0.375,(E10-G10)))</f>
        <v>0.375</v>
      </c>
    </row>
    <row r="11" spans="1:9" ht="17.25" thickTop="1" thickBot="1">
      <c r="A11" s="35" t="s">
        <v>52</v>
      </c>
      <c r="B11" s="24" t="s">
        <v>35</v>
      </c>
      <c r="C11" s="25">
        <v>43927.586111111108</v>
      </c>
      <c r="D11" s="26">
        <v>43927.586111111108</v>
      </c>
      <c r="E11" s="12">
        <v>43927.586111111108</v>
      </c>
      <c r="F11" s="85" t="s">
        <v>19</v>
      </c>
      <c r="G11" s="86">
        <f t="shared" si="1"/>
        <v>43927</v>
      </c>
      <c r="H11" s="87">
        <f t="shared" si="0"/>
        <v>0.58611111110803904</v>
      </c>
    </row>
    <row r="12" spans="1:9" ht="17.25" thickTop="1" thickBot="1">
      <c r="A12" s="35" t="s">
        <v>52</v>
      </c>
      <c r="B12" s="24" t="s">
        <v>35</v>
      </c>
      <c r="C12" s="25">
        <v>43928.586111111108</v>
      </c>
      <c r="D12" s="26">
        <v>43928.586111111108</v>
      </c>
      <c r="E12" s="27" t="s">
        <v>57</v>
      </c>
      <c r="F12" s="85" t="s">
        <v>58</v>
      </c>
      <c r="G12" s="86">
        <f t="shared" si="1"/>
        <v>43928</v>
      </c>
      <c r="H12" s="87">
        <f t="shared" si="0"/>
        <v>0.375</v>
      </c>
    </row>
    <row r="13" spans="1:9" ht="17.25" thickTop="1" thickBot="1">
      <c r="A13" s="35" t="s">
        <v>52</v>
      </c>
      <c r="B13" s="24" t="s">
        <v>35</v>
      </c>
      <c r="C13" s="25">
        <v>43928.586111111108</v>
      </c>
      <c r="D13" s="26">
        <v>43928.586111111108</v>
      </c>
      <c r="E13" s="27" t="s">
        <v>57</v>
      </c>
      <c r="F13" s="85" t="s">
        <v>19</v>
      </c>
      <c r="G13" s="86">
        <f t="shared" si="1"/>
        <v>43928</v>
      </c>
      <c r="H13" s="87">
        <f t="shared" si="0"/>
        <v>0.375</v>
      </c>
    </row>
    <row r="14" spans="1:9" ht="17.25" thickTop="1" thickBot="1">
      <c r="A14" s="35" t="s">
        <v>52</v>
      </c>
      <c r="B14" s="24" t="s">
        <v>35</v>
      </c>
      <c r="C14" s="25">
        <v>43929.586111111108</v>
      </c>
      <c r="D14" s="26">
        <v>43929.586111111108</v>
      </c>
      <c r="E14" s="27" t="s">
        <v>57</v>
      </c>
      <c r="F14" s="85" t="s">
        <v>58</v>
      </c>
      <c r="G14" s="86">
        <f t="shared" si="1"/>
        <v>43929</v>
      </c>
      <c r="H14" s="87">
        <f t="shared" si="0"/>
        <v>0.375</v>
      </c>
    </row>
    <row r="15" spans="1:9" ht="17.25" thickTop="1" thickBot="1">
      <c r="A15" s="35" t="s">
        <v>52</v>
      </c>
      <c r="B15" s="24" t="s">
        <v>35</v>
      </c>
      <c r="C15" s="25">
        <v>43929.586111111108</v>
      </c>
      <c r="D15" s="26">
        <v>43929.586111111108</v>
      </c>
      <c r="E15" s="27" t="s">
        <v>57</v>
      </c>
      <c r="F15" s="85" t="s">
        <v>19</v>
      </c>
      <c r="G15" s="86">
        <f t="shared" si="1"/>
        <v>43929</v>
      </c>
      <c r="H15" s="87">
        <f t="shared" si="0"/>
        <v>0.375</v>
      </c>
    </row>
    <row r="16" spans="1:9" ht="17.25" thickTop="1" thickBot="1">
      <c r="A16" s="35" t="s">
        <v>52</v>
      </c>
      <c r="B16" s="24" t="s">
        <v>35</v>
      </c>
      <c r="C16" s="25">
        <v>43930.424305555556</v>
      </c>
      <c r="D16" s="26">
        <v>43930.424305555556</v>
      </c>
      <c r="E16" s="12">
        <v>43930.424305555556</v>
      </c>
      <c r="F16" s="85" t="s">
        <v>18</v>
      </c>
      <c r="G16" s="86">
        <f t="shared" si="1"/>
        <v>43930</v>
      </c>
      <c r="H16" s="87">
        <f t="shared" si="0"/>
        <v>0.42430555555620231</v>
      </c>
    </row>
    <row r="17" spans="1:8" ht="17.25" thickTop="1" thickBot="1">
      <c r="A17" s="35" t="s">
        <v>52</v>
      </c>
      <c r="B17" s="24" t="s">
        <v>35</v>
      </c>
      <c r="C17" s="25">
        <v>43930.570833333331</v>
      </c>
      <c r="D17" s="26">
        <v>43930.570833333331</v>
      </c>
      <c r="E17" s="12">
        <v>43930.570833333331</v>
      </c>
      <c r="F17" s="85" t="s">
        <v>19</v>
      </c>
      <c r="G17" s="86">
        <f t="shared" si="1"/>
        <v>43930</v>
      </c>
      <c r="H17" s="87">
        <f t="shared" si="0"/>
        <v>0.57083333333139308</v>
      </c>
    </row>
    <row r="18" spans="1:8" ht="17.25" thickTop="1" thickBot="1">
      <c r="A18" s="35" t="s">
        <v>52</v>
      </c>
      <c r="B18" s="24" t="s">
        <v>35</v>
      </c>
      <c r="C18" s="25">
        <v>43932.431944444441</v>
      </c>
      <c r="D18" s="26">
        <v>43932.431944444441</v>
      </c>
      <c r="E18" s="12">
        <v>43932.431944444441</v>
      </c>
      <c r="F18" s="85" t="s">
        <v>18</v>
      </c>
      <c r="G18" s="86">
        <f t="shared" si="1"/>
        <v>43932</v>
      </c>
      <c r="H18" s="87">
        <f t="shared" si="0"/>
        <v>0.43194444444088731</v>
      </c>
    </row>
    <row r="19" spans="1:8" ht="17.25" thickTop="1" thickBot="1">
      <c r="A19" s="35" t="s">
        <v>52</v>
      </c>
      <c r="B19" s="24" t="s">
        <v>35</v>
      </c>
      <c r="C19" s="25">
        <v>43932.594444444447</v>
      </c>
      <c r="D19" s="26">
        <v>43932.594444444447</v>
      </c>
      <c r="E19" s="12">
        <v>43932.594444444447</v>
      </c>
      <c r="F19" s="85" t="s">
        <v>19</v>
      </c>
      <c r="G19" s="86">
        <f t="shared" si="1"/>
        <v>43932</v>
      </c>
      <c r="H19" s="87">
        <f t="shared" si="0"/>
        <v>0.59444444444670808</v>
      </c>
    </row>
    <row r="20" spans="1:8" ht="17.25" thickTop="1" thickBot="1">
      <c r="A20" s="35" t="s">
        <v>52</v>
      </c>
      <c r="B20" s="24" t="s">
        <v>35</v>
      </c>
      <c r="C20" s="25">
        <v>43933.388888888891</v>
      </c>
      <c r="D20" s="26">
        <v>43933.388888888891</v>
      </c>
      <c r="E20" s="12">
        <v>43933.388888888891</v>
      </c>
      <c r="F20" s="85" t="s">
        <v>18</v>
      </c>
      <c r="G20" s="86">
        <f t="shared" si="1"/>
        <v>43933</v>
      </c>
      <c r="H20" s="87">
        <f t="shared" si="0"/>
        <v>0.38888888889050577</v>
      </c>
    </row>
    <row r="21" spans="1:8" ht="17.25" thickTop="1" thickBot="1">
      <c r="A21" s="35" t="s">
        <v>52</v>
      </c>
      <c r="B21" s="24" t="s">
        <v>35</v>
      </c>
      <c r="C21" s="25">
        <v>43933.589583333334</v>
      </c>
      <c r="D21" s="26">
        <v>43933.589583333334</v>
      </c>
      <c r="E21" s="12">
        <v>43933.589583333334</v>
      </c>
      <c r="F21" s="85" t="s">
        <v>19</v>
      </c>
      <c r="G21" s="86">
        <f t="shared" si="1"/>
        <v>43933</v>
      </c>
      <c r="H21" s="87">
        <f t="shared" si="0"/>
        <v>0.58958333333430346</v>
      </c>
    </row>
    <row r="22" spans="1:8" ht="17.25" thickTop="1" thickBot="1">
      <c r="A22" s="35" t="s">
        <v>52</v>
      </c>
      <c r="B22" s="24" t="s">
        <v>35</v>
      </c>
      <c r="C22" s="25">
        <v>43934.408333333333</v>
      </c>
      <c r="D22" s="26">
        <v>43934.408333333333</v>
      </c>
      <c r="E22" s="12">
        <v>43934.408333333333</v>
      </c>
      <c r="F22" s="85" t="s">
        <v>18</v>
      </c>
      <c r="G22" s="86">
        <f t="shared" si="1"/>
        <v>43934</v>
      </c>
      <c r="H22" s="87">
        <f t="shared" si="0"/>
        <v>0.40833333333284827</v>
      </c>
    </row>
    <row r="23" spans="1:8" ht="17.25" thickTop="1" thickBot="1">
      <c r="A23" s="35" t="s">
        <v>52</v>
      </c>
      <c r="B23" s="24" t="s">
        <v>35</v>
      </c>
      <c r="C23" s="25">
        <v>43934.605555555558</v>
      </c>
      <c r="D23" s="26">
        <v>43934.605555555558</v>
      </c>
      <c r="E23" s="12">
        <v>43934.605555555558</v>
      </c>
      <c r="F23" s="85" t="s">
        <v>19</v>
      </c>
      <c r="G23" s="86">
        <f t="shared" si="1"/>
        <v>43934</v>
      </c>
      <c r="H23" s="87">
        <f t="shared" si="0"/>
        <v>0.6055555555576575</v>
      </c>
    </row>
    <row r="24" spans="1:8" ht="17.25" thickTop="1" thickBot="1">
      <c r="A24" s="35" t="s">
        <v>52</v>
      </c>
      <c r="B24" s="24" t="s">
        <v>35</v>
      </c>
      <c r="C24" s="25">
        <v>43935.397222222222</v>
      </c>
      <c r="D24" s="26">
        <v>43935.397222222222</v>
      </c>
      <c r="E24" s="12">
        <v>43935.397222222222</v>
      </c>
      <c r="F24" s="85" t="s">
        <v>18</v>
      </c>
      <c r="G24" s="86">
        <f t="shared" si="1"/>
        <v>43935</v>
      </c>
      <c r="H24" s="87">
        <f t="shared" si="0"/>
        <v>0.39722222222189885</v>
      </c>
    </row>
    <row r="25" spans="1:8" ht="17.25" thickTop="1" thickBot="1">
      <c r="A25" s="35" t="s">
        <v>52</v>
      </c>
      <c r="B25" s="24" t="s">
        <v>35</v>
      </c>
      <c r="C25" s="25">
        <v>43935.397222222222</v>
      </c>
      <c r="D25" s="26">
        <v>43935.397222222222</v>
      </c>
      <c r="E25" s="27" t="s">
        <v>57</v>
      </c>
      <c r="F25" s="85" t="s">
        <v>19</v>
      </c>
      <c r="G25" s="86">
        <f t="shared" si="1"/>
        <v>43935</v>
      </c>
      <c r="H25" s="87">
        <f t="shared" si="0"/>
        <v>0.375</v>
      </c>
    </row>
    <row r="26" spans="1:8" ht="17.25" thickTop="1" thickBot="1">
      <c r="A26" s="35" t="s">
        <v>52</v>
      </c>
      <c r="B26" s="24" t="s">
        <v>35</v>
      </c>
      <c r="C26" s="25">
        <v>43936.388194444444</v>
      </c>
      <c r="D26" s="26">
        <v>43936.388194444444</v>
      </c>
      <c r="E26" s="12">
        <v>43936.388194444444</v>
      </c>
      <c r="F26" s="85" t="s">
        <v>18</v>
      </c>
      <c r="G26" s="86">
        <f t="shared" si="1"/>
        <v>43936</v>
      </c>
      <c r="H26" s="87">
        <f t="shared" si="0"/>
        <v>0.38819444444379769</v>
      </c>
    </row>
    <row r="27" spans="1:8" ht="17.25" thickTop="1" thickBot="1">
      <c r="A27" s="35" t="s">
        <v>52</v>
      </c>
      <c r="B27" s="24" t="s">
        <v>35</v>
      </c>
      <c r="C27" s="25">
        <v>43936.595833333333</v>
      </c>
      <c r="D27" s="26">
        <v>43936.595833333333</v>
      </c>
      <c r="E27" s="12">
        <v>43936.595833333333</v>
      </c>
      <c r="F27" s="85" t="s">
        <v>19</v>
      </c>
      <c r="G27" s="86">
        <f t="shared" si="1"/>
        <v>43936</v>
      </c>
      <c r="H27" s="87">
        <f t="shared" si="0"/>
        <v>0.59583333333284827</v>
      </c>
    </row>
    <row r="28" spans="1:8" ht="17.25" thickTop="1" thickBot="1">
      <c r="A28" s="35" t="s">
        <v>52</v>
      </c>
      <c r="B28" s="24" t="s">
        <v>35</v>
      </c>
      <c r="C28" s="25">
        <v>43937.350694444445</v>
      </c>
      <c r="D28" s="26">
        <v>43937.350694444445</v>
      </c>
      <c r="E28" s="12">
        <v>43937.350694444445</v>
      </c>
      <c r="F28" s="85" t="s">
        <v>18</v>
      </c>
      <c r="G28" s="86">
        <f t="shared" si="1"/>
        <v>43937</v>
      </c>
      <c r="H28" s="87">
        <f t="shared" si="0"/>
        <v>0.35069444444525288</v>
      </c>
    </row>
    <row r="29" spans="1:8" ht="17.25" thickTop="1" thickBot="1">
      <c r="A29" s="35" t="s">
        <v>52</v>
      </c>
      <c r="B29" s="24" t="s">
        <v>35</v>
      </c>
      <c r="C29" s="25">
        <v>43937.583333333336</v>
      </c>
      <c r="D29" s="26">
        <v>43937.583333333336</v>
      </c>
      <c r="E29" s="12">
        <v>43937.583333333336</v>
      </c>
      <c r="F29" s="85" t="s">
        <v>19</v>
      </c>
      <c r="G29" s="86">
        <f t="shared" si="1"/>
        <v>43937</v>
      </c>
      <c r="H29" s="87">
        <f t="shared" si="0"/>
        <v>0.58333333333575865</v>
      </c>
    </row>
    <row r="30" spans="1:8" ht="17.25" thickTop="1" thickBot="1">
      <c r="A30" s="35" t="s">
        <v>52</v>
      </c>
      <c r="B30" s="24" t="s">
        <v>35</v>
      </c>
      <c r="C30" s="25">
        <v>43939.359027777777</v>
      </c>
      <c r="D30" s="26">
        <v>43939.359027777777</v>
      </c>
      <c r="E30" s="12">
        <v>43939.359027777777</v>
      </c>
      <c r="F30" s="85" t="s">
        <v>18</v>
      </c>
      <c r="G30" s="86">
        <f t="shared" si="1"/>
        <v>43939</v>
      </c>
      <c r="H30" s="87">
        <f t="shared" si="0"/>
        <v>0.35902777777664596</v>
      </c>
    </row>
    <row r="31" spans="1:8" ht="17.25" thickTop="1" thickBot="1">
      <c r="A31" s="35" t="s">
        <v>52</v>
      </c>
      <c r="B31" s="24" t="s">
        <v>35</v>
      </c>
      <c r="C31" s="25">
        <v>43939.604166666664</v>
      </c>
      <c r="D31" s="26">
        <v>43939.604166666664</v>
      </c>
      <c r="E31" s="12">
        <v>43939.604166666664</v>
      </c>
      <c r="F31" s="85" t="s">
        <v>19</v>
      </c>
      <c r="G31" s="86">
        <f t="shared" si="1"/>
        <v>43939</v>
      </c>
      <c r="H31" s="87">
        <f t="shared" si="0"/>
        <v>0.60416666666424135</v>
      </c>
    </row>
    <row r="32" spans="1:8" ht="17.25" thickTop="1" thickBot="1">
      <c r="A32" s="35" t="s">
        <v>52</v>
      </c>
      <c r="B32" s="24" t="s">
        <v>35</v>
      </c>
      <c r="C32" s="25">
        <v>43940.39166666667</v>
      </c>
      <c r="D32" s="26">
        <v>43940.39166666667</v>
      </c>
      <c r="E32" s="12">
        <v>43940.39166666667</v>
      </c>
      <c r="F32" s="85" t="s">
        <v>18</v>
      </c>
      <c r="G32" s="86">
        <f t="shared" ref="G32:G95" si="2">INT(D32)</f>
        <v>43940</v>
      </c>
      <c r="H32" s="87">
        <f t="shared" ref="H32:H95" si="3">IF(AND(E32= "لم يبصم",F32="حضور"),0.375,IF(AND(E32= "لم يبصم",F32="انصراف"),0.375,(E32-G32)))</f>
        <v>0.39166666667006211</v>
      </c>
    </row>
    <row r="33" spans="1:8" ht="17.25" thickTop="1" thickBot="1">
      <c r="A33" s="35" t="s">
        <v>52</v>
      </c>
      <c r="B33" s="24" t="s">
        <v>35</v>
      </c>
      <c r="C33" s="25">
        <v>43940.584027777775</v>
      </c>
      <c r="D33" s="26">
        <v>43940.584027777775</v>
      </c>
      <c r="E33" s="12">
        <v>43940.584027777775</v>
      </c>
      <c r="F33" s="85" t="s">
        <v>19</v>
      </c>
      <c r="G33" s="86">
        <f t="shared" si="2"/>
        <v>43940</v>
      </c>
      <c r="H33" s="87">
        <f t="shared" si="3"/>
        <v>0.58402777777519077</v>
      </c>
    </row>
    <row r="34" spans="1:8" ht="17.25" thickTop="1" thickBot="1">
      <c r="A34" s="35" t="s">
        <v>52</v>
      </c>
      <c r="B34" s="24" t="s">
        <v>35</v>
      </c>
      <c r="C34" s="25">
        <v>43941.404166666667</v>
      </c>
      <c r="D34" s="26">
        <v>43941.404166666667</v>
      </c>
      <c r="E34" s="12">
        <v>43941.404166666667</v>
      </c>
      <c r="F34" s="85" t="s">
        <v>18</v>
      </c>
      <c r="G34" s="86">
        <f t="shared" si="2"/>
        <v>43941</v>
      </c>
      <c r="H34" s="87">
        <f t="shared" si="3"/>
        <v>0.40416666666715173</v>
      </c>
    </row>
    <row r="35" spans="1:8" ht="17.25" thickTop="1" thickBot="1">
      <c r="A35" s="35" t="s">
        <v>52</v>
      </c>
      <c r="B35" s="24" t="s">
        <v>35</v>
      </c>
      <c r="C35" s="25">
        <v>43941.586805555555</v>
      </c>
      <c r="D35" s="26">
        <v>43941.586805555555</v>
      </c>
      <c r="E35" s="12">
        <v>43941.586805555555</v>
      </c>
      <c r="F35" s="85" t="s">
        <v>19</v>
      </c>
      <c r="G35" s="86">
        <f t="shared" si="2"/>
        <v>43941</v>
      </c>
      <c r="H35" s="87">
        <f t="shared" si="3"/>
        <v>0.58680555555474712</v>
      </c>
    </row>
    <row r="36" spans="1:8" ht="17.25" thickTop="1" thickBot="1">
      <c r="A36" s="35" t="s">
        <v>52</v>
      </c>
      <c r="B36" s="24" t="s">
        <v>35</v>
      </c>
      <c r="C36" s="25">
        <v>43942.417361111111</v>
      </c>
      <c r="D36" s="26">
        <v>43942.417361111111</v>
      </c>
      <c r="E36" s="12">
        <v>43942.417361111111</v>
      </c>
      <c r="F36" s="85" t="s">
        <v>18</v>
      </c>
      <c r="G36" s="86">
        <f t="shared" si="2"/>
        <v>43942</v>
      </c>
      <c r="H36" s="87">
        <f t="shared" si="3"/>
        <v>0.41736111111094942</v>
      </c>
    </row>
    <row r="37" spans="1:8" ht="17.25" thickTop="1" thickBot="1">
      <c r="A37" s="35" t="s">
        <v>52</v>
      </c>
      <c r="B37" s="24" t="s">
        <v>35</v>
      </c>
      <c r="C37" s="25">
        <v>43942.417361111111</v>
      </c>
      <c r="D37" s="26">
        <v>43942.417361111111</v>
      </c>
      <c r="E37" s="27" t="s">
        <v>57</v>
      </c>
      <c r="F37" s="85" t="s">
        <v>19</v>
      </c>
      <c r="G37" s="86">
        <f t="shared" si="2"/>
        <v>43942</v>
      </c>
      <c r="H37" s="87">
        <f t="shared" si="3"/>
        <v>0.375</v>
      </c>
    </row>
    <row r="38" spans="1:8" ht="17.25" thickTop="1" thickBot="1">
      <c r="A38" s="35" t="s">
        <v>52</v>
      </c>
      <c r="B38" s="24" t="s">
        <v>35</v>
      </c>
      <c r="C38" s="25">
        <v>43943.084027777775</v>
      </c>
      <c r="D38" s="26">
        <v>43943.084027777775</v>
      </c>
      <c r="E38" s="27" t="s">
        <v>57</v>
      </c>
      <c r="F38" s="85" t="s">
        <v>58</v>
      </c>
      <c r="G38" s="86">
        <f t="shared" si="2"/>
        <v>43943</v>
      </c>
      <c r="H38" s="87">
        <f>IF(AND(E38= "لم يبصم",F38="حضور"),0.375,IF(AND(E38= "لم يبصم",F38="انصراف"),0.375,(E38-G38)))</f>
        <v>0.375</v>
      </c>
    </row>
    <row r="39" spans="1:8" ht="17.25" thickTop="1" thickBot="1">
      <c r="A39" s="35" t="s">
        <v>52</v>
      </c>
      <c r="B39" s="24" t="s">
        <v>35</v>
      </c>
      <c r="C39" s="25">
        <v>43943.105555555558</v>
      </c>
      <c r="D39" s="26">
        <v>43943.105555555558</v>
      </c>
      <c r="E39" s="12">
        <v>43943.105555555558</v>
      </c>
      <c r="F39" s="85" t="s">
        <v>19</v>
      </c>
      <c r="G39" s="86">
        <f t="shared" si="2"/>
        <v>43943</v>
      </c>
      <c r="H39" s="87">
        <f t="shared" si="3"/>
        <v>0.1055555555576575</v>
      </c>
    </row>
    <row r="40" spans="1:8" ht="17.25" thickTop="1" thickBot="1">
      <c r="A40" s="35" t="s">
        <v>52</v>
      </c>
      <c r="B40" s="24" t="s">
        <v>34</v>
      </c>
      <c r="C40" s="25">
        <v>43922.250694444447</v>
      </c>
      <c r="D40" s="26">
        <v>43922.250694444447</v>
      </c>
      <c r="E40" s="12">
        <v>43922.250694444447</v>
      </c>
      <c r="F40" s="85" t="s">
        <v>18</v>
      </c>
      <c r="G40" s="86">
        <f t="shared" si="2"/>
        <v>43922</v>
      </c>
      <c r="H40" s="87">
        <f t="shared" si="3"/>
        <v>0.25069444444670808</v>
      </c>
    </row>
    <row r="41" spans="1:8" ht="17.25" thickTop="1" thickBot="1">
      <c r="A41" s="35" t="s">
        <v>52</v>
      </c>
      <c r="B41" s="24" t="s">
        <v>34</v>
      </c>
      <c r="C41" s="25">
        <v>43922.6</v>
      </c>
      <c r="D41" s="26">
        <v>43922.6</v>
      </c>
      <c r="E41" s="12">
        <v>43922.6</v>
      </c>
      <c r="F41" s="85" t="s">
        <v>19</v>
      </c>
      <c r="G41" s="86">
        <f t="shared" si="2"/>
        <v>43922</v>
      </c>
      <c r="H41" s="87">
        <f t="shared" si="3"/>
        <v>0.59999999999854481</v>
      </c>
    </row>
    <row r="42" spans="1:8" ht="17.25" thickTop="1" thickBot="1">
      <c r="A42" s="35" t="s">
        <v>52</v>
      </c>
      <c r="B42" s="24" t="s">
        <v>34</v>
      </c>
      <c r="C42" s="25">
        <v>43923.248611111114</v>
      </c>
      <c r="D42" s="26">
        <v>43923.248611111114</v>
      </c>
      <c r="E42" s="12">
        <v>43923.248611111114</v>
      </c>
      <c r="F42" s="85" t="s">
        <v>18</v>
      </c>
      <c r="G42" s="86">
        <f t="shared" si="2"/>
        <v>43923</v>
      </c>
      <c r="H42" s="87">
        <f t="shared" si="3"/>
        <v>0.24861111111385981</v>
      </c>
    </row>
    <row r="43" spans="1:8" ht="17.25" thickTop="1" thickBot="1">
      <c r="A43" s="35" t="s">
        <v>52</v>
      </c>
      <c r="B43" s="24" t="s">
        <v>34</v>
      </c>
      <c r="C43" s="25">
        <v>43923.61041666667</v>
      </c>
      <c r="D43" s="26">
        <v>43923.61041666667</v>
      </c>
      <c r="E43" s="12">
        <v>43923.61041666667</v>
      </c>
      <c r="F43" s="85" t="s">
        <v>19</v>
      </c>
      <c r="G43" s="86">
        <f t="shared" si="2"/>
        <v>43923</v>
      </c>
      <c r="H43" s="87">
        <f t="shared" si="3"/>
        <v>0.61041666667006211</v>
      </c>
    </row>
    <row r="44" spans="1:8" ht="17.25" thickTop="1" thickBot="1">
      <c r="A44" s="35" t="s">
        <v>52</v>
      </c>
      <c r="B44" s="24" t="s">
        <v>34</v>
      </c>
      <c r="C44" s="25">
        <v>43925.245138888888</v>
      </c>
      <c r="D44" s="26">
        <v>43925.245138888888</v>
      </c>
      <c r="E44" s="12">
        <v>43925.245138888888</v>
      </c>
      <c r="F44" s="85" t="s">
        <v>18</v>
      </c>
      <c r="G44" s="86">
        <f t="shared" si="2"/>
        <v>43925</v>
      </c>
      <c r="H44" s="87">
        <f t="shared" si="3"/>
        <v>0.24513888888759539</v>
      </c>
    </row>
    <row r="45" spans="1:8" ht="17.25" thickTop="1" thickBot="1">
      <c r="A45" s="35" t="s">
        <v>52</v>
      </c>
      <c r="B45" s="24" t="s">
        <v>34</v>
      </c>
      <c r="C45" s="25">
        <v>43925.607638888891</v>
      </c>
      <c r="D45" s="26">
        <v>43925.607638888891</v>
      </c>
      <c r="E45" s="12">
        <v>43925.607638888891</v>
      </c>
      <c r="F45" s="85" t="s">
        <v>19</v>
      </c>
      <c r="G45" s="86">
        <f t="shared" si="2"/>
        <v>43925</v>
      </c>
      <c r="H45" s="87">
        <f t="shared" si="3"/>
        <v>0.60763888889050577</v>
      </c>
    </row>
    <row r="46" spans="1:8" ht="17.25" thickTop="1" thickBot="1">
      <c r="A46" s="35" t="s">
        <v>52</v>
      </c>
      <c r="B46" s="24" t="s">
        <v>34</v>
      </c>
      <c r="C46" s="25">
        <v>43926.245138888888</v>
      </c>
      <c r="D46" s="26">
        <v>43926.245138888888</v>
      </c>
      <c r="E46" s="12">
        <v>43926.245138888888</v>
      </c>
      <c r="F46" s="85" t="s">
        <v>18</v>
      </c>
      <c r="G46" s="86">
        <f t="shared" si="2"/>
        <v>43926</v>
      </c>
      <c r="H46" s="87">
        <f t="shared" si="3"/>
        <v>0.24513888888759539</v>
      </c>
    </row>
    <row r="47" spans="1:8" ht="17.25" thickTop="1" thickBot="1">
      <c r="A47" s="35" t="s">
        <v>52</v>
      </c>
      <c r="B47" s="24" t="s">
        <v>34</v>
      </c>
      <c r="C47" s="25">
        <v>43926.598611111112</v>
      </c>
      <c r="D47" s="26">
        <v>43926.598611111112</v>
      </c>
      <c r="E47" s="12">
        <v>43926.598611111112</v>
      </c>
      <c r="F47" s="85" t="s">
        <v>19</v>
      </c>
      <c r="G47" s="86">
        <f t="shared" si="2"/>
        <v>43926</v>
      </c>
      <c r="H47" s="87">
        <f t="shared" si="3"/>
        <v>0.59861111111240461</v>
      </c>
    </row>
    <row r="48" spans="1:8" ht="17.25" thickTop="1" thickBot="1">
      <c r="A48" s="35" t="s">
        <v>52</v>
      </c>
      <c r="B48" s="24" t="s">
        <v>34</v>
      </c>
      <c r="C48" s="25">
        <v>43927.243750000001</v>
      </c>
      <c r="D48" s="26">
        <v>43927.243750000001</v>
      </c>
      <c r="E48" s="12">
        <v>43927.243750000001</v>
      </c>
      <c r="F48" s="85" t="s">
        <v>18</v>
      </c>
      <c r="G48" s="86">
        <f t="shared" si="2"/>
        <v>43927</v>
      </c>
      <c r="H48" s="87">
        <f t="shared" si="3"/>
        <v>0.24375000000145519</v>
      </c>
    </row>
    <row r="49" spans="1:8" ht="17.25" thickTop="1" thickBot="1">
      <c r="A49" s="35" t="s">
        <v>52</v>
      </c>
      <c r="B49" s="24" t="s">
        <v>34</v>
      </c>
      <c r="C49" s="25">
        <v>43927.588194444441</v>
      </c>
      <c r="D49" s="26">
        <v>43927.588194444441</v>
      </c>
      <c r="E49" s="12">
        <v>43927.588194444441</v>
      </c>
      <c r="F49" s="85" t="s">
        <v>19</v>
      </c>
      <c r="G49" s="86">
        <f t="shared" si="2"/>
        <v>43927</v>
      </c>
      <c r="H49" s="87">
        <f t="shared" si="3"/>
        <v>0.58819444444088731</v>
      </c>
    </row>
    <row r="50" spans="1:8" ht="17.25" thickTop="1" thickBot="1">
      <c r="A50" s="35" t="s">
        <v>52</v>
      </c>
      <c r="B50" s="24" t="s">
        <v>34</v>
      </c>
      <c r="C50" s="25">
        <v>43928.248611111114</v>
      </c>
      <c r="D50" s="26">
        <v>43928.248611111114</v>
      </c>
      <c r="E50" s="12">
        <v>43928.248611111114</v>
      </c>
      <c r="F50" s="85" t="s">
        <v>18</v>
      </c>
      <c r="G50" s="86">
        <f t="shared" si="2"/>
        <v>43928</v>
      </c>
      <c r="H50" s="87">
        <f t="shared" si="3"/>
        <v>0.24861111111385981</v>
      </c>
    </row>
    <row r="51" spans="1:8" ht="17.25" thickTop="1" thickBot="1">
      <c r="A51" s="35" t="s">
        <v>52</v>
      </c>
      <c r="B51" s="24" t="s">
        <v>34</v>
      </c>
      <c r="C51" s="25">
        <v>43928.586111111108</v>
      </c>
      <c r="D51" s="26">
        <v>43928.586111111108</v>
      </c>
      <c r="E51" s="12">
        <v>43928.586111111108</v>
      </c>
      <c r="F51" s="85" t="s">
        <v>19</v>
      </c>
      <c r="G51" s="86">
        <f t="shared" si="2"/>
        <v>43928</v>
      </c>
      <c r="H51" s="87">
        <f t="shared" si="3"/>
        <v>0.58611111110803904</v>
      </c>
    </row>
    <row r="52" spans="1:8" ht="17.25" thickTop="1" thickBot="1">
      <c r="A52" s="35" t="s">
        <v>52</v>
      </c>
      <c r="B52" s="24" t="s">
        <v>34</v>
      </c>
      <c r="C52" s="25">
        <v>43929.277083333334</v>
      </c>
      <c r="D52" s="26">
        <v>43929.277083333334</v>
      </c>
      <c r="E52" s="12">
        <v>43929.277083333334</v>
      </c>
      <c r="F52" s="85" t="s">
        <v>18</v>
      </c>
      <c r="G52" s="86">
        <f t="shared" si="2"/>
        <v>43929</v>
      </c>
      <c r="H52" s="87">
        <f t="shared" si="3"/>
        <v>0.27708333333430346</v>
      </c>
    </row>
    <row r="53" spans="1:8" ht="17.25" thickTop="1" thickBot="1">
      <c r="A53" s="35" t="s">
        <v>52</v>
      </c>
      <c r="B53" s="24" t="s">
        <v>34</v>
      </c>
      <c r="C53" s="25">
        <v>43929.586805555555</v>
      </c>
      <c r="D53" s="26">
        <v>43929.586805555555</v>
      </c>
      <c r="E53" s="12">
        <v>43929.586805555555</v>
      </c>
      <c r="F53" s="85" t="s">
        <v>19</v>
      </c>
      <c r="G53" s="86">
        <f t="shared" si="2"/>
        <v>43929</v>
      </c>
      <c r="H53" s="87">
        <f t="shared" si="3"/>
        <v>0.58680555555474712</v>
      </c>
    </row>
    <row r="54" spans="1:8" ht="17.25" thickTop="1" thickBot="1">
      <c r="A54" s="35" t="s">
        <v>52</v>
      </c>
      <c r="B54" s="24" t="s">
        <v>34</v>
      </c>
      <c r="C54" s="25">
        <v>43930.249305555553</v>
      </c>
      <c r="D54" s="26">
        <v>43930.249305555553</v>
      </c>
      <c r="E54" s="12">
        <v>43930.249305555553</v>
      </c>
      <c r="F54" s="85" t="s">
        <v>18</v>
      </c>
      <c r="G54" s="86">
        <f t="shared" si="2"/>
        <v>43930</v>
      </c>
      <c r="H54" s="87">
        <f t="shared" si="3"/>
        <v>0.24930555555329192</v>
      </c>
    </row>
    <row r="55" spans="1:8" ht="17.25" thickTop="1" thickBot="1">
      <c r="A55" s="35" t="s">
        <v>52</v>
      </c>
      <c r="B55" s="24" t="s">
        <v>34</v>
      </c>
      <c r="C55" s="25">
        <v>43930.249305555553</v>
      </c>
      <c r="D55" s="26">
        <v>43930.249305555553</v>
      </c>
      <c r="E55" s="27" t="s">
        <v>57</v>
      </c>
      <c r="F55" s="85" t="s">
        <v>19</v>
      </c>
      <c r="G55" s="86">
        <f t="shared" si="2"/>
        <v>43930</v>
      </c>
      <c r="H55" s="87">
        <f t="shared" si="3"/>
        <v>0.375</v>
      </c>
    </row>
    <row r="56" spans="1:8" ht="17.25" thickTop="1" thickBot="1">
      <c r="A56" s="35" t="s">
        <v>52</v>
      </c>
      <c r="B56" s="24" t="s">
        <v>34</v>
      </c>
      <c r="C56" s="25">
        <v>43932.243750000001</v>
      </c>
      <c r="D56" s="26">
        <v>43932.243750000001</v>
      </c>
      <c r="E56" s="12">
        <v>43932.243750000001</v>
      </c>
      <c r="F56" s="85" t="s">
        <v>18</v>
      </c>
      <c r="G56" s="86">
        <f t="shared" si="2"/>
        <v>43932</v>
      </c>
      <c r="H56" s="87">
        <f t="shared" si="3"/>
        <v>0.24375000000145519</v>
      </c>
    </row>
    <row r="57" spans="1:8" ht="17.25" thickTop="1" thickBot="1">
      <c r="A57" s="35" t="s">
        <v>52</v>
      </c>
      <c r="B57" s="24" t="s">
        <v>34</v>
      </c>
      <c r="C57" s="25">
        <v>43932.586805555555</v>
      </c>
      <c r="D57" s="26">
        <v>43932.586805555555</v>
      </c>
      <c r="E57" s="12">
        <v>43932.586805555555</v>
      </c>
      <c r="F57" s="85" t="s">
        <v>19</v>
      </c>
      <c r="G57" s="86">
        <f t="shared" si="2"/>
        <v>43932</v>
      </c>
      <c r="H57" s="87">
        <f t="shared" si="3"/>
        <v>0.58680555555474712</v>
      </c>
    </row>
    <row r="58" spans="1:8" ht="17.25" thickTop="1" thickBot="1">
      <c r="A58" s="35" t="s">
        <v>52</v>
      </c>
      <c r="B58" s="24" t="s">
        <v>34</v>
      </c>
      <c r="C58" s="25">
        <v>43933.245138888888</v>
      </c>
      <c r="D58" s="26">
        <v>43933.245138888888</v>
      </c>
      <c r="E58" s="12">
        <v>43933.245138888888</v>
      </c>
      <c r="F58" s="85" t="s">
        <v>18</v>
      </c>
      <c r="G58" s="86">
        <f t="shared" si="2"/>
        <v>43933</v>
      </c>
      <c r="H58" s="87">
        <f t="shared" si="3"/>
        <v>0.24513888888759539</v>
      </c>
    </row>
    <row r="59" spans="1:8" ht="17.25" thickTop="1" thickBot="1">
      <c r="A59" s="35" t="s">
        <v>52</v>
      </c>
      <c r="B59" s="24" t="s">
        <v>34</v>
      </c>
      <c r="C59" s="25">
        <v>43933.586111111108</v>
      </c>
      <c r="D59" s="26">
        <v>43933.586111111108</v>
      </c>
      <c r="E59" s="12">
        <v>43933.586111111108</v>
      </c>
      <c r="F59" s="85" t="s">
        <v>19</v>
      </c>
      <c r="G59" s="86">
        <f t="shared" si="2"/>
        <v>43933</v>
      </c>
      <c r="H59" s="87">
        <f t="shared" si="3"/>
        <v>0.58611111110803904</v>
      </c>
    </row>
    <row r="60" spans="1:8" ht="17.25" thickTop="1" thickBot="1">
      <c r="A60" s="35" t="s">
        <v>52</v>
      </c>
      <c r="B60" s="24" t="s">
        <v>34</v>
      </c>
      <c r="C60" s="25">
        <v>43934.249305555553</v>
      </c>
      <c r="D60" s="26">
        <v>43934.249305555553</v>
      </c>
      <c r="E60" s="12">
        <v>43934.249305555553</v>
      </c>
      <c r="F60" s="85" t="s">
        <v>18</v>
      </c>
      <c r="G60" s="86">
        <f t="shared" si="2"/>
        <v>43934</v>
      </c>
      <c r="H60" s="87">
        <f t="shared" si="3"/>
        <v>0.24930555555329192</v>
      </c>
    </row>
    <row r="61" spans="1:8" ht="17.25" thickTop="1" thickBot="1">
      <c r="A61" s="35" t="s">
        <v>52</v>
      </c>
      <c r="B61" s="24" t="s">
        <v>34</v>
      </c>
      <c r="C61" s="25">
        <v>43934.586111111108</v>
      </c>
      <c r="D61" s="26">
        <v>43934.586111111108</v>
      </c>
      <c r="E61" s="12">
        <v>43934.586111111108</v>
      </c>
      <c r="F61" s="85" t="s">
        <v>19</v>
      </c>
      <c r="G61" s="86">
        <f t="shared" si="2"/>
        <v>43934</v>
      </c>
      <c r="H61" s="87">
        <f t="shared" si="3"/>
        <v>0.58611111110803904</v>
      </c>
    </row>
    <row r="62" spans="1:8" ht="17.25" thickTop="1" thickBot="1">
      <c r="A62" s="35" t="s">
        <v>52</v>
      </c>
      <c r="B62" s="24" t="s">
        <v>34</v>
      </c>
      <c r="C62" s="25">
        <v>43935.249305555553</v>
      </c>
      <c r="D62" s="26">
        <v>43935.249305555553</v>
      </c>
      <c r="E62" s="12">
        <v>43935.249305555553</v>
      </c>
      <c r="F62" s="85" t="s">
        <v>18</v>
      </c>
      <c r="G62" s="86">
        <f t="shared" si="2"/>
        <v>43935</v>
      </c>
      <c r="H62" s="87">
        <f t="shared" si="3"/>
        <v>0.24930555555329192</v>
      </c>
    </row>
    <row r="63" spans="1:8" ht="17.25" thickTop="1" thickBot="1">
      <c r="A63" s="35" t="s">
        <v>52</v>
      </c>
      <c r="B63" s="24" t="s">
        <v>34</v>
      </c>
      <c r="C63" s="25">
        <v>43935.701388888891</v>
      </c>
      <c r="D63" s="26">
        <v>43935.701388888891</v>
      </c>
      <c r="E63" s="12">
        <v>43935.701388888891</v>
      </c>
      <c r="F63" s="85" t="s">
        <v>19</v>
      </c>
      <c r="G63" s="86">
        <f t="shared" si="2"/>
        <v>43935</v>
      </c>
      <c r="H63" s="87">
        <f t="shared" si="3"/>
        <v>0.70138888889050577</v>
      </c>
    </row>
    <row r="64" spans="1:8" ht="17.25" thickTop="1" thickBot="1">
      <c r="A64" s="35" t="s">
        <v>52</v>
      </c>
      <c r="B64" s="24" t="s">
        <v>34</v>
      </c>
      <c r="C64" s="25">
        <v>43936.243750000001</v>
      </c>
      <c r="D64" s="26">
        <v>43936.243750000001</v>
      </c>
      <c r="E64" s="12">
        <v>43936.243750000001</v>
      </c>
      <c r="F64" s="85" t="s">
        <v>18</v>
      </c>
      <c r="G64" s="86">
        <f t="shared" si="2"/>
        <v>43936</v>
      </c>
      <c r="H64" s="87">
        <f t="shared" si="3"/>
        <v>0.24375000000145519</v>
      </c>
    </row>
    <row r="65" spans="1:12" ht="17.25" thickTop="1" thickBot="1">
      <c r="A65" s="35" t="s">
        <v>52</v>
      </c>
      <c r="B65" s="24" t="s">
        <v>34</v>
      </c>
      <c r="C65" s="25">
        <v>43936.706944444442</v>
      </c>
      <c r="D65" s="26">
        <v>43936.706944444442</v>
      </c>
      <c r="E65" s="12">
        <v>43936.706944444442</v>
      </c>
      <c r="F65" s="85" t="s">
        <v>19</v>
      </c>
      <c r="G65" s="86">
        <f t="shared" si="2"/>
        <v>43936</v>
      </c>
      <c r="H65" s="87">
        <f t="shared" si="3"/>
        <v>0.7069444444423425</v>
      </c>
    </row>
    <row r="66" spans="1:12" ht="17.25" thickTop="1" thickBot="1">
      <c r="A66" s="35" t="s">
        <v>52</v>
      </c>
      <c r="B66" s="24" t="s">
        <v>34</v>
      </c>
      <c r="C66" s="25">
        <v>43937.24722222222</v>
      </c>
      <c r="D66" s="26">
        <v>43937.24722222222</v>
      </c>
      <c r="E66" s="12">
        <v>43937.24722222222</v>
      </c>
      <c r="F66" s="85" t="s">
        <v>18</v>
      </c>
      <c r="G66" s="86">
        <f t="shared" si="2"/>
        <v>43937</v>
      </c>
      <c r="H66" s="87">
        <f t="shared" si="3"/>
        <v>0.24722222222044365</v>
      </c>
    </row>
    <row r="67" spans="1:12" ht="17.25" thickTop="1" thickBot="1">
      <c r="A67" s="35" t="s">
        <v>52</v>
      </c>
      <c r="B67" s="24" t="s">
        <v>34</v>
      </c>
      <c r="C67" s="25">
        <v>43937.588888888888</v>
      </c>
      <c r="D67" s="26">
        <v>43937.588888888888</v>
      </c>
      <c r="E67" s="12">
        <v>43937.588888888888</v>
      </c>
      <c r="F67" s="85" t="s">
        <v>19</v>
      </c>
      <c r="G67" s="86">
        <f t="shared" si="2"/>
        <v>43937</v>
      </c>
      <c r="H67" s="87">
        <f t="shared" si="3"/>
        <v>0.58888888888759539</v>
      </c>
    </row>
    <row r="68" spans="1:12" ht="17.25" thickTop="1" thickBot="1">
      <c r="A68" s="35" t="s">
        <v>52</v>
      </c>
      <c r="B68" s="24" t="s">
        <v>34</v>
      </c>
      <c r="C68" s="25">
        <v>43939.240277777775</v>
      </c>
      <c r="D68" s="26">
        <v>43939.240277777775</v>
      </c>
      <c r="E68" s="12">
        <v>43939.240277777775</v>
      </c>
      <c r="F68" s="85" t="s">
        <v>18</v>
      </c>
      <c r="G68" s="86">
        <f t="shared" si="2"/>
        <v>43939</v>
      </c>
      <c r="H68" s="87">
        <f t="shared" si="3"/>
        <v>0.24027777777519077</v>
      </c>
    </row>
    <row r="69" spans="1:12" ht="17.25" thickTop="1" thickBot="1">
      <c r="A69" s="35" t="s">
        <v>52</v>
      </c>
      <c r="B69" s="24" t="s">
        <v>34</v>
      </c>
      <c r="C69" s="25">
        <v>43939.586805555555</v>
      </c>
      <c r="D69" s="26">
        <v>43939.586805555555</v>
      </c>
      <c r="E69" s="12">
        <v>43939.586805555555</v>
      </c>
      <c r="F69" s="85" t="s">
        <v>19</v>
      </c>
      <c r="G69" s="86">
        <f t="shared" si="2"/>
        <v>43939</v>
      </c>
      <c r="H69" s="87">
        <f t="shared" si="3"/>
        <v>0.58680555555474712</v>
      </c>
    </row>
    <row r="70" spans="1:12" ht="17.25" thickTop="1" thickBot="1">
      <c r="A70" s="35" t="s">
        <v>52</v>
      </c>
      <c r="B70" s="24" t="s">
        <v>34</v>
      </c>
      <c r="C70" s="25">
        <v>43940.244444444441</v>
      </c>
      <c r="D70" s="26">
        <v>43940.244444444441</v>
      </c>
      <c r="E70" s="12">
        <v>43940.243750000001</v>
      </c>
      <c r="F70" s="85" t="s">
        <v>18</v>
      </c>
      <c r="G70" s="86">
        <f t="shared" si="2"/>
        <v>43940</v>
      </c>
      <c r="H70" s="87">
        <f t="shared" si="3"/>
        <v>0.24375000000145519</v>
      </c>
      <c r="L70" s="42"/>
    </row>
    <row r="71" spans="1:12" ht="17.25" thickTop="1" thickBot="1">
      <c r="A71" s="35" t="s">
        <v>52</v>
      </c>
      <c r="B71" s="24" t="s">
        <v>34</v>
      </c>
      <c r="C71" s="25">
        <v>43940.586805555555</v>
      </c>
      <c r="D71" s="26">
        <v>43940.586805555555</v>
      </c>
      <c r="E71" s="12">
        <v>43940.586805555555</v>
      </c>
      <c r="F71" s="85" t="s">
        <v>19</v>
      </c>
      <c r="G71" s="86">
        <f t="shared" si="2"/>
        <v>43940</v>
      </c>
      <c r="H71" s="87">
        <f t="shared" si="3"/>
        <v>0.58680555555474712</v>
      </c>
    </row>
    <row r="72" spans="1:12" ht="17.25" thickTop="1" thickBot="1">
      <c r="A72" s="35" t="s">
        <v>52</v>
      </c>
      <c r="B72" s="24" t="s">
        <v>34</v>
      </c>
      <c r="C72" s="25">
        <v>43941.245833333334</v>
      </c>
      <c r="D72" s="26">
        <v>43941.245833333334</v>
      </c>
      <c r="E72" s="12">
        <v>43941.245833333334</v>
      </c>
      <c r="F72" s="85" t="s">
        <v>18</v>
      </c>
      <c r="G72" s="86">
        <f t="shared" si="2"/>
        <v>43941</v>
      </c>
      <c r="H72" s="87">
        <f t="shared" si="3"/>
        <v>0.24583333333430346</v>
      </c>
    </row>
    <row r="73" spans="1:12" ht="17.25" thickTop="1" thickBot="1">
      <c r="A73" s="35" t="s">
        <v>52</v>
      </c>
      <c r="B73" s="24" t="s">
        <v>34</v>
      </c>
      <c r="C73" s="25">
        <v>43941.245833333334</v>
      </c>
      <c r="D73" s="26">
        <v>43941.245833333334</v>
      </c>
      <c r="E73" s="27" t="s">
        <v>57</v>
      </c>
      <c r="F73" s="85" t="s">
        <v>19</v>
      </c>
      <c r="G73" s="86">
        <f t="shared" si="2"/>
        <v>43941</v>
      </c>
      <c r="H73" s="87">
        <f t="shared" si="3"/>
        <v>0.375</v>
      </c>
    </row>
    <row r="74" spans="1:12" ht="17.25" thickTop="1" thickBot="1">
      <c r="A74" s="35" t="s">
        <v>52</v>
      </c>
      <c r="B74" s="24" t="s">
        <v>34</v>
      </c>
      <c r="C74" s="25">
        <v>43942.243750000001</v>
      </c>
      <c r="D74" s="26">
        <v>43942.243750000001</v>
      </c>
      <c r="E74" s="12">
        <v>43942.243750000001</v>
      </c>
      <c r="F74" s="85" t="s">
        <v>18</v>
      </c>
      <c r="G74" s="86">
        <f t="shared" si="2"/>
        <v>43942</v>
      </c>
      <c r="H74" s="87">
        <f t="shared" si="3"/>
        <v>0.24375000000145519</v>
      </c>
    </row>
    <row r="75" spans="1:12" ht="17.25" thickTop="1" thickBot="1">
      <c r="A75" s="35" t="s">
        <v>52</v>
      </c>
      <c r="B75" s="24" t="s">
        <v>34</v>
      </c>
      <c r="C75" s="25">
        <v>43942.243750000001</v>
      </c>
      <c r="D75" s="26">
        <v>43942.243750000001</v>
      </c>
      <c r="E75" s="12">
        <v>43942.243750000001</v>
      </c>
      <c r="F75" s="85" t="s">
        <v>19</v>
      </c>
      <c r="G75" s="86">
        <f t="shared" si="2"/>
        <v>43942</v>
      </c>
      <c r="H75" s="87">
        <f t="shared" si="3"/>
        <v>0.24375000000145519</v>
      </c>
    </row>
    <row r="76" spans="1:12" ht="17.25" thickTop="1" thickBot="1">
      <c r="A76" s="35" t="s">
        <v>52</v>
      </c>
      <c r="B76" s="24" t="s">
        <v>33</v>
      </c>
      <c r="C76" s="25">
        <v>43922.306944444441</v>
      </c>
      <c r="D76" s="26">
        <v>43922.306944444441</v>
      </c>
      <c r="E76" s="12">
        <v>43922.306944444441</v>
      </c>
      <c r="F76" s="85" t="s">
        <v>18</v>
      </c>
      <c r="G76" s="86">
        <f t="shared" si="2"/>
        <v>43922</v>
      </c>
      <c r="H76" s="87">
        <f t="shared" si="3"/>
        <v>0.30694444444088731</v>
      </c>
    </row>
    <row r="77" spans="1:12" ht="17.25" thickTop="1" thickBot="1">
      <c r="A77" s="35" t="s">
        <v>52</v>
      </c>
      <c r="B77" s="24" t="s">
        <v>33</v>
      </c>
      <c r="C77" s="25">
        <v>43922.598611111112</v>
      </c>
      <c r="D77" s="26">
        <v>43922.598611111112</v>
      </c>
      <c r="E77" s="12">
        <v>43922.598611111112</v>
      </c>
      <c r="F77" s="85" t="s">
        <v>19</v>
      </c>
      <c r="G77" s="86">
        <f t="shared" si="2"/>
        <v>43922</v>
      </c>
      <c r="H77" s="87">
        <f t="shared" si="3"/>
        <v>0.59861111111240461</v>
      </c>
    </row>
    <row r="78" spans="1:12" ht="17.25" thickTop="1" thickBot="1">
      <c r="A78" s="35" t="s">
        <v>52</v>
      </c>
      <c r="B78" s="24" t="s">
        <v>33</v>
      </c>
      <c r="C78" s="25">
        <v>43923.314583333333</v>
      </c>
      <c r="D78" s="26">
        <v>43923.314583333333</v>
      </c>
      <c r="E78" s="12">
        <v>43923.314583333333</v>
      </c>
      <c r="F78" s="85" t="s">
        <v>18</v>
      </c>
      <c r="G78" s="86">
        <f t="shared" si="2"/>
        <v>43923</v>
      </c>
      <c r="H78" s="87">
        <f t="shared" si="3"/>
        <v>0.31458333333284827</v>
      </c>
    </row>
    <row r="79" spans="1:12" ht="17.25" thickTop="1" thickBot="1">
      <c r="A79" s="35" t="s">
        <v>52</v>
      </c>
      <c r="B79" s="24" t="s">
        <v>33</v>
      </c>
      <c r="C79" s="25">
        <v>43923.584027777775</v>
      </c>
      <c r="D79" s="26">
        <v>43923.584027777775</v>
      </c>
      <c r="E79" s="12">
        <v>43923.584027777775</v>
      </c>
      <c r="F79" s="85" t="s">
        <v>19</v>
      </c>
      <c r="G79" s="86">
        <f t="shared" si="2"/>
        <v>43923</v>
      </c>
      <c r="H79" s="87">
        <f t="shared" si="3"/>
        <v>0.58402777777519077</v>
      </c>
    </row>
    <row r="80" spans="1:12" ht="17.25" thickTop="1" thickBot="1">
      <c r="A80" s="35" t="s">
        <v>52</v>
      </c>
      <c r="B80" s="24" t="s">
        <v>33</v>
      </c>
      <c r="C80" s="25">
        <v>43925.299305555556</v>
      </c>
      <c r="D80" s="26">
        <v>43925.299305555556</v>
      </c>
      <c r="E80" s="12">
        <v>43925.299305555556</v>
      </c>
      <c r="F80" s="85" t="s">
        <v>18</v>
      </c>
      <c r="G80" s="86">
        <f t="shared" si="2"/>
        <v>43925</v>
      </c>
      <c r="H80" s="87">
        <f t="shared" si="3"/>
        <v>0.29930555555620231</v>
      </c>
    </row>
    <row r="81" spans="1:17" ht="17.25" thickTop="1" thickBot="1">
      <c r="A81" s="35" t="s">
        <v>52</v>
      </c>
      <c r="B81" s="24" t="s">
        <v>33</v>
      </c>
      <c r="C81" s="25">
        <v>43925.584722222222</v>
      </c>
      <c r="D81" s="26">
        <v>43925.584722222222</v>
      </c>
      <c r="E81" s="12">
        <v>43925.584722222222</v>
      </c>
      <c r="F81" s="85" t="s">
        <v>19</v>
      </c>
      <c r="G81" s="86">
        <f t="shared" si="2"/>
        <v>43925</v>
      </c>
      <c r="H81" s="87">
        <f t="shared" si="3"/>
        <v>0.58472222222189885</v>
      </c>
    </row>
    <row r="82" spans="1:17" ht="17.25" thickTop="1" thickBot="1">
      <c r="A82" s="35" t="s">
        <v>52</v>
      </c>
      <c r="B82" s="24" t="s">
        <v>33</v>
      </c>
      <c r="C82" s="25">
        <v>43926.317361111112</v>
      </c>
      <c r="D82" s="26">
        <v>43926.317361111112</v>
      </c>
      <c r="E82" s="12">
        <v>43926.317361111112</v>
      </c>
      <c r="F82" s="85" t="s">
        <v>18</v>
      </c>
      <c r="G82" s="86">
        <f t="shared" si="2"/>
        <v>43926</v>
      </c>
      <c r="H82" s="87">
        <f t="shared" si="3"/>
        <v>0.31736111111240461</v>
      </c>
    </row>
    <row r="83" spans="1:17" ht="17.25" thickTop="1" thickBot="1">
      <c r="A83" s="35" t="s">
        <v>52</v>
      </c>
      <c r="B83" s="24" t="s">
        <v>33</v>
      </c>
      <c r="C83" s="25">
        <v>43926.584027777775</v>
      </c>
      <c r="D83" s="26">
        <v>43926.584027777775</v>
      </c>
      <c r="E83" s="12">
        <v>43926.584027777775</v>
      </c>
      <c r="F83" s="85" t="s">
        <v>19</v>
      </c>
      <c r="G83" s="86">
        <f t="shared" si="2"/>
        <v>43926</v>
      </c>
      <c r="H83" s="87">
        <f t="shared" si="3"/>
        <v>0.58402777777519077</v>
      </c>
    </row>
    <row r="84" spans="1:17" ht="17.25" thickTop="1" thickBot="1">
      <c r="A84" s="35" t="s">
        <v>52</v>
      </c>
      <c r="B84" s="24" t="s">
        <v>33</v>
      </c>
      <c r="C84" s="25">
        <v>43927.318749999999</v>
      </c>
      <c r="D84" s="26">
        <v>43927.318749999999</v>
      </c>
      <c r="E84" s="12">
        <v>43927.318749999999</v>
      </c>
      <c r="F84" s="85" t="s">
        <v>18</v>
      </c>
      <c r="G84" s="86">
        <f t="shared" si="2"/>
        <v>43927</v>
      </c>
      <c r="H84" s="87">
        <f t="shared" si="3"/>
        <v>0.31874999999854481</v>
      </c>
    </row>
    <row r="85" spans="1:17" ht="17.25" thickTop="1" thickBot="1">
      <c r="A85" s="35" t="s">
        <v>52</v>
      </c>
      <c r="B85" s="24" t="s">
        <v>33</v>
      </c>
      <c r="C85" s="25">
        <v>43927.587500000001</v>
      </c>
      <c r="D85" s="26">
        <v>43927.587500000001</v>
      </c>
      <c r="E85" s="12">
        <v>43927.587500000001</v>
      </c>
      <c r="F85" s="85" t="s">
        <v>19</v>
      </c>
      <c r="G85" s="86">
        <f t="shared" si="2"/>
        <v>43927</v>
      </c>
      <c r="H85" s="87">
        <f t="shared" si="3"/>
        <v>0.58750000000145519</v>
      </c>
    </row>
    <row r="86" spans="1:17" ht="17.25" thickTop="1" thickBot="1">
      <c r="A86" s="35" t="s">
        <v>52</v>
      </c>
      <c r="B86" s="24" t="s">
        <v>33</v>
      </c>
      <c r="C86" s="25">
        <v>43928.324999999997</v>
      </c>
      <c r="D86" s="26">
        <v>43928.324999999997</v>
      </c>
      <c r="E86" s="12">
        <v>43928.324999999997</v>
      </c>
      <c r="F86" s="85" t="s">
        <v>18</v>
      </c>
      <c r="G86" s="86">
        <f t="shared" si="2"/>
        <v>43928</v>
      </c>
      <c r="H86" s="87">
        <f t="shared" si="3"/>
        <v>0.32499999999708962</v>
      </c>
    </row>
    <row r="87" spans="1:17" ht="17.25" thickTop="1" thickBot="1">
      <c r="A87" s="35" t="s">
        <v>52</v>
      </c>
      <c r="B87" s="24" t="s">
        <v>33</v>
      </c>
      <c r="C87" s="25">
        <v>43928.588194444441</v>
      </c>
      <c r="D87" s="26">
        <v>43928.588194444441</v>
      </c>
      <c r="E87" s="12">
        <v>43928.588194444441</v>
      </c>
      <c r="F87" s="85" t="s">
        <v>19</v>
      </c>
      <c r="G87" s="86">
        <f t="shared" si="2"/>
        <v>43928</v>
      </c>
      <c r="H87" s="87">
        <f t="shared" si="3"/>
        <v>0.58819444444088731</v>
      </c>
    </row>
    <row r="88" spans="1:17" ht="17.25" thickTop="1" thickBot="1">
      <c r="A88" s="35" t="s">
        <v>52</v>
      </c>
      <c r="B88" s="24" t="s">
        <v>33</v>
      </c>
      <c r="C88" s="25">
        <v>43929.320138888892</v>
      </c>
      <c r="D88" s="26">
        <v>43929.320138888892</v>
      </c>
      <c r="E88" s="12">
        <v>43929.320138888892</v>
      </c>
      <c r="F88" s="85" t="s">
        <v>18</v>
      </c>
      <c r="G88" s="86">
        <f t="shared" si="2"/>
        <v>43929</v>
      </c>
      <c r="H88" s="87">
        <f t="shared" si="3"/>
        <v>0.32013888889196096</v>
      </c>
    </row>
    <row r="89" spans="1:17" ht="17.25" thickTop="1" thickBot="1">
      <c r="A89" s="35" t="s">
        <v>52</v>
      </c>
      <c r="B89" s="24" t="s">
        <v>33</v>
      </c>
      <c r="C89" s="25">
        <v>43929.584722222222</v>
      </c>
      <c r="D89" s="26">
        <v>43929.584722222222</v>
      </c>
      <c r="E89" s="12">
        <v>43929.584722222222</v>
      </c>
      <c r="F89" s="85" t="s">
        <v>19</v>
      </c>
      <c r="G89" s="86">
        <f t="shared" si="2"/>
        <v>43929</v>
      </c>
      <c r="H89" s="87">
        <f t="shared" si="3"/>
        <v>0.58472222222189885</v>
      </c>
    </row>
    <row r="90" spans="1:17" ht="17.25" thickTop="1" thickBot="1">
      <c r="A90" s="35" t="s">
        <v>52</v>
      </c>
      <c r="B90" s="24" t="s">
        <v>33</v>
      </c>
      <c r="C90" s="25">
        <v>43930.316666666666</v>
      </c>
      <c r="D90" s="26">
        <v>43930.316666666666</v>
      </c>
      <c r="E90" s="12">
        <v>43930.316666666666</v>
      </c>
      <c r="F90" s="85" t="s">
        <v>18</v>
      </c>
      <c r="G90" s="86">
        <f t="shared" si="2"/>
        <v>43930</v>
      </c>
      <c r="H90" s="87">
        <f t="shared" si="3"/>
        <v>0.31666666666569654</v>
      </c>
    </row>
    <row r="91" spans="1:17" ht="17.25" thickTop="1" thickBot="1">
      <c r="A91" s="35" t="s">
        <v>52</v>
      </c>
      <c r="B91" s="24" t="s">
        <v>33</v>
      </c>
      <c r="C91" s="25">
        <v>43930.583333333336</v>
      </c>
      <c r="D91" s="26">
        <v>43930.583333333336</v>
      </c>
      <c r="E91" s="12">
        <v>43930.583333333336</v>
      </c>
      <c r="F91" s="85" t="s">
        <v>19</v>
      </c>
      <c r="G91" s="86">
        <f t="shared" si="2"/>
        <v>43930</v>
      </c>
      <c r="H91" s="87">
        <f t="shared" si="3"/>
        <v>0.58333333333575865</v>
      </c>
    </row>
    <row r="92" spans="1:17" ht="17.25" thickTop="1" thickBot="1">
      <c r="A92" s="35" t="s">
        <v>52</v>
      </c>
      <c r="B92" s="24" t="s">
        <v>33</v>
      </c>
      <c r="C92" s="25">
        <v>43932.315972222219</v>
      </c>
      <c r="D92" s="26">
        <v>43932.315972222219</v>
      </c>
      <c r="E92" s="12">
        <v>43932.315972222219</v>
      </c>
      <c r="F92" s="85" t="s">
        <v>18</v>
      </c>
      <c r="G92" s="86">
        <f t="shared" si="2"/>
        <v>43932</v>
      </c>
      <c r="H92" s="87">
        <f t="shared" si="3"/>
        <v>0.31597222221898846</v>
      </c>
    </row>
    <row r="93" spans="1:17" ht="17.25" thickTop="1" thickBot="1">
      <c r="A93" s="35" t="s">
        <v>52</v>
      </c>
      <c r="B93" s="24" t="s">
        <v>33</v>
      </c>
      <c r="C93" s="25">
        <v>43932.587500000001</v>
      </c>
      <c r="D93" s="26">
        <v>43932.587500000001</v>
      </c>
      <c r="E93" s="12">
        <v>43932.587500000001</v>
      </c>
      <c r="F93" s="85" t="s">
        <v>19</v>
      </c>
      <c r="G93" s="86">
        <f t="shared" si="2"/>
        <v>43932</v>
      </c>
      <c r="H93" s="87">
        <f t="shared" si="3"/>
        <v>0.58750000000145519</v>
      </c>
    </row>
    <row r="94" spans="1:17" ht="17.25" thickTop="1" thickBot="1">
      <c r="A94" s="35" t="s">
        <v>52</v>
      </c>
      <c r="B94" s="24" t="s">
        <v>33</v>
      </c>
      <c r="C94" s="25">
        <v>43933.318055555559</v>
      </c>
      <c r="D94" s="26">
        <v>43933.318055555559</v>
      </c>
      <c r="E94" s="12">
        <v>43933.318055555559</v>
      </c>
      <c r="F94" s="85" t="s">
        <v>18</v>
      </c>
      <c r="G94" s="86">
        <f t="shared" si="2"/>
        <v>43933</v>
      </c>
      <c r="H94" s="87">
        <f t="shared" si="3"/>
        <v>0.31805555555911269</v>
      </c>
    </row>
    <row r="95" spans="1:17" ht="17.25" thickTop="1" thickBot="1">
      <c r="A95" s="35" t="s">
        <v>52</v>
      </c>
      <c r="B95" s="24" t="s">
        <v>33</v>
      </c>
      <c r="C95" s="25">
        <v>43933.583333333336</v>
      </c>
      <c r="D95" s="26">
        <v>43933.583333333336</v>
      </c>
      <c r="E95" s="12">
        <v>43933.583333333336</v>
      </c>
      <c r="F95" s="85" t="s">
        <v>19</v>
      </c>
      <c r="G95" s="86">
        <f t="shared" si="2"/>
        <v>43933</v>
      </c>
      <c r="H95" s="87">
        <f t="shared" si="3"/>
        <v>0.58333333333575865</v>
      </c>
    </row>
    <row r="96" spans="1:17" ht="17.25" thickTop="1" thickBot="1">
      <c r="A96" s="35" t="s">
        <v>52</v>
      </c>
      <c r="B96" s="24" t="s">
        <v>33</v>
      </c>
      <c r="C96" s="25">
        <v>43934.318055555559</v>
      </c>
      <c r="D96" s="26">
        <v>43934.318055555559</v>
      </c>
      <c r="E96" s="12">
        <v>43934.318055555559</v>
      </c>
      <c r="F96" s="85" t="s">
        <v>18</v>
      </c>
      <c r="G96" s="86">
        <f t="shared" ref="G96:G159" si="4">INT(D96)</f>
        <v>43934</v>
      </c>
      <c r="H96" s="87">
        <f t="shared" ref="H96:H159" si="5">IF(AND(E96= "لم يبصم",F96="حضور"),0.375,IF(AND(E96= "لم يبصم",F96="انصراف"),0.375,(E96-G96)))</f>
        <v>0.31805555555911269</v>
      </c>
      <c r="Q96">
        <f>_xlfn.IFNA(VLOOKUP(A!B16,DA!G113:H159,2,FALSE),9)</f>
        <v>0.60347222222480923</v>
      </c>
    </row>
    <row r="97" spans="1:8" ht="17.25" thickTop="1" thickBot="1">
      <c r="A97" s="35" t="s">
        <v>52</v>
      </c>
      <c r="B97" s="24" t="s">
        <v>33</v>
      </c>
      <c r="C97" s="25">
        <v>43934.584722222222</v>
      </c>
      <c r="D97" s="26">
        <v>43934.584722222222</v>
      </c>
      <c r="E97" s="12">
        <v>43934.584722222222</v>
      </c>
      <c r="F97" s="85" t="s">
        <v>19</v>
      </c>
      <c r="G97" s="86">
        <f t="shared" si="4"/>
        <v>43934</v>
      </c>
      <c r="H97" s="87">
        <f t="shared" si="5"/>
        <v>0.58472222222189885</v>
      </c>
    </row>
    <row r="98" spans="1:8" ht="17.25" thickTop="1" thickBot="1">
      <c r="A98" s="35" t="s">
        <v>52</v>
      </c>
      <c r="B98" s="24" t="s">
        <v>33</v>
      </c>
      <c r="C98" s="25">
        <v>43935.319444444445</v>
      </c>
      <c r="D98" s="26">
        <v>43935.319444444445</v>
      </c>
      <c r="E98" s="12">
        <v>43935.319444444445</v>
      </c>
      <c r="F98" s="85" t="s">
        <v>18</v>
      </c>
      <c r="G98" s="86">
        <f t="shared" si="4"/>
        <v>43935</v>
      </c>
      <c r="H98" s="87">
        <f t="shared" si="5"/>
        <v>0.31944444444525288</v>
      </c>
    </row>
    <row r="99" spans="1:8" ht="17.25" thickTop="1" thickBot="1">
      <c r="A99" s="35" t="s">
        <v>52</v>
      </c>
      <c r="B99" s="24" t="s">
        <v>33</v>
      </c>
      <c r="C99" s="25">
        <v>43935.585416666669</v>
      </c>
      <c r="D99" s="26">
        <v>43935.585416666669</v>
      </c>
      <c r="E99" s="12">
        <v>43935.585416666669</v>
      </c>
      <c r="F99" s="85" t="s">
        <v>19</v>
      </c>
      <c r="G99" s="86">
        <f t="shared" si="4"/>
        <v>43935</v>
      </c>
      <c r="H99" s="87">
        <f t="shared" si="5"/>
        <v>0.58541666666860692</v>
      </c>
    </row>
    <row r="100" spans="1:8" ht="17.25" thickTop="1" thickBot="1">
      <c r="A100" s="35" t="s">
        <v>52</v>
      </c>
      <c r="B100" s="24" t="s">
        <v>33</v>
      </c>
      <c r="C100" s="25">
        <v>43936.319444444445</v>
      </c>
      <c r="D100" s="26">
        <v>43936.319444444445</v>
      </c>
      <c r="E100" s="12">
        <v>43936.319444444445</v>
      </c>
      <c r="F100" s="85" t="s">
        <v>18</v>
      </c>
      <c r="G100" s="86">
        <f t="shared" si="4"/>
        <v>43936</v>
      </c>
      <c r="H100" s="87">
        <f t="shared" si="5"/>
        <v>0.31944444444525288</v>
      </c>
    </row>
    <row r="101" spans="1:8" ht="17.25" thickTop="1" thickBot="1">
      <c r="A101" s="35" t="s">
        <v>52</v>
      </c>
      <c r="B101" s="24" t="s">
        <v>33</v>
      </c>
      <c r="C101" s="25">
        <v>43936.583333333336</v>
      </c>
      <c r="D101" s="26">
        <v>43936.583333333336</v>
      </c>
      <c r="E101" s="12">
        <v>43936.583333333336</v>
      </c>
      <c r="F101" s="85" t="s">
        <v>19</v>
      </c>
      <c r="G101" s="86">
        <f t="shared" si="4"/>
        <v>43936</v>
      </c>
      <c r="H101" s="87">
        <f t="shared" si="5"/>
        <v>0.58333333333575865</v>
      </c>
    </row>
    <row r="102" spans="1:8" ht="17.25" thickTop="1" thickBot="1">
      <c r="A102" s="35" t="s">
        <v>52</v>
      </c>
      <c r="B102" s="24" t="s">
        <v>33</v>
      </c>
      <c r="C102" s="25">
        <v>43937.321527777778</v>
      </c>
      <c r="D102" s="26">
        <v>43937.321527777778</v>
      </c>
      <c r="E102" s="12">
        <v>43937.321527777778</v>
      </c>
      <c r="F102" s="85" t="s">
        <v>18</v>
      </c>
      <c r="G102" s="86">
        <f t="shared" si="4"/>
        <v>43937</v>
      </c>
      <c r="H102" s="87">
        <f t="shared" si="5"/>
        <v>0.32152777777810115</v>
      </c>
    </row>
    <row r="103" spans="1:8" ht="17.25" thickTop="1" thickBot="1">
      <c r="A103" s="35" t="s">
        <v>52</v>
      </c>
      <c r="B103" s="24" t="s">
        <v>33</v>
      </c>
      <c r="C103" s="25">
        <v>43937.584027777775</v>
      </c>
      <c r="D103" s="26">
        <v>43937.584027777775</v>
      </c>
      <c r="E103" s="12">
        <v>43937.584027777775</v>
      </c>
      <c r="F103" s="85" t="s">
        <v>19</v>
      </c>
      <c r="G103" s="86">
        <f t="shared" si="4"/>
        <v>43937</v>
      </c>
      <c r="H103" s="87">
        <f t="shared" si="5"/>
        <v>0.58402777777519077</v>
      </c>
    </row>
    <row r="104" spans="1:8" ht="17.25" thickTop="1" thickBot="1">
      <c r="A104" s="35" t="s">
        <v>52</v>
      </c>
      <c r="B104" s="24" t="s">
        <v>33</v>
      </c>
      <c r="C104" s="25">
        <v>43939.324305555558</v>
      </c>
      <c r="D104" s="26">
        <v>43939.324305555558</v>
      </c>
      <c r="E104" s="12">
        <v>43939.324305555558</v>
      </c>
      <c r="F104" s="85" t="s">
        <v>18</v>
      </c>
      <c r="G104" s="86">
        <f t="shared" si="4"/>
        <v>43939</v>
      </c>
      <c r="H104" s="87">
        <f t="shared" si="5"/>
        <v>0.3243055555576575</v>
      </c>
    </row>
    <row r="105" spans="1:8" ht="17.25" thickTop="1" thickBot="1">
      <c r="A105" s="35" t="s">
        <v>52</v>
      </c>
      <c r="B105" s="24" t="s">
        <v>33</v>
      </c>
      <c r="C105" s="25">
        <v>43939.584027777775</v>
      </c>
      <c r="D105" s="26">
        <v>43939.584027777775</v>
      </c>
      <c r="E105" s="12">
        <v>43939.584027777775</v>
      </c>
      <c r="F105" s="85" t="s">
        <v>19</v>
      </c>
      <c r="G105" s="86">
        <f t="shared" si="4"/>
        <v>43939</v>
      </c>
      <c r="H105" s="87">
        <f t="shared" si="5"/>
        <v>0.58402777777519077</v>
      </c>
    </row>
    <row r="106" spans="1:8" ht="17.25" thickTop="1" thickBot="1">
      <c r="A106" s="35" t="s">
        <v>52</v>
      </c>
      <c r="B106" s="24" t="s">
        <v>33</v>
      </c>
      <c r="C106" s="25">
        <v>43940.324305555558</v>
      </c>
      <c r="D106" s="26">
        <v>43940.324305555558</v>
      </c>
      <c r="E106" s="12">
        <v>43940.324305555558</v>
      </c>
      <c r="F106" s="85" t="s">
        <v>18</v>
      </c>
      <c r="G106" s="86">
        <f t="shared" si="4"/>
        <v>43940</v>
      </c>
      <c r="H106" s="87">
        <f t="shared" si="5"/>
        <v>0.3243055555576575</v>
      </c>
    </row>
    <row r="107" spans="1:8" ht="17.25" thickTop="1" thickBot="1">
      <c r="A107" s="35" t="s">
        <v>52</v>
      </c>
      <c r="B107" s="24" t="s">
        <v>33</v>
      </c>
      <c r="C107" s="25">
        <v>43940.585416666669</v>
      </c>
      <c r="D107" s="26">
        <v>43940.585416666669</v>
      </c>
      <c r="E107" s="12">
        <v>43940.585416666669</v>
      </c>
      <c r="F107" s="85" t="s">
        <v>19</v>
      </c>
      <c r="G107" s="86">
        <f t="shared" si="4"/>
        <v>43940</v>
      </c>
      <c r="H107" s="87">
        <f t="shared" si="5"/>
        <v>0.58541666666860692</v>
      </c>
    </row>
    <row r="108" spans="1:8" ht="17.25" thickTop="1" thickBot="1">
      <c r="A108" s="35" t="s">
        <v>52</v>
      </c>
      <c r="B108" s="24" t="s">
        <v>33</v>
      </c>
      <c r="C108" s="25">
        <v>43941.336805555555</v>
      </c>
      <c r="D108" s="26">
        <v>43941.336805555555</v>
      </c>
      <c r="E108" s="12">
        <v>43941.336805555555</v>
      </c>
      <c r="F108" s="85" t="s">
        <v>18</v>
      </c>
      <c r="G108" s="86">
        <f t="shared" si="4"/>
        <v>43941</v>
      </c>
      <c r="H108" s="87">
        <f t="shared" si="5"/>
        <v>0.33680555555474712</v>
      </c>
    </row>
    <row r="109" spans="1:8" ht="17.25" thickTop="1" thickBot="1">
      <c r="A109" s="35" t="s">
        <v>52</v>
      </c>
      <c r="B109" s="24" t="s">
        <v>33</v>
      </c>
      <c r="C109" s="25">
        <v>43941.583333333336</v>
      </c>
      <c r="D109" s="26">
        <v>43941.583333333336</v>
      </c>
      <c r="E109" s="12">
        <v>43941.583333333336</v>
      </c>
      <c r="F109" s="85" t="s">
        <v>19</v>
      </c>
      <c r="G109" s="86">
        <f t="shared" si="4"/>
        <v>43941</v>
      </c>
      <c r="H109" s="87">
        <f t="shared" si="5"/>
        <v>0.58333333333575865</v>
      </c>
    </row>
    <row r="110" spans="1:8" ht="17.25" thickTop="1" thickBot="1">
      <c r="A110" s="35" t="s">
        <v>52</v>
      </c>
      <c r="B110" s="24" t="s">
        <v>33</v>
      </c>
      <c r="C110" s="25">
        <v>43942.320833333331</v>
      </c>
      <c r="D110" s="26">
        <v>43942.320833333331</v>
      </c>
      <c r="E110" s="12">
        <v>43942.320833333331</v>
      </c>
      <c r="F110" s="85" t="s">
        <v>18</v>
      </c>
      <c r="G110" s="86">
        <f t="shared" si="4"/>
        <v>43942</v>
      </c>
      <c r="H110" s="87">
        <f t="shared" si="5"/>
        <v>0.32083333333139308</v>
      </c>
    </row>
    <row r="111" spans="1:8" ht="17.25" thickTop="1" thickBot="1">
      <c r="A111" s="35" t="s">
        <v>52</v>
      </c>
      <c r="B111" s="24" t="s">
        <v>33</v>
      </c>
      <c r="C111" s="25">
        <v>43942.320833333331</v>
      </c>
      <c r="D111" s="26">
        <v>43942.320833333331</v>
      </c>
      <c r="E111" s="27" t="s">
        <v>57</v>
      </c>
      <c r="F111" s="85" t="s">
        <v>19</v>
      </c>
      <c r="G111" s="86">
        <f t="shared" si="4"/>
        <v>43942</v>
      </c>
      <c r="H111" s="87">
        <f t="shared" si="5"/>
        <v>0.375</v>
      </c>
    </row>
    <row r="112" spans="1:8" ht="17.25" thickTop="1" thickBot="1">
      <c r="A112" s="35" t="s">
        <v>52</v>
      </c>
      <c r="B112" s="24" t="s">
        <v>32</v>
      </c>
      <c r="C112" s="25">
        <v>43922.340277777781</v>
      </c>
      <c r="D112" s="26">
        <v>43922.340277777781</v>
      </c>
      <c r="E112" s="12">
        <v>43922.340277777781</v>
      </c>
      <c r="F112" s="85" t="s">
        <v>18</v>
      </c>
      <c r="G112" s="86">
        <f t="shared" si="4"/>
        <v>43922</v>
      </c>
      <c r="H112" s="87">
        <f t="shared" si="5"/>
        <v>0.34027777778101154</v>
      </c>
    </row>
    <row r="113" spans="1:8" ht="17.25" thickTop="1" thickBot="1">
      <c r="A113" s="35" t="s">
        <v>52</v>
      </c>
      <c r="B113" s="24" t="s">
        <v>32</v>
      </c>
      <c r="C113" s="25">
        <v>43922.606249999997</v>
      </c>
      <c r="D113" s="26">
        <v>43922.606249999997</v>
      </c>
      <c r="E113" s="12">
        <v>43922.606249999997</v>
      </c>
      <c r="F113" s="85" t="s">
        <v>19</v>
      </c>
      <c r="G113" s="86">
        <f t="shared" si="4"/>
        <v>43922</v>
      </c>
      <c r="H113" s="87">
        <f t="shared" si="5"/>
        <v>0.60624999999708962</v>
      </c>
    </row>
    <row r="114" spans="1:8" ht="17.25" thickTop="1" thickBot="1">
      <c r="A114" s="35" t="s">
        <v>52</v>
      </c>
      <c r="B114" s="24" t="s">
        <v>32</v>
      </c>
      <c r="C114" s="25">
        <v>43923.436805555553</v>
      </c>
      <c r="D114" s="26">
        <v>43923.436805555553</v>
      </c>
      <c r="E114" s="12">
        <v>43923.436805555553</v>
      </c>
      <c r="F114" s="85" t="s">
        <v>18</v>
      </c>
      <c r="G114" s="86">
        <f t="shared" si="4"/>
        <v>43923</v>
      </c>
      <c r="H114" s="87">
        <f t="shared" si="5"/>
        <v>0.43680555555329192</v>
      </c>
    </row>
    <row r="115" spans="1:8" ht="17.25" thickTop="1" thickBot="1">
      <c r="A115" s="35" t="s">
        <v>52</v>
      </c>
      <c r="B115" s="24" t="s">
        <v>32</v>
      </c>
      <c r="C115" s="25">
        <v>43923.52847222222</v>
      </c>
      <c r="D115" s="26">
        <v>43923.52847222222</v>
      </c>
      <c r="E115" s="12">
        <v>43923.52847222222</v>
      </c>
      <c r="F115" s="85" t="s">
        <v>19</v>
      </c>
      <c r="G115" s="86">
        <f t="shared" si="4"/>
        <v>43923</v>
      </c>
      <c r="H115" s="87">
        <f t="shared" si="5"/>
        <v>0.52847222222044365</v>
      </c>
    </row>
    <row r="116" spans="1:8" ht="17.25" thickTop="1" thickBot="1">
      <c r="A116" s="35" t="s">
        <v>52</v>
      </c>
      <c r="B116" s="24" t="s">
        <v>32</v>
      </c>
      <c r="C116" s="25">
        <v>43925.395833333336</v>
      </c>
      <c r="D116" s="26">
        <v>43925.395833333336</v>
      </c>
      <c r="E116" s="12">
        <v>43925.395833333336</v>
      </c>
      <c r="F116" s="85" t="s">
        <v>18</v>
      </c>
      <c r="G116" s="86">
        <f t="shared" si="4"/>
        <v>43925</v>
      </c>
      <c r="H116" s="87">
        <f t="shared" si="5"/>
        <v>0.39583333333575865</v>
      </c>
    </row>
    <row r="117" spans="1:8" ht="17.25" thickTop="1" thickBot="1">
      <c r="A117" s="35" t="s">
        <v>52</v>
      </c>
      <c r="B117" s="24" t="s">
        <v>32</v>
      </c>
      <c r="C117" s="25">
        <v>43930.339583333334</v>
      </c>
      <c r="D117" s="26">
        <v>43930.339583333334</v>
      </c>
      <c r="E117" s="12">
        <v>43930.339583333334</v>
      </c>
      <c r="F117" s="85" t="s">
        <v>19</v>
      </c>
      <c r="G117" s="86">
        <f t="shared" si="4"/>
        <v>43930</v>
      </c>
      <c r="H117" s="87">
        <f t="shared" si="5"/>
        <v>0.33958333333430346</v>
      </c>
    </row>
    <row r="118" spans="1:8" ht="17.25" thickTop="1" thickBot="1">
      <c r="A118" s="35" t="s">
        <v>52</v>
      </c>
      <c r="B118" s="24" t="s">
        <v>32</v>
      </c>
      <c r="C118" s="25">
        <v>43930.339583333334</v>
      </c>
      <c r="D118" s="26">
        <v>43930.339583333334</v>
      </c>
      <c r="E118" s="12">
        <v>43930.339583333334</v>
      </c>
      <c r="F118" s="85" t="s">
        <v>18</v>
      </c>
      <c r="G118" s="86">
        <f t="shared" si="4"/>
        <v>43930</v>
      </c>
      <c r="H118" s="87">
        <f t="shared" si="5"/>
        <v>0.33958333333430346</v>
      </c>
    </row>
    <row r="119" spans="1:8" ht="17.25" thickTop="1" thickBot="1">
      <c r="A119" s="35" t="s">
        <v>52</v>
      </c>
      <c r="B119" s="24" t="s">
        <v>32</v>
      </c>
      <c r="C119" s="25">
        <v>43930.339583333334</v>
      </c>
      <c r="D119" s="26">
        <v>43930.339583333334</v>
      </c>
      <c r="E119" s="12">
        <v>43930.339583333334</v>
      </c>
      <c r="F119" s="85" t="s">
        <v>19</v>
      </c>
      <c r="G119" s="86">
        <f t="shared" si="4"/>
        <v>43930</v>
      </c>
      <c r="H119" s="87">
        <f t="shared" si="5"/>
        <v>0.33958333333430346</v>
      </c>
    </row>
    <row r="120" spans="1:8" ht="17.25" thickTop="1" thickBot="1">
      <c r="A120" s="35" t="s">
        <v>52</v>
      </c>
      <c r="B120" s="24" t="s">
        <v>32</v>
      </c>
      <c r="C120" s="25">
        <v>43930.339583333334</v>
      </c>
      <c r="D120" s="26">
        <v>43930.339583333334</v>
      </c>
      <c r="E120" s="12">
        <v>43930.339583333334</v>
      </c>
      <c r="F120" s="85" t="s">
        <v>18</v>
      </c>
      <c r="G120" s="86">
        <f t="shared" si="4"/>
        <v>43930</v>
      </c>
      <c r="H120" s="87">
        <f t="shared" si="5"/>
        <v>0.33958333333430346</v>
      </c>
    </row>
    <row r="121" spans="1:8" ht="17.25" thickTop="1" thickBot="1">
      <c r="A121" s="35" t="s">
        <v>52</v>
      </c>
      <c r="B121" s="24" t="s">
        <v>32</v>
      </c>
      <c r="C121" s="25">
        <v>43930.370138888888</v>
      </c>
      <c r="D121" s="26">
        <v>43930.370138888888</v>
      </c>
      <c r="E121" s="12">
        <v>43930.370138888888</v>
      </c>
      <c r="F121" s="85" t="s">
        <v>19</v>
      </c>
      <c r="G121" s="86">
        <f t="shared" si="4"/>
        <v>43930</v>
      </c>
      <c r="H121" s="87">
        <f t="shared" si="5"/>
        <v>0.37013888888759539</v>
      </c>
    </row>
    <row r="122" spans="1:8" ht="17.25" thickTop="1" thickBot="1">
      <c r="A122" s="35" t="s">
        <v>52</v>
      </c>
      <c r="B122" s="24" t="s">
        <v>32</v>
      </c>
      <c r="C122" s="25">
        <v>43932.375</v>
      </c>
      <c r="D122" s="26">
        <v>43932.375</v>
      </c>
      <c r="E122" s="12">
        <v>43932.375</v>
      </c>
      <c r="F122" s="85" t="s">
        <v>18</v>
      </c>
      <c r="G122" s="86">
        <f t="shared" si="4"/>
        <v>43932</v>
      </c>
      <c r="H122" s="87">
        <f t="shared" si="5"/>
        <v>0.375</v>
      </c>
    </row>
    <row r="123" spans="1:8" ht="17.25" thickTop="1" thickBot="1">
      <c r="A123" s="35" t="s">
        <v>52</v>
      </c>
      <c r="B123" s="24" t="s">
        <v>32</v>
      </c>
      <c r="C123" s="25">
        <v>43932.375694444447</v>
      </c>
      <c r="D123" s="26">
        <v>43932.375694444447</v>
      </c>
      <c r="E123" s="12">
        <v>43932.375694444447</v>
      </c>
      <c r="F123" s="85" t="s">
        <v>19</v>
      </c>
      <c r="G123" s="86">
        <f t="shared" si="4"/>
        <v>43932</v>
      </c>
      <c r="H123" s="87">
        <f t="shared" si="5"/>
        <v>0.37569444444670808</v>
      </c>
    </row>
    <row r="124" spans="1:8" ht="17.25" thickTop="1" thickBot="1">
      <c r="A124" s="35" t="s">
        <v>52</v>
      </c>
      <c r="B124" s="24" t="s">
        <v>32</v>
      </c>
      <c r="C124" s="25">
        <v>43932.59652777778</v>
      </c>
      <c r="D124" s="26">
        <v>43932.59652777778</v>
      </c>
      <c r="E124" s="12">
        <v>43932.59652777778</v>
      </c>
      <c r="F124" s="85" t="s">
        <v>18</v>
      </c>
      <c r="G124" s="86">
        <f t="shared" si="4"/>
        <v>43932</v>
      </c>
      <c r="H124" s="87">
        <f t="shared" si="5"/>
        <v>0.59652777777955635</v>
      </c>
    </row>
    <row r="125" spans="1:8" ht="17.25" thickTop="1" thickBot="1">
      <c r="A125" s="35" t="s">
        <v>52</v>
      </c>
      <c r="B125" s="24" t="s">
        <v>32</v>
      </c>
      <c r="C125" s="25">
        <v>43932.59652777778</v>
      </c>
      <c r="D125" s="26">
        <v>43932.59652777778</v>
      </c>
      <c r="E125" s="12">
        <v>43932.59652777778</v>
      </c>
      <c r="F125" s="85" t="s">
        <v>19</v>
      </c>
      <c r="G125" s="86">
        <f t="shared" si="4"/>
        <v>43932</v>
      </c>
      <c r="H125" s="87">
        <f t="shared" si="5"/>
        <v>0.59652777777955635</v>
      </c>
    </row>
    <row r="126" spans="1:8" ht="17.25" thickTop="1" thickBot="1">
      <c r="A126" s="35" t="s">
        <v>52</v>
      </c>
      <c r="B126" s="24" t="s">
        <v>32</v>
      </c>
      <c r="C126" s="25">
        <v>43933.603472222225</v>
      </c>
      <c r="D126" s="26">
        <v>43933.603472222225</v>
      </c>
      <c r="E126" s="12">
        <v>43933.603472222225</v>
      </c>
      <c r="F126" s="85" t="s">
        <v>18</v>
      </c>
      <c r="G126" s="86">
        <f t="shared" si="4"/>
        <v>43933</v>
      </c>
      <c r="H126" s="87">
        <f t="shared" si="5"/>
        <v>0.60347222222480923</v>
      </c>
    </row>
    <row r="127" spans="1:8" ht="17.25" thickTop="1" thickBot="1">
      <c r="A127" s="35" t="s">
        <v>52</v>
      </c>
      <c r="B127" s="24" t="s">
        <v>32</v>
      </c>
      <c r="C127" s="25">
        <v>43935.334722222222</v>
      </c>
      <c r="D127" s="26">
        <v>43935.334722222222</v>
      </c>
      <c r="E127" s="12">
        <v>43935.334722222222</v>
      </c>
      <c r="F127" s="85" t="s">
        <v>19</v>
      </c>
      <c r="G127" s="86">
        <f t="shared" si="4"/>
        <v>43935</v>
      </c>
      <c r="H127" s="87">
        <f t="shared" si="5"/>
        <v>0.33472222222189885</v>
      </c>
    </row>
    <row r="128" spans="1:8" ht="17.25" thickTop="1" thickBot="1">
      <c r="A128" s="35" t="s">
        <v>52</v>
      </c>
      <c r="B128" s="24" t="s">
        <v>32</v>
      </c>
      <c r="C128" s="25">
        <v>43935.585416666669</v>
      </c>
      <c r="D128" s="26">
        <v>43935.585416666669</v>
      </c>
      <c r="E128" s="12">
        <v>43935.585416666669</v>
      </c>
      <c r="F128" s="85" t="s">
        <v>18</v>
      </c>
      <c r="G128" s="86">
        <f t="shared" si="4"/>
        <v>43935</v>
      </c>
      <c r="H128" s="87">
        <f t="shared" si="5"/>
        <v>0.58541666666860692</v>
      </c>
    </row>
    <row r="129" spans="1:8" ht="17.25" thickTop="1" thickBot="1">
      <c r="A129" s="35" t="s">
        <v>52</v>
      </c>
      <c r="B129" s="24" t="s">
        <v>32</v>
      </c>
      <c r="C129" s="25">
        <v>43935.600694444445</v>
      </c>
      <c r="D129" s="26">
        <v>43935.600694444445</v>
      </c>
      <c r="E129" s="12">
        <v>43935.600694444445</v>
      </c>
      <c r="F129" s="85" t="s">
        <v>19</v>
      </c>
      <c r="G129" s="86">
        <f t="shared" si="4"/>
        <v>43935</v>
      </c>
      <c r="H129" s="87">
        <f t="shared" si="5"/>
        <v>0.60069444444525288</v>
      </c>
    </row>
    <row r="130" spans="1:8" ht="17.25" thickTop="1" thickBot="1">
      <c r="A130" s="35" t="s">
        <v>52</v>
      </c>
      <c r="B130" s="24" t="s">
        <v>32</v>
      </c>
      <c r="C130" s="25">
        <v>43935.600694444445</v>
      </c>
      <c r="D130" s="26">
        <v>43935.600694444445</v>
      </c>
      <c r="E130" s="12">
        <v>43935.600694444445</v>
      </c>
      <c r="F130" s="85" t="s">
        <v>18</v>
      </c>
      <c r="G130" s="86">
        <f t="shared" si="4"/>
        <v>43935</v>
      </c>
      <c r="H130" s="87">
        <f t="shared" si="5"/>
        <v>0.60069444444525288</v>
      </c>
    </row>
    <row r="131" spans="1:8" ht="17.25" thickTop="1" thickBot="1">
      <c r="A131" s="35" t="s">
        <v>52</v>
      </c>
      <c r="B131" s="24" t="s">
        <v>32</v>
      </c>
      <c r="C131" s="25">
        <v>43935.634722222225</v>
      </c>
      <c r="D131" s="26">
        <v>43935.634722222225</v>
      </c>
      <c r="E131" s="12">
        <v>43935.634722222225</v>
      </c>
      <c r="F131" s="85" t="s">
        <v>19</v>
      </c>
      <c r="G131" s="86">
        <f t="shared" si="4"/>
        <v>43935</v>
      </c>
      <c r="H131" s="87">
        <f t="shared" si="5"/>
        <v>0.63472222222480923</v>
      </c>
    </row>
    <row r="132" spans="1:8" ht="17.25" thickTop="1" thickBot="1">
      <c r="A132" s="35" t="s">
        <v>52</v>
      </c>
      <c r="B132" s="24" t="s">
        <v>32</v>
      </c>
      <c r="C132" s="25">
        <v>43936.335416666669</v>
      </c>
      <c r="D132" s="26">
        <v>43936.335416666669</v>
      </c>
      <c r="E132" s="12">
        <v>43936.335416666669</v>
      </c>
      <c r="F132" s="85" t="s">
        <v>18</v>
      </c>
      <c r="G132" s="86">
        <f t="shared" si="4"/>
        <v>43936</v>
      </c>
      <c r="H132" s="87">
        <f t="shared" si="5"/>
        <v>0.33541666666860692</v>
      </c>
    </row>
    <row r="133" spans="1:8" ht="17.25" thickTop="1" thickBot="1">
      <c r="A133" s="35" t="s">
        <v>52</v>
      </c>
      <c r="B133" s="24" t="s">
        <v>32</v>
      </c>
      <c r="C133" s="25">
        <v>43936.335416666669</v>
      </c>
      <c r="D133" s="26">
        <v>43936.335416666669</v>
      </c>
      <c r="E133" s="12">
        <v>43936.335416666669</v>
      </c>
      <c r="F133" s="85" t="s">
        <v>19</v>
      </c>
      <c r="G133" s="86">
        <f t="shared" si="4"/>
        <v>43936</v>
      </c>
      <c r="H133" s="87">
        <f t="shared" si="5"/>
        <v>0.33541666666860692</v>
      </c>
    </row>
    <row r="134" spans="1:8" ht="17.25" thickTop="1" thickBot="1">
      <c r="A134" s="35" t="s">
        <v>52</v>
      </c>
      <c r="B134" s="24" t="s">
        <v>32</v>
      </c>
      <c r="C134" s="25">
        <v>43936.335416666669</v>
      </c>
      <c r="D134" s="26">
        <v>43936.335416666669</v>
      </c>
      <c r="E134" s="12">
        <v>43936.335416666669</v>
      </c>
      <c r="F134" s="85" t="s">
        <v>18</v>
      </c>
      <c r="G134" s="86">
        <f t="shared" si="4"/>
        <v>43936</v>
      </c>
      <c r="H134" s="87">
        <f t="shared" si="5"/>
        <v>0.33541666666860692</v>
      </c>
    </row>
    <row r="135" spans="1:8" ht="17.25" thickTop="1" thickBot="1">
      <c r="A135" s="35" t="s">
        <v>52</v>
      </c>
      <c r="B135" s="24" t="s">
        <v>32</v>
      </c>
      <c r="C135" s="25">
        <v>43936.583333333336</v>
      </c>
      <c r="D135" s="26">
        <v>43936.583333333336</v>
      </c>
      <c r="E135" s="12">
        <v>43936.583333333336</v>
      </c>
      <c r="F135" s="85" t="s">
        <v>19</v>
      </c>
      <c r="G135" s="86">
        <f t="shared" si="4"/>
        <v>43936</v>
      </c>
      <c r="H135" s="87">
        <f t="shared" si="5"/>
        <v>0.58333333333575865</v>
      </c>
    </row>
    <row r="136" spans="1:8" ht="17.25" thickTop="1" thickBot="1">
      <c r="A136" s="35" t="s">
        <v>52</v>
      </c>
      <c r="B136" s="24" t="s">
        <v>32</v>
      </c>
      <c r="C136" s="25">
        <v>43939.45</v>
      </c>
      <c r="D136" s="26">
        <v>43939.45</v>
      </c>
      <c r="E136" s="12">
        <v>43939.45</v>
      </c>
      <c r="F136" s="85" t="s">
        <v>18</v>
      </c>
      <c r="G136" s="86">
        <f t="shared" si="4"/>
        <v>43939</v>
      </c>
      <c r="H136" s="87">
        <f t="shared" si="5"/>
        <v>0.44999999999708962</v>
      </c>
    </row>
    <row r="137" spans="1:8" ht="17.25" thickTop="1" thickBot="1">
      <c r="A137" s="35" t="s">
        <v>52</v>
      </c>
      <c r="B137" s="24" t="s">
        <v>32</v>
      </c>
      <c r="C137" s="25">
        <v>43939.45</v>
      </c>
      <c r="D137" s="26">
        <v>43939.45</v>
      </c>
      <c r="E137" s="12">
        <v>43939.45</v>
      </c>
      <c r="F137" s="85" t="s">
        <v>19</v>
      </c>
      <c r="G137" s="86">
        <f t="shared" si="4"/>
        <v>43939</v>
      </c>
      <c r="H137" s="87">
        <f t="shared" si="5"/>
        <v>0.44999999999708962</v>
      </c>
    </row>
    <row r="138" spans="1:8" ht="17.25" thickTop="1" thickBot="1">
      <c r="A138" s="35" t="s">
        <v>52</v>
      </c>
      <c r="B138" s="24" t="s">
        <v>32</v>
      </c>
      <c r="C138" s="25">
        <v>43939.473611111112</v>
      </c>
      <c r="D138" s="26">
        <v>43939.473611111112</v>
      </c>
      <c r="E138" s="12">
        <v>43939.473611111112</v>
      </c>
      <c r="F138" s="85" t="s">
        <v>18</v>
      </c>
      <c r="G138" s="86">
        <f t="shared" si="4"/>
        <v>43939</v>
      </c>
      <c r="H138" s="87">
        <f t="shared" si="5"/>
        <v>0.47361111111240461</v>
      </c>
    </row>
    <row r="139" spans="1:8" ht="17.25" thickTop="1" thickBot="1">
      <c r="A139" s="35" t="s">
        <v>52</v>
      </c>
      <c r="B139" s="24" t="s">
        <v>32</v>
      </c>
      <c r="C139" s="25">
        <v>43939.505555555559</v>
      </c>
      <c r="D139" s="26">
        <v>43939.505555555559</v>
      </c>
      <c r="E139" s="12">
        <v>43939.505555555559</v>
      </c>
      <c r="F139" s="85" t="s">
        <v>19</v>
      </c>
      <c r="G139" s="86">
        <f t="shared" si="4"/>
        <v>43939</v>
      </c>
      <c r="H139" s="87">
        <f t="shared" si="5"/>
        <v>0.50555555555911269</v>
      </c>
    </row>
    <row r="140" spans="1:8" ht="17.25" thickTop="1" thickBot="1">
      <c r="A140" s="35" t="s">
        <v>52</v>
      </c>
      <c r="B140" s="24" t="s">
        <v>32</v>
      </c>
      <c r="C140" s="25">
        <v>43939.584027777775</v>
      </c>
      <c r="D140" s="26">
        <v>43939.584027777775</v>
      </c>
      <c r="E140" s="12">
        <v>43939.584027777775</v>
      </c>
      <c r="F140" s="85" t="s">
        <v>18</v>
      </c>
      <c r="G140" s="86">
        <f t="shared" si="4"/>
        <v>43939</v>
      </c>
      <c r="H140" s="87">
        <f t="shared" si="5"/>
        <v>0.58402777777519077</v>
      </c>
    </row>
    <row r="141" spans="1:8" ht="17.25" thickTop="1" thickBot="1">
      <c r="A141" s="35" t="s">
        <v>52</v>
      </c>
      <c r="B141" s="24" t="s">
        <v>32</v>
      </c>
      <c r="C141" s="25">
        <v>43939.584722222222</v>
      </c>
      <c r="D141" s="26">
        <v>43939.584722222222</v>
      </c>
      <c r="E141" s="12">
        <v>43939.584722222222</v>
      </c>
      <c r="F141" s="85" t="s">
        <v>19</v>
      </c>
      <c r="G141" s="86">
        <f t="shared" si="4"/>
        <v>43939</v>
      </c>
      <c r="H141" s="87">
        <f t="shared" si="5"/>
        <v>0.58472222222189885</v>
      </c>
    </row>
    <row r="142" spans="1:8" ht="17.25" thickTop="1" thickBot="1">
      <c r="A142" s="35" t="s">
        <v>52</v>
      </c>
      <c r="B142" s="24" t="s">
        <v>32</v>
      </c>
      <c r="C142" s="25">
        <v>43939.770138888889</v>
      </c>
      <c r="D142" s="26">
        <v>43939.770138888889</v>
      </c>
      <c r="E142" s="12">
        <v>43939.770138888889</v>
      </c>
      <c r="F142" s="85" t="s">
        <v>18</v>
      </c>
      <c r="G142" s="86">
        <f t="shared" si="4"/>
        <v>43939</v>
      </c>
      <c r="H142" s="87">
        <f t="shared" si="5"/>
        <v>0.77013888888905058</v>
      </c>
    </row>
    <row r="143" spans="1:8" ht="17.25" thickTop="1" thickBot="1">
      <c r="A143" s="35" t="s">
        <v>52</v>
      </c>
      <c r="B143" s="24" t="s">
        <v>32</v>
      </c>
      <c r="C143" s="25">
        <v>43939.770138888889</v>
      </c>
      <c r="D143" s="26">
        <v>43939.770138888889</v>
      </c>
      <c r="E143" s="12">
        <v>43939.770138888889</v>
      </c>
      <c r="F143" s="85" t="s">
        <v>19</v>
      </c>
      <c r="G143" s="86">
        <f t="shared" si="4"/>
        <v>43939</v>
      </c>
      <c r="H143" s="87">
        <f t="shared" si="5"/>
        <v>0.77013888888905058</v>
      </c>
    </row>
    <row r="144" spans="1:8" ht="17.25" thickTop="1" thickBot="1">
      <c r="A144" s="35" t="s">
        <v>52</v>
      </c>
      <c r="B144" s="24" t="s">
        <v>32</v>
      </c>
      <c r="C144" s="25">
        <v>43940.345138888886</v>
      </c>
      <c r="D144" s="26">
        <v>43940.345138888886</v>
      </c>
      <c r="E144" s="12">
        <v>43940.345138888886</v>
      </c>
      <c r="F144" s="85" t="s">
        <v>18</v>
      </c>
      <c r="G144" s="86">
        <f t="shared" si="4"/>
        <v>43940</v>
      </c>
      <c r="H144" s="87">
        <f t="shared" si="5"/>
        <v>0.34513888888614019</v>
      </c>
    </row>
    <row r="145" spans="1:8" ht="17.25" thickTop="1" thickBot="1">
      <c r="A145" s="35" t="s">
        <v>52</v>
      </c>
      <c r="B145" s="24" t="s">
        <v>32</v>
      </c>
      <c r="C145" s="25">
        <v>43940.366666666669</v>
      </c>
      <c r="D145" s="26">
        <v>43940.366666666669</v>
      </c>
      <c r="E145" s="12">
        <v>43940.366666666669</v>
      </c>
      <c r="F145" s="85" t="s">
        <v>19</v>
      </c>
      <c r="G145" s="86">
        <f t="shared" si="4"/>
        <v>43940</v>
      </c>
      <c r="H145" s="87">
        <f t="shared" si="5"/>
        <v>0.36666666666860692</v>
      </c>
    </row>
    <row r="146" spans="1:8" ht="17.25" thickTop="1" thickBot="1">
      <c r="A146" s="35" t="s">
        <v>52</v>
      </c>
      <c r="B146" s="24" t="s">
        <v>32</v>
      </c>
      <c r="C146" s="25">
        <v>43940.580555555556</v>
      </c>
      <c r="D146" s="26">
        <v>43940.580555555556</v>
      </c>
      <c r="E146" s="12">
        <v>43940.580555555556</v>
      </c>
      <c r="F146" s="85" t="s">
        <v>18</v>
      </c>
      <c r="G146" s="86">
        <f t="shared" si="4"/>
        <v>43940</v>
      </c>
      <c r="H146" s="87">
        <f t="shared" si="5"/>
        <v>0.58055555555620231</v>
      </c>
    </row>
    <row r="147" spans="1:8" ht="17.25" thickTop="1" thickBot="1">
      <c r="A147" s="35" t="s">
        <v>52</v>
      </c>
      <c r="B147" s="24" t="s">
        <v>32</v>
      </c>
      <c r="C147" s="25">
        <v>43940.597222222219</v>
      </c>
      <c r="D147" s="26">
        <v>43940.597222222219</v>
      </c>
      <c r="E147" s="12">
        <v>43940.597222222219</v>
      </c>
      <c r="F147" s="85" t="s">
        <v>19</v>
      </c>
      <c r="G147" s="86">
        <f t="shared" si="4"/>
        <v>43940</v>
      </c>
      <c r="H147" s="87">
        <f t="shared" si="5"/>
        <v>0.59722222221898846</v>
      </c>
    </row>
    <row r="148" spans="1:8" ht="17.25" thickTop="1" thickBot="1">
      <c r="A148" s="35" t="s">
        <v>52</v>
      </c>
      <c r="B148" s="24" t="s">
        <v>32</v>
      </c>
      <c r="C148" s="25">
        <v>43940.597222222219</v>
      </c>
      <c r="D148" s="26">
        <v>43940.597222222219</v>
      </c>
      <c r="E148" s="12">
        <v>43940.597222222219</v>
      </c>
      <c r="F148" s="85" t="s">
        <v>18</v>
      </c>
      <c r="G148" s="86">
        <f t="shared" si="4"/>
        <v>43940</v>
      </c>
      <c r="H148" s="87">
        <f t="shared" si="5"/>
        <v>0.59722222221898846</v>
      </c>
    </row>
    <row r="149" spans="1:8" ht="17.25" thickTop="1" thickBot="1">
      <c r="A149" s="35" t="s">
        <v>52</v>
      </c>
      <c r="B149" s="24" t="s">
        <v>32</v>
      </c>
      <c r="C149" s="25">
        <v>43940.597222222219</v>
      </c>
      <c r="D149" s="26">
        <v>43940.597222222219</v>
      </c>
      <c r="E149" s="12">
        <v>43940.597222222219</v>
      </c>
      <c r="F149" s="85" t="s">
        <v>19</v>
      </c>
      <c r="G149" s="86">
        <f t="shared" si="4"/>
        <v>43940</v>
      </c>
      <c r="H149" s="87">
        <f t="shared" si="5"/>
        <v>0.59722222221898846</v>
      </c>
    </row>
    <row r="150" spans="1:8" ht="17.25" thickTop="1" thickBot="1">
      <c r="A150" s="35" t="s">
        <v>52</v>
      </c>
      <c r="B150" s="24" t="s">
        <v>32</v>
      </c>
      <c r="C150" s="25">
        <v>43940.597916666666</v>
      </c>
      <c r="D150" s="26">
        <v>43940.597916666666</v>
      </c>
      <c r="E150" s="12">
        <v>43940.597916666666</v>
      </c>
      <c r="F150" s="85" t="s">
        <v>18</v>
      </c>
      <c r="G150" s="86">
        <f t="shared" si="4"/>
        <v>43940</v>
      </c>
      <c r="H150" s="87">
        <f t="shared" si="5"/>
        <v>0.59791666666569654</v>
      </c>
    </row>
    <row r="151" spans="1:8" ht="17.25" thickTop="1" thickBot="1">
      <c r="A151" s="35" t="s">
        <v>52</v>
      </c>
      <c r="B151" s="24" t="s">
        <v>32</v>
      </c>
      <c r="C151" s="25">
        <v>43941.583333333336</v>
      </c>
      <c r="D151" s="26">
        <v>43941.583333333336</v>
      </c>
      <c r="E151" s="12">
        <v>43941.583333333336</v>
      </c>
      <c r="F151" s="85" t="s">
        <v>19</v>
      </c>
      <c r="G151" s="86">
        <f t="shared" si="4"/>
        <v>43941</v>
      </c>
      <c r="H151" s="87">
        <f t="shared" si="5"/>
        <v>0.58333333333575865</v>
      </c>
    </row>
    <row r="152" spans="1:8" ht="17.25" thickTop="1" thickBot="1">
      <c r="A152" s="35" t="s">
        <v>52</v>
      </c>
      <c r="B152" s="24" t="s">
        <v>32</v>
      </c>
      <c r="C152" s="25">
        <v>43942.354861111111</v>
      </c>
      <c r="D152" s="26">
        <v>43942.354861111111</v>
      </c>
      <c r="E152" s="12">
        <v>43942.354861111111</v>
      </c>
      <c r="F152" s="85" t="s">
        <v>18</v>
      </c>
      <c r="G152" s="86">
        <f t="shared" si="4"/>
        <v>43942</v>
      </c>
      <c r="H152" s="87">
        <f t="shared" si="5"/>
        <v>0.35486111111094942</v>
      </c>
    </row>
    <row r="153" spans="1:8" ht="17.25" thickTop="1" thickBot="1">
      <c r="A153" s="35" t="s">
        <v>52</v>
      </c>
      <c r="B153" s="24" t="s">
        <v>32</v>
      </c>
      <c r="C153" s="25">
        <v>43942.354861111111</v>
      </c>
      <c r="D153" s="26">
        <v>43942.354861111111</v>
      </c>
      <c r="E153" s="12">
        <v>43942.354861111111</v>
      </c>
      <c r="F153" s="85" t="s">
        <v>19</v>
      </c>
      <c r="G153" s="86">
        <f t="shared" si="4"/>
        <v>43942</v>
      </c>
      <c r="H153" s="87">
        <f t="shared" si="5"/>
        <v>0.35486111111094942</v>
      </c>
    </row>
    <row r="154" spans="1:8" ht="17.25" thickTop="1" thickBot="1">
      <c r="A154" s="35" t="s">
        <v>52</v>
      </c>
      <c r="B154" s="24" t="s">
        <v>32</v>
      </c>
      <c r="C154" s="25">
        <v>43943.084027777775</v>
      </c>
      <c r="D154" s="26">
        <v>43943.084027777775</v>
      </c>
      <c r="E154" s="12">
        <v>43943.084027777775</v>
      </c>
      <c r="F154" s="85" t="s">
        <v>18</v>
      </c>
      <c r="G154" s="86">
        <f t="shared" si="4"/>
        <v>43943</v>
      </c>
      <c r="H154" s="87">
        <f t="shared" si="5"/>
        <v>8.4027777775190771E-2</v>
      </c>
    </row>
    <row r="155" spans="1:8" ht="17.25" thickTop="1" thickBot="1">
      <c r="A155" s="35" t="s">
        <v>52</v>
      </c>
      <c r="B155" s="24" t="s">
        <v>32</v>
      </c>
      <c r="C155" s="25">
        <v>43943.998611111114</v>
      </c>
      <c r="D155" s="26">
        <v>43943.998611111114</v>
      </c>
      <c r="E155" s="12">
        <v>43943.998611111114</v>
      </c>
      <c r="F155" s="85" t="s">
        <v>19</v>
      </c>
      <c r="G155" s="86">
        <f t="shared" si="4"/>
        <v>43943</v>
      </c>
      <c r="H155" s="87">
        <f t="shared" si="5"/>
        <v>0.99861111111385981</v>
      </c>
    </row>
    <row r="156" spans="1:8" ht="17.25" thickTop="1" thickBot="1">
      <c r="A156" s="35" t="s">
        <v>52</v>
      </c>
      <c r="B156" s="24" t="s">
        <v>32</v>
      </c>
      <c r="C156" s="25">
        <v>43944.106249999997</v>
      </c>
      <c r="D156" s="26">
        <v>43944.106249999997</v>
      </c>
      <c r="E156" s="12">
        <v>43944.106249999997</v>
      </c>
      <c r="F156" s="85" t="s">
        <v>18</v>
      </c>
      <c r="G156" s="86">
        <f t="shared" si="4"/>
        <v>43944</v>
      </c>
      <c r="H156" s="87">
        <f t="shared" si="5"/>
        <v>0.10624999999708962</v>
      </c>
    </row>
    <row r="157" spans="1:8" ht="17.25" thickTop="1" thickBot="1">
      <c r="A157" s="35" t="s">
        <v>52</v>
      </c>
      <c r="B157" s="24" t="s">
        <v>32</v>
      </c>
      <c r="C157" s="25">
        <v>43944.974999999999</v>
      </c>
      <c r="D157" s="26">
        <v>43944.974999999999</v>
      </c>
      <c r="E157" s="12">
        <v>43944.974999999999</v>
      </c>
      <c r="F157" s="85" t="s">
        <v>19</v>
      </c>
      <c r="G157" s="86">
        <f t="shared" si="4"/>
        <v>43944</v>
      </c>
      <c r="H157" s="87">
        <f t="shared" si="5"/>
        <v>0.97499999999854481</v>
      </c>
    </row>
    <row r="158" spans="1:8" ht="17.25" thickTop="1" thickBot="1">
      <c r="A158" s="35" t="s">
        <v>52</v>
      </c>
      <c r="B158" s="24" t="s">
        <v>35</v>
      </c>
      <c r="C158" s="25">
        <v>43936.582638888889</v>
      </c>
      <c r="D158" s="26">
        <v>43936.582638888889</v>
      </c>
      <c r="E158" s="27" t="s">
        <v>57</v>
      </c>
      <c r="F158" s="85" t="s">
        <v>58</v>
      </c>
      <c r="G158" s="86">
        <f t="shared" si="4"/>
        <v>43936</v>
      </c>
      <c r="H158" s="87">
        <f>IF(AND(E158= "لم يبصم",F158="حضور"),0.375,IF(AND(E158= "لم يبصم",F158="انصراف"),0.375,(E158-G158)))</f>
        <v>0.375</v>
      </c>
    </row>
    <row r="159" spans="1:8" ht="17.25" thickTop="1" thickBot="1">
      <c r="A159" s="35" t="s">
        <v>52</v>
      </c>
      <c r="B159" s="24" t="s">
        <v>35</v>
      </c>
      <c r="C159" s="25">
        <v>43936.582638888889</v>
      </c>
      <c r="D159" s="26">
        <v>43936.582638888889</v>
      </c>
      <c r="E159" s="12">
        <v>43936.582638888889</v>
      </c>
      <c r="F159" s="85" t="s">
        <v>19</v>
      </c>
      <c r="G159" s="86">
        <f t="shared" si="4"/>
        <v>43936</v>
      </c>
      <c r="H159" s="87">
        <f t="shared" si="5"/>
        <v>0.58263888888905058</v>
      </c>
    </row>
    <row r="160" spans="1:8" ht="17.25" thickTop="1" thickBot="1">
      <c r="A160" s="35" t="s">
        <v>52</v>
      </c>
      <c r="B160" s="24" t="s">
        <v>35</v>
      </c>
      <c r="C160" s="25">
        <v>43937.302777777775</v>
      </c>
      <c r="D160" s="26">
        <v>43937.302777777775</v>
      </c>
      <c r="E160" s="12">
        <v>43937.302777777775</v>
      </c>
      <c r="F160" s="85" t="s">
        <v>18</v>
      </c>
      <c r="G160" s="86">
        <f t="shared" ref="G160:G169" si="6">INT(D160)</f>
        <v>43937</v>
      </c>
      <c r="H160" s="87">
        <f t="shared" ref="H160:H169" si="7">IF(AND(E160= "لم يبصم",F160="حضور"),0.375,IF(AND(E160= "لم يبصم",F160="انصراف"),0.375,(E160-G160)))</f>
        <v>0.30277777777519077</v>
      </c>
    </row>
    <row r="161" spans="1:8" ht="17.25" thickTop="1" thickBot="1">
      <c r="A161" s="35" t="s">
        <v>52</v>
      </c>
      <c r="B161" s="24" t="s">
        <v>35</v>
      </c>
      <c r="C161" s="25">
        <v>43937.598611111112</v>
      </c>
      <c r="D161" s="26">
        <v>43937.598611111112</v>
      </c>
      <c r="E161" s="12">
        <v>43937.598611111112</v>
      </c>
      <c r="F161" s="85" t="s">
        <v>19</v>
      </c>
      <c r="G161" s="86">
        <f t="shared" si="6"/>
        <v>43937</v>
      </c>
      <c r="H161" s="87">
        <f t="shared" si="7"/>
        <v>0.59861111111240461</v>
      </c>
    </row>
    <row r="162" spans="1:8" ht="17.25" thickTop="1" thickBot="1">
      <c r="A162" s="35" t="s">
        <v>52</v>
      </c>
      <c r="B162" s="24" t="s">
        <v>35</v>
      </c>
      <c r="C162" s="25">
        <v>43939.324999999997</v>
      </c>
      <c r="D162" s="26">
        <v>43939.324999999997</v>
      </c>
      <c r="E162" s="12">
        <v>43939.324999999997</v>
      </c>
      <c r="F162" s="85" t="s">
        <v>18</v>
      </c>
      <c r="G162" s="86">
        <f t="shared" si="6"/>
        <v>43939</v>
      </c>
      <c r="H162" s="87">
        <f t="shared" si="7"/>
        <v>0.32499999999708962</v>
      </c>
    </row>
    <row r="163" spans="1:8" ht="17.25" thickTop="1" thickBot="1">
      <c r="A163" s="35" t="s">
        <v>52</v>
      </c>
      <c r="B163" s="24" t="s">
        <v>35</v>
      </c>
      <c r="C163" s="25">
        <v>43939.59375</v>
      </c>
      <c r="D163" s="26">
        <v>43939.59375</v>
      </c>
      <c r="E163" s="12">
        <v>43939.59375</v>
      </c>
      <c r="F163" s="85" t="s">
        <v>19</v>
      </c>
      <c r="G163" s="86">
        <f t="shared" si="6"/>
        <v>43939</v>
      </c>
      <c r="H163" s="87">
        <f t="shared" si="7"/>
        <v>0.59375</v>
      </c>
    </row>
    <row r="164" spans="1:8" ht="17.25" thickTop="1" thickBot="1">
      <c r="A164" s="35" t="s">
        <v>52</v>
      </c>
      <c r="B164" s="24" t="s">
        <v>35</v>
      </c>
      <c r="C164" s="25">
        <v>43940.335416666669</v>
      </c>
      <c r="D164" s="26">
        <v>43940.335416666669</v>
      </c>
      <c r="E164" s="12">
        <v>43940.335416666669</v>
      </c>
      <c r="F164" s="85" t="s">
        <v>18</v>
      </c>
      <c r="G164" s="86">
        <f t="shared" si="6"/>
        <v>43940</v>
      </c>
      <c r="H164" s="87">
        <f t="shared" si="7"/>
        <v>0.33541666666860692</v>
      </c>
    </row>
    <row r="165" spans="1:8" ht="17.25" thickTop="1" thickBot="1">
      <c r="A165" s="35" t="s">
        <v>52</v>
      </c>
      <c r="B165" s="24" t="s">
        <v>35</v>
      </c>
      <c r="C165" s="25">
        <v>43940.59375</v>
      </c>
      <c r="D165" s="26">
        <v>43940.59375</v>
      </c>
      <c r="E165" s="12">
        <v>43940.59375</v>
      </c>
      <c r="F165" s="85" t="s">
        <v>19</v>
      </c>
      <c r="G165" s="86">
        <f t="shared" si="6"/>
        <v>43940</v>
      </c>
      <c r="H165" s="87">
        <f t="shared" si="7"/>
        <v>0.59375</v>
      </c>
    </row>
    <row r="166" spans="1:8" ht="17.25" thickTop="1" thickBot="1">
      <c r="A166" s="35" t="s">
        <v>52</v>
      </c>
      <c r="B166" s="24" t="s">
        <v>35</v>
      </c>
      <c r="C166" s="25">
        <v>43941.32708333333</v>
      </c>
      <c r="D166" s="26">
        <v>43941.32708333333</v>
      </c>
      <c r="E166" s="12">
        <v>43941.32708333333</v>
      </c>
      <c r="F166" s="85" t="s">
        <v>18</v>
      </c>
      <c r="G166" s="86">
        <f t="shared" si="6"/>
        <v>43941</v>
      </c>
      <c r="H166" s="87">
        <f t="shared" si="7"/>
        <v>0.32708333332993789</v>
      </c>
    </row>
    <row r="167" spans="1:8" ht="17.25" thickTop="1" thickBot="1">
      <c r="A167" s="35" t="s">
        <v>52</v>
      </c>
      <c r="B167" s="24" t="s">
        <v>35</v>
      </c>
      <c r="C167" s="25">
        <v>43941.585416666669</v>
      </c>
      <c r="D167" s="26">
        <v>43941.585416666669</v>
      </c>
      <c r="E167" s="12">
        <v>43941.585416666669</v>
      </c>
      <c r="F167" s="85" t="s">
        <v>19</v>
      </c>
      <c r="G167" s="86">
        <f t="shared" si="6"/>
        <v>43941</v>
      </c>
      <c r="H167" s="87">
        <f t="shared" si="7"/>
        <v>0.58541666666860692</v>
      </c>
    </row>
    <row r="168" spans="1:8" ht="17.25" thickTop="1" thickBot="1">
      <c r="A168" s="35" t="s">
        <v>52</v>
      </c>
      <c r="B168" s="24" t="s">
        <v>35</v>
      </c>
      <c r="C168" s="25">
        <v>43942.334027777775</v>
      </c>
      <c r="D168" s="26">
        <v>43942.334027777775</v>
      </c>
      <c r="E168" s="12">
        <v>43942.334027777775</v>
      </c>
      <c r="F168" s="85" t="s">
        <v>18</v>
      </c>
      <c r="G168" s="86">
        <f t="shared" si="6"/>
        <v>43942</v>
      </c>
      <c r="H168" s="87">
        <f t="shared" si="7"/>
        <v>0.33402777777519077</v>
      </c>
    </row>
    <row r="169" spans="1:8" ht="17.25" thickTop="1" thickBot="1">
      <c r="A169" s="35" t="s">
        <v>52</v>
      </c>
      <c r="B169" s="24" t="s">
        <v>35</v>
      </c>
      <c r="C169" s="25">
        <v>43942.334027777775</v>
      </c>
      <c r="D169" s="26">
        <v>43942.334027777775</v>
      </c>
      <c r="E169" s="27" t="s">
        <v>57</v>
      </c>
      <c r="F169" s="85" t="s">
        <v>19</v>
      </c>
      <c r="G169" s="86">
        <f t="shared" si="6"/>
        <v>43942</v>
      </c>
      <c r="H169" s="87">
        <f t="shared" si="7"/>
        <v>0.375</v>
      </c>
    </row>
    <row r="170" spans="1:8" ht="15.75" thickTop="1">
      <c r="A170" s="28"/>
      <c r="B170" s="28"/>
      <c r="C170" s="29"/>
      <c r="D170" s="30"/>
      <c r="E170" s="31"/>
    </row>
    <row r="171" spans="1:8">
      <c r="A171" s="28"/>
      <c r="B171" s="28"/>
      <c r="C171" s="29"/>
      <c r="D171" s="30"/>
      <c r="E171" s="31"/>
    </row>
    <row r="172" spans="1:8">
      <c r="A172" s="28"/>
      <c r="B172" s="28"/>
      <c r="C172" s="29"/>
      <c r="D172" s="30"/>
      <c r="E172" s="31"/>
    </row>
    <row r="173" spans="1:8">
      <c r="A173" s="28"/>
      <c r="B173" s="28"/>
      <c r="C173" s="29"/>
      <c r="D173" s="30"/>
      <c r="E173" s="31"/>
    </row>
    <row r="174" spans="1:8">
      <c r="A174" s="28"/>
      <c r="B174" s="28"/>
      <c r="C174" s="29"/>
      <c r="D174" s="30"/>
      <c r="E174" s="31"/>
    </row>
    <row r="175" spans="1:8">
      <c r="A175" s="28"/>
      <c r="B175" s="28"/>
      <c r="C175" s="29"/>
      <c r="D175" s="30"/>
      <c r="E175" s="31"/>
    </row>
    <row r="176" spans="1:8">
      <c r="A176" s="28"/>
      <c r="B176" s="28"/>
      <c r="C176" s="29"/>
      <c r="D176" s="30"/>
      <c r="E176" s="31"/>
    </row>
    <row r="177" spans="1:5">
      <c r="A177" s="28"/>
      <c r="B177" s="28"/>
      <c r="C177" s="29"/>
      <c r="D177" s="30"/>
      <c r="E177" s="31"/>
    </row>
    <row r="178" spans="1:5">
      <c r="A178" s="28"/>
      <c r="B178" s="28"/>
      <c r="C178" s="29"/>
      <c r="D178" s="30"/>
      <c r="E178" s="31"/>
    </row>
    <row r="179" spans="1:5">
      <c r="A179" s="28"/>
      <c r="B179" s="28"/>
      <c r="C179" s="29"/>
      <c r="D179" s="30"/>
      <c r="E179" s="31"/>
    </row>
    <row r="180" spans="1:5">
      <c r="A180" s="28"/>
      <c r="B180" s="28"/>
      <c r="C180" s="29"/>
      <c r="D180" s="30"/>
      <c r="E180" s="31"/>
    </row>
    <row r="181" spans="1:5">
      <c r="A181" s="28"/>
      <c r="B181" s="28"/>
      <c r="C181" s="29"/>
      <c r="D181" s="30"/>
      <c r="E181" s="31"/>
    </row>
    <row r="182" spans="1:5">
      <c r="A182" s="28"/>
      <c r="B182" s="28"/>
      <c r="C182" s="29"/>
      <c r="D182" s="30"/>
      <c r="E182" s="31"/>
    </row>
    <row r="183" spans="1:5">
      <c r="A183" s="28"/>
      <c r="B183" s="28"/>
      <c r="C183" s="29"/>
      <c r="D183" s="30"/>
      <c r="E183" s="31"/>
    </row>
    <row r="184" spans="1:5">
      <c r="A184" s="28"/>
      <c r="B184" s="28"/>
      <c r="C184" s="29"/>
      <c r="D184" s="30"/>
      <c r="E184" s="31"/>
    </row>
    <row r="185" spans="1:5">
      <c r="A185" s="28"/>
      <c r="B185" s="28"/>
      <c r="C185" s="29"/>
      <c r="D185" s="30"/>
      <c r="E185" s="31"/>
    </row>
    <row r="186" spans="1:5">
      <c r="A186" s="28"/>
      <c r="B186" s="28"/>
      <c r="C186" s="29"/>
      <c r="D186" s="30"/>
      <c r="E186" s="31"/>
    </row>
    <row r="187" spans="1:5">
      <c r="A187" s="28"/>
      <c r="B187" s="28"/>
      <c r="C187" s="29"/>
      <c r="D187" s="30"/>
      <c r="E187" s="31"/>
    </row>
    <row r="188" spans="1:5">
      <c r="A188" s="28"/>
      <c r="B188" s="28"/>
      <c r="C188" s="29"/>
      <c r="D188" s="30"/>
      <c r="E188" s="31"/>
    </row>
    <row r="189" spans="1:5">
      <c r="A189" s="28"/>
      <c r="B189" s="28"/>
      <c r="C189" s="29"/>
      <c r="D189" s="30"/>
      <c r="E189" s="31"/>
    </row>
    <row r="190" spans="1:5">
      <c r="A190" s="28"/>
      <c r="B190" s="28"/>
      <c r="C190" s="29"/>
      <c r="D190" s="30"/>
      <c r="E190" s="31"/>
    </row>
    <row r="191" spans="1:5">
      <c r="A191" s="28"/>
      <c r="B191" s="28"/>
      <c r="C191" s="29"/>
      <c r="D191" s="30"/>
      <c r="E191" s="31"/>
    </row>
    <row r="192" spans="1:5">
      <c r="A192" s="28"/>
      <c r="B192" s="28"/>
      <c r="C192" s="29"/>
      <c r="D192" s="30"/>
      <c r="E192" s="31"/>
    </row>
    <row r="193" spans="1:5">
      <c r="A193" s="28"/>
      <c r="B193" s="28"/>
      <c r="C193" s="29"/>
      <c r="D193" s="30"/>
      <c r="E193" s="31"/>
    </row>
    <row r="194" spans="1:5">
      <c r="A194" s="28"/>
      <c r="B194" s="28"/>
      <c r="C194" s="29"/>
      <c r="D194" s="30"/>
      <c r="E194" s="31"/>
    </row>
    <row r="195" spans="1:5">
      <c r="A195" s="28"/>
      <c r="B195" s="28"/>
      <c r="C195" s="29"/>
      <c r="D195" s="30"/>
      <c r="E195" s="31"/>
    </row>
    <row r="196" spans="1:5">
      <c r="A196" s="28"/>
      <c r="B196" s="28"/>
      <c r="C196" s="29"/>
      <c r="D196" s="30"/>
      <c r="E196" s="31"/>
    </row>
    <row r="197" spans="1:5">
      <c r="A197" s="28"/>
      <c r="B197" s="28"/>
      <c r="C197" s="29"/>
      <c r="D197" s="30"/>
      <c r="E197" s="31"/>
    </row>
    <row r="198" spans="1:5">
      <c r="A198" s="28"/>
      <c r="B198" s="28"/>
      <c r="C198" s="29"/>
      <c r="D198" s="30"/>
      <c r="E198" s="31"/>
    </row>
    <row r="199" spans="1:5">
      <c r="A199" s="28"/>
      <c r="B199" s="28"/>
      <c r="C199" s="29"/>
      <c r="D199" s="30"/>
      <c r="E199" s="31"/>
    </row>
    <row r="200" spans="1:5">
      <c r="A200" s="28"/>
      <c r="B200" s="28"/>
      <c r="C200" s="29"/>
      <c r="D200" s="30"/>
      <c r="E200" s="31"/>
    </row>
    <row r="201" spans="1:5">
      <c r="A201" s="28"/>
      <c r="B201" s="28"/>
      <c r="C201" s="29"/>
      <c r="D201" s="30"/>
      <c r="E201" s="31"/>
    </row>
    <row r="202" spans="1:5">
      <c r="A202" s="28"/>
      <c r="B202" s="28"/>
      <c r="C202" s="29"/>
      <c r="D202" s="30"/>
      <c r="E202" s="31"/>
    </row>
    <row r="203" spans="1:5">
      <c r="A203" s="28"/>
      <c r="B203" s="28"/>
      <c r="C203" s="29"/>
      <c r="D203" s="30"/>
      <c r="E203" s="31"/>
    </row>
    <row r="204" spans="1:5">
      <c r="A204" s="28"/>
      <c r="B204" s="28"/>
      <c r="C204" s="29"/>
      <c r="D204" s="30"/>
      <c r="E204" s="31"/>
    </row>
    <row r="205" spans="1:5">
      <c r="A205" s="28"/>
      <c r="B205" s="28"/>
      <c r="C205" s="29"/>
      <c r="D205" s="30"/>
      <c r="E205" s="31"/>
    </row>
    <row r="206" spans="1:5">
      <c r="A206" s="28"/>
      <c r="B206" s="28"/>
      <c r="C206" s="29"/>
      <c r="D206" s="30"/>
      <c r="E206" s="31"/>
    </row>
    <row r="207" spans="1:5">
      <c r="A207" s="28"/>
      <c r="B207" s="28"/>
      <c r="C207" s="29"/>
      <c r="D207" s="30"/>
      <c r="E207" s="31"/>
    </row>
    <row r="208" spans="1:5">
      <c r="A208" s="28"/>
      <c r="B208" s="28"/>
      <c r="C208" s="29"/>
      <c r="D208" s="30"/>
      <c r="E208" s="31"/>
    </row>
    <row r="209" spans="1:5">
      <c r="A209" s="28"/>
      <c r="B209" s="28"/>
      <c r="C209" s="29"/>
      <c r="D209" s="30"/>
      <c r="E209" s="31"/>
    </row>
    <row r="210" spans="1:5">
      <c r="A210" s="28"/>
      <c r="B210" s="28"/>
      <c r="C210" s="29"/>
      <c r="D210" s="30"/>
      <c r="E210" s="31"/>
    </row>
    <row r="211" spans="1:5">
      <c r="A211" s="28"/>
      <c r="B211" s="28"/>
      <c r="C211" s="29"/>
      <c r="D211" s="30"/>
      <c r="E211" s="31"/>
    </row>
    <row r="212" spans="1:5">
      <c r="A212" s="28"/>
      <c r="B212" s="28"/>
      <c r="C212" s="29"/>
      <c r="D212" s="30"/>
      <c r="E212" s="31"/>
    </row>
    <row r="213" spans="1:5">
      <c r="A213" s="28"/>
      <c r="B213" s="28"/>
      <c r="C213" s="29"/>
      <c r="D213" s="30"/>
      <c r="E213" s="31"/>
    </row>
    <row r="214" spans="1:5">
      <c r="A214" s="28"/>
      <c r="B214" s="28"/>
      <c r="C214" s="29"/>
      <c r="D214" s="30"/>
      <c r="E214" s="31"/>
    </row>
    <row r="215" spans="1:5">
      <c r="A215" s="28"/>
      <c r="B215" s="28"/>
      <c r="C215" s="29"/>
      <c r="D215" s="30"/>
      <c r="E215" s="31"/>
    </row>
    <row r="216" spans="1:5">
      <c r="A216" s="28"/>
      <c r="B216" s="28"/>
      <c r="C216" s="29"/>
      <c r="D216" s="30"/>
      <c r="E216" s="31"/>
    </row>
    <row r="217" spans="1:5">
      <c r="A217" s="28"/>
      <c r="B217" s="28"/>
      <c r="C217" s="29"/>
      <c r="D217" s="30"/>
      <c r="E217" s="31"/>
    </row>
    <row r="218" spans="1:5">
      <c r="A218" s="28"/>
      <c r="B218" s="28"/>
      <c r="C218" s="29"/>
      <c r="D218" s="30"/>
      <c r="E218" s="31"/>
    </row>
    <row r="219" spans="1:5">
      <c r="A219" s="28"/>
      <c r="B219" s="28"/>
      <c r="C219" s="29"/>
      <c r="D219" s="30"/>
      <c r="E219" s="31"/>
    </row>
    <row r="220" spans="1:5">
      <c r="A220" s="28"/>
      <c r="B220" s="28"/>
      <c r="C220" s="29"/>
      <c r="D220" s="30"/>
      <c r="E220" s="31"/>
    </row>
    <row r="221" spans="1:5">
      <c r="A221" s="28"/>
      <c r="B221" s="28"/>
      <c r="C221" s="29"/>
      <c r="D221" s="30"/>
      <c r="E221" s="31"/>
    </row>
    <row r="222" spans="1:5">
      <c r="A222" s="28"/>
      <c r="B222" s="28"/>
      <c r="C222" s="29"/>
      <c r="D222" s="30"/>
      <c r="E222" s="31"/>
    </row>
    <row r="223" spans="1:5">
      <c r="A223" s="28"/>
      <c r="B223" s="28"/>
      <c r="C223" s="29"/>
      <c r="D223" s="30"/>
      <c r="E223" s="31"/>
    </row>
    <row r="224" spans="1:5">
      <c r="A224" s="28"/>
      <c r="B224" s="28"/>
      <c r="C224" s="29"/>
      <c r="D224" s="30"/>
      <c r="E224" s="31"/>
    </row>
    <row r="225" spans="1:5">
      <c r="A225" s="28"/>
      <c r="B225" s="28"/>
      <c r="C225" s="29"/>
      <c r="D225" s="30"/>
      <c r="E225" s="31"/>
    </row>
    <row r="226" spans="1:5">
      <c r="A226" s="28"/>
      <c r="B226" s="28"/>
      <c r="C226" s="29"/>
      <c r="D226" s="30"/>
      <c r="E226" s="31"/>
    </row>
    <row r="227" spans="1:5">
      <c r="A227" s="28"/>
      <c r="B227" s="28"/>
      <c r="C227" s="29"/>
      <c r="D227" s="30"/>
      <c r="E227" s="31"/>
    </row>
    <row r="228" spans="1:5">
      <c r="A228" s="28"/>
      <c r="B228" s="28"/>
      <c r="C228" s="29"/>
      <c r="D228" s="30"/>
      <c r="E228" s="31"/>
    </row>
    <row r="229" spans="1:5">
      <c r="A229" s="28"/>
      <c r="B229" s="28"/>
      <c r="C229" s="29"/>
      <c r="D229" s="30"/>
      <c r="E229" s="31"/>
    </row>
    <row r="230" spans="1:5">
      <c r="A230" s="28"/>
      <c r="B230" s="28"/>
      <c r="C230" s="29"/>
      <c r="D230" s="30"/>
      <c r="E230" s="31"/>
    </row>
    <row r="231" spans="1:5">
      <c r="A231" s="28"/>
      <c r="B231" s="28"/>
      <c r="C231" s="29"/>
      <c r="D231" s="30"/>
      <c r="E231" s="31"/>
    </row>
    <row r="232" spans="1:5">
      <c r="A232" s="28"/>
      <c r="B232" s="28"/>
      <c r="C232" s="29"/>
      <c r="D232" s="30"/>
      <c r="E232" s="31"/>
    </row>
    <row r="233" spans="1:5">
      <c r="A233" s="28"/>
      <c r="B233" s="28"/>
      <c r="C233" s="29"/>
      <c r="D233" s="30"/>
      <c r="E233" s="31"/>
    </row>
    <row r="234" spans="1:5">
      <c r="A234" s="28"/>
      <c r="B234" s="28"/>
      <c r="C234" s="29"/>
      <c r="D234" s="30"/>
      <c r="E234" s="31"/>
    </row>
    <row r="235" spans="1:5">
      <c r="A235" s="28"/>
      <c r="B235" s="28"/>
      <c r="C235" s="29"/>
      <c r="D235" s="30"/>
      <c r="E235" s="31"/>
    </row>
    <row r="236" spans="1:5">
      <c r="A236" s="28"/>
      <c r="B236" s="28"/>
      <c r="C236" s="29"/>
      <c r="D236" s="30"/>
      <c r="E236" s="31"/>
    </row>
    <row r="237" spans="1:5">
      <c r="A237" s="28"/>
      <c r="B237" s="28"/>
      <c r="C237" s="29"/>
      <c r="D237" s="30"/>
      <c r="E237" s="31"/>
    </row>
    <row r="238" spans="1:5">
      <c r="A238" s="28"/>
      <c r="B238" s="28"/>
      <c r="C238" s="29"/>
      <c r="D238" s="30"/>
      <c r="E238" s="31"/>
    </row>
    <row r="239" spans="1:5">
      <c r="A239" s="28"/>
      <c r="B239" s="28"/>
      <c r="C239" s="29"/>
      <c r="D239" s="30"/>
      <c r="E239" s="31"/>
    </row>
    <row r="240" spans="1:5">
      <c r="A240" s="28"/>
      <c r="B240" s="28"/>
      <c r="C240" s="29"/>
      <c r="D240" s="30"/>
      <c r="E240" s="31"/>
    </row>
    <row r="241" spans="1:5">
      <c r="A241" s="28"/>
      <c r="B241" s="28"/>
      <c r="C241" s="29"/>
      <c r="D241" s="30"/>
      <c r="E241" s="31"/>
    </row>
    <row r="242" spans="1:5">
      <c r="A242" s="28"/>
      <c r="B242" s="28"/>
      <c r="C242" s="29"/>
      <c r="D242" s="30"/>
      <c r="E242" s="31"/>
    </row>
    <row r="243" spans="1:5">
      <c r="A243" s="28"/>
      <c r="B243" s="28"/>
      <c r="C243" s="29"/>
      <c r="D243" s="30"/>
      <c r="E243" s="31"/>
    </row>
    <row r="244" spans="1:5">
      <c r="A244" s="28"/>
      <c r="B244" s="28"/>
      <c r="C244" s="29"/>
      <c r="D244" s="30"/>
      <c r="E244" s="31"/>
    </row>
    <row r="245" spans="1:5">
      <c r="A245" s="28"/>
      <c r="B245" s="28"/>
      <c r="C245" s="29"/>
      <c r="D245" s="30"/>
      <c r="E245" s="31"/>
    </row>
    <row r="246" spans="1:5">
      <c r="A246" s="28"/>
      <c r="B246" s="28"/>
      <c r="C246" s="29"/>
      <c r="D246" s="30"/>
      <c r="E246" s="31"/>
    </row>
    <row r="247" spans="1:5">
      <c r="A247" s="28"/>
      <c r="B247" s="28"/>
      <c r="C247" s="29"/>
      <c r="D247" s="30"/>
      <c r="E247" s="31"/>
    </row>
    <row r="248" spans="1:5">
      <c r="A248" s="28"/>
      <c r="B248" s="28"/>
      <c r="C248" s="29"/>
      <c r="D248" s="30"/>
      <c r="E248" s="31"/>
    </row>
    <row r="249" spans="1:5">
      <c r="A249" s="28"/>
      <c r="B249" s="28"/>
      <c r="C249" s="29"/>
      <c r="D249" s="30"/>
      <c r="E249" s="31"/>
    </row>
    <row r="250" spans="1:5">
      <c r="A250" s="28"/>
      <c r="B250" s="28"/>
      <c r="C250" s="29"/>
      <c r="D250" s="30"/>
      <c r="E250" s="31"/>
    </row>
    <row r="251" spans="1:5">
      <c r="A251" s="28"/>
      <c r="B251" s="28"/>
      <c r="C251" s="29"/>
      <c r="D251" s="30"/>
      <c r="E251" s="31"/>
    </row>
    <row r="252" spans="1:5">
      <c r="A252" s="28"/>
      <c r="B252" s="28"/>
      <c r="C252" s="29"/>
      <c r="D252" s="30"/>
      <c r="E252" s="31"/>
    </row>
    <row r="253" spans="1:5">
      <c r="A253" s="28"/>
      <c r="B253" s="28"/>
      <c r="C253" s="29"/>
      <c r="D253" s="30"/>
      <c r="E253" s="31"/>
    </row>
    <row r="254" spans="1:5">
      <c r="A254" s="28"/>
      <c r="B254" s="28"/>
      <c r="C254" s="29"/>
      <c r="D254" s="30"/>
      <c r="E254" s="31"/>
    </row>
    <row r="255" spans="1:5">
      <c r="A255" s="28"/>
      <c r="B255" s="28"/>
      <c r="C255" s="29"/>
      <c r="D255" s="30"/>
      <c r="E255" s="31"/>
    </row>
    <row r="256" spans="1:5">
      <c r="A256" s="28"/>
      <c r="B256" s="28"/>
      <c r="C256" s="29"/>
      <c r="D256" s="30"/>
      <c r="E256" s="31"/>
    </row>
    <row r="257" spans="1:5">
      <c r="A257" s="28"/>
      <c r="B257" s="28"/>
      <c r="C257" s="29"/>
      <c r="D257" s="30"/>
      <c r="E257" s="31"/>
    </row>
    <row r="258" spans="1:5">
      <c r="A258" s="28"/>
      <c r="B258" s="28"/>
      <c r="C258" s="29"/>
      <c r="D258" s="30"/>
      <c r="E258" s="31"/>
    </row>
    <row r="259" spans="1:5">
      <c r="A259" s="28"/>
      <c r="B259" s="28"/>
      <c r="C259" s="29"/>
      <c r="D259" s="30"/>
      <c r="E259" s="31"/>
    </row>
    <row r="260" spans="1:5">
      <c r="A260" s="28"/>
      <c r="B260" s="28"/>
      <c r="C260" s="29"/>
      <c r="D260" s="30"/>
      <c r="E260" s="31"/>
    </row>
    <row r="261" spans="1:5">
      <c r="A261" s="28"/>
      <c r="B261" s="28"/>
      <c r="C261" s="29"/>
      <c r="D261" s="30"/>
      <c r="E261" s="31"/>
    </row>
    <row r="262" spans="1:5">
      <c r="A262" s="28"/>
      <c r="B262" s="28"/>
      <c r="C262" s="29"/>
      <c r="D262" s="30"/>
      <c r="E262" s="31"/>
    </row>
    <row r="263" spans="1:5">
      <c r="A263" s="28"/>
      <c r="B263" s="28"/>
      <c r="C263" s="29"/>
      <c r="D263" s="30"/>
      <c r="E263" s="31"/>
    </row>
    <row r="264" spans="1:5">
      <c r="A264" s="28"/>
      <c r="B264" s="28"/>
      <c r="C264" s="29"/>
      <c r="D264" s="30"/>
      <c r="E264" s="31"/>
    </row>
    <row r="265" spans="1:5">
      <c r="A265" s="28"/>
      <c r="B265" s="28"/>
      <c r="C265" s="29"/>
      <c r="D265" s="30"/>
      <c r="E265" s="31"/>
    </row>
    <row r="266" spans="1:5">
      <c r="A266" s="28"/>
      <c r="B266" s="28"/>
      <c r="C266" s="29"/>
      <c r="D266" s="30"/>
      <c r="E266" s="31"/>
    </row>
    <row r="267" spans="1:5">
      <c r="A267" s="28"/>
      <c r="B267" s="28"/>
      <c r="C267" s="29"/>
      <c r="D267" s="30"/>
      <c r="E267" s="31"/>
    </row>
    <row r="268" spans="1:5">
      <c r="A268" s="28"/>
      <c r="B268" s="28"/>
      <c r="C268" s="29"/>
      <c r="D268" s="30"/>
      <c r="E268" s="31"/>
    </row>
    <row r="269" spans="1:5">
      <c r="A269" s="28"/>
      <c r="B269" s="28"/>
      <c r="C269" s="29"/>
      <c r="D269" s="30"/>
      <c r="E269" s="31"/>
    </row>
    <row r="270" spans="1:5">
      <c r="A270" s="28"/>
      <c r="B270" s="28"/>
      <c r="C270" s="29"/>
      <c r="D270" s="30"/>
      <c r="E270" s="31"/>
    </row>
    <row r="271" spans="1:5">
      <c r="A271" s="28"/>
      <c r="B271" s="28"/>
      <c r="C271" s="29"/>
      <c r="D271" s="30"/>
      <c r="E271" s="31"/>
    </row>
    <row r="272" spans="1:5">
      <c r="A272" s="28"/>
      <c r="B272" s="28"/>
      <c r="C272" s="29"/>
      <c r="D272" s="30"/>
      <c r="E272" s="31"/>
    </row>
    <row r="273" spans="1:5">
      <c r="A273" s="28"/>
      <c r="B273" s="28"/>
      <c r="C273" s="29"/>
      <c r="D273" s="30"/>
      <c r="E273" s="31"/>
    </row>
    <row r="274" spans="1:5">
      <c r="A274" s="28"/>
      <c r="B274" s="28"/>
      <c r="C274" s="29"/>
      <c r="D274" s="30"/>
      <c r="E274" s="31"/>
    </row>
    <row r="275" spans="1:5">
      <c r="A275" s="28"/>
      <c r="B275" s="28"/>
      <c r="C275" s="29"/>
      <c r="D275" s="30"/>
      <c r="E275" s="31"/>
    </row>
    <row r="276" spans="1:5">
      <c r="A276" s="28"/>
      <c r="B276" s="28"/>
      <c r="C276" s="29"/>
      <c r="D276" s="30"/>
      <c r="E276" s="31"/>
    </row>
    <row r="277" spans="1:5">
      <c r="A277" s="28"/>
      <c r="B277" s="28"/>
      <c r="C277" s="29"/>
      <c r="D277" s="30"/>
      <c r="E277" s="31"/>
    </row>
    <row r="278" spans="1:5">
      <c r="A278" s="28"/>
      <c r="B278" s="28"/>
      <c r="C278" s="29"/>
      <c r="D278" s="30"/>
      <c r="E278" s="31"/>
    </row>
    <row r="279" spans="1:5">
      <c r="A279" s="28"/>
      <c r="B279" s="28"/>
      <c r="C279" s="29"/>
      <c r="D279" s="30"/>
      <c r="E279" s="31"/>
    </row>
    <row r="280" spans="1:5">
      <c r="A280" s="28"/>
      <c r="B280" s="28"/>
      <c r="C280" s="29"/>
      <c r="D280" s="30"/>
      <c r="E280" s="31"/>
    </row>
    <row r="281" spans="1:5">
      <c r="A281" s="28"/>
      <c r="B281" s="28"/>
      <c r="C281" s="29"/>
      <c r="D281" s="30"/>
      <c r="E281" s="31"/>
    </row>
    <row r="282" spans="1:5">
      <c r="A282" s="28"/>
      <c r="B282" s="28"/>
      <c r="C282" s="29"/>
      <c r="D282" s="30"/>
      <c r="E282" s="31"/>
    </row>
    <row r="283" spans="1:5">
      <c r="A283" s="28"/>
      <c r="B283" s="28"/>
      <c r="C283" s="29"/>
      <c r="D283" s="30"/>
      <c r="E283" s="31"/>
    </row>
    <row r="284" spans="1:5">
      <c r="A284" s="28"/>
      <c r="B284" s="28"/>
      <c r="C284" s="29"/>
      <c r="D284" s="30"/>
      <c r="E284" s="31"/>
    </row>
    <row r="285" spans="1:5">
      <c r="A285" s="28"/>
      <c r="B285" s="28"/>
      <c r="C285" s="29"/>
      <c r="D285" s="30"/>
      <c r="E285" s="31"/>
    </row>
    <row r="286" spans="1:5">
      <c r="A286" s="28"/>
      <c r="B286" s="28"/>
      <c r="C286" s="29"/>
      <c r="D286" s="30"/>
      <c r="E286" s="31"/>
    </row>
    <row r="287" spans="1:5">
      <c r="A287" s="28"/>
      <c r="B287" s="28"/>
      <c r="C287" s="29"/>
      <c r="D287" s="30"/>
      <c r="E287" s="31"/>
    </row>
    <row r="288" spans="1:5">
      <c r="A288" s="28"/>
      <c r="B288" s="28"/>
      <c r="C288" s="29"/>
      <c r="D288" s="30"/>
      <c r="E288" s="31"/>
    </row>
    <row r="289" spans="1:5">
      <c r="A289" s="28"/>
      <c r="B289" s="28"/>
      <c r="C289" s="29"/>
      <c r="D289" s="30"/>
      <c r="E289" s="31"/>
    </row>
    <row r="290" spans="1:5">
      <c r="A290" s="28"/>
      <c r="B290" s="28"/>
      <c r="C290" s="29"/>
      <c r="D290" s="30"/>
      <c r="E290" s="31"/>
    </row>
    <row r="291" spans="1:5">
      <c r="A291" s="28"/>
      <c r="B291" s="28"/>
      <c r="C291" s="29"/>
      <c r="D291" s="30"/>
      <c r="E291" s="31"/>
    </row>
    <row r="292" spans="1:5">
      <c r="A292" s="28"/>
      <c r="B292" s="28"/>
      <c r="C292" s="29"/>
      <c r="D292" s="30"/>
      <c r="E292" s="31"/>
    </row>
    <row r="293" spans="1:5">
      <c r="A293" s="28"/>
      <c r="B293" s="28"/>
      <c r="C293" s="29"/>
      <c r="D293" s="30"/>
      <c r="E293" s="31"/>
    </row>
    <row r="294" spans="1:5">
      <c r="A294" s="28"/>
      <c r="B294" s="28"/>
      <c r="C294" s="29"/>
      <c r="D294" s="30"/>
      <c r="E294" s="31"/>
    </row>
    <row r="295" spans="1:5">
      <c r="A295" s="28"/>
      <c r="B295" s="28"/>
      <c r="C295" s="29"/>
      <c r="D295" s="30"/>
      <c r="E295" s="31"/>
    </row>
    <row r="296" spans="1:5">
      <c r="A296" s="28"/>
      <c r="B296" s="28"/>
      <c r="C296" s="29"/>
      <c r="D296" s="30"/>
      <c r="E296" s="31"/>
    </row>
    <row r="297" spans="1:5">
      <c r="A297" s="28"/>
      <c r="B297" s="28"/>
      <c r="C297" s="29"/>
      <c r="D297" s="30"/>
      <c r="E297" s="31"/>
    </row>
    <row r="298" spans="1:5">
      <c r="A298" s="28"/>
      <c r="B298" s="28"/>
      <c r="C298" s="29"/>
      <c r="D298" s="30"/>
      <c r="E298" s="31"/>
    </row>
    <row r="299" spans="1:5">
      <c r="A299" s="28"/>
      <c r="B299" s="28"/>
      <c r="C299" s="29"/>
      <c r="D299" s="30"/>
      <c r="E299" s="31"/>
    </row>
    <row r="300" spans="1:5">
      <c r="A300" s="28"/>
      <c r="B300" s="28"/>
      <c r="C300" s="29"/>
      <c r="D300" s="30"/>
      <c r="E300" s="31"/>
    </row>
    <row r="301" spans="1:5">
      <c r="A301" s="28"/>
      <c r="B301" s="28"/>
      <c r="C301" s="29"/>
      <c r="D301" s="30"/>
      <c r="E301" s="31"/>
    </row>
    <row r="302" spans="1:5">
      <c r="A302" s="28"/>
      <c r="B302" s="28"/>
      <c r="C302" s="29"/>
      <c r="D302" s="30"/>
      <c r="E302" s="31"/>
    </row>
    <row r="303" spans="1:5">
      <c r="A303" s="28"/>
      <c r="B303" s="28"/>
      <c r="C303" s="29"/>
      <c r="D303" s="30"/>
      <c r="E303" s="31"/>
    </row>
    <row r="304" spans="1:5">
      <c r="A304" s="28"/>
      <c r="B304" s="28"/>
      <c r="C304" s="29"/>
      <c r="D304" s="30"/>
      <c r="E304" s="31"/>
    </row>
    <row r="305" spans="1:5">
      <c r="A305" s="28"/>
      <c r="B305" s="28"/>
      <c r="C305" s="29"/>
      <c r="D305" s="30"/>
      <c r="E305" s="31"/>
    </row>
    <row r="306" spans="1:5">
      <c r="A306" s="28"/>
      <c r="B306" s="28"/>
      <c r="C306" s="29"/>
      <c r="D306" s="30"/>
      <c r="E306" s="31"/>
    </row>
    <row r="307" spans="1:5">
      <c r="A307" s="28"/>
      <c r="B307" s="28"/>
      <c r="C307" s="29"/>
      <c r="D307" s="30"/>
      <c r="E307" s="31"/>
    </row>
    <row r="308" spans="1:5">
      <c r="A308" s="28"/>
      <c r="B308" s="28"/>
      <c r="C308" s="29"/>
      <c r="D308" s="30"/>
      <c r="E308" s="31"/>
    </row>
    <row r="309" spans="1:5">
      <c r="A309" s="28"/>
      <c r="B309" s="28"/>
      <c r="C309" s="29"/>
      <c r="D309" s="30"/>
      <c r="E309" s="31"/>
    </row>
    <row r="310" spans="1:5">
      <c r="A310" s="28"/>
      <c r="B310" s="28"/>
      <c r="C310" s="29"/>
      <c r="D310" s="30"/>
      <c r="E310" s="31"/>
    </row>
    <row r="311" spans="1:5">
      <c r="A311" s="28"/>
      <c r="B311" s="28"/>
      <c r="C311" s="29"/>
      <c r="D311" s="30"/>
      <c r="E311" s="31"/>
    </row>
    <row r="312" spans="1:5">
      <c r="A312" s="28"/>
      <c r="B312" s="28"/>
      <c r="C312" s="29"/>
      <c r="D312" s="30"/>
      <c r="E312" s="31"/>
    </row>
    <row r="313" spans="1:5">
      <c r="A313" s="28"/>
      <c r="B313" s="28"/>
      <c r="C313" s="29"/>
      <c r="D313" s="30"/>
      <c r="E313" s="31"/>
    </row>
    <row r="314" spans="1:5">
      <c r="A314" s="28"/>
      <c r="B314" s="28"/>
      <c r="C314" s="29"/>
      <c r="D314" s="30"/>
      <c r="E314" s="31"/>
    </row>
    <row r="315" spans="1:5">
      <c r="A315" s="28"/>
      <c r="B315" s="28"/>
      <c r="C315" s="29"/>
      <c r="D315" s="30"/>
      <c r="E315" s="31"/>
    </row>
    <row r="316" spans="1:5">
      <c r="A316" s="28"/>
      <c r="B316" s="28"/>
      <c r="C316" s="29"/>
      <c r="D316" s="30"/>
      <c r="E316" s="31"/>
    </row>
    <row r="317" spans="1:5">
      <c r="A317" s="28"/>
      <c r="B317" s="28"/>
      <c r="C317" s="29"/>
      <c r="D317" s="30"/>
      <c r="E317" s="31"/>
    </row>
    <row r="318" spans="1:5">
      <c r="A318" s="28"/>
      <c r="B318" s="28"/>
      <c r="C318" s="29"/>
      <c r="D318" s="30"/>
      <c r="E318" s="31"/>
    </row>
    <row r="319" spans="1:5">
      <c r="A319" s="28"/>
      <c r="B319" s="28"/>
      <c r="C319" s="29"/>
      <c r="D319" s="30"/>
      <c r="E319" s="31"/>
    </row>
    <row r="320" spans="1:5">
      <c r="A320" s="28"/>
      <c r="B320" s="28"/>
      <c r="C320" s="29"/>
      <c r="D320" s="30"/>
      <c r="E320" s="31"/>
    </row>
    <row r="321" spans="1:5">
      <c r="A321" s="28"/>
      <c r="B321" s="28"/>
      <c r="C321" s="29"/>
      <c r="D321" s="30"/>
      <c r="E321" s="31"/>
    </row>
    <row r="322" spans="1:5">
      <c r="A322" s="28"/>
      <c r="B322" s="28"/>
      <c r="C322" s="29"/>
      <c r="D322" s="30"/>
      <c r="E322" s="31"/>
    </row>
    <row r="323" spans="1:5">
      <c r="A323" s="28"/>
      <c r="B323" s="28"/>
      <c r="C323" s="29"/>
      <c r="D323" s="30"/>
      <c r="E323" s="31"/>
    </row>
    <row r="324" spans="1:5">
      <c r="A324" s="28"/>
      <c r="B324" s="28"/>
      <c r="C324" s="29"/>
      <c r="D324" s="30"/>
      <c r="E324" s="31"/>
    </row>
    <row r="325" spans="1:5">
      <c r="A325" s="28"/>
      <c r="B325" s="28"/>
      <c r="C325" s="29"/>
      <c r="D325" s="30"/>
      <c r="E325" s="31"/>
    </row>
    <row r="326" spans="1:5">
      <c r="A326" s="28"/>
      <c r="B326" s="28"/>
      <c r="C326" s="29"/>
      <c r="D326" s="30"/>
      <c r="E326" s="31"/>
    </row>
    <row r="327" spans="1:5">
      <c r="A327" s="28"/>
      <c r="B327" s="28"/>
      <c r="C327" s="29"/>
      <c r="D327" s="30"/>
      <c r="E327" s="31"/>
    </row>
    <row r="328" spans="1:5">
      <c r="A328" s="28"/>
      <c r="B328" s="28"/>
      <c r="C328" s="29"/>
      <c r="D328" s="30"/>
      <c r="E328" s="31"/>
    </row>
    <row r="329" spans="1:5">
      <c r="A329" s="28"/>
      <c r="B329" s="28"/>
      <c r="C329" s="29"/>
      <c r="D329" s="30"/>
      <c r="E329" s="31"/>
    </row>
    <row r="330" spans="1:5">
      <c r="A330" s="28"/>
      <c r="B330" s="28"/>
      <c r="C330" s="29"/>
      <c r="D330" s="30"/>
      <c r="E330" s="31"/>
    </row>
    <row r="331" spans="1:5">
      <c r="A331" s="28"/>
      <c r="B331" s="28"/>
      <c r="C331" s="29"/>
      <c r="D331" s="30"/>
      <c r="E331" s="31"/>
    </row>
    <row r="332" spans="1:5">
      <c r="A332" s="28"/>
      <c r="B332" s="28"/>
      <c r="C332" s="29"/>
      <c r="D332" s="30"/>
      <c r="E332" s="31"/>
    </row>
    <row r="333" spans="1:5">
      <c r="A333" s="28"/>
      <c r="B333" s="28"/>
      <c r="C333" s="29"/>
      <c r="D333" s="30"/>
      <c r="E333" s="31"/>
    </row>
    <row r="334" spans="1:5">
      <c r="A334" s="28"/>
      <c r="B334" s="28"/>
      <c r="C334" s="29"/>
      <c r="D334" s="30"/>
      <c r="E334" s="31"/>
    </row>
    <row r="335" spans="1:5">
      <c r="A335" s="28"/>
      <c r="B335" s="28"/>
      <c r="C335" s="29"/>
      <c r="D335" s="30"/>
      <c r="E335" s="31"/>
    </row>
    <row r="336" spans="1:5">
      <c r="A336" s="28"/>
      <c r="B336" s="28"/>
      <c r="C336" s="29"/>
      <c r="D336" s="30"/>
      <c r="E336" s="31"/>
    </row>
    <row r="337" spans="1:5">
      <c r="A337" s="28"/>
      <c r="B337" s="28"/>
      <c r="C337" s="29"/>
      <c r="D337" s="30"/>
      <c r="E337" s="31"/>
    </row>
    <row r="338" spans="1:5">
      <c r="A338" s="28"/>
      <c r="B338" s="28"/>
      <c r="C338" s="29"/>
      <c r="D338" s="30"/>
      <c r="E338" s="31"/>
    </row>
    <row r="339" spans="1:5">
      <c r="A339" s="28"/>
      <c r="B339" s="28"/>
      <c r="C339" s="29"/>
      <c r="D339" s="30"/>
      <c r="E339" s="31"/>
    </row>
    <row r="340" spans="1:5">
      <c r="A340" s="28"/>
      <c r="B340" s="28"/>
      <c r="C340" s="29"/>
      <c r="D340" s="30"/>
      <c r="E340" s="31"/>
    </row>
    <row r="341" spans="1:5">
      <c r="A341" s="28"/>
      <c r="B341" s="28"/>
      <c r="C341" s="29"/>
      <c r="D341" s="30"/>
      <c r="E341" s="31"/>
    </row>
    <row r="342" spans="1:5">
      <c r="A342" s="28"/>
      <c r="B342" s="28"/>
      <c r="C342" s="29"/>
      <c r="D342" s="30"/>
      <c r="E342" s="31"/>
    </row>
    <row r="343" spans="1:5">
      <c r="A343" s="28"/>
      <c r="B343" s="28"/>
      <c r="C343" s="29"/>
      <c r="D343" s="30"/>
      <c r="E343" s="31"/>
    </row>
    <row r="344" spans="1:5">
      <c r="A344" s="28"/>
      <c r="B344" s="28"/>
      <c r="C344" s="29"/>
      <c r="D344" s="30"/>
      <c r="E344" s="31"/>
    </row>
    <row r="345" spans="1:5">
      <c r="A345" s="28"/>
      <c r="B345" s="28"/>
      <c r="C345" s="29"/>
      <c r="D345" s="30"/>
      <c r="E345" s="31"/>
    </row>
    <row r="346" spans="1:5">
      <c r="A346" s="28"/>
      <c r="B346" s="28"/>
      <c r="C346" s="29"/>
      <c r="D346" s="30"/>
      <c r="E346" s="31"/>
    </row>
    <row r="347" spans="1:5">
      <c r="A347" s="28"/>
      <c r="B347" s="28"/>
      <c r="C347" s="29"/>
      <c r="D347" s="30"/>
      <c r="E347" s="31"/>
    </row>
    <row r="348" spans="1:5">
      <c r="A348" s="28"/>
      <c r="B348" s="28"/>
      <c r="C348" s="29"/>
      <c r="D348" s="30"/>
      <c r="E348" s="31"/>
    </row>
    <row r="349" spans="1:5">
      <c r="A349" s="28"/>
      <c r="B349" s="28"/>
      <c r="C349" s="29"/>
      <c r="D349" s="30"/>
      <c r="E349" s="31"/>
    </row>
    <row r="350" spans="1:5">
      <c r="A350" s="28"/>
      <c r="B350" s="28"/>
      <c r="C350" s="29"/>
      <c r="D350" s="30"/>
      <c r="E350" s="31"/>
    </row>
    <row r="351" spans="1:5">
      <c r="A351" s="28"/>
      <c r="B351" s="28"/>
      <c r="C351" s="29"/>
      <c r="D351" s="30"/>
      <c r="E351" s="31"/>
    </row>
    <row r="352" spans="1:5">
      <c r="A352" s="28"/>
      <c r="B352" s="28"/>
      <c r="C352" s="29"/>
      <c r="D352" s="30"/>
      <c r="E352" s="31"/>
    </row>
    <row r="353" spans="1:5">
      <c r="A353" s="28"/>
      <c r="B353" s="28"/>
      <c r="C353" s="29"/>
      <c r="D353" s="30"/>
      <c r="E353" s="31"/>
    </row>
    <row r="354" spans="1:5">
      <c r="A354" s="28"/>
      <c r="B354" s="28"/>
      <c r="C354" s="29"/>
      <c r="D354" s="30"/>
      <c r="E354" s="31"/>
    </row>
    <row r="355" spans="1:5">
      <c r="A355" s="28"/>
      <c r="B355" s="28"/>
      <c r="C355" s="29"/>
      <c r="D355" s="30"/>
      <c r="E355" s="31"/>
    </row>
    <row r="356" spans="1:5">
      <c r="A356" s="28"/>
      <c r="B356" s="28"/>
      <c r="C356" s="29"/>
      <c r="D356" s="30"/>
      <c r="E356" s="31"/>
    </row>
    <row r="357" spans="1:5">
      <c r="A357" s="28"/>
      <c r="B357" s="28"/>
      <c r="C357" s="29"/>
      <c r="D357" s="30"/>
      <c r="E357" s="31"/>
    </row>
    <row r="358" spans="1:5">
      <c r="A358" s="28"/>
      <c r="B358" s="28"/>
      <c r="C358" s="29"/>
      <c r="D358" s="30"/>
      <c r="E358" s="31"/>
    </row>
    <row r="359" spans="1:5">
      <c r="A359" s="28"/>
      <c r="B359" s="28"/>
      <c r="C359" s="29"/>
      <c r="D359" s="30"/>
      <c r="E359" s="31"/>
    </row>
    <row r="360" spans="1:5">
      <c r="A360" s="28"/>
      <c r="B360" s="28"/>
      <c r="C360" s="29"/>
      <c r="D360" s="30"/>
      <c r="E360" s="31"/>
    </row>
    <row r="361" spans="1:5">
      <c r="A361" s="28"/>
      <c r="B361" s="28"/>
      <c r="C361" s="29"/>
      <c r="D361" s="30"/>
      <c r="E361" s="31"/>
    </row>
    <row r="362" spans="1:5">
      <c r="A362" s="28"/>
      <c r="B362" s="28"/>
      <c r="C362" s="29"/>
      <c r="D362" s="30"/>
      <c r="E362" s="31"/>
    </row>
    <row r="363" spans="1:5">
      <c r="A363" s="28"/>
      <c r="B363" s="28"/>
      <c r="C363" s="29"/>
      <c r="D363" s="30"/>
      <c r="E363" s="31"/>
    </row>
    <row r="364" spans="1:5">
      <c r="A364" s="28"/>
      <c r="B364" s="28"/>
      <c r="C364" s="29"/>
      <c r="D364" s="30"/>
      <c r="E364" s="31"/>
    </row>
    <row r="365" spans="1:5">
      <c r="A365" s="28"/>
      <c r="B365" s="28"/>
      <c r="C365" s="29"/>
      <c r="D365" s="30"/>
      <c r="E365" s="31"/>
    </row>
    <row r="366" spans="1:5">
      <c r="A366" s="28"/>
      <c r="B366" s="28"/>
      <c r="C366" s="29"/>
      <c r="D366" s="30"/>
      <c r="E366" s="31"/>
    </row>
    <row r="367" spans="1:5">
      <c r="A367" s="28"/>
      <c r="B367" s="28"/>
      <c r="C367" s="29"/>
      <c r="D367" s="30"/>
      <c r="E367" s="31"/>
    </row>
    <row r="368" spans="1:5">
      <c r="A368" s="28"/>
      <c r="B368" s="28"/>
      <c r="C368" s="29"/>
      <c r="D368" s="30"/>
      <c r="E368" s="31"/>
    </row>
    <row r="369" spans="1:5">
      <c r="A369" s="28"/>
      <c r="B369" s="28"/>
      <c r="C369" s="29"/>
      <c r="D369" s="30"/>
      <c r="E369" s="31"/>
    </row>
    <row r="370" spans="1:5">
      <c r="A370" s="28"/>
      <c r="B370" s="28"/>
      <c r="C370" s="29"/>
      <c r="D370" s="30"/>
      <c r="E370" s="31"/>
    </row>
    <row r="371" spans="1:5">
      <c r="A371" s="28"/>
      <c r="B371" s="28"/>
      <c r="C371" s="29"/>
      <c r="D371" s="30"/>
      <c r="E371" s="31"/>
    </row>
    <row r="372" spans="1:5">
      <c r="A372" s="28"/>
      <c r="B372" s="28"/>
      <c r="C372" s="29"/>
      <c r="D372" s="30"/>
      <c r="E372" s="31"/>
    </row>
    <row r="373" spans="1:5">
      <c r="A373" s="28"/>
      <c r="B373" s="28"/>
      <c r="C373" s="29"/>
      <c r="D373" s="30"/>
      <c r="E373" s="31"/>
    </row>
    <row r="374" spans="1:5">
      <c r="A374" s="28"/>
      <c r="B374" s="28"/>
      <c r="C374" s="29"/>
      <c r="D374" s="30"/>
      <c r="E374" s="31"/>
    </row>
    <row r="375" spans="1:5">
      <c r="A375" s="28"/>
      <c r="B375" s="28"/>
      <c r="C375" s="29"/>
      <c r="D375" s="30"/>
      <c r="E375" s="31"/>
    </row>
    <row r="376" spans="1:5">
      <c r="A376" s="28"/>
      <c r="B376" s="28"/>
      <c r="C376" s="29"/>
      <c r="D376" s="30"/>
      <c r="E376" s="31"/>
    </row>
    <row r="377" spans="1:5">
      <c r="A377" s="28"/>
      <c r="B377" s="28"/>
      <c r="C377" s="29"/>
      <c r="D377" s="30"/>
      <c r="E377" s="31"/>
    </row>
    <row r="378" spans="1:5">
      <c r="A378" s="28"/>
      <c r="B378" s="28"/>
      <c r="C378" s="29"/>
      <c r="D378" s="30"/>
      <c r="E378" s="31"/>
    </row>
    <row r="379" spans="1:5">
      <c r="A379" s="28"/>
      <c r="B379" s="28"/>
      <c r="C379" s="29"/>
      <c r="D379" s="30"/>
      <c r="E379" s="31"/>
    </row>
    <row r="380" spans="1:5">
      <c r="A380" s="28"/>
      <c r="B380" s="28"/>
      <c r="C380" s="29"/>
      <c r="D380" s="30"/>
      <c r="E380" s="31"/>
    </row>
    <row r="381" spans="1:5">
      <c r="A381" s="28"/>
      <c r="B381" s="28"/>
      <c r="C381" s="29"/>
      <c r="D381" s="30"/>
      <c r="E381" s="31"/>
    </row>
    <row r="382" spans="1:5">
      <c r="A382" s="28"/>
      <c r="B382" s="28"/>
      <c r="C382" s="29"/>
      <c r="D382" s="30"/>
      <c r="E382" s="31"/>
    </row>
    <row r="383" spans="1:5">
      <c r="A383" s="28"/>
      <c r="B383" s="28"/>
      <c r="C383" s="29"/>
      <c r="D383" s="30"/>
      <c r="E383" s="31"/>
    </row>
    <row r="384" spans="1:5">
      <c r="A384" s="28"/>
      <c r="B384" s="28"/>
      <c r="C384" s="29"/>
      <c r="D384" s="30"/>
      <c r="E384" s="31"/>
    </row>
    <row r="385" spans="1:5">
      <c r="A385" s="28"/>
      <c r="B385" s="28"/>
      <c r="C385" s="29"/>
      <c r="D385" s="30"/>
      <c r="E385" s="31"/>
    </row>
    <row r="386" spans="1:5">
      <c r="A386" s="28"/>
      <c r="B386" s="28"/>
      <c r="C386" s="29"/>
      <c r="D386" s="30"/>
      <c r="E386" s="31"/>
    </row>
    <row r="387" spans="1:5">
      <c r="A387" s="28"/>
      <c r="B387" s="28"/>
      <c r="C387" s="29"/>
      <c r="D387" s="30"/>
      <c r="E387" s="31"/>
    </row>
    <row r="388" spans="1:5">
      <c r="A388" s="28"/>
      <c r="B388" s="28"/>
      <c r="C388" s="29"/>
      <c r="D388" s="30"/>
      <c r="E388" s="31"/>
    </row>
    <row r="389" spans="1:5">
      <c r="A389" s="28"/>
      <c r="B389" s="28"/>
      <c r="C389" s="29"/>
      <c r="D389" s="30"/>
      <c r="E389" s="31"/>
    </row>
    <row r="390" spans="1:5">
      <c r="A390" s="28"/>
      <c r="B390" s="28"/>
      <c r="C390" s="29"/>
      <c r="D390" s="30"/>
      <c r="E390" s="31"/>
    </row>
    <row r="391" spans="1:5">
      <c r="A391" s="28"/>
      <c r="B391" s="28"/>
      <c r="C391" s="29"/>
      <c r="D391" s="30"/>
      <c r="E391" s="31"/>
    </row>
    <row r="392" spans="1:5">
      <c r="A392" s="28"/>
      <c r="B392" s="28"/>
      <c r="C392" s="29"/>
      <c r="D392" s="30"/>
      <c r="E392" s="31"/>
    </row>
    <row r="393" spans="1:5">
      <c r="A393" s="28"/>
      <c r="B393" s="28"/>
      <c r="C393" s="29"/>
      <c r="D393" s="30"/>
      <c r="E393" s="31"/>
    </row>
    <row r="394" spans="1:5">
      <c r="A394" s="28"/>
      <c r="B394" s="28"/>
      <c r="C394" s="29"/>
      <c r="D394" s="30"/>
      <c r="E394" s="31"/>
    </row>
    <row r="395" spans="1:5">
      <c r="A395" s="28"/>
      <c r="B395" s="28"/>
      <c r="C395" s="29"/>
      <c r="D395" s="30"/>
      <c r="E395" s="31"/>
    </row>
    <row r="396" spans="1:5">
      <c r="A396" s="28"/>
      <c r="B396" s="28"/>
      <c r="C396" s="29"/>
      <c r="D396" s="30"/>
      <c r="E396" s="31"/>
    </row>
    <row r="397" spans="1:5">
      <c r="A397" s="28"/>
      <c r="B397" s="28"/>
      <c r="C397" s="29"/>
      <c r="D397" s="30"/>
      <c r="E397" s="31"/>
    </row>
    <row r="398" spans="1:5">
      <c r="A398" s="28"/>
      <c r="B398" s="28"/>
      <c r="C398" s="29"/>
      <c r="D398" s="30"/>
      <c r="E398" s="31"/>
    </row>
    <row r="399" spans="1:5">
      <c r="A399" s="28"/>
      <c r="B399" s="28"/>
      <c r="C399" s="29"/>
      <c r="D399" s="30"/>
      <c r="E399" s="31"/>
    </row>
    <row r="400" spans="1:5">
      <c r="A400" s="28"/>
      <c r="B400" s="28"/>
      <c r="C400" s="29"/>
      <c r="D400" s="30"/>
      <c r="E400" s="31"/>
    </row>
    <row r="401" spans="1:5">
      <c r="A401" s="28"/>
      <c r="B401" s="28"/>
      <c r="C401" s="29"/>
      <c r="D401" s="30"/>
      <c r="E401" s="31"/>
    </row>
    <row r="402" spans="1:5">
      <c r="A402" s="28"/>
      <c r="B402" s="28"/>
      <c r="C402" s="29"/>
      <c r="D402" s="30"/>
      <c r="E402" s="31"/>
    </row>
    <row r="403" spans="1:5">
      <c r="A403" s="28"/>
      <c r="B403" s="28"/>
      <c r="C403" s="29"/>
      <c r="D403" s="30"/>
      <c r="E403" s="31"/>
    </row>
    <row r="404" spans="1:5">
      <c r="A404" s="28"/>
      <c r="B404" s="28"/>
      <c r="C404" s="29"/>
      <c r="D404" s="30"/>
      <c r="E404" s="31"/>
    </row>
    <row r="405" spans="1:5">
      <c r="A405" s="28"/>
      <c r="B405" s="28"/>
      <c r="C405" s="29"/>
      <c r="D405" s="30"/>
      <c r="E405" s="31"/>
    </row>
    <row r="406" spans="1:5">
      <c r="A406" s="28"/>
      <c r="B406" s="28"/>
      <c r="C406" s="29"/>
      <c r="D406" s="30"/>
      <c r="E406" s="31"/>
    </row>
    <row r="407" spans="1:5">
      <c r="A407" s="28"/>
      <c r="B407" s="28"/>
      <c r="C407" s="29"/>
      <c r="D407" s="30"/>
      <c r="E407" s="31"/>
    </row>
    <row r="408" spans="1:5">
      <c r="A408" s="28"/>
      <c r="B408" s="28"/>
      <c r="C408" s="29"/>
      <c r="D408" s="30"/>
      <c r="E408" s="31"/>
    </row>
    <row r="409" spans="1:5">
      <c r="A409" s="28"/>
      <c r="B409" s="28"/>
      <c r="C409" s="29"/>
      <c r="D409" s="30"/>
      <c r="E409" s="31"/>
    </row>
    <row r="410" spans="1:5">
      <c r="A410" s="28"/>
      <c r="B410" s="28"/>
      <c r="C410" s="29"/>
      <c r="D410" s="30"/>
      <c r="E410" s="31"/>
    </row>
    <row r="411" spans="1:5">
      <c r="A411" s="28"/>
      <c r="B411" s="28"/>
      <c r="C411" s="29"/>
      <c r="D411" s="30"/>
      <c r="E411" s="31"/>
    </row>
    <row r="412" spans="1:5">
      <c r="A412" s="28"/>
      <c r="B412" s="28"/>
      <c r="C412" s="29"/>
      <c r="D412" s="30"/>
      <c r="E412" s="31"/>
    </row>
    <row r="413" spans="1:5">
      <c r="A413" s="28"/>
      <c r="B413" s="28"/>
      <c r="C413" s="29"/>
      <c r="D413" s="30"/>
      <c r="E413" s="31"/>
    </row>
    <row r="414" spans="1:5">
      <c r="A414" s="28"/>
      <c r="B414" s="28"/>
      <c r="C414" s="29"/>
      <c r="D414" s="30"/>
      <c r="E414" s="31"/>
    </row>
    <row r="415" spans="1:5">
      <c r="A415" s="28"/>
      <c r="B415" s="28"/>
      <c r="C415" s="29"/>
      <c r="D415" s="30"/>
      <c r="E415" s="31"/>
    </row>
    <row r="416" spans="1:5">
      <c r="A416" s="28"/>
      <c r="B416" s="28"/>
      <c r="C416" s="29"/>
      <c r="D416" s="30"/>
      <c r="E416" s="31"/>
    </row>
    <row r="417" spans="1:5">
      <c r="A417" s="28"/>
      <c r="B417" s="28"/>
      <c r="C417" s="29"/>
      <c r="D417" s="30"/>
      <c r="E417" s="31"/>
    </row>
    <row r="418" spans="1:5">
      <c r="A418" s="28"/>
      <c r="B418" s="28"/>
      <c r="C418" s="29"/>
      <c r="D418" s="30"/>
      <c r="E418" s="31"/>
    </row>
    <row r="419" spans="1:5">
      <c r="A419" s="28"/>
      <c r="B419" s="28"/>
      <c r="C419" s="29"/>
      <c r="D419" s="30"/>
      <c r="E419" s="31"/>
    </row>
    <row r="420" spans="1:5">
      <c r="A420" s="28"/>
      <c r="B420" s="28"/>
      <c r="C420" s="29"/>
      <c r="D420" s="30"/>
      <c r="E420" s="31"/>
    </row>
    <row r="421" spans="1:5">
      <c r="A421" s="28"/>
      <c r="B421" s="28"/>
      <c r="C421" s="29"/>
      <c r="D421" s="30"/>
      <c r="E421" s="31"/>
    </row>
    <row r="422" spans="1:5">
      <c r="A422" s="28"/>
      <c r="B422" s="28"/>
      <c r="C422" s="29"/>
      <c r="D422" s="30"/>
      <c r="E422" s="31"/>
    </row>
    <row r="423" spans="1:5">
      <c r="A423" s="28"/>
      <c r="B423" s="28"/>
      <c r="C423" s="29"/>
      <c r="D423" s="30"/>
      <c r="E423" s="31"/>
    </row>
    <row r="424" spans="1:5">
      <c r="A424" s="28"/>
      <c r="B424" s="28"/>
      <c r="C424" s="29"/>
      <c r="D424" s="30"/>
      <c r="E424" s="31"/>
    </row>
    <row r="425" spans="1:5">
      <c r="A425" s="28"/>
      <c r="B425" s="28"/>
      <c r="C425" s="29"/>
      <c r="D425" s="30"/>
      <c r="E425" s="31"/>
    </row>
    <row r="426" spans="1:5">
      <c r="A426" s="28"/>
      <c r="B426" s="28"/>
      <c r="C426" s="29"/>
      <c r="D426" s="30"/>
      <c r="E426" s="31"/>
    </row>
    <row r="427" spans="1:5">
      <c r="A427" s="28"/>
      <c r="B427" s="28"/>
      <c r="C427" s="29"/>
      <c r="D427" s="30"/>
      <c r="E427" s="31"/>
    </row>
    <row r="428" spans="1:5">
      <c r="A428" s="28"/>
      <c r="B428" s="28"/>
      <c r="C428" s="29"/>
      <c r="D428" s="30"/>
      <c r="E428" s="31"/>
    </row>
    <row r="429" spans="1:5">
      <c r="A429" s="28"/>
      <c r="B429" s="28"/>
      <c r="C429" s="29"/>
      <c r="D429" s="30"/>
      <c r="E429" s="31"/>
    </row>
    <row r="430" spans="1:5">
      <c r="A430" s="28"/>
      <c r="B430" s="28"/>
      <c r="C430" s="29"/>
      <c r="D430" s="30"/>
      <c r="E430" s="31"/>
    </row>
    <row r="431" spans="1:5">
      <c r="A431" s="28"/>
      <c r="B431" s="28"/>
      <c r="C431" s="29"/>
      <c r="D431" s="30"/>
      <c r="E431" s="31"/>
    </row>
    <row r="432" spans="1:5">
      <c r="A432" s="28"/>
      <c r="B432" s="28"/>
      <c r="C432" s="29"/>
      <c r="D432" s="30"/>
      <c r="E432" s="31"/>
    </row>
    <row r="433" spans="1:5">
      <c r="A433" s="28"/>
      <c r="B433" s="28"/>
      <c r="C433" s="29"/>
      <c r="D433" s="30"/>
      <c r="E433" s="31"/>
    </row>
    <row r="434" spans="1:5">
      <c r="A434" s="28"/>
      <c r="B434" s="28"/>
      <c r="C434" s="29"/>
      <c r="D434" s="30"/>
      <c r="E434" s="31"/>
    </row>
    <row r="435" spans="1:5">
      <c r="A435" s="28"/>
      <c r="B435" s="28"/>
      <c r="C435" s="29"/>
      <c r="D435" s="30"/>
      <c r="E435" s="31"/>
    </row>
    <row r="436" spans="1:5">
      <c r="A436" s="28"/>
      <c r="B436" s="28"/>
      <c r="C436" s="29"/>
      <c r="D436" s="30"/>
      <c r="E436" s="31"/>
    </row>
    <row r="437" spans="1:5">
      <c r="A437" s="28"/>
      <c r="B437" s="28"/>
      <c r="C437" s="29"/>
      <c r="D437" s="30"/>
      <c r="E437" s="31"/>
    </row>
    <row r="438" spans="1:5">
      <c r="A438" s="28"/>
      <c r="B438" s="28"/>
      <c r="C438" s="29"/>
      <c r="D438" s="30"/>
      <c r="E438" s="31"/>
    </row>
    <row r="439" spans="1:5">
      <c r="A439" s="28"/>
      <c r="B439" s="28"/>
      <c r="C439" s="29"/>
      <c r="D439" s="30"/>
      <c r="E439" s="31"/>
    </row>
    <row r="440" spans="1:5">
      <c r="A440" s="28"/>
      <c r="B440" s="28"/>
      <c r="C440" s="29"/>
      <c r="D440" s="30"/>
      <c r="E440" s="31"/>
    </row>
    <row r="441" spans="1:5">
      <c r="A441" s="28"/>
      <c r="B441" s="28"/>
      <c r="C441" s="29"/>
      <c r="D441" s="30"/>
      <c r="E441" s="31"/>
    </row>
    <row r="442" spans="1:5">
      <c r="A442" s="28"/>
      <c r="B442" s="28"/>
      <c r="C442" s="29"/>
      <c r="D442" s="30"/>
      <c r="E442" s="31"/>
    </row>
    <row r="443" spans="1:5">
      <c r="A443" s="28"/>
      <c r="B443" s="28"/>
      <c r="C443" s="29"/>
      <c r="D443" s="30"/>
      <c r="E443" s="31"/>
    </row>
    <row r="444" spans="1:5">
      <c r="A444" s="28"/>
      <c r="B444" s="28"/>
      <c r="C444" s="29"/>
      <c r="D444" s="30"/>
      <c r="E444" s="31"/>
    </row>
    <row r="445" spans="1:5">
      <c r="A445" s="28"/>
      <c r="B445" s="28"/>
      <c r="C445" s="29"/>
      <c r="D445" s="30"/>
      <c r="E445" s="31"/>
    </row>
    <row r="446" spans="1:5">
      <c r="A446" s="28"/>
      <c r="B446" s="28"/>
      <c r="C446" s="29"/>
      <c r="D446" s="30"/>
      <c r="E446" s="31"/>
    </row>
    <row r="447" spans="1:5">
      <c r="A447" s="28"/>
      <c r="B447" s="28"/>
      <c r="C447" s="29"/>
      <c r="D447" s="30"/>
      <c r="E447" s="31"/>
    </row>
    <row r="448" spans="1:5">
      <c r="A448" s="28"/>
      <c r="B448" s="28"/>
      <c r="C448" s="29"/>
      <c r="D448" s="30"/>
      <c r="E448" s="31"/>
    </row>
    <row r="449" spans="1:5">
      <c r="A449" s="28"/>
      <c r="B449" s="28"/>
      <c r="C449" s="29"/>
      <c r="D449" s="30"/>
      <c r="E449" s="31"/>
    </row>
  </sheetData>
  <pageMargins left="0.7" right="0.7" top="0.75" bottom="0.75" header="0.3" footer="0.3"/>
  <pageSetup orientation="portrait" r:id="rId1"/>
  <headerFooter>
    <oddHeader>&amp;L&amp;"Arial"&amp;10&amp;K000000&amp;1#</oddHeader>
    <oddFooter>&amp;L&amp;1#&amp;"Arial"&amp;10&amp;K000000Saudi Aramco: Company General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jop</vt:lpstr>
      <vt:lpstr>A</vt:lpstr>
      <vt:lpstr>DA</vt:lpstr>
      <vt:lpstr>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2020-04-27T14:53:18Z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76ec7a-5c1c-40d8-b713-034aac8a6cec_Enabled">
    <vt:lpwstr>True</vt:lpwstr>
  </property>
  <property fmtid="{D5CDD505-2E9C-101B-9397-08002B2CF9AE}" pid="3" name="MSIP_Label_b176ec7a-5c1c-40d8-b713-034aac8a6cec_SiteId">
    <vt:lpwstr>5a1e0c10-68b1-4667-974b-f394ba989c51</vt:lpwstr>
  </property>
  <property fmtid="{D5CDD505-2E9C-101B-9397-08002B2CF9AE}" pid="4" name="MSIP_Label_b176ec7a-5c1c-40d8-b713-034aac8a6cec_Owner">
    <vt:lpwstr>qaroosya@aramco.com</vt:lpwstr>
  </property>
  <property fmtid="{D5CDD505-2E9C-101B-9397-08002B2CF9AE}" pid="5" name="MSIP_Label_b176ec7a-5c1c-40d8-b713-034aac8a6cec_SetDate">
    <vt:lpwstr>2020-04-27T12:48:05.5376474Z</vt:lpwstr>
  </property>
  <property fmtid="{D5CDD505-2E9C-101B-9397-08002B2CF9AE}" pid="6" name="MSIP_Label_b176ec7a-5c1c-40d8-b713-034aac8a6cec_Name">
    <vt:lpwstr>Company General Use</vt:lpwstr>
  </property>
  <property fmtid="{D5CDD505-2E9C-101B-9397-08002B2CF9AE}" pid="7" name="MSIP_Label_b176ec7a-5c1c-40d8-b713-034aac8a6cec_Application">
    <vt:lpwstr>Microsoft Azure Information Protection</vt:lpwstr>
  </property>
  <property fmtid="{D5CDD505-2E9C-101B-9397-08002B2CF9AE}" pid="8" name="MSIP_Label_b176ec7a-5c1c-40d8-b713-034aac8a6cec_ActionId">
    <vt:lpwstr>da46cb51-386a-457e-b572-f31e897b52dd</vt:lpwstr>
  </property>
  <property fmtid="{D5CDD505-2E9C-101B-9397-08002B2CF9AE}" pid="9" name="MSIP_Label_b176ec7a-5c1c-40d8-b713-034aac8a6cec_Extended_MSFT_Method">
    <vt:lpwstr>Automatic</vt:lpwstr>
  </property>
  <property fmtid="{D5CDD505-2E9C-101B-9397-08002B2CF9AE}" pid="10" name="Sensitivity">
    <vt:lpwstr>Company General Use</vt:lpwstr>
  </property>
</Properties>
</file>