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showHorizontalScroll="0" showVerticalScroll="0" xWindow="0" yWindow="0" windowWidth="18876" windowHeight="7176" activeTab="2"/>
  </bookViews>
  <sheets>
    <sheet name="Dashboard" sheetId="17" r:id="rId1"/>
    <sheet name="Receive Stock" sheetId="16" r:id="rId2"/>
    <sheet name="Stock Control " sheetId="6" r:id="rId3"/>
    <sheet name="تالف" sheetId="19" r:id="rId4"/>
    <sheet name="Leader" sheetId="18" r:id="rId5"/>
  </sheets>
  <externalReferences>
    <externalReference r:id="rId6"/>
  </externalReferences>
  <definedNames>
    <definedName name="_xlnm._FilterDatabase" localSheetId="2" hidden="1">'Stock Control '!#REF!</definedName>
    <definedName name="_xlnm.Print_Area" localSheetId="0">Dashboard!$A$1:$AM$54</definedName>
    <definedName name="_xlnm.Print_Area" localSheetId="2">'Stock Control '!$B$8:$G$528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2" i="6" l="1"/>
  <c r="C289" i="6"/>
  <c r="C148" i="6"/>
  <c r="E6" i="18"/>
  <c r="E7" i="18" s="1"/>
  <c r="E8" i="18" s="1"/>
  <c r="E9" i="18" s="1"/>
  <c r="E10" i="18" s="1"/>
  <c r="E11" i="18" s="1"/>
  <c r="E12" i="18" s="1"/>
  <c r="E13" i="18" s="1"/>
  <c r="E14" i="18" s="1"/>
  <c r="E15" i="18" s="1"/>
  <c r="E16" i="18" s="1"/>
  <c r="E17" i="18" s="1"/>
  <c r="E18" i="18" s="1"/>
  <c r="E19" i="18" s="1"/>
  <c r="E20" i="18" s="1"/>
  <c r="E21" i="18" s="1"/>
  <c r="E22" i="18" s="1"/>
  <c r="E23" i="18" s="1"/>
  <c r="E24" i="18" s="1"/>
  <c r="E25" i="18" s="1"/>
  <c r="E26" i="18" s="1"/>
  <c r="E27" i="18" s="1"/>
  <c r="E28" i="18" s="1"/>
  <c r="E29" i="18" s="1"/>
  <c r="E30" i="18" s="1"/>
  <c r="E31" i="18" s="1"/>
  <c r="E32" i="18" s="1"/>
  <c r="E33" i="18" s="1"/>
  <c r="E34" i="18" s="1"/>
  <c r="E35" i="18" s="1"/>
  <c r="E36" i="18" s="1"/>
  <c r="E37" i="18" s="1"/>
  <c r="C280" i="6"/>
  <c r="C281" i="6" l="1"/>
  <c r="C282" i="6"/>
  <c r="C283" i="6"/>
  <c r="C284" i="6"/>
  <c r="C285" i="6"/>
  <c r="C286" i="6"/>
  <c r="C293" i="6"/>
  <c r="C294" i="6"/>
  <c r="C296" i="6"/>
  <c r="C299" i="6"/>
  <c r="C300" i="6"/>
  <c r="C301" i="6"/>
  <c r="C302" i="6"/>
  <c r="C305" i="6"/>
  <c r="C306" i="6"/>
  <c r="C311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A6" i="18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C246" i="6" l="1"/>
  <c r="C214" i="6" l="1"/>
  <c r="C190" i="6" l="1"/>
  <c r="C166" i="6" l="1"/>
  <c r="C271" i="6" l="1"/>
  <c r="C267" i="6"/>
  <c r="C262" i="6"/>
  <c r="C250" i="6"/>
  <c r="C238" i="6"/>
  <c r="C234" i="6"/>
  <c r="C233" i="6"/>
  <c r="C216" i="6"/>
  <c r="C198" i="6"/>
  <c r="C192" i="6"/>
  <c r="C191" i="6"/>
  <c r="C528" i="6"/>
  <c r="C182" i="6"/>
  <c r="C178" i="6"/>
  <c r="C175" i="6"/>
  <c r="C164" i="6"/>
  <c r="C163" i="6"/>
  <c r="C162" i="6"/>
  <c r="T28" i="17"/>
  <c r="D76" i="19"/>
  <c r="C154" i="6"/>
  <c r="E59" i="16" l="1"/>
  <c r="D60" i="16" l="1"/>
  <c r="E528" i="6"/>
  <c r="F528" i="6"/>
  <c r="G528" i="6"/>
  <c r="C140" i="6" l="1"/>
  <c r="C115" i="6" l="1"/>
  <c r="H23" i="6" l="1"/>
  <c r="H13" i="6"/>
  <c r="C235" i="6" l="1"/>
  <c r="C176" i="6"/>
  <c r="C156" i="6"/>
  <c r="C237" i="6"/>
  <c r="C272" i="6"/>
  <c r="C165" i="6"/>
  <c r="C196" i="6"/>
  <c r="C146" i="6"/>
  <c r="C86" i="6"/>
  <c r="C124" i="6"/>
  <c r="C60" i="6"/>
  <c r="C43" i="6"/>
  <c r="C82" i="6"/>
  <c r="C168" i="6" l="1"/>
  <c r="C63" i="6"/>
  <c r="C38" i="6"/>
  <c r="C79" i="6"/>
  <c r="C143" i="6"/>
  <c r="C41" i="6"/>
  <c r="C112" i="6"/>
  <c r="C107" i="6"/>
  <c r="C84" i="6"/>
  <c r="C61" i="6"/>
  <c r="C125" i="6"/>
  <c r="C64" i="6"/>
  <c r="C113" i="6"/>
  <c r="C40" i="6"/>
  <c r="C109" i="6"/>
  <c r="C42" i="6"/>
  <c r="C106" i="6"/>
  <c r="C83" i="6"/>
  <c r="C57" i="6"/>
  <c r="C121" i="6"/>
  <c r="C123" i="6"/>
  <c r="C39" i="6"/>
  <c r="C144" i="6"/>
  <c r="C65" i="6"/>
  <c r="C119" i="6"/>
  <c r="D2" i="16"/>
  <c r="C181" i="6" l="1"/>
  <c r="C270" i="6"/>
  <c r="C149" i="6"/>
  <c r="C266" i="6"/>
  <c r="C161" i="6"/>
  <c r="C236" i="6"/>
  <c r="C160" i="6"/>
  <c r="C187" i="6"/>
  <c r="C240" i="6"/>
  <c r="C147" i="6"/>
  <c r="C108" i="6"/>
  <c r="C118" i="6"/>
  <c r="C87" i="6"/>
  <c r="C195" i="6"/>
  <c r="E3" i="6"/>
  <c r="T18" i="17"/>
  <c r="E5" i="6"/>
  <c r="E4" i="6"/>
  <c r="E6" i="6" s="1"/>
  <c r="C85" i="6" l="1"/>
  <c r="C59" i="6"/>
  <c r="C114" i="6"/>
  <c r="C193" i="6"/>
  <c r="C36" i="6"/>
  <c r="T23" i="17"/>
  <c r="C241" i="6" l="1"/>
  <c r="C110" i="6"/>
  <c r="C173" i="6"/>
  <c r="C62" i="6"/>
  <c r="C268" i="6"/>
  <c r="C197" i="6"/>
  <c r="C150" i="6"/>
  <c r="C58" i="6"/>
  <c r="C37" i="6"/>
  <c r="C111" i="6"/>
  <c r="C120" i="6"/>
  <c r="C35" i="6"/>
  <c r="C80" i="6"/>
  <c r="C145" i="6"/>
  <c r="C194" i="6"/>
  <c r="C159" i="6"/>
  <c r="C81" i="6"/>
  <c r="C122" i="6"/>
  <c r="C155" i="6" l="1"/>
  <c r="C269" i="6"/>
  <c r="C10" i="6" l="1"/>
  <c r="C32" i="6" l="1"/>
  <c r="C222" i="6"/>
  <c r="C46" i="6"/>
  <c r="C212" i="6"/>
  <c r="C71" i="6"/>
  <c r="C128" i="6"/>
  <c r="C258" i="6"/>
  <c r="C19" i="6"/>
  <c r="C100" i="6"/>
  <c r="C99" i="6" l="1"/>
  <c r="C105" i="6"/>
  <c r="C158" i="6"/>
  <c r="C11" i="6"/>
  <c r="C78" i="6"/>
  <c r="C23" i="6"/>
  <c r="C50" i="6"/>
  <c r="C141" i="6"/>
  <c r="C117" i="6"/>
  <c r="C69" i="6"/>
  <c r="C49" i="6" l="1"/>
  <c r="C157" i="6"/>
  <c r="C89" i="6" l="1"/>
  <c r="C172" i="6" l="1"/>
  <c r="C204" i="6"/>
  <c r="C200" i="6"/>
  <c r="C219" i="6"/>
  <c r="C185" i="6"/>
  <c r="C244" i="6"/>
  <c r="C201" i="6"/>
  <c r="C259" i="6"/>
  <c r="C210" i="6"/>
  <c r="C13" i="6"/>
  <c r="C260" i="6"/>
  <c r="C207" i="6"/>
  <c r="C274" i="6"/>
  <c r="C273" i="6"/>
  <c r="C276" i="6"/>
  <c r="C275" i="6"/>
  <c r="C44" i="6"/>
  <c r="C202" i="6"/>
  <c r="C231" i="6"/>
  <c r="C255" i="6"/>
  <c r="C232" i="6"/>
  <c r="C171" i="6"/>
  <c r="C186" i="6"/>
  <c r="C245" i="6"/>
  <c r="C199" i="6"/>
  <c r="C253" i="6"/>
  <c r="C224" i="6"/>
  <c r="C247" i="6"/>
  <c r="C211" i="6"/>
  <c r="C223" i="6"/>
  <c r="C179" i="6"/>
  <c r="C252" i="6"/>
  <c r="C209" i="6"/>
  <c r="C227" i="6"/>
  <c r="C208" i="6"/>
  <c r="C228" i="6"/>
  <c r="C184" i="6"/>
  <c r="C221" i="6"/>
  <c r="C248" i="6"/>
  <c r="C226" i="6"/>
  <c r="C239" i="6"/>
  <c r="C203" i="6"/>
  <c r="C229" i="6"/>
  <c r="C135" i="6"/>
  <c r="C213" i="6"/>
  <c r="C206" i="6"/>
  <c r="C249" i="6"/>
  <c r="C189" i="6"/>
  <c r="C205" i="6"/>
  <c r="C264" i="6"/>
  <c r="C256" i="6"/>
  <c r="C167" i="6"/>
  <c r="C251" i="6"/>
  <c r="C230" i="6"/>
  <c r="C34" i="6"/>
  <c r="C261" i="6"/>
  <c r="C170" i="6"/>
  <c r="C169" i="6"/>
  <c r="C188" i="6"/>
  <c r="C174" i="6"/>
  <c r="C265" i="6"/>
  <c r="C180" i="6"/>
  <c r="C183" i="6"/>
  <c r="C243" i="6"/>
  <c r="C263" i="6"/>
  <c r="C220" i="6"/>
  <c r="C242" i="6"/>
  <c r="C73" i="6"/>
  <c r="C257" i="6"/>
  <c r="C217" i="6"/>
  <c r="C215" i="6"/>
  <c r="C177" i="6"/>
  <c r="C92" i="6"/>
  <c r="C218" i="6"/>
  <c r="C225" i="6"/>
  <c r="C93" i="6"/>
  <c r="C254" i="6"/>
  <c r="C151" i="6"/>
  <c r="C28" i="6"/>
  <c r="C24" i="6"/>
  <c r="C66" i="6"/>
  <c r="C132" i="6"/>
  <c r="C101" i="6"/>
  <c r="C131" i="6"/>
  <c r="C20" i="6"/>
  <c r="C25" i="6"/>
  <c r="C76" i="6"/>
  <c r="C30" i="6"/>
  <c r="C104" i="6"/>
  <c r="C153" i="6"/>
  <c r="C90" i="6"/>
  <c r="C77" i="6"/>
  <c r="C95" i="6"/>
  <c r="C70" i="6"/>
  <c r="C88" i="6"/>
  <c r="C67" i="6"/>
  <c r="C138" i="6"/>
  <c r="C68" i="6"/>
  <c r="C55" i="6"/>
  <c r="C22" i="6"/>
  <c r="C31" i="6"/>
  <c r="C134" i="6"/>
  <c r="C16" i="6"/>
  <c r="C91" i="6"/>
  <c r="C74" i="6"/>
  <c r="C139" i="6"/>
  <c r="C48" i="6"/>
  <c r="C53" i="6"/>
  <c r="C130" i="6"/>
  <c r="C52" i="6"/>
  <c r="C136" i="6"/>
  <c r="C26" i="6"/>
  <c r="C103" i="6"/>
  <c r="C126" i="6"/>
  <c r="C133" i="6"/>
  <c r="C12" i="6"/>
  <c r="C45" i="6"/>
  <c r="C51" i="6"/>
  <c r="C129" i="6"/>
  <c r="C142" i="6"/>
  <c r="C97" i="6"/>
  <c r="C75" i="6"/>
  <c r="C102" i="6"/>
  <c r="C18" i="6"/>
  <c r="C27" i="6"/>
  <c r="C54" i="6"/>
  <c r="C116" i="6"/>
  <c r="C94" i="6"/>
  <c r="C152" i="6"/>
  <c r="C47" i="6"/>
  <c r="C14" i="6"/>
  <c r="C33" i="6"/>
  <c r="C15" i="6"/>
  <c r="C29" i="6"/>
  <c r="C127" i="6"/>
  <c r="C98" i="6"/>
  <c r="C17" i="6"/>
  <c r="C137" i="6"/>
  <c r="C96" i="6"/>
  <c r="C56" i="6"/>
  <c r="C72" i="6"/>
  <c r="C21" i="6"/>
</calcChain>
</file>

<file path=xl/sharedStrings.xml><?xml version="1.0" encoding="utf-8"?>
<sst xmlns="http://schemas.openxmlformats.org/spreadsheetml/2006/main" count="128" uniqueCount="77">
  <si>
    <t>#</t>
  </si>
  <si>
    <t>Date</t>
  </si>
  <si>
    <t>Quantity Out</t>
  </si>
  <si>
    <t>Return</t>
  </si>
  <si>
    <t>Quantity</t>
  </si>
  <si>
    <t>Date Received</t>
  </si>
  <si>
    <t xml:space="preserve">Tatal Stocks </t>
  </si>
  <si>
    <t>Total Stock</t>
  </si>
  <si>
    <t>Remaining Stock</t>
  </si>
  <si>
    <t>STOCK INVENTORY CONTROL</t>
  </si>
  <si>
    <t>New</t>
  </si>
  <si>
    <t>Old</t>
  </si>
  <si>
    <t>Total Return Old</t>
  </si>
  <si>
    <t>RECEIVE STOCK</t>
  </si>
  <si>
    <t>Name</t>
  </si>
  <si>
    <t>user</t>
  </si>
  <si>
    <t>User ID</t>
  </si>
  <si>
    <t>Total Quantity Out</t>
  </si>
  <si>
    <t>Inventory deficit</t>
  </si>
  <si>
    <t>تالف</t>
  </si>
  <si>
    <t>سلف</t>
  </si>
  <si>
    <t>الجهة</t>
  </si>
  <si>
    <t>الجوان</t>
  </si>
  <si>
    <t>الجهاز</t>
  </si>
  <si>
    <t>تاريخ السلفة</t>
  </si>
  <si>
    <t>Total quantity received</t>
  </si>
  <si>
    <t>م</t>
  </si>
  <si>
    <t>التاريخ</t>
  </si>
  <si>
    <t>الاسم</t>
  </si>
  <si>
    <t>الاجمالي</t>
  </si>
  <si>
    <t>الكمية</t>
  </si>
  <si>
    <t>محمد اسماعيل</t>
  </si>
  <si>
    <t>=VLOOKUP([@[User ID]];Leader!A1:B37;2;0)</t>
  </si>
  <si>
    <t>Formula = =VLOOKUP([@[User ID]];Leader!A1:B37;2;0)</t>
  </si>
  <si>
    <t xml:space="preserve">                      Said Abdul Ghani</t>
  </si>
  <si>
    <t>Ibrahim Ahmad</t>
  </si>
  <si>
    <t>Ali Abdul Azim</t>
  </si>
  <si>
    <t>Mostafa Ahmed Mohamed Tamim</t>
  </si>
  <si>
    <t>Muhammad Ali Ahmed Mabrouk</t>
  </si>
  <si>
    <t>Faraj Hassan Mohammed Bagdadi</t>
  </si>
  <si>
    <t>Waqar Ahmed Naik Muhammad</t>
  </si>
  <si>
    <t>Mahmoud Abdulnabi Salim Ahmed</t>
  </si>
  <si>
    <t>Mohamed Ismail Abdel-Sattar Attia</t>
  </si>
  <si>
    <t>Merciful Jules swarms of Jules</t>
  </si>
  <si>
    <t>Sajid Khan Inayet Ur-Rahman</t>
  </si>
  <si>
    <t>Mohy Al-Din Abd Allah El-Sayed Hassan</t>
  </si>
  <si>
    <t>Muhammad Hussein Imam</t>
  </si>
  <si>
    <t>Mohamed Al-Sharqawi</t>
  </si>
  <si>
    <t>Saeed Abdul Ghani</t>
  </si>
  <si>
    <t>Faisal Younes</t>
  </si>
  <si>
    <t>Abdulaziz Mohammed</t>
  </si>
  <si>
    <t>Ahmed Abu Bakr</t>
  </si>
  <si>
    <t>Abdul Wahab Abdullah</t>
  </si>
  <si>
    <t>Syed Noor Abu Al-Kalam</t>
  </si>
  <si>
    <t>Mohammed Taher</t>
  </si>
  <si>
    <t>Khaled Sayed Hussein Jaber</t>
  </si>
  <si>
    <t>Mohamed Wani</t>
  </si>
  <si>
    <t>Noor Hakim Ali</t>
  </si>
  <si>
    <t>Walid Nour Ahmed</t>
  </si>
  <si>
    <t>Mohammad Amin</t>
  </si>
  <si>
    <t>Khamis Ahmed</t>
  </si>
  <si>
    <t>Zaher Ahmed</t>
  </si>
  <si>
    <t>Osama Ahmed</t>
  </si>
  <si>
    <t>Abdul Rahman Habib</t>
  </si>
  <si>
    <t>Mohamed Hawash</t>
  </si>
  <si>
    <t>Ahmed Salah</t>
  </si>
  <si>
    <t>Hassan</t>
  </si>
  <si>
    <t>Abdul Rahim Abdul</t>
  </si>
  <si>
    <t xml:space="preserve">Hamid Hussain </t>
  </si>
  <si>
    <t>Raheem allah anaam allah</t>
  </si>
  <si>
    <t>Musa said</t>
  </si>
  <si>
    <t>Majdi Abu Mahdi</t>
  </si>
  <si>
    <t>Motaua</t>
  </si>
  <si>
    <t>Ahmed Abdul Ghani</t>
  </si>
  <si>
    <t>ناقص 16 عداد جديد</t>
  </si>
  <si>
    <t>لم يتم استرجاع الجديد</t>
  </si>
  <si>
    <t>ناقص 1 عداد جديد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</si>
</sst>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##;\(###\)\ ###\-####"/>
    <numFmt numFmtId="165" formatCode="[$-409]d\-mmm\-yy;@"/>
  </numFmts>
  <fonts count="35" x14ac:knownFonts="1">
    <font>
      <sz val="10"/>
      <color theme="1" tint="0.24994659260841701"/>
      <name val="Trebuchet MS"/>
      <family val="2"/>
      <scheme val="minor"/>
    </font>
    <font>
      <sz val="10"/>
      <color theme="1" tint="0.24994659260841701"/>
      <name val="Trebuchet MS"/>
      <family val="2"/>
      <scheme val="major"/>
    </font>
    <font>
      <b/>
      <sz val="10"/>
      <color theme="1" tint="0.24994659260841701"/>
      <name val="Trebuchet MS"/>
      <family val="2"/>
      <scheme val="major"/>
    </font>
    <font>
      <sz val="22"/>
      <color theme="3" tint="0.24994659260841701"/>
      <name val="Trebuchet MS"/>
      <family val="2"/>
      <scheme val="major"/>
    </font>
    <font>
      <sz val="11"/>
      <color theme="4" tint="-0.499984740745262"/>
      <name val="Trebuchet MS"/>
      <family val="2"/>
      <scheme val="minor"/>
    </font>
    <font>
      <sz val="10"/>
      <color indexed="8"/>
      <name val="MS Sans Serif"/>
      <family val="2"/>
    </font>
    <font>
      <u/>
      <sz val="11"/>
      <color theme="10"/>
      <name val="Calibri"/>
      <family val="2"/>
    </font>
    <font>
      <sz val="11"/>
      <color theme="0"/>
      <name val="Trebuchet MS"/>
      <family val="2"/>
      <scheme val="minor"/>
    </font>
    <font>
      <sz val="12"/>
      <color rgb="FF000000"/>
      <name val="Tahoma"/>
      <family val="2"/>
    </font>
    <font>
      <sz val="10"/>
      <color theme="1" tint="0.24994659260841701"/>
      <name val="Tahoma"/>
      <family val="2"/>
    </font>
    <font>
      <sz val="11"/>
      <color theme="0"/>
      <name val="Tahoma"/>
      <family val="2"/>
    </font>
    <font>
      <b/>
      <sz val="11"/>
      <color theme="0"/>
      <name val="Tahoma"/>
      <family val="2"/>
    </font>
    <font>
      <sz val="13"/>
      <color theme="1"/>
      <name val="Tahoma"/>
      <family val="2"/>
    </font>
    <font>
      <sz val="11"/>
      <color rgb="FF000000"/>
      <name val="Tahoma"/>
      <family val="2"/>
    </font>
    <font>
      <b/>
      <sz val="12"/>
      <color theme="0"/>
      <name val="Tahoma"/>
      <family val="2"/>
    </font>
    <font>
      <sz val="12"/>
      <color theme="0"/>
      <name val="Tahoma"/>
      <family val="2"/>
    </font>
    <font>
      <sz val="36"/>
      <color theme="2" tint="-0.249977111117893"/>
      <name val="Tahoma"/>
      <family val="2"/>
    </font>
    <font>
      <sz val="10"/>
      <color theme="2" tint="-0.249977111117893"/>
      <name val="Tahoma"/>
      <family val="2"/>
    </font>
    <font>
      <b/>
      <sz val="16"/>
      <color theme="0"/>
      <name val="Tahoma"/>
      <family val="2"/>
    </font>
    <font>
      <b/>
      <sz val="18"/>
      <color theme="0"/>
      <name val="Tahoma"/>
      <family val="2"/>
    </font>
    <font>
      <sz val="12"/>
      <color theme="1" tint="0.24994659260841701"/>
      <name val="Tahoma"/>
      <family val="2"/>
    </font>
    <font>
      <sz val="10"/>
      <name val="Trebuchet MS"/>
      <family val="2"/>
      <scheme val="minor"/>
    </font>
    <font>
      <sz val="12"/>
      <color theme="0"/>
      <name val="Tahoma"/>
      <family val="2"/>
    </font>
    <font>
      <sz val="12"/>
      <color rgb="FF000000"/>
      <name val="Tahoma"/>
      <family val="2"/>
    </font>
    <font>
      <sz val="14"/>
      <color rgb="FF000000"/>
      <name val="Calibri"/>
      <family val="2"/>
    </font>
    <font>
      <sz val="12"/>
      <color rgb="FFFF0000"/>
      <name val="Tahoma"/>
      <family val="2"/>
    </font>
    <font>
      <sz val="12"/>
      <color rgb="FFFFFF00"/>
      <name val="Tahoma"/>
      <family val="2"/>
    </font>
    <font>
      <sz val="12"/>
      <name val="Tahoma"/>
      <family val="2"/>
    </font>
    <font>
      <b/>
      <sz val="22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10"/>
      <color theme="1" tint="0.24994659260841701"/>
      <name val="Trebuchet MS"/>
      <family val="2"/>
      <scheme val="minor"/>
    </font>
    <font>
      <b/>
      <sz val="14"/>
      <name val="Trebuchet MS"/>
      <family val="2"/>
      <scheme val="minor"/>
    </font>
    <font>
      <sz val="12"/>
      <color theme="4" tint="-0.499984740745262"/>
      <name val="Tahoma"/>
    </font>
    <font>
      <sz val="12"/>
      <color theme="0"/>
      <name val="Tahoma"/>
    </font>
    <font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8F9B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0" borderId="1" applyNumberFormat="0" applyFill="0" applyAlignment="0" applyProtection="0"/>
    <xf numFmtId="0" fontId="1" fillId="0" borderId="2" applyNumberFormat="0" applyFill="0" applyBorder="0" applyAlignment="0" applyProtection="0"/>
    <xf numFmtId="0" fontId="2" fillId="0" borderId="3" applyNumberFormat="0" applyFill="0" applyBorder="0" applyAlignment="0" applyProtection="0"/>
    <xf numFmtId="16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</cellStyleXfs>
  <cellXfs count="105">
    <xf numFmtId="0" fontId="0" fillId="0" borderId="0" xfId="0"/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165" fontId="8" fillId="4" borderId="4" xfId="0" applyNumberFormat="1" applyFont="1" applyFill="1" applyBorder="1" applyAlignment="1">
      <alignment horizontal="center" vertical="top" wrapText="1"/>
    </xf>
    <xf numFmtId="0" fontId="9" fillId="0" borderId="0" xfId="0" applyFont="1" applyAlignment="1"/>
    <xf numFmtId="0" fontId="9" fillId="0" borderId="0" xfId="0" applyFont="1" applyAlignment="1">
      <alignment horizontal="center" vertical="top"/>
    </xf>
    <xf numFmtId="0" fontId="8" fillId="0" borderId="0" xfId="0" applyFont="1" applyFill="1" applyAlignment="1"/>
    <xf numFmtId="0" fontId="8" fillId="2" borderId="0" xfId="0" applyFont="1" applyFill="1" applyAlignment="1"/>
    <xf numFmtId="0" fontId="8" fillId="0" borderId="0" xfId="0" applyFont="1" applyAlignment="1"/>
    <xf numFmtId="0" fontId="13" fillId="0" borderId="0" xfId="0" applyFont="1" applyAlignme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" fontId="8" fillId="0" borderId="4" xfId="0" applyNumberFormat="1" applyFont="1" applyFill="1" applyBorder="1" applyAlignment="1">
      <alignment horizontal="center" vertical="top"/>
    </xf>
    <xf numFmtId="0" fontId="10" fillId="5" borderId="6" xfId="9" applyFont="1" applyFill="1" applyBorder="1" applyAlignment="1">
      <alignment horizontal="center" vertical="top"/>
    </xf>
    <xf numFmtId="3" fontId="10" fillId="5" borderId="6" xfId="9" applyNumberFormat="1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/>
    </xf>
    <xf numFmtId="15" fontId="8" fillId="0" borderId="4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12" fillId="0" borderId="0" xfId="0" applyFont="1" applyAlignment="1"/>
    <xf numFmtId="3" fontId="8" fillId="4" borderId="4" xfId="0" applyNumberFormat="1" applyFont="1" applyFill="1" applyBorder="1" applyAlignment="1">
      <alignment horizontal="center" vertical="top"/>
    </xf>
    <xf numFmtId="0" fontId="11" fillId="5" borderId="7" xfId="9" applyFont="1" applyFill="1" applyBorder="1" applyAlignment="1">
      <alignment vertical="center"/>
    </xf>
    <xf numFmtId="0" fontId="11" fillId="5" borderId="7" xfId="9" applyFont="1" applyFill="1" applyBorder="1" applyAlignment="1">
      <alignment vertical="top"/>
    </xf>
    <xf numFmtId="0" fontId="9" fillId="0" borderId="0" xfId="0" applyFont="1" applyFill="1" applyAlignment="1">
      <alignment horizontal="center"/>
    </xf>
    <xf numFmtId="0" fontId="18" fillId="5" borderId="13" xfId="0" applyFont="1" applyFill="1" applyBorder="1" applyAlignment="1">
      <alignment horizontal="left"/>
    </xf>
    <xf numFmtId="0" fontId="18" fillId="5" borderId="14" xfId="0" applyFont="1" applyFill="1" applyBorder="1" applyAlignment="1">
      <alignment horizontal="left"/>
    </xf>
    <xf numFmtId="0" fontId="18" fillId="5" borderId="10" xfId="0" applyFont="1" applyFill="1" applyBorder="1" applyAlignment="1">
      <alignment horizontal="left"/>
    </xf>
    <xf numFmtId="3" fontId="18" fillId="5" borderId="10" xfId="0" applyNumberFormat="1" applyFont="1" applyFill="1" applyBorder="1" applyAlignment="1">
      <alignment horizontal="right"/>
    </xf>
    <xf numFmtId="0" fontId="18" fillId="5" borderId="0" xfId="0" applyFont="1" applyFill="1" applyAlignment="1">
      <alignment horizontal="right"/>
    </xf>
    <xf numFmtId="3" fontId="18" fillId="5" borderId="12" xfId="0" applyNumberFormat="1" applyFont="1" applyFill="1" applyBorder="1" applyAlignment="1">
      <alignment horizontal="right"/>
    </xf>
    <xf numFmtId="3" fontId="18" fillId="5" borderId="11" xfId="0" applyNumberFormat="1" applyFont="1" applyFill="1" applyBorder="1" applyAlignment="1"/>
    <xf numFmtId="3" fontId="18" fillId="5" borderId="13" xfId="0" applyNumberFormat="1" applyFont="1" applyFill="1" applyBorder="1" applyAlignment="1"/>
    <xf numFmtId="3" fontId="19" fillId="5" borderId="15" xfId="0" applyNumberFormat="1" applyFont="1" applyFill="1" applyBorder="1" applyAlignment="1">
      <alignment horizontal="right" vertical="center"/>
    </xf>
    <xf numFmtId="0" fontId="14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0" fillId="5" borderId="0" xfId="0" applyFill="1"/>
    <xf numFmtId="0" fontId="20" fillId="0" borderId="0" xfId="0" applyFont="1"/>
    <xf numFmtId="0" fontId="20" fillId="0" borderId="0" xfId="0" applyFont="1" applyAlignment="1">
      <alignment horizontal="center"/>
    </xf>
    <xf numFmtId="0" fontId="15" fillId="5" borderId="6" xfId="9" applyFont="1" applyFill="1" applyBorder="1" applyAlignment="1">
      <alignment horizontal="center" vertical="top" wrapText="1"/>
    </xf>
    <xf numFmtId="3" fontId="21" fillId="5" borderId="0" xfId="0" applyNumberFormat="1" applyFont="1" applyFill="1"/>
    <xf numFmtId="0" fontId="22" fillId="4" borderId="0" xfId="0" applyFont="1" applyFill="1" applyBorder="1" applyAlignment="1">
      <alignment horizontal="center" vertical="center"/>
    </xf>
    <xf numFmtId="38" fontId="22" fillId="4" borderId="16" xfId="0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3" fontId="23" fillId="0" borderId="4" xfId="0" applyNumberFormat="1" applyFont="1" applyFill="1" applyBorder="1" applyAlignment="1">
      <alignment horizontal="center" vertical="top"/>
    </xf>
    <xf numFmtId="3" fontId="23" fillId="0" borderId="5" xfId="0" applyNumberFormat="1" applyFont="1" applyFill="1" applyBorder="1" applyAlignment="1">
      <alignment horizontal="center" vertical="top"/>
    </xf>
    <xf numFmtId="0" fontId="23" fillId="0" borderId="8" xfId="0" applyFont="1" applyFill="1" applyBorder="1" applyAlignment="1">
      <alignment horizontal="center" vertical="top"/>
    </xf>
    <xf numFmtId="0" fontId="24" fillId="6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top"/>
    </xf>
    <xf numFmtId="0" fontId="18" fillId="5" borderId="12" xfId="0" applyFont="1" applyFill="1" applyBorder="1" applyAlignment="1">
      <alignment horizontal="left"/>
    </xf>
    <xf numFmtId="0" fontId="18" fillId="5" borderId="0" xfId="0" applyFont="1" applyFill="1" applyBorder="1" applyAlignment="1">
      <alignment horizontal="left"/>
    </xf>
    <xf numFmtId="0" fontId="18" fillId="5" borderId="14" xfId="0" applyFont="1" applyFill="1" applyBorder="1" applyAlignment="1"/>
    <xf numFmtId="0" fontId="18" fillId="5" borderId="18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center"/>
    </xf>
    <xf numFmtId="0" fontId="9" fillId="5" borderId="13" xfId="0" applyFont="1" applyFill="1" applyBorder="1" applyAlignment="1"/>
    <xf numFmtId="3" fontId="18" fillId="5" borderId="13" xfId="0" applyNumberFormat="1" applyFont="1" applyFill="1" applyBorder="1" applyAlignment="1">
      <alignment horizontal="right"/>
    </xf>
    <xf numFmtId="0" fontId="5" fillId="0" borderId="0" xfId="6"/>
    <xf numFmtId="0" fontId="25" fillId="0" borderId="9" xfId="0" applyFont="1" applyFill="1" applyBorder="1" applyAlignment="1">
      <alignment horizontal="center" vertical="top"/>
    </xf>
    <xf numFmtId="3" fontId="9" fillId="0" borderId="0" xfId="0" applyNumberFormat="1" applyFont="1" applyAlignment="1"/>
    <xf numFmtId="0" fontId="26" fillId="7" borderId="9" xfId="0" applyFont="1" applyFill="1" applyBorder="1" applyAlignment="1">
      <alignment horizontal="center" vertical="top"/>
    </xf>
    <xf numFmtId="0" fontId="26" fillId="7" borderId="17" xfId="0" applyFont="1" applyFill="1" applyBorder="1" applyAlignment="1">
      <alignment horizontal="center" vertical="top"/>
    </xf>
    <xf numFmtId="15" fontId="26" fillId="7" borderId="4" xfId="0" applyNumberFormat="1" applyFont="1" applyFill="1" applyBorder="1" applyAlignment="1">
      <alignment horizontal="center" vertical="top"/>
    </xf>
    <xf numFmtId="3" fontId="26" fillId="7" borderId="4" xfId="0" applyNumberFormat="1" applyFont="1" applyFill="1" applyBorder="1" applyAlignment="1">
      <alignment horizontal="center" vertical="top"/>
    </xf>
    <xf numFmtId="0" fontId="26" fillId="7" borderId="4" xfId="0" applyFont="1" applyFill="1" applyBorder="1" applyAlignment="1">
      <alignment horizontal="center" vertical="top"/>
    </xf>
    <xf numFmtId="3" fontId="27" fillId="0" borderId="4" xfId="0" applyNumberFormat="1" applyFont="1" applyFill="1" applyBorder="1" applyAlignment="1">
      <alignment horizontal="center" vertical="top"/>
    </xf>
    <xf numFmtId="0" fontId="27" fillId="0" borderId="4" xfId="0" applyFont="1" applyFill="1" applyBorder="1" applyAlignment="1">
      <alignment horizontal="center" vertical="top"/>
    </xf>
    <xf numFmtId="15" fontId="27" fillId="0" borderId="4" xfId="0" applyNumberFormat="1" applyFont="1" applyFill="1" applyBorder="1" applyAlignment="1">
      <alignment horizontal="center" vertical="top"/>
    </xf>
    <xf numFmtId="0" fontId="30" fillId="0" borderId="6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 vertical="top"/>
    </xf>
    <xf numFmtId="0" fontId="8" fillId="5" borderId="17" xfId="0" applyFont="1" applyFill="1" applyBorder="1" applyAlignment="1">
      <alignment horizontal="center" vertical="top"/>
    </xf>
    <xf numFmtId="15" fontId="8" fillId="5" borderId="4" xfId="0" applyNumberFormat="1" applyFont="1" applyFill="1" applyBorder="1" applyAlignment="1">
      <alignment horizontal="center" vertical="top"/>
    </xf>
    <xf numFmtId="3" fontId="8" fillId="5" borderId="4" xfId="0" applyNumberFormat="1" applyFont="1" applyFill="1" applyBorder="1" applyAlignment="1">
      <alignment horizontal="center" vertical="top"/>
    </xf>
    <xf numFmtId="0" fontId="8" fillId="5" borderId="4" xfId="0" applyFont="1" applyFill="1" applyBorder="1" applyAlignment="1">
      <alignment horizontal="center" vertical="top"/>
    </xf>
    <xf numFmtId="0" fontId="22" fillId="4" borderId="0" xfId="0" applyFont="1" applyFill="1"/>
    <xf numFmtId="0" fontId="22" fillId="5" borderId="4" xfId="9" applyFont="1" applyFill="1" applyBorder="1" applyAlignment="1">
      <alignment horizontal="center" vertical="top" wrapText="1"/>
    </xf>
    <xf numFmtId="0" fontId="23" fillId="0" borderId="4" xfId="0" applyFont="1" applyFill="1" applyBorder="1" applyAlignment="1">
      <alignment horizontal="center" vertical="center"/>
    </xf>
    <xf numFmtId="0" fontId="15" fillId="5" borderId="19" xfId="9" applyFont="1" applyFill="1" applyBorder="1" applyAlignment="1">
      <alignment horizontal="center" vertical="top" wrapText="1"/>
    </xf>
    <xf numFmtId="38" fontId="8" fillId="0" borderId="20" xfId="0" applyNumberFormat="1" applyFont="1" applyFill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center"/>
    </xf>
    <xf numFmtId="0" fontId="20" fillId="0" borderId="20" xfId="0" applyFont="1" applyBorder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15" fontId="32" fillId="5" borderId="4" xfId="0" applyNumberFormat="1" applyFont="1" applyFill="1" applyBorder="1" applyAlignment="1">
      <alignment horizontal="center" vertical="center"/>
    </xf>
    <xf numFmtId="3" fontId="32" fillId="5" borderId="5" xfId="0" applyNumberFormat="1" applyFont="1" applyFill="1" applyBorder="1" applyAlignment="1">
      <alignment horizontal="center" vertical="center"/>
    </xf>
    <xf numFmtId="3" fontId="33" fillId="5" borderId="5" xfId="0" applyNumberFormat="1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/>
    </xf>
    <xf numFmtId="0" fontId="30" fillId="11" borderId="6" xfId="0" applyFont="1" applyFill="1" applyBorder="1" applyAlignment="1">
      <alignment horizontal="center"/>
    </xf>
    <xf numFmtId="0" fontId="34" fillId="8" borderId="6" xfId="0" applyFont="1" applyFill="1" applyBorder="1" applyAlignment="1">
      <alignment horizontal="center"/>
    </xf>
    <xf numFmtId="3" fontId="28" fillId="9" borderId="0" xfId="0" applyNumberFormat="1" applyFont="1" applyFill="1" applyAlignment="1">
      <alignment horizontal="center" vertical="center"/>
    </xf>
    <xf numFmtId="0" fontId="29" fillId="9" borderId="0" xfId="0" applyFont="1" applyFill="1" applyAlignment="1">
      <alignment horizontal="left" vertical="center"/>
    </xf>
    <xf numFmtId="3" fontId="28" fillId="10" borderId="0" xfId="0" applyNumberFormat="1" applyFont="1" applyFill="1" applyAlignment="1">
      <alignment horizontal="center" vertical="center"/>
    </xf>
    <xf numFmtId="0" fontId="29" fillId="8" borderId="0" xfId="0" applyFont="1" applyFill="1" applyAlignment="1">
      <alignment horizontal="left" vertical="center"/>
    </xf>
    <xf numFmtId="3" fontId="28" fillId="8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5" borderId="7" xfId="9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0" fillId="12" borderId="6" xfId="0" applyFont="1" applyFill="1" applyBorder="1" applyAlignment="1">
      <alignment horizontal="center"/>
    </xf>
    <xf numFmtId="0" fontId="9" fillId="12" borderId="0" xfId="0" applyFont="1" applyFill="1" applyAlignment="1"/>
    <xf numFmtId="3" fontId="23" fillId="12" borderId="5" xfId="0" applyNumberFormat="1" applyFont="1" applyFill="1" applyBorder="1" applyAlignment="1">
      <alignment horizontal="center" vertical="top"/>
    </xf>
    <xf numFmtId="0" fontId="23" fillId="12" borderId="8" xfId="0" applyFont="1" applyFill="1" applyBorder="1" applyAlignment="1">
      <alignment horizontal="center" vertical="top"/>
    </xf>
  </cellXfs>
  <cellStyles count="10">
    <cellStyle name="Accent1" xfId="9" builtinId="29"/>
    <cellStyle name="Date" xfId="5"/>
    <cellStyle name="Heading 1" xfId="1" builtinId="16" customBuiltin="1"/>
    <cellStyle name="Heading 2" xfId="2" builtinId="17" customBuiltin="1"/>
    <cellStyle name="Heading 3" xfId="3" builtinId="18" customBuiltin="1"/>
    <cellStyle name="Hyperlink" xfId="8"/>
    <cellStyle name="Normal" xfId="0" builtinId="0" customBuiltin="1"/>
    <cellStyle name="Normal 2" xfId="6"/>
    <cellStyle name="Normal 6" xfId="7"/>
    <cellStyle name="Phone" xfId="4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ahoma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ahoma"/>
        <scheme val="none"/>
      </font>
      <numFmt numFmtId="3" formatCode="#,##0"/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ahoma"/>
        <scheme val="none"/>
      </font>
      <numFmt numFmtId="3" formatCode="#,##0"/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ahoma"/>
        <scheme val="none"/>
      </font>
      <numFmt numFmtId="20" formatCode="dd\-mmm\-yy"/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ahoma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ahoma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Tahoma"/>
        <scheme val="none"/>
      </font>
      <fill>
        <patternFill>
          <fgColor indexed="64"/>
          <bgColor theme="4" tint="-0.499984740745262"/>
        </patternFill>
      </fill>
      <alignment textRotation="0" wrapText="0" indent="0" justifyLastLine="0" shrinkToFit="0" readingOrder="0"/>
    </dxf>
    <dxf>
      <border outline="0">
        <top style="thin">
          <color rgb="FF000000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Tahoma"/>
        <scheme val="none"/>
      </font>
      <fill>
        <patternFill patternType="solid">
          <fgColor indexed="64"/>
          <bgColor theme="4" tint="-0.499984740745262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ahoma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ahoma"/>
        <scheme val="none"/>
      </font>
      <numFmt numFmtId="6" formatCode="#,##0\ _ر_._س_._‏;[Red]\-#,##0\ _ر_._س_._‏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ahom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ahom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0"/>
        <name val="Tahoma"/>
        <scheme val="none"/>
      </font>
      <fill>
        <patternFill patternType="solid">
          <fgColor indexed="64"/>
          <bgColor theme="0"/>
        </patternFill>
      </fill>
    </dxf>
    <dxf>
      <border outline="0">
        <top style="thin">
          <color rgb="FF000000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ahoma"/>
        <scheme val="none"/>
      </font>
      <fill>
        <patternFill patternType="solid">
          <fgColor indexed="64"/>
          <bgColor theme="4" tint="-0.49998474074526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2" tint="0.59996337778862885"/>
          <bgColor theme="0" tint="-4.9989318521683403E-2"/>
        </patternFill>
      </fill>
    </dxf>
    <dxf>
      <fill>
        <patternFill patternType="solid">
          <fgColor theme="2" tint="0.79995117038483843"/>
          <bgColor theme="2"/>
        </patternFill>
      </fill>
    </dxf>
    <dxf>
      <border>
        <top style="thin">
          <color theme="6" tint="-0.499984740745262"/>
        </top>
      </border>
    </dxf>
    <dxf>
      <font>
        <color theme="2" tint="0.79995117038483843"/>
      </font>
      <fill>
        <patternFill>
          <bgColor theme="6" tint="-0.499984740745262"/>
        </patternFill>
      </fill>
      <border>
        <top style="thick">
          <color theme="0"/>
        </top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6" tint="-0.499984740745262"/>
        </bottom>
        <vertical/>
        <horizontal/>
      </border>
    </dxf>
  </dxfs>
  <tableStyles count="2" defaultTableStyle="TableStyleLight9" defaultPivotStyle="PivotStyleLight16">
    <tableStyle name="Address Book" pivot="0" count="5">
      <tableStyleElement type="wholeTable" dxfId="32"/>
      <tableStyleElement type="headerRow" dxfId="31"/>
      <tableStyleElement type="totalRow" dxfId="30"/>
      <tableStyleElement type="firstRowStripe" dxfId="29"/>
      <tableStyleElement type="secondRowStripe" dxfId="28"/>
    </tableStyle>
    <tableStyle name="Personal monthly budget" pivot="0" count="7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</tableStyles>
  <colors>
    <mruColors>
      <color rgb="FF8F9B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9771087042428165"/>
          <c:y val="0.316513824980500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400" b="0" i="0" u="none" strike="noStrike" kern="120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0833333333333327"/>
          <c:y val="0.12314814814814813"/>
          <c:w val="0.30555555555555558"/>
          <c:h val="0.24722222222222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'Receive Stock'!$D$2</c:f>
              <c:strCache>
                <c:ptCount val="1"/>
                <c:pt idx="0">
                  <c:v>19,850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28834055038003847"/>
                  <c:y val="-4.629516705580059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l">
                      <a:defRPr sz="14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chemeClr val="bg1"/>
                        </a:solidFill>
                      </a:rPr>
                      <a:t>Total</a:t>
                    </a:r>
                    <a:r>
                      <a:rPr lang="en-US" sz="1400" baseline="0">
                        <a:solidFill>
                          <a:schemeClr val="bg1"/>
                        </a:solidFill>
                      </a:rPr>
                      <a:t> Stocks</a:t>
                    </a:r>
                    <a:endParaRPr lang="en-US" sz="1400">
                      <a:solidFill>
                        <a:schemeClr val="bg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l">
                    <a:defRPr sz="14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1347178637903079"/>
                      <c:h val="0.108842818440691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89A-45C1-BDC6-A78414E95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89A-45C1-BDC6-A78414E95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565344"/>
        <c:axId val="1866577856"/>
      </c:barChart>
      <c:catAx>
        <c:axId val="18665653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866577856"/>
        <c:crosses val="autoZero"/>
        <c:auto val="1"/>
        <c:lblAlgn val="ctr"/>
        <c:lblOffset val="100"/>
        <c:noMultiLvlLbl val="0"/>
      </c:catAx>
      <c:valAx>
        <c:axId val="18665778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6656534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accent3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>
        <c:manualLayout>
          <c:xMode val="edge"/>
          <c:yMode val="edge"/>
          <c:x val="0.19401229132012879"/>
          <c:y val="0.32237519210976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400" b="0" i="0" u="none" strike="noStrike" kern="120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0833333333333327"/>
          <c:y val="0.12314814814814813"/>
          <c:w val="0.30555555555555558"/>
          <c:h val="0.24722222222222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'Stock Control '!$E$4</c:f>
              <c:strCache>
                <c:ptCount val="1"/>
                <c:pt idx="0">
                  <c:v>-1,487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28834055038003847"/>
                  <c:y val="-4.629516705580059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l">
                      <a:defRPr sz="14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chemeClr val="bg1"/>
                        </a:solidFill>
                      </a:rPr>
                      <a:t>Remaining Stock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l">
                    <a:defRPr sz="14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1347178637903079"/>
                      <c:h val="0.108842818440691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A03-45E2-A505-F4347A0459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A03-45E2-A505-F4347A045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30688"/>
        <c:axId val="1977678464"/>
      </c:barChart>
      <c:catAx>
        <c:axId val="1813630688"/>
        <c:scaling>
          <c:orientation val="minMax"/>
        </c:scaling>
        <c:delete val="1"/>
        <c:axPos val="b"/>
        <c:majorTickMark val="none"/>
        <c:minorTickMark val="none"/>
        <c:tickLblPos val="nextTo"/>
        <c:crossAx val="1977678464"/>
        <c:crosses val="autoZero"/>
        <c:auto val="1"/>
        <c:lblAlgn val="ctr"/>
        <c:lblOffset val="100"/>
        <c:noMultiLvlLbl val="0"/>
      </c:catAx>
      <c:valAx>
        <c:axId val="1977678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1363068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accent6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3339322515724516"/>
          <c:y val="0.316513824980500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400" b="0" i="0" u="none" strike="noStrike" kern="120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0833333333333327"/>
          <c:y val="0.12314814814814813"/>
          <c:w val="0.30555555555555558"/>
          <c:h val="0.24722222222222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'Stock Control '!$E$6</c:f>
              <c:strCache>
                <c:ptCount val="1"/>
                <c:pt idx="0">
                  <c:v>21,337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28834055038003847"/>
                  <c:y val="-4.629516705580059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l">
                      <a:defRPr sz="14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chemeClr val="bg1"/>
                        </a:solidFill>
                      </a:rPr>
                      <a:t>Total Quantity</a:t>
                    </a:r>
                    <a:r>
                      <a:rPr lang="en-US" sz="1400" baseline="0">
                        <a:solidFill>
                          <a:schemeClr val="bg1"/>
                        </a:solidFill>
                      </a:rPr>
                      <a:t> Out</a:t>
                    </a:r>
                    <a:endParaRPr lang="en-US" sz="1400">
                      <a:solidFill>
                        <a:schemeClr val="bg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l">
                    <a:defRPr sz="14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1347178637903079"/>
                      <c:h val="0.108842818440691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0920-4B36-AF17-557E9A0C05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920-4B36-AF17-557E9A0C0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7671936"/>
        <c:axId val="1977683360"/>
      </c:barChart>
      <c:catAx>
        <c:axId val="1977671936"/>
        <c:scaling>
          <c:orientation val="minMax"/>
        </c:scaling>
        <c:delete val="1"/>
        <c:axPos val="b"/>
        <c:majorTickMark val="none"/>
        <c:minorTickMark val="none"/>
        <c:tickLblPos val="nextTo"/>
        <c:crossAx val="1977683360"/>
        <c:crosses val="autoZero"/>
        <c:auto val="1"/>
        <c:lblAlgn val="ctr"/>
        <c:lblOffset val="100"/>
        <c:noMultiLvlLbl val="0"/>
      </c:catAx>
      <c:valAx>
        <c:axId val="19776833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7767193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accent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3339322515724516"/>
          <c:y val="0.316513824980500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400" b="0" i="0" u="none" strike="noStrike" kern="120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0833333333333327"/>
          <c:y val="0.12314814814814813"/>
          <c:w val="0.30555555555555558"/>
          <c:h val="0.24722222222222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'Stock Control '!$E$5</c:f>
              <c:strCache>
                <c:ptCount val="1"/>
                <c:pt idx="0">
                  <c:v>19216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28834055038003847"/>
                  <c:y val="-4.629516705580059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l">
                      <a:defRPr sz="14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chemeClr val="bg1"/>
                        </a:solidFill>
                      </a:rPr>
                      <a:t>Total Return Old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l">
                    <a:defRPr sz="14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1347178637903079"/>
                      <c:h val="0.108842818440691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51B-4B24-9E14-57723CCB8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51B-4B24-9E14-57723CCB8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7675200"/>
        <c:axId val="1977670848"/>
      </c:barChart>
      <c:catAx>
        <c:axId val="1977675200"/>
        <c:scaling>
          <c:orientation val="minMax"/>
        </c:scaling>
        <c:delete val="1"/>
        <c:axPos val="b"/>
        <c:majorTickMark val="none"/>
        <c:minorTickMark val="none"/>
        <c:tickLblPos val="nextTo"/>
        <c:crossAx val="1977670848"/>
        <c:crosses val="autoZero"/>
        <c:auto val="1"/>
        <c:lblAlgn val="ctr"/>
        <c:lblOffset val="100"/>
        <c:noMultiLvlLbl val="0"/>
      </c:catAx>
      <c:valAx>
        <c:axId val="19776708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776752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70C0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Receive Stock'!A1"/><Relationship Id="rId7" Type="http://schemas.openxmlformats.org/officeDocument/2006/relationships/image" Target="../media/image2.png"/><Relationship Id="rId2" Type="http://schemas.openxmlformats.org/officeDocument/2006/relationships/hyperlink" Target="#'Stock Control '!A1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Relationship Id="rId9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Dashboard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Dashboard!A1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123858</xdr:colOff>
      <xdr:row>6</xdr:row>
      <xdr:rowOff>47625</xdr:rowOff>
    </xdr:from>
    <xdr:to>
      <xdr:col>3</xdr:col>
      <xdr:colOff>24492</xdr:colOff>
      <xdr:row>15</xdr:row>
      <xdr:rowOff>19051</xdr:rowOff>
    </xdr:to>
    <xdr:sp macro="" textlink="">
      <xdr:nvSpPr>
        <xdr:cNvPr id="4" name="Rectangle 3"/>
        <xdr:cNvSpPr/>
      </xdr:nvSpPr>
      <xdr:spPr>
        <a:xfrm>
          <a:off x="123858" y="1571625"/>
          <a:ext cx="1729434" cy="168592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127941</xdr:colOff>
      <xdr:row>15</xdr:row>
      <xdr:rowOff>152400</xdr:rowOff>
    </xdr:from>
    <xdr:to>
      <xdr:col>3</xdr:col>
      <xdr:colOff>28575</xdr:colOff>
      <xdr:row>24</xdr:row>
      <xdr:rowOff>123826</xdr:rowOff>
    </xdr:to>
    <xdr:sp macro="" textlink="">
      <xdr:nvSpPr>
        <xdr:cNvPr id="6" name="Rectangle 5"/>
        <xdr:cNvSpPr/>
      </xdr:nvSpPr>
      <xdr:spPr>
        <a:xfrm>
          <a:off x="127941" y="3390900"/>
          <a:ext cx="1729434" cy="168592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425920</xdr:colOff>
      <xdr:row>16</xdr:row>
      <xdr:rowOff>47103</xdr:rowOff>
    </xdr:from>
    <xdr:to>
      <xdr:col>2</xdr:col>
      <xdr:colOff>340196</xdr:colOff>
      <xdr:row>22</xdr:row>
      <xdr:rowOff>37579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920" y="3476103"/>
          <a:ext cx="1133476" cy="1133476"/>
        </a:xfrm>
        <a:prstGeom prst="rect">
          <a:avLst/>
        </a:prstGeom>
      </xdr:spPr>
    </xdr:pic>
    <xdr:clientData/>
  </xdr:twoCellAnchor>
  <xdr:twoCellAnchor>
    <xdr:from>
      <xdr:col>0</xdr:col>
      <xdr:colOff>272947</xdr:colOff>
      <xdr:row>22</xdr:row>
      <xdr:rowOff>181186</xdr:rowOff>
    </xdr:from>
    <xdr:to>
      <xdr:col>2</xdr:col>
      <xdr:colOff>472972</xdr:colOff>
      <xdr:row>24</xdr:row>
      <xdr:rowOff>19261</xdr:rowOff>
    </xdr:to>
    <xdr:sp macro="" textlink="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272947" y="4753186"/>
          <a:ext cx="1419225" cy="219075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STOCK</a:t>
          </a:r>
          <a:r>
            <a:rPr lang="en-US" sz="1100" baseline="0"/>
            <a:t> CONTROL</a:t>
          </a:r>
          <a:endParaRPr lang="en-US" sz="1100"/>
        </a:p>
      </xdr:txBody>
    </xdr:sp>
    <xdr:clientData/>
  </xdr:twoCellAnchor>
  <xdr:twoCellAnchor>
    <xdr:from>
      <xdr:col>0</xdr:col>
      <xdr:colOff>234495</xdr:colOff>
      <xdr:row>13</xdr:row>
      <xdr:rowOff>76411</xdr:rowOff>
    </xdr:from>
    <xdr:to>
      <xdr:col>2</xdr:col>
      <xdr:colOff>434521</xdr:colOff>
      <xdr:row>14</xdr:row>
      <xdr:rowOff>104986</xdr:rowOff>
    </xdr:to>
    <xdr:sp macro="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234495" y="2933911"/>
          <a:ext cx="1419226" cy="219075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RECEIVE</a:t>
          </a:r>
          <a:r>
            <a:rPr lang="en-US" sz="1100" baseline="0"/>
            <a:t> STOCK</a:t>
          </a:r>
          <a:endParaRPr lang="en-US" sz="1100"/>
        </a:p>
      </xdr:txBody>
    </xdr:sp>
    <xdr:clientData/>
  </xdr:twoCellAnchor>
  <xdr:twoCellAnchor>
    <xdr:from>
      <xdr:col>4</xdr:col>
      <xdr:colOff>223631</xdr:colOff>
      <xdr:row>6</xdr:row>
      <xdr:rowOff>0</xdr:rowOff>
    </xdr:from>
    <xdr:to>
      <xdr:col>10</xdr:col>
      <xdr:colOff>0</xdr:colOff>
      <xdr:row>17</xdr:row>
      <xdr:rowOff>71230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223631</xdr:colOff>
      <xdr:row>6</xdr:row>
      <xdr:rowOff>0</xdr:rowOff>
    </xdr:from>
    <xdr:to>
      <xdr:col>15</xdr:col>
      <xdr:colOff>609599</xdr:colOff>
      <xdr:row>17</xdr:row>
      <xdr:rowOff>67089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223630</xdr:colOff>
      <xdr:row>18</xdr:row>
      <xdr:rowOff>61291</xdr:rowOff>
    </xdr:from>
    <xdr:to>
      <xdr:col>9</xdr:col>
      <xdr:colOff>609599</xdr:colOff>
      <xdr:row>29</xdr:row>
      <xdr:rowOff>132521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421647</xdr:colOff>
      <xdr:row>6</xdr:row>
      <xdr:rowOff>142353</xdr:rowOff>
    </xdr:from>
    <xdr:to>
      <xdr:col>2</xdr:col>
      <xdr:colOff>336303</xdr:colOff>
      <xdr:row>12</xdr:row>
      <xdr:rowOff>133209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647" y="1666353"/>
          <a:ext cx="1133856" cy="1133856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0</xdr:row>
      <xdr:rowOff>0</xdr:rowOff>
    </xdr:from>
    <xdr:to>
      <xdr:col>3</xdr:col>
      <xdr:colOff>57162</xdr:colOff>
      <xdr:row>5</xdr:row>
      <xdr:rowOff>161936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6" y="57150"/>
          <a:ext cx="1247786" cy="1247786"/>
        </a:xfrm>
        <a:prstGeom prst="rect">
          <a:avLst/>
        </a:prstGeom>
      </xdr:spPr>
    </xdr:pic>
    <xdr:clientData/>
  </xdr:twoCellAnchor>
  <xdr:twoCellAnchor>
    <xdr:from>
      <xdr:col>3</xdr:col>
      <xdr:colOff>37818</xdr:colOff>
      <xdr:row>0</xdr:row>
      <xdr:rowOff>161400</xdr:rowOff>
    </xdr:from>
    <xdr:to>
      <xdr:col>14</xdr:col>
      <xdr:colOff>476545</xdr:colOff>
      <xdr:row>4</xdr:row>
      <xdr:rowOff>87345</xdr:rowOff>
    </xdr:to>
    <xdr:sp macro="" textlink="">
      <xdr:nvSpPr>
        <xdr:cNvPr id="12" name="Rectangle 11"/>
        <xdr:cNvSpPr/>
      </xdr:nvSpPr>
      <xdr:spPr>
        <a:xfrm>
          <a:off x="1866618" y="351900"/>
          <a:ext cx="7144327" cy="68794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4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AL-MAJD STOCK MANAGEMENT</a:t>
          </a:r>
        </a:p>
      </xdr:txBody>
    </xdr:sp>
    <xdr:clientData/>
  </xdr:twoCellAnchor>
  <xdr:twoCellAnchor>
    <xdr:from>
      <xdr:col>10</xdr:col>
      <xdr:colOff>247236</xdr:colOff>
      <xdr:row>18</xdr:row>
      <xdr:rowOff>61291</xdr:rowOff>
    </xdr:from>
    <xdr:to>
      <xdr:col>16</xdr:col>
      <xdr:colOff>23605</xdr:colOff>
      <xdr:row>29</xdr:row>
      <xdr:rowOff>132521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0</xdr:col>
      <xdr:colOff>1044948</xdr:colOff>
      <xdr:row>1</xdr:row>
      <xdr:rowOff>187698</xdr:rowOff>
    </xdr:to>
    <xdr:sp macro="" textlink="">
      <xdr:nvSpPr>
        <xdr:cNvPr id="11" name="Rounded Rectangle 10"/>
        <xdr:cNvSpPr/>
      </xdr:nvSpPr>
      <xdr:spPr>
        <a:xfrm>
          <a:off x="47625" y="47625"/>
          <a:ext cx="997323" cy="806823"/>
        </a:xfrm>
        <a:prstGeom prst="roundRect">
          <a:avLst/>
        </a:prstGeom>
        <a:solidFill>
          <a:schemeClr val="accent1">
            <a:lumMod val="5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238125</xdr:colOff>
      <xdr:row>0</xdr:row>
      <xdr:rowOff>215713</xdr:rowOff>
    </xdr:from>
    <xdr:to>
      <xdr:col>0</xdr:col>
      <xdr:colOff>742389</xdr:colOff>
      <xdr:row>1</xdr:row>
      <xdr:rowOff>30816</xdr:rowOff>
    </xdr:to>
    <xdr:sp macro="" textlink="">
      <xdr:nvSpPr>
        <xdr:cNvPr id="12" name="Right Arrow 11">
          <a:hlinkClick xmlns:r="http://schemas.openxmlformats.org/officeDocument/2006/relationships" r:id="rId1"/>
        </xdr:cNvPr>
        <xdr:cNvSpPr/>
      </xdr:nvSpPr>
      <xdr:spPr>
        <a:xfrm rot="10800000">
          <a:off x="238125" y="215713"/>
          <a:ext cx="504264" cy="481853"/>
        </a:xfrm>
        <a:prstGeom prst="right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512112</xdr:colOff>
      <xdr:row>0</xdr:row>
      <xdr:rowOff>571500</xdr:rowOff>
    </xdr:from>
    <xdr:to>
      <xdr:col>7</xdr:col>
      <xdr:colOff>142318</xdr:colOff>
      <xdr:row>6</xdr:row>
      <xdr:rowOff>26334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6524" y="571500"/>
          <a:ext cx="1434353" cy="1434353"/>
        </a:xfrm>
        <a:prstGeom prst="rect">
          <a:avLst/>
        </a:prstGeom>
      </xdr:spPr>
    </xdr:pic>
    <xdr:clientData/>
  </xdr:twoCellAnchor>
  <xdr:twoCellAnchor>
    <xdr:from>
      <xdr:col>0</xdr:col>
      <xdr:colOff>33618</xdr:colOff>
      <xdr:row>0</xdr:row>
      <xdr:rowOff>22412</xdr:rowOff>
    </xdr:from>
    <xdr:to>
      <xdr:col>0</xdr:col>
      <xdr:colOff>1030941</xdr:colOff>
      <xdr:row>0</xdr:row>
      <xdr:rowOff>829235</xdr:rowOff>
    </xdr:to>
    <xdr:sp macro="" textlink="">
      <xdr:nvSpPr>
        <xdr:cNvPr id="3" name="Rounded Rectangle 2"/>
        <xdr:cNvSpPr/>
      </xdr:nvSpPr>
      <xdr:spPr>
        <a:xfrm>
          <a:off x="33618" y="22412"/>
          <a:ext cx="997323" cy="806823"/>
        </a:xfrm>
        <a:prstGeom prst="roundRect">
          <a:avLst/>
        </a:prstGeom>
        <a:solidFill>
          <a:schemeClr val="accent1">
            <a:lumMod val="5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224118</xdr:colOff>
      <xdr:row>0</xdr:row>
      <xdr:rowOff>190500</xdr:rowOff>
    </xdr:from>
    <xdr:to>
      <xdr:col>0</xdr:col>
      <xdr:colOff>728382</xdr:colOff>
      <xdr:row>0</xdr:row>
      <xdr:rowOff>672353</xdr:rowOff>
    </xdr:to>
    <xdr:sp macro="" textlink="">
      <xdr:nvSpPr>
        <xdr:cNvPr id="5" name="Right Arrow 4">
          <a:hlinkClick xmlns:r="http://schemas.openxmlformats.org/officeDocument/2006/relationships" r:id="rId2"/>
        </xdr:cNvPr>
        <xdr:cNvSpPr/>
      </xdr:nvSpPr>
      <xdr:spPr>
        <a:xfrm rot="10800000">
          <a:off x="224118" y="190500"/>
          <a:ext cx="504264" cy="481853"/>
        </a:xfrm>
        <a:prstGeom prst="right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rafts%20Computer\Desktop\draft\Meter%20Inventory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"/>
      <sheetName val="Receive Stock"/>
      <sheetName val="Stock Control "/>
      <sheetName val="Leader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id="6" name="Table27" displayName="Table27" ref="B5:E60" totalsRowCount="1" headerRowDxfId="20" dataDxfId="18" totalsRowDxfId="16" headerRowBorderDxfId="19" tableBorderDxfId="17" headerRowCellStyle="Accent1">
  <autoFilter ref="B5:E59"/>
  <tableColumns count="4">
    <tableColumn id="1" name="#" totalsRowDxfId="15"/>
    <tableColumn id="2" name="Date Received" totalsRowDxfId="14"/>
    <tableColumn id="3" name="Quantity" totalsRowFunction="sum" totalsRowDxfId="13"/>
    <tableColumn id="5" name="سلف" dataDxfId="12" totalsRowDxfId="11"/>
  </tableColumns>
  <tableStyleInfo name="TableStyleLight10" showFirstColumn="1" showLastColumn="0" showRowStripes="1" showColumnStripes="0"/>
</table>
</file>

<file path=xl/tables/table2.xml><?xml version="1.0" encoding="utf-8"?>
<table xmlns="http://schemas.openxmlformats.org/spreadsheetml/2006/main" id="2" name="Table2" displayName="Table2" ref="B9:G528" totalsRowCount="1" headerRowDxfId="10" dataDxfId="8" totalsRowDxfId="6" headerRowBorderDxfId="9" tableBorderDxfId="7" headerRowCellStyle="Accent1">
  <autoFilter ref="B9:G527"/>
  <tableColumns count="6">
    <tableColumn id="2" name="User ID" totalsRowDxfId="5"/>
    <tableColumn id="1" name="Name" totalsRowFunction="custom" totalsRowDxfId="4">
      <calculatedColumnFormula>VLOOKUP(Table2[[#This Row],[User ID]],Leader!A1:B37,3,0)</calculatedColumnFormula>
      <totalsRowFormula>VLOOKUP(Table2[[#This Row],[User ID]],Leader!A1:B37,2,0)</totalsRowFormula>
    </tableColumn>
    <tableColumn id="3" name="Date" totalsRowDxfId="3"/>
    <tableColumn id="6" name="Quantity Out" totalsRowFunction="sum" totalsRowDxfId="2"/>
    <tableColumn id="4" name="New" totalsRowFunction="sum" totalsRowDxfId="1"/>
    <tableColumn id="10" name="Old" totalsRowFunction="sum" totalsRow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Facet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5:V30"/>
  <sheetViews>
    <sheetView showGridLines="0" showRowColHeaders="0" zoomScaleNormal="100" workbookViewId="0">
      <selection activeCell="Q12" sqref="Q12"/>
    </sheetView>
  </sheetViews>
  <sheetFormatPr defaultColWidth="9.109375" defaultRowHeight="14.4" x14ac:dyDescent="0.35"/>
  <cols>
    <col min="1" max="21" width="9.109375" style="35"/>
    <col min="22" max="22" width="12.6640625" style="35" customWidth="1"/>
    <col min="23" max="16384" width="9.109375" style="35"/>
  </cols>
  <sheetData>
    <row r="5" spans="4:22" x14ac:dyDescent="0.35">
      <c r="D5" s="39"/>
    </row>
    <row r="16" spans="4:22" ht="14.4" customHeight="1" x14ac:dyDescent="0.35">
      <c r="T16" s="91" t="s">
        <v>25</v>
      </c>
      <c r="U16" s="91"/>
      <c r="V16" s="91"/>
    </row>
    <row r="17" spans="20:22" ht="14.4" customHeight="1" x14ac:dyDescent="0.35">
      <c r="T17" s="91"/>
      <c r="U17" s="91"/>
      <c r="V17" s="91"/>
    </row>
    <row r="18" spans="20:22" ht="14.4" customHeight="1" x14ac:dyDescent="0.35">
      <c r="T18" s="90">
        <f>'Receive Stock'!D2+'Receive Stock'!E59</f>
        <v>20300</v>
      </c>
      <c r="U18" s="90"/>
      <c r="V18" s="90"/>
    </row>
    <row r="19" spans="20:22" ht="14.4" customHeight="1" x14ac:dyDescent="0.35">
      <c r="T19" s="90"/>
      <c r="U19" s="90"/>
      <c r="V19" s="90"/>
    </row>
    <row r="20" spans="20:22" ht="15" customHeight="1" x14ac:dyDescent="0.35">
      <c r="T20" s="90"/>
      <c r="U20" s="90"/>
      <c r="V20" s="90"/>
    </row>
    <row r="21" spans="20:22" ht="14.4" customHeight="1" x14ac:dyDescent="0.35">
      <c r="T21" s="93" t="s">
        <v>18</v>
      </c>
      <c r="U21" s="93"/>
      <c r="V21" s="93"/>
    </row>
    <row r="22" spans="20:22" ht="14.4" customHeight="1" x14ac:dyDescent="0.35">
      <c r="T22" s="93"/>
      <c r="U22" s="93"/>
      <c r="V22" s="93"/>
    </row>
    <row r="23" spans="20:22" ht="14.4" customHeight="1" x14ac:dyDescent="0.35">
      <c r="T23" s="94">
        <f>'Stock Control '!E6-'Stock Control '!E5</f>
        <v>2121</v>
      </c>
      <c r="U23" s="94"/>
      <c r="V23" s="94"/>
    </row>
    <row r="24" spans="20:22" ht="14.4" customHeight="1" x14ac:dyDescent="0.35">
      <c r="T24" s="94"/>
      <c r="U24" s="94"/>
      <c r="V24" s="94"/>
    </row>
    <row r="25" spans="20:22" ht="14.4" customHeight="1" x14ac:dyDescent="0.35">
      <c r="T25" s="94"/>
      <c r="U25" s="94"/>
      <c r="V25" s="94"/>
    </row>
    <row r="26" spans="20:22" ht="14.4" customHeight="1" x14ac:dyDescent="0.35">
      <c r="T26" s="95" t="s">
        <v>19</v>
      </c>
      <c r="U26" s="95"/>
      <c r="V26" s="95"/>
    </row>
    <row r="27" spans="20:22" ht="14.4" customHeight="1" x14ac:dyDescent="0.35">
      <c r="T27" s="95"/>
      <c r="U27" s="95"/>
      <c r="V27" s="95"/>
    </row>
    <row r="28" spans="20:22" ht="14.4" customHeight="1" x14ac:dyDescent="0.35">
      <c r="T28" s="92">
        <f>تالف!D76</f>
        <v>14</v>
      </c>
      <c r="U28" s="92"/>
      <c r="V28" s="92"/>
    </row>
    <row r="29" spans="20:22" ht="15.6" customHeight="1" x14ac:dyDescent="0.35">
      <c r="T29" s="92"/>
      <c r="U29" s="92"/>
      <c r="V29" s="92"/>
    </row>
    <row r="30" spans="20:22" ht="15.6" customHeight="1" x14ac:dyDescent="0.35">
      <c r="T30" s="92"/>
      <c r="U30" s="92"/>
      <c r="V30" s="92"/>
    </row>
  </sheetData>
  <sheetProtection formatCells="0" formatColumns="0" formatRows="0" insertColumns="0" insertRows="0" insertHyperlinks="0" deleteColumns="0" deleteRows="0" sort="0" autoFilter="0" pivotTables="0"/>
  <mergeCells count="6">
    <mergeCell ref="T18:V20"/>
    <mergeCell ref="T16:V17"/>
    <mergeCell ref="T28:V30"/>
    <mergeCell ref="T21:V22"/>
    <mergeCell ref="T23:V25"/>
    <mergeCell ref="T26:V27"/>
  </mergeCells>
  <pageMargins left="0.7" right="0.7" top="0.75" bottom="0.75" header="0.3" footer="0.3"/>
  <pageSetup scale="2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143"/>
  <sheetViews>
    <sheetView showGridLines="0" zoomScaleNormal="100" workbookViewId="0">
      <pane ySplit="2" topLeftCell="A3" activePane="bottomLeft" state="frozen"/>
      <selection pane="bottomLeft" activeCell="C19" sqref="C19"/>
    </sheetView>
  </sheetViews>
  <sheetFormatPr defaultColWidth="9.109375" defaultRowHeight="13.2" x14ac:dyDescent="0.25"/>
  <cols>
    <col min="1" max="1" width="20.5546875" style="2" customWidth="1"/>
    <col min="2" max="2" width="6.88671875" style="2" customWidth="1"/>
    <col min="3" max="3" width="22.33203125" style="3" customWidth="1"/>
    <col min="4" max="4" width="25.44140625" style="2" customWidth="1"/>
    <col min="5" max="5" width="11.6640625" style="2" customWidth="1"/>
    <col min="6" max="6" width="6.6640625" style="2" bestFit="1" customWidth="1"/>
    <col min="7" max="7" width="15.5546875" style="2" customWidth="1"/>
    <col min="8" max="8" width="14.6640625" style="2" customWidth="1"/>
    <col min="9" max="16384" width="9.109375" style="2"/>
  </cols>
  <sheetData>
    <row r="1" spans="2:7" ht="52.5" customHeight="1" x14ac:dyDescent="0.25">
      <c r="B1" s="96" t="s">
        <v>13</v>
      </c>
      <c r="C1" s="96"/>
      <c r="D1" s="96"/>
    </row>
    <row r="2" spans="2:7" ht="27" customHeight="1" x14ac:dyDescent="0.25">
      <c r="B2" s="33" t="s">
        <v>6</v>
      </c>
      <c r="C2" s="34"/>
      <c r="D2" s="32">
        <f>SUM(Table27[[#Totals],[Quantity]])</f>
        <v>19850</v>
      </c>
    </row>
    <row r="3" spans="2:7" s="36" customFormat="1" ht="15" x14ac:dyDescent="0.25">
      <c r="C3" s="37"/>
    </row>
    <row r="4" spans="2:7" s="36" customFormat="1" ht="15" x14ac:dyDescent="0.25">
      <c r="C4" s="37"/>
    </row>
    <row r="5" spans="2:7" s="36" customFormat="1" ht="15" customHeight="1" x14ac:dyDescent="0.25">
      <c r="B5" s="38" t="s">
        <v>0</v>
      </c>
      <c r="C5" s="38" t="s">
        <v>5</v>
      </c>
      <c r="D5" s="76" t="s">
        <v>4</v>
      </c>
      <c r="E5" s="74" t="s">
        <v>20</v>
      </c>
      <c r="F5" s="74" t="s">
        <v>21</v>
      </c>
      <c r="G5" s="74" t="s">
        <v>24</v>
      </c>
    </row>
    <row r="6" spans="2:7" s="36" customFormat="1" ht="15" customHeight="1" x14ac:dyDescent="0.25">
      <c r="B6" s="1">
        <v>1</v>
      </c>
      <c r="C6" s="4">
        <v>43929</v>
      </c>
      <c r="D6" s="77">
        <v>3500</v>
      </c>
      <c r="E6" s="75">
        <v>10</v>
      </c>
      <c r="F6" s="75" t="s">
        <v>23</v>
      </c>
      <c r="G6" s="4"/>
    </row>
    <row r="7" spans="2:7" s="36" customFormat="1" ht="15" x14ac:dyDescent="0.25">
      <c r="B7" s="1">
        <v>2</v>
      </c>
      <c r="C7" s="4">
        <v>43932</v>
      </c>
      <c r="D7" s="77">
        <v>500</v>
      </c>
      <c r="E7" s="75">
        <v>150</v>
      </c>
      <c r="F7" s="75" t="s">
        <v>22</v>
      </c>
      <c r="G7" s="4"/>
    </row>
    <row r="8" spans="2:7" s="36" customFormat="1" ht="15" x14ac:dyDescent="0.25">
      <c r="B8" s="1">
        <v>3</v>
      </c>
      <c r="C8" s="4">
        <v>43937</v>
      </c>
      <c r="D8" s="77">
        <v>1000</v>
      </c>
      <c r="E8" s="75">
        <v>300</v>
      </c>
      <c r="F8" s="75" t="s">
        <v>22</v>
      </c>
      <c r="G8" s="4"/>
    </row>
    <row r="9" spans="2:7" s="36" customFormat="1" ht="15" x14ac:dyDescent="0.25">
      <c r="B9" s="1">
        <v>4</v>
      </c>
      <c r="C9" s="4">
        <v>43938</v>
      </c>
      <c r="D9" s="77">
        <v>1350</v>
      </c>
      <c r="E9" s="75"/>
      <c r="F9" s="75"/>
      <c r="G9" s="4"/>
    </row>
    <row r="10" spans="2:7" s="36" customFormat="1" ht="15" x14ac:dyDescent="0.25">
      <c r="B10" s="1">
        <v>5</v>
      </c>
      <c r="C10" s="4">
        <v>43939</v>
      </c>
      <c r="D10" s="77">
        <v>1100</v>
      </c>
      <c r="E10" s="75"/>
      <c r="F10" s="75"/>
      <c r="G10" s="4"/>
    </row>
    <row r="11" spans="2:7" s="36" customFormat="1" ht="15" x14ac:dyDescent="0.25">
      <c r="B11" s="1">
        <v>6</v>
      </c>
      <c r="C11" s="4">
        <v>43940</v>
      </c>
      <c r="D11" s="77">
        <v>1500</v>
      </c>
      <c r="E11" s="75"/>
      <c r="F11" s="75"/>
      <c r="G11" s="4"/>
    </row>
    <row r="12" spans="2:7" s="36" customFormat="1" ht="15" x14ac:dyDescent="0.25">
      <c r="B12" s="1">
        <v>7</v>
      </c>
      <c r="C12" s="4">
        <v>43941</v>
      </c>
      <c r="D12" s="77">
        <v>2000</v>
      </c>
      <c r="E12" s="75"/>
      <c r="F12" s="75"/>
      <c r="G12" s="4"/>
    </row>
    <row r="13" spans="2:7" s="36" customFormat="1" ht="15" x14ac:dyDescent="0.25">
      <c r="B13" s="1">
        <v>8</v>
      </c>
      <c r="C13" s="4">
        <v>43942</v>
      </c>
      <c r="D13" s="77">
        <v>2000</v>
      </c>
      <c r="E13" s="75"/>
      <c r="F13" s="75"/>
      <c r="G13" s="4"/>
    </row>
    <row r="14" spans="2:7" s="36" customFormat="1" ht="15" x14ac:dyDescent="0.25">
      <c r="B14" s="1">
        <v>9</v>
      </c>
      <c r="C14" s="4">
        <v>43942</v>
      </c>
      <c r="D14" s="77">
        <v>1200</v>
      </c>
      <c r="E14" s="75"/>
      <c r="F14" s="75"/>
      <c r="G14" s="4"/>
    </row>
    <row r="15" spans="2:7" s="36" customFormat="1" ht="15" x14ac:dyDescent="0.25">
      <c r="B15" s="1">
        <v>10</v>
      </c>
      <c r="C15" s="4">
        <v>43945</v>
      </c>
      <c r="D15" s="77">
        <v>1000</v>
      </c>
      <c r="E15" s="75"/>
      <c r="F15" s="75"/>
      <c r="G15" s="4"/>
    </row>
    <row r="16" spans="2:7" s="36" customFormat="1" ht="15" x14ac:dyDescent="0.25">
      <c r="B16" s="1">
        <v>11</v>
      </c>
      <c r="C16" s="4">
        <v>43946</v>
      </c>
      <c r="D16" s="77">
        <v>1500</v>
      </c>
      <c r="E16" s="75"/>
      <c r="F16" s="75"/>
      <c r="G16" s="4"/>
    </row>
    <row r="17" spans="2:7" s="36" customFormat="1" ht="15" x14ac:dyDescent="0.25">
      <c r="B17" s="1">
        <v>12</v>
      </c>
      <c r="C17" s="4">
        <v>43947</v>
      </c>
      <c r="D17" s="77">
        <v>1000</v>
      </c>
      <c r="E17" s="75"/>
      <c r="F17" s="75"/>
      <c r="G17" s="4"/>
    </row>
    <row r="18" spans="2:7" s="36" customFormat="1" ht="15" x14ac:dyDescent="0.25">
      <c r="B18" s="1">
        <v>13</v>
      </c>
      <c r="C18" s="4">
        <v>43948</v>
      </c>
      <c r="D18" s="77">
        <v>1200</v>
      </c>
      <c r="E18" s="75"/>
      <c r="F18" s="75"/>
      <c r="G18" s="4"/>
    </row>
    <row r="19" spans="2:7" s="36" customFormat="1" ht="15" x14ac:dyDescent="0.25">
      <c r="B19" s="1">
        <v>14</v>
      </c>
      <c r="C19" s="4">
        <v>43949</v>
      </c>
      <c r="D19" s="77">
        <v>1000</v>
      </c>
      <c r="E19" s="75"/>
      <c r="F19" s="75"/>
      <c r="G19" s="4"/>
    </row>
    <row r="20" spans="2:7" s="36" customFormat="1" ht="15" x14ac:dyDescent="0.25">
      <c r="B20" s="1">
        <v>15</v>
      </c>
      <c r="C20" s="4"/>
      <c r="D20" s="77"/>
      <c r="E20" s="75"/>
      <c r="F20" s="75"/>
      <c r="G20" s="4"/>
    </row>
    <row r="21" spans="2:7" s="36" customFormat="1" ht="15" x14ac:dyDescent="0.25">
      <c r="B21" s="1">
        <v>16</v>
      </c>
      <c r="C21" s="4"/>
      <c r="D21" s="77"/>
      <c r="E21" s="75"/>
      <c r="F21" s="75"/>
      <c r="G21" s="4"/>
    </row>
    <row r="22" spans="2:7" s="36" customFormat="1" ht="15" x14ac:dyDescent="0.25">
      <c r="B22" s="1">
        <v>17</v>
      </c>
      <c r="C22" s="4"/>
      <c r="D22" s="77"/>
      <c r="E22" s="75"/>
      <c r="F22" s="75"/>
      <c r="G22" s="4"/>
    </row>
    <row r="23" spans="2:7" s="36" customFormat="1" ht="15" x14ac:dyDescent="0.25">
      <c r="B23" s="1">
        <v>18</v>
      </c>
      <c r="C23" s="4"/>
      <c r="D23" s="78"/>
      <c r="E23" s="75"/>
      <c r="F23" s="75"/>
      <c r="G23" s="4"/>
    </row>
    <row r="24" spans="2:7" s="36" customFormat="1" ht="15" x14ac:dyDescent="0.25">
      <c r="B24" s="1">
        <v>19</v>
      </c>
      <c r="C24" s="4"/>
      <c r="D24" s="77"/>
      <c r="E24" s="75"/>
      <c r="F24" s="75"/>
      <c r="G24" s="4"/>
    </row>
    <row r="25" spans="2:7" s="36" customFormat="1" ht="15" x14ac:dyDescent="0.25">
      <c r="B25" s="1">
        <v>20</v>
      </c>
      <c r="C25" s="4"/>
      <c r="D25" s="77"/>
      <c r="E25" s="75"/>
      <c r="F25" s="75"/>
      <c r="G25" s="4"/>
    </row>
    <row r="26" spans="2:7" s="36" customFormat="1" ht="15" x14ac:dyDescent="0.25">
      <c r="B26" s="1">
        <v>21</v>
      </c>
      <c r="C26" s="4"/>
      <c r="D26" s="77"/>
      <c r="E26" s="75"/>
      <c r="F26" s="75"/>
      <c r="G26" s="4"/>
    </row>
    <row r="27" spans="2:7" s="36" customFormat="1" ht="15" x14ac:dyDescent="0.25">
      <c r="B27" s="1">
        <v>22</v>
      </c>
      <c r="C27" s="4"/>
      <c r="D27" s="77"/>
      <c r="E27" s="75"/>
      <c r="F27" s="75"/>
      <c r="G27" s="4"/>
    </row>
    <row r="28" spans="2:7" s="36" customFormat="1" ht="15" x14ac:dyDescent="0.25">
      <c r="B28" s="1">
        <v>23</v>
      </c>
      <c r="C28" s="4"/>
      <c r="D28" s="78"/>
      <c r="E28" s="75"/>
      <c r="F28" s="75"/>
      <c r="G28" s="4"/>
    </row>
    <row r="29" spans="2:7" s="36" customFormat="1" ht="15" x14ac:dyDescent="0.25">
      <c r="B29" s="1">
        <v>24</v>
      </c>
      <c r="C29" s="42"/>
      <c r="D29" s="79"/>
      <c r="E29" s="75"/>
      <c r="F29" s="75"/>
      <c r="G29" s="4"/>
    </row>
    <row r="30" spans="2:7" s="36" customFormat="1" ht="15" x14ac:dyDescent="0.25">
      <c r="B30" s="1">
        <v>25</v>
      </c>
      <c r="C30" s="42"/>
      <c r="D30" s="79"/>
      <c r="E30" s="75"/>
      <c r="F30" s="75"/>
      <c r="G30" s="4"/>
    </row>
    <row r="31" spans="2:7" s="36" customFormat="1" ht="15" x14ac:dyDescent="0.25">
      <c r="B31" s="1">
        <v>26</v>
      </c>
      <c r="C31" s="42"/>
      <c r="D31" s="79"/>
      <c r="E31" s="75"/>
      <c r="F31" s="75"/>
      <c r="G31" s="4"/>
    </row>
    <row r="32" spans="2:7" s="36" customFormat="1" ht="15" x14ac:dyDescent="0.25">
      <c r="B32" s="1">
        <v>27</v>
      </c>
      <c r="C32" s="42"/>
      <c r="D32" s="79"/>
      <c r="E32" s="75"/>
      <c r="F32" s="75"/>
      <c r="G32" s="75"/>
    </row>
    <row r="33" spans="2:7" s="36" customFormat="1" ht="15" x14ac:dyDescent="0.25">
      <c r="B33" s="1">
        <v>28</v>
      </c>
      <c r="C33" s="42"/>
      <c r="D33" s="79"/>
      <c r="E33" s="75"/>
      <c r="F33" s="75"/>
      <c r="G33" s="75"/>
    </row>
    <row r="34" spans="2:7" s="36" customFormat="1" ht="15" x14ac:dyDescent="0.25">
      <c r="B34" s="1">
        <v>29</v>
      </c>
      <c r="C34" s="42"/>
      <c r="D34" s="79"/>
      <c r="E34" s="75"/>
      <c r="F34" s="75"/>
      <c r="G34" s="75"/>
    </row>
    <row r="35" spans="2:7" s="36" customFormat="1" ht="15" x14ac:dyDescent="0.25">
      <c r="B35" s="1">
        <v>30</v>
      </c>
      <c r="C35" s="42"/>
      <c r="D35" s="79"/>
      <c r="E35" s="75"/>
      <c r="F35" s="75"/>
      <c r="G35" s="75"/>
    </row>
    <row r="36" spans="2:7" s="36" customFormat="1" ht="15" x14ac:dyDescent="0.25">
      <c r="B36" s="1">
        <v>31</v>
      </c>
      <c r="C36" s="42"/>
      <c r="D36" s="79"/>
      <c r="E36" s="75"/>
      <c r="F36" s="75"/>
      <c r="G36" s="75"/>
    </row>
    <row r="37" spans="2:7" s="36" customFormat="1" ht="15" x14ac:dyDescent="0.25">
      <c r="B37" s="1">
        <v>32</v>
      </c>
      <c r="C37" s="42"/>
      <c r="D37" s="79"/>
      <c r="E37" s="75"/>
      <c r="F37" s="75"/>
      <c r="G37" s="75"/>
    </row>
    <row r="38" spans="2:7" s="36" customFormat="1" ht="15" x14ac:dyDescent="0.25">
      <c r="B38" s="1">
        <v>33</v>
      </c>
      <c r="C38" s="42"/>
      <c r="D38" s="79"/>
      <c r="E38" s="75"/>
      <c r="F38" s="75"/>
      <c r="G38" s="75"/>
    </row>
    <row r="39" spans="2:7" s="36" customFormat="1" ht="15" x14ac:dyDescent="0.25">
      <c r="B39" s="1">
        <v>34</v>
      </c>
      <c r="C39" s="42"/>
      <c r="D39" s="79"/>
      <c r="E39" s="75"/>
      <c r="F39" s="75"/>
      <c r="G39" s="75"/>
    </row>
    <row r="40" spans="2:7" s="36" customFormat="1" ht="15" x14ac:dyDescent="0.25">
      <c r="B40" s="1">
        <v>35</v>
      </c>
      <c r="C40" s="42"/>
      <c r="D40" s="79"/>
      <c r="E40" s="75"/>
      <c r="F40" s="75"/>
      <c r="G40" s="75"/>
    </row>
    <row r="41" spans="2:7" s="36" customFormat="1" ht="15" x14ac:dyDescent="0.25">
      <c r="B41" s="1">
        <v>36</v>
      </c>
      <c r="C41" s="42"/>
      <c r="D41" s="79"/>
      <c r="E41" s="75"/>
      <c r="F41" s="75"/>
      <c r="G41" s="75"/>
    </row>
    <row r="42" spans="2:7" s="36" customFormat="1" ht="15" x14ac:dyDescent="0.25">
      <c r="B42" s="1">
        <v>37</v>
      </c>
      <c r="C42" s="42"/>
      <c r="D42" s="79"/>
      <c r="E42" s="75"/>
      <c r="F42" s="75"/>
      <c r="G42" s="75"/>
    </row>
    <row r="43" spans="2:7" s="36" customFormat="1" ht="15" x14ac:dyDescent="0.25">
      <c r="B43" s="1">
        <v>38</v>
      </c>
      <c r="C43" s="42"/>
      <c r="D43" s="79"/>
      <c r="E43" s="75"/>
      <c r="F43" s="75"/>
      <c r="G43" s="75"/>
    </row>
    <row r="44" spans="2:7" s="36" customFormat="1" ht="15" x14ac:dyDescent="0.25">
      <c r="B44" s="1">
        <v>39</v>
      </c>
      <c r="C44" s="42"/>
      <c r="D44" s="79"/>
      <c r="E44" s="75"/>
      <c r="F44" s="75"/>
      <c r="G44" s="75"/>
    </row>
    <row r="45" spans="2:7" s="36" customFormat="1" ht="15" x14ac:dyDescent="0.25">
      <c r="B45" s="1">
        <v>40</v>
      </c>
      <c r="C45" s="42"/>
      <c r="D45" s="79"/>
      <c r="E45" s="75"/>
      <c r="F45" s="75"/>
      <c r="G45" s="75"/>
    </row>
    <row r="46" spans="2:7" s="36" customFormat="1" ht="15" x14ac:dyDescent="0.25">
      <c r="B46" s="1">
        <v>41</v>
      </c>
      <c r="C46" s="42"/>
      <c r="D46" s="79"/>
      <c r="E46" s="75"/>
      <c r="F46" s="75"/>
      <c r="G46" s="75"/>
    </row>
    <row r="47" spans="2:7" s="36" customFormat="1" ht="15" x14ac:dyDescent="0.25">
      <c r="B47" s="1">
        <v>42</v>
      </c>
      <c r="C47" s="42"/>
      <c r="D47" s="79"/>
      <c r="E47" s="75"/>
      <c r="F47" s="75"/>
      <c r="G47" s="75"/>
    </row>
    <row r="48" spans="2:7" s="36" customFormat="1" ht="15" x14ac:dyDescent="0.25">
      <c r="B48" s="1">
        <v>43</v>
      </c>
      <c r="C48" s="42"/>
      <c r="D48" s="79"/>
      <c r="E48" s="75"/>
      <c r="F48" s="75"/>
      <c r="G48" s="75"/>
    </row>
    <row r="49" spans="2:7" s="36" customFormat="1" ht="15" x14ac:dyDescent="0.25">
      <c r="B49" s="1">
        <v>44</v>
      </c>
      <c r="C49" s="42"/>
      <c r="D49" s="79"/>
      <c r="E49" s="75"/>
      <c r="F49" s="75"/>
      <c r="G49" s="75"/>
    </row>
    <row r="50" spans="2:7" s="36" customFormat="1" ht="15" x14ac:dyDescent="0.25">
      <c r="B50" s="1">
        <v>45</v>
      </c>
      <c r="C50" s="42"/>
      <c r="D50" s="79"/>
      <c r="E50" s="75"/>
      <c r="F50" s="75"/>
      <c r="G50" s="75"/>
    </row>
    <row r="51" spans="2:7" s="36" customFormat="1" ht="15" x14ac:dyDescent="0.25">
      <c r="B51" s="1">
        <v>46</v>
      </c>
      <c r="C51" s="42"/>
      <c r="D51" s="79"/>
      <c r="E51" s="75"/>
      <c r="F51" s="75"/>
      <c r="G51" s="75"/>
    </row>
    <row r="52" spans="2:7" s="36" customFormat="1" ht="15" x14ac:dyDescent="0.25">
      <c r="B52" s="1">
        <v>47</v>
      </c>
      <c r="C52" s="42"/>
      <c r="D52" s="79"/>
      <c r="E52" s="75"/>
      <c r="F52" s="75"/>
      <c r="G52" s="75"/>
    </row>
    <row r="53" spans="2:7" s="36" customFormat="1" ht="15" x14ac:dyDescent="0.25">
      <c r="B53" s="1">
        <v>48</v>
      </c>
      <c r="C53" s="42"/>
      <c r="D53" s="79"/>
      <c r="E53" s="75"/>
      <c r="F53" s="75"/>
      <c r="G53" s="75"/>
    </row>
    <row r="54" spans="2:7" s="36" customFormat="1" ht="15" x14ac:dyDescent="0.25">
      <c r="B54" s="1">
        <v>49</v>
      </c>
      <c r="C54" s="42"/>
      <c r="D54" s="79"/>
      <c r="E54" s="75"/>
      <c r="F54" s="75"/>
      <c r="G54" s="75"/>
    </row>
    <row r="55" spans="2:7" s="36" customFormat="1" ht="15" x14ac:dyDescent="0.25">
      <c r="B55" s="1">
        <v>50</v>
      </c>
      <c r="C55" s="42"/>
      <c r="D55" s="79"/>
      <c r="E55" s="75"/>
      <c r="F55" s="75"/>
      <c r="G55" s="75"/>
    </row>
    <row r="56" spans="2:7" s="36" customFormat="1" ht="15" x14ac:dyDescent="0.25">
      <c r="B56" s="1">
        <v>51</v>
      </c>
      <c r="C56" s="42"/>
      <c r="D56" s="79"/>
      <c r="E56" s="75"/>
      <c r="F56" s="75"/>
      <c r="G56" s="75"/>
    </row>
    <row r="57" spans="2:7" s="36" customFormat="1" ht="15" x14ac:dyDescent="0.25">
      <c r="B57" s="1">
        <v>52</v>
      </c>
      <c r="C57" s="42"/>
      <c r="D57" s="79"/>
      <c r="E57" s="75"/>
      <c r="F57" s="75"/>
      <c r="G57" s="75"/>
    </row>
    <row r="58" spans="2:7" s="36" customFormat="1" ht="15" x14ac:dyDescent="0.25">
      <c r="B58" s="1">
        <v>53</v>
      </c>
      <c r="C58" s="42"/>
      <c r="D58" s="79"/>
      <c r="E58" s="75"/>
      <c r="F58" s="75"/>
      <c r="G58" s="75"/>
    </row>
    <row r="59" spans="2:7" s="36" customFormat="1" ht="15" x14ac:dyDescent="0.25">
      <c r="B59" s="1">
        <v>54</v>
      </c>
      <c r="C59" s="42"/>
      <c r="D59" s="79"/>
      <c r="E59" s="75">
        <f>SUBTOTAL(109,E7:E58)</f>
        <v>450</v>
      </c>
      <c r="F59" s="75"/>
      <c r="G59" s="75"/>
    </row>
    <row r="60" spans="2:7" s="36" customFormat="1" ht="15" x14ac:dyDescent="0.25">
      <c r="B60" s="40"/>
      <c r="C60" s="40"/>
      <c r="D60" s="41">
        <f>SUBTOTAL(109,Table27[Quantity])</f>
        <v>19850</v>
      </c>
      <c r="E60" s="73"/>
      <c r="F60" s="73"/>
      <c r="G60" s="73"/>
    </row>
    <row r="61" spans="2:7" s="36" customFormat="1" ht="15" x14ac:dyDescent="0.25">
      <c r="C61" s="37"/>
    </row>
    <row r="62" spans="2:7" s="36" customFormat="1" ht="15" x14ac:dyDescent="0.25">
      <c r="C62" s="37"/>
    </row>
    <row r="63" spans="2:7" s="36" customFormat="1" ht="15" x14ac:dyDescent="0.25">
      <c r="C63" s="37"/>
    </row>
    <row r="64" spans="2:7" s="36" customFormat="1" ht="15" x14ac:dyDescent="0.25">
      <c r="C64" s="37"/>
    </row>
    <row r="65" spans="3:3" s="36" customFormat="1" ht="15" x14ac:dyDescent="0.25">
      <c r="C65" s="37"/>
    </row>
    <row r="66" spans="3:3" s="36" customFormat="1" ht="15" x14ac:dyDescent="0.25">
      <c r="C66" s="37"/>
    </row>
    <row r="67" spans="3:3" s="36" customFormat="1" ht="15" x14ac:dyDescent="0.25">
      <c r="C67" s="37"/>
    </row>
    <row r="68" spans="3:3" s="36" customFormat="1" ht="15" x14ac:dyDescent="0.25">
      <c r="C68" s="37"/>
    </row>
    <row r="69" spans="3:3" s="36" customFormat="1" ht="15" x14ac:dyDescent="0.25">
      <c r="C69" s="37"/>
    </row>
    <row r="70" spans="3:3" s="36" customFormat="1" ht="15" x14ac:dyDescent="0.25">
      <c r="C70" s="37"/>
    </row>
    <row r="71" spans="3:3" s="36" customFormat="1" ht="15" x14ac:dyDescent="0.25">
      <c r="C71" s="37"/>
    </row>
    <row r="72" spans="3:3" s="36" customFormat="1" ht="15" x14ac:dyDescent="0.25">
      <c r="C72" s="37"/>
    </row>
    <row r="73" spans="3:3" s="36" customFormat="1" ht="15" x14ac:dyDescent="0.25">
      <c r="C73" s="37"/>
    </row>
    <row r="74" spans="3:3" s="36" customFormat="1" ht="15" x14ac:dyDescent="0.25">
      <c r="C74" s="37"/>
    </row>
    <row r="75" spans="3:3" s="36" customFormat="1" ht="15" x14ac:dyDescent="0.25">
      <c r="C75" s="37"/>
    </row>
    <row r="76" spans="3:3" s="36" customFormat="1" ht="15" x14ac:dyDescent="0.25">
      <c r="C76" s="37"/>
    </row>
    <row r="77" spans="3:3" s="36" customFormat="1" ht="15" x14ac:dyDescent="0.25">
      <c r="C77" s="37"/>
    </row>
    <row r="78" spans="3:3" s="36" customFormat="1" ht="15" x14ac:dyDescent="0.25">
      <c r="C78" s="37"/>
    </row>
    <row r="79" spans="3:3" s="36" customFormat="1" ht="15" x14ac:dyDescent="0.25">
      <c r="C79" s="37"/>
    </row>
    <row r="80" spans="3:3" s="36" customFormat="1" ht="15" x14ac:dyDescent="0.25">
      <c r="C80" s="37"/>
    </row>
    <row r="81" spans="3:3" s="36" customFormat="1" ht="15" x14ac:dyDescent="0.25">
      <c r="C81" s="37"/>
    </row>
    <row r="82" spans="3:3" s="36" customFormat="1" ht="15" x14ac:dyDescent="0.25">
      <c r="C82" s="37"/>
    </row>
    <row r="83" spans="3:3" s="36" customFormat="1" ht="15" x14ac:dyDescent="0.25">
      <c r="C83" s="37"/>
    </row>
    <row r="84" spans="3:3" s="36" customFormat="1" ht="15" x14ac:dyDescent="0.25">
      <c r="C84" s="37"/>
    </row>
    <row r="85" spans="3:3" s="36" customFormat="1" ht="15" x14ac:dyDescent="0.25">
      <c r="C85" s="37"/>
    </row>
    <row r="86" spans="3:3" s="36" customFormat="1" ht="15" x14ac:dyDescent="0.25">
      <c r="C86" s="37"/>
    </row>
    <row r="87" spans="3:3" s="36" customFormat="1" ht="15" x14ac:dyDescent="0.25">
      <c r="C87" s="37"/>
    </row>
    <row r="88" spans="3:3" s="36" customFormat="1" ht="15" x14ac:dyDescent="0.25">
      <c r="C88" s="37"/>
    </row>
    <row r="89" spans="3:3" s="36" customFormat="1" ht="15" x14ac:dyDescent="0.25">
      <c r="C89" s="37"/>
    </row>
    <row r="90" spans="3:3" s="36" customFormat="1" ht="15" x14ac:dyDescent="0.25">
      <c r="C90" s="37"/>
    </row>
    <row r="91" spans="3:3" s="36" customFormat="1" ht="15" x14ac:dyDescent="0.25">
      <c r="C91" s="37"/>
    </row>
    <row r="92" spans="3:3" s="36" customFormat="1" ht="15" x14ac:dyDescent="0.25">
      <c r="C92" s="37"/>
    </row>
    <row r="93" spans="3:3" s="36" customFormat="1" ht="15" x14ac:dyDescent="0.25">
      <c r="C93" s="37"/>
    </row>
    <row r="94" spans="3:3" s="36" customFormat="1" ht="15" x14ac:dyDescent="0.25">
      <c r="C94" s="37"/>
    </row>
    <row r="95" spans="3:3" s="36" customFormat="1" ht="15" x14ac:dyDescent="0.25">
      <c r="C95" s="37"/>
    </row>
    <row r="96" spans="3:3" s="36" customFormat="1" ht="15" x14ac:dyDescent="0.25">
      <c r="C96" s="37"/>
    </row>
    <row r="97" spans="3:3" s="36" customFormat="1" ht="15" x14ac:dyDescent="0.25">
      <c r="C97" s="37"/>
    </row>
    <row r="98" spans="3:3" s="36" customFormat="1" ht="15" x14ac:dyDescent="0.25">
      <c r="C98" s="37"/>
    </row>
    <row r="99" spans="3:3" s="36" customFormat="1" ht="15" x14ac:dyDescent="0.25">
      <c r="C99" s="37"/>
    </row>
    <row r="100" spans="3:3" s="36" customFormat="1" ht="15" x14ac:dyDescent="0.25">
      <c r="C100" s="37"/>
    </row>
    <row r="101" spans="3:3" s="36" customFormat="1" ht="15" x14ac:dyDescent="0.25">
      <c r="C101" s="37"/>
    </row>
    <row r="102" spans="3:3" s="36" customFormat="1" ht="15" x14ac:dyDescent="0.25">
      <c r="C102" s="37"/>
    </row>
    <row r="103" spans="3:3" s="36" customFormat="1" ht="15" x14ac:dyDescent="0.25">
      <c r="C103" s="37"/>
    </row>
    <row r="104" spans="3:3" s="36" customFormat="1" ht="15" x14ac:dyDescent="0.25">
      <c r="C104" s="37"/>
    </row>
    <row r="105" spans="3:3" s="36" customFormat="1" ht="15" x14ac:dyDescent="0.25">
      <c r="C105" s="37"/>
    </row>
    <row r="106" spans="3:3" s="36" customFormat="1" ht="15" x14ac:dyDescent="0.25">
      <c r="C106" s="37"/>
    </row>
    <row r="107" spans="3:3" s="36" customFormat="1" ht="15" x14ac:dyDescent="0.25">
      <c r="C107" s="37"/>
    </row>
    <row r="108" spans="3:3" s="36" customFormat="1" ht="15" x14ac:dyDescent="0.25">
      <c r="C108" s="37"/>
    </row>
    <row r="109" spans="3:3" s="36" customFormat="1" ht="15" x14ac:dyDescent="0.25">
      <c r="C109" s="37"/>
    </row>
    <row r="110" spans="3:3" s="36" customFormat="1" ht="15" x14ac:dyDescent="0.25">
      <c r="C110" s="37"/>
    </row>
    <row r="111" spans="3:3" s="36" customFormat="1" ht="15" x14ac:dyDescent="0.25">
      <c r="C111" s="37"/>
    </row>
    <row r="112" spans="3:3" s="36" customFormat="1" ht="15" x14ac:dyDescent="0.25">
      <c r="C112" s="37"/>
    </row>
    <row r="113" spans="3:3" s="36" customFormat="1" ht="15" x14ac:dyDescent="0.25">
      <c r="C113" s="37"/>
    </row>
    <row r="114" spans="3:3" s="36" customFormat="1" ht="15" x14ac:dyDescent="0.25">
      <c r="C114" s="37"/>
    </row>
    <row r="115" spans="3:3" s="36" customFormat="1" ht="15" x14ac:dyDescent="0.25">
      <c r="C115" s="37"/>
    </row>
    <row r="116" spans="3:3" s="36" customFormat="1" ht="15" x14ac:dyDescent="0.25">
      <c r="C116" s="37"/>
    </row>
    <row r="117" spans="3:3" s="36" customFormat="1" ht="15" x14ac:dyDescent="0.25">
      <c r="C117" s="37"/>
    </row>
    <row r="118" spans="3:3" s="36" customFormat="1" ht="15" x14ac:dyDescent="0.25">
      <c r="C118" s="37"/>
    </row>
    <row r="119" spans="3:3" s="36" customFormat="1" ht="15" x14ac:dyDescent="0.25">
      <c r="C119" s="37"/>
    </row>
    <row r="120" spans="3:3" s="36" customFormat="1" ht="15" x14ac:dyDescent="0.25">
      <c r="C120" s="37"/>
    </row>
    <row r="121" spans="3:3" s="36" customFormat="1" ht="15" x14ac:dyDescent="0.25">
      <c r="C121" s="37"/>
    </row>
    <row r="122" spans="3:3" s="36" customFormat="1" ht="15" x14ac:dyDescent="0.25">
      <c r="C122" s="37"/>
    </row>
    <row r="123" spans="3:3" s="36" customFormat="1" ht="15" x14ac:dyDescent="0.25">
      <c r="C123" s="37"/>
    </row>
    <row r="124" spans="3:3" s="36" customFormat="1" ht="15" x14ac:dyDescent="0.25">
      <c r="C124" s="37"/>
    </row>
    <row r="125" spans="3:3" s="36" customFormat="1" ht="15" x14ac:dyDescent="0.25">
      <c r="C125" s="37"/>
    </row>
    <row r="126" spans="3:3" s="36" customFormat="1" ht="15" x14ac:dyDescent="0.25">
      <c r="C126" s="37"/>
    </row>
    <row r="127" spans="3:3" s="36" customFormat="1" ht="15" x14ac:dyDescent="0.25">
      <c r="C127" s="37"/>
    </row>
    <row r="128" spans="3:3" s="36" customFormat="1" ht="15" x14ac:dyDescent="0.25">
      <c r="C128" s="37"/>
    </row>
    <row r="129" spans="3:3" s="36" customFormat="1" ht="15" x14ac:dyDescent="0.25">
      <c r="C129" s="37"/>
    </row>
    <row r="130" spans="3:3" s="36" customFormat="1" ht="15" x14ac:dyDescent="0.25">
      <c r="C130" s="37"/>
    </row>
    <row r="131" spans="3:3" s="36" customFormat="1" ht="15" x14ac:dyDescent="0.25">
      <c r="C131" s="37"/>
    </row>
    <row r="132" spans="3:3" s="36" customFormat="1" ht="15" x14ac:dyDescent="0.25">
      <c r="C132" s="37"/>
    </row>
    <row r="133" spans="3:3" s="36" customFormat="1" ht="15" x14ac:dyDescent="0.25">
      <c r="C133" s="37"/>
    </row>
    <row r="134" spans="3:3" s="36" customFormat="1" ht="15" x14ac:dyDescent="0.25">
      <c r="C134" s="37"/>
    </row>
    <row r="135" spans="3:3" s="36" customFormat="1" ht="15" x14ac:dyDescent="0.25">
      <c r="C135" s="37"/>
    </row>
    <row r="136" spans="3:3" s="36" customFormat="1" ht="15" x14ac:dyDescent="0.25">
      <c r="C136" s="37"/>
    </row>
    <row r="137" spans="3:3" s="36" customFormat="1" ht="15" x14ac:dyDescent="0.25">
      <c r="C137" s="37"/>
    </row>
    <row r="138" spans="3:3" s="36" customFormat="1" ht="15" x14ac:dyDescent="0.25">
      <c r="C138" s="37"/>
    </row>
    <row r="139" spans="3:3" s="36" customFormat="1" ht="15" x14ac:dyDescent="0.25">
      <c r="C139" s="37"/>
    </row>
    <row r="140" spans="3:3" s="36" customFormat="1" ht="15" x14ac:dyDescent="0.25">
      <c r="C140" s="37"/>
    </row>
    <row r="141" spans="3:3" s="36" customFormat="1" ht="15" x14ac:dyDescent="0.25">
      <c r="C141" s="37"/>
    </row>
    <row r="142" spans="3:3" s="36" customFormat="1" ht="15" x14ac:dyDescent="0.25">
      <c r="C142" s="37"/>
    </row>
    <row r="143" spans="3:3" s="36" customFormat="1" ht="15" x14ac:dyDescent="0.25">
      <c r="C143" s="37"/>
    </row>
  </sheetData>
  <mergeCells count="1">
    <mergeCell ref="B1:D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L1048575"/>
  <sheetViews>
    <sheetView showGridLines="0" tabSelected="1" zoomScaleNormal="100" zoomScaleSheetLayoutView="70" zoomScalePageLayoutView="55" workbookViewId="0">
      <pane ySplit="9" topLeftCell="A270" activePane="bottomLeft" state="frozen"/>
      <selection pane="bottomLeft" activeCell="E277" sqref="E277"/>
    </sheetView>
  </sheetViews>
  <sheetFormatPr defaultColWidth="13.33203125" defaultRowHeight="13.2" x14ac:dyDescent="0.25"/>
  <cols>
    <col min="1" max="1" width="15.88671875" style="5" customWidth="1"/>
    <col min="2" max="2" width="20" style="3" customWidth="1"/>
    <col min="3" max="3" width="40.77734375" style="3" bestFit="1" customWidth="1"/>
    <col min="4" max="4" width="22.6640625" style="5" customWidth="1"/>
    <col min="5" max="5" width="21" style="3" customWidth="1"/>
    <col min="6" max="6" width="13.44140625" style="3" customWidth="1"/>
    <col min="7" max="7" width="13.5546875" style="3" customWidth="1"/>
    <col min="8" max="8" width="18.88671875" style="5" bestFit="1" customWidth="1"/>
    <col min="9" max="16384" width="13.33203125" style="5"/>
  </cols>
  <sheetData>
    <row r="1" spans="1:12" ht="66" customHeight="1" x14ac:dyDescent="0.25">
      <c r="A1" s="56"/>
      <c r="B1" s="11" t="s">
        <v>9</v>
      </c>
      <c r="C1" s="11"/>
      <c r="D1" s="12"/>
      <c r="E1" s="12"/>
      <c r="F1" s="12"/>
      <c r="G1" s="12"/>
      <c r="H1" s="12"/>
      <c r="I1" s="12"/>
      <c r="J1" s="12"/>
      <c r="K1" s="12"/>
      <c r="L1" s="12"/>
    </row>
    <row r="3" spans="1:12" ht="20.399999999999999" x14ac:dyDescent="0.35">
      <c r="B3" s="26" t="s">
        <v>7</v>
      </c>
      <c r="C3" s="26"/>
      <c r="D3" s="30"/>
      <c r="E3" s="27">
        <f>SUM('Receive Stock'!D2)</f>
        <v>19850</v>
      </c>
      <c r="F3" s="23"/>
      <c r="J3" s="5" t="s">
        <v>33</v>
      </c>
    </row>
    <row r="4" spans="1:12" ht="20.399999999999999" x14ac:dyDescent="0.35">
      <c r="B4" s="24" t="s">
        <v>8</v>
      </c>
      <c r="C4" s="49"/>
      <c r="D4" s="31"/>
      <c r="E4" s="29">
        <f>SUM('Receive Stock'!D2-Table2[[#Totals],[Quantity Out]])+Table2[[#Totals],[New]]</f>
        <v>-1487</v>
      </c>
      <c r="F4" s="23"/>
    </row>
    <row r="5" spans="1:12" ht="20.399999999999999" x14ac:dyDescent="0.35">
      <c r="B5" s="25" t="s">
        <v>12</v>
      </c>
      <c r="C5" s="50"/>
      <c r="D5" s="51"/>
      <c r="E5" s="28">
        <f>SUM(Table2[[#Totals],[Old]])</f>
        <v>19216</v>
      </c>
      <c r="F5" s="23"/>
    </row>
    <row r="6" spans="1:12" ht="20.399999999999999" x14ac:dyDescent="0.35">
      <c r="B6" s="52" t="s">
        <v>17</v>
      </c>
      <c r="C6" s="53"/>
      <c r="D6" s="54"/>
      <c r="E6" s="55">
        <f>SUM(E3-E4)</f>
        <v>21337</v>
      </c>
    </row>
    <row r="8" spans="1:12" ht="13.8" x14ac:dyDescent="0.25">
      <c r="B8" s="21"/>
      <c r="C8" s="21"/>
      <c r="D8" s="21"/>
      <c r="E8" s="22"/>
      <c r="F8" s="97" t="s">
        <v>3</v>
      </c>
      <c r="G8" s="97"/>
    </row>
    <row r="9" spans="1:12" s="6" customFormat="1" ht="19.5" customHeight="1" x14ac:dyDescent="0.35">
      <c r="B9" s="14" t="s">
        <v>16</v>
      </c>
      <c r="C9" s="14" t="s">
        <v>14</v>
      </c>
      <c r="D9" s="14" t="s">
        <v>1</v>
      </c>
      <c r="E9" s="15" t="s">
        <v>2</v>
      </c>
      <c r="F9" s="15" t="s">
        <v>10</v>
      </c>
      <c r="G9" s="14" t="s">
        <v>11</v>
      </c>
    </row>
    <row r="10" spans="1:12" ht="15" x14ac:dyDescent="0.25">
      <c r="B10" s="16">
        <v>40011</v>
      </c>
      <c r="C10" s="48">
        <f>VLOOKUP(Table2[[#This Row],[User ID]],Leader!A1:B37,2,0)</f>
        <v>0</v>
      </c>
      <c r="D10" s="17">
        <v>43938</v>
      </c>
      <c r="E10" s="13">
        <v>64</v>
      </c>
      <c r="F10" s="13">
        <v>34</v>
      </c>
      <c r="G10" s="18">
        <v>30</v>
      </c>
    </row>
    <row r="11" spans="1:12" ht="15" x14ac:dyDescent="0.25">
      <c r="B11" s="16">
        <v>40015</v>
      </c>
      <c r="C11" s="48" t="str">
        <f>VLOOKUP(Table2[[#This Row],[User ID]],Leader!A1:B37,2,0)</f>
        <v>Muhammad Hussein Imam</v>
      </c>
      <c r="D11" s="17">
        <v>43938</v>
      </c>
      <c r="E11" s="13">
        <v>64</v>
      </c>
      <c r="F11" s="13">
        <v>0</v>
      </c>
      <c r="G11" s="18">
        <v>64</v>
      </c>
    </row>
    <row r="12" spans="1:12" ht="15" x14ac:dyDescent="0.25">
      <c r="B12" s="16">
        <v>40026</v>
      </c>
      <c r="C12" s="48" t="str">
        <f>VLOOKUP(Table2[[#This Row],[User ID]],Leader!A1:B37,2,0)</f>
        <v>Noor Hakim Ali</v>
      </c>
      <c r="D12" s="17">
        <v>43938</v>
      </c>
      <c r="E12" s="13">
        <v>60</v>
      </c>
      <c r="F12" s="13">
        <v>0</v>
      </c>
      <c r="G12" s="18">
        <v>60</v>
      </c>
    </row>
    <row r="13" spans="1:12" ht="15" x14ac:dyDescent="0.25">
      <c r="B13" s="16">
        <v>40021</v>
      </c>
      <c r="C13" s="48" t="str">
        <f>VLOOKUP(Table2[[#This Row],[User ID]],Leader!A1:B37,2,0)</f>
        <v>Abdul Wahab Abdullah</v>
      </c>
      <c r="D13" s="17">
        <v>43938</v>
      </c>
      <c r="E13" s="13">
        <v>80</v>
      </c>
      <c r="F13" s="13">
        <v>9</v>
      </c>
      <c r="G13" s="18">
        <v>71</v>
      </c>
      <c r="H13" s="5">
        <f>G10+G11+G12+Table2[[#This Row],[Old]]+G14+G15+G16+G17+G18+G19+G20+G21+G22</f>
        <v>794</v>
      </c>
    </row>
    <row r="14" spans="1:12" ht="15" x14ac:dyDescent="0.25">
      <c r="B14" s="16">
        <v>40022</v>
      </c>
      <c r="C14" s="48" t="str">
        <f>VLOOKUP(Table2[[#This Row],[User ID]],Leader!A1:B37,2,0)</f>
        <v>Syed Noor Abu Al-Kalam</v>
      </c>
      <c r="D14" s="17">
        <v>43938</v>
      </c>
      <c r="E14" s="13">
        <v>48</v>
      </c>
      <c r="F14" s="13">
        <v>7</v>
      </c>
      <c r="G14" s="18">
        <v>41</v>
      </c>
    </row>
    <row r="15" spans="1:12" ht="15" x14ac:dyDescent="0.25">
      <c r="B15" s="16">
        <v>40024</v>
      </c>
      <c r="C15" s="48" t="str">
        <f>VLOOKUP(Table2[[#This Row],[User ID]],Leader!A1:B37,2,0)</f>
        <v>Khaled Sayed Hussein Jaber</v>
      </c>
      <c r="D15" s="17">
        <v>43938</v>
      </c>
      <c r="E15" s="13">
        <v>48</v>
      </c>
      <c r="F15" s="13">
        <v>4</v>
      </c>
      <c r="G15" s="18">
        <v>44</v>
      </c>
    </row>
    <row r="16" spans="1:12" ht="15" x14ac:dyDescent="0.25">
      <c r="B16" s="16">
        <v>40029</v>
      </c>
      <c r="C16" s="48" t="str">
        <f>VLOOKUP(Table2[[#This Row],[User ID]],Leader!A1:B37,2,0)</f>
        <v>Musa said</v>
      </c>
      <c r="D16" s="17">
        <v>43938</v>
      </c>
      <c r="E16" s="13">
        <v>56</v>
      </c>
      <c r="F16" s="13">
        <v>14</v>
      </c>
      <c r="G16" s="18">
        <v>42</v>
      </c>
    </row>
    <row r="17" spans="2:8" ht="15" x14ac:dyDescent="0.25">
      <c r="B17" s="16">
        <v>40035</v>
      </c>
      <c r="C17" s="48" t="str">
        <f>VLOOKUP(Table2[[#This Row],[User ID]],Leader!A1:B37,2,0)</f>
        <v>Abdul Rahman Habib</v>
      </c>
      <c r="D17" s="17">
        <v>43938</v>
      </c>
      <c r="E17" s="13">
        <v>72</v>
      </c>
      <c r="F17" s="13">
        <v>0</v>
      </c>
      <c r="G17" s="18">
        <v>72</v>
      </c>
    </row>
    <row r="18" spans="2:8" ht="15" x14ac:dyDescent="0.25">
      <c r="B18" s="16">
        <v>40023</v>
      </c>
      <c r="C18" s="48" t="str">
        <f>VLOOKUP(Table2[[#This Row],[User ID]],Leader!A1:B37,2,0)</f>
        <v>Mohammed Taher</v>
      </c>
      <c r="D18" s="17">
        <v>43938</v>
      </c>
      <c r="E18" s="20">
        <v>98</v>
      </c>
      <c r="F18" s="20">
        <v>23</v>
      </c>
      <c r="G18" s="18">
        <v>75</v>
      </c>
    </row>
    <row r="19" spans="2:8" ht="15" x14ac:dyDescent="0.25">
      <c r="B19" s="57">
        <v>40013</v>
      </c>
      <c r="C19" s="48" t="str">
        <f>VLOOKUP(Table2[[#This Row],[User ID]],Leader!A1:B37,2,0)</f>
        <v xml:space="preserve">Hamid Hussain </v>
      </c>
      <c r="D19" s="66">
        <v>43938</v>
      </c>
      <c r="E19" s="64">
        <v>64</v>
      </c>
      <c r="F19" s="64">
        <v>0</v>
      </c>
      <c r="G19" s="65">
        <v>64</v>
      </c>
    </row>
    <row r="20" spans="2:8" ht="15" x14ac:dyDescent="0.25">
      <c r="B20" s="16">
        <v>40028</v>
      </c>
      <c r="C20" s="48" t="str">
        <f>VLOOKUP(Table2[[#This Row],[User ID]],Leader!A1:B37,2,0)</f>
        <v>Mohammad Amin</v>
      </c>
      <c r="D20" s="17">
        <v>43938</v>
      </c>
      <c r="E20" s="13">
        <v>64</v>
      </c>
      <c r="F20" s="13">
        <v>0</v>
      </c>
      <c r="G20" s="18">
        <v>64</v>
      </c>
    </row>
    <row r="21" spans="2:8" ht="15" x14ac:dyDescent="0.25">
      <c r="B21" s="16">
        <v>40027</v>
      </c>
      <c r="C21" s="48" t="str">
        <f>VLOOKUP(Table2[[#This Row],[User ID]],Leader!A1:B37,2,0)</f>
        <v>Walid Nour Ahmed</v>
      </c>
      <c r="D21" s="17">
        <v>43938</v>
      </c>
      <c r="E21" s="13">
        <v>98</v>
      </c>
      <c r="F21" s="13">
        <v>3</v>
      </c>
      <c r="G21" s="18">
        <v>95</v>
      </c>
    </row>
    <row r="22" spans="2:8" ht="15" x14ac:dyDescent="0.25">
      <c r="B22" s="16">
        <v>40031</v>
      </c>
      <c r="C22" s="48" t="str">
        <f>VLOOKUP(Table2[[#This Row],[User ID]],Leader!A1:B37,2,0)</f>
        <v>Raheem allah anaam allah</v>
      </c>
      <c r="D22" s="17">
        <v>43938</v>
      </c>
      <c r="E22" s="13">
        <v>72</v>
      </c>
      <c r="F22" s="13">
        <v>0</v>
      </c>
      <c r="G22" s="18">
        <v>72</v>
      </c>
    </row>
    <row r="23" spans="2:8" ht="15" x14ac:dyDescent="0.25">
      <c r="B23" s="16">
        <v>40015</v>
      </c>
      <c r="C23" s="48" t="str">
        <f>VLOOKUP(Table2[[#This Row],[User ID]],Leader!A1:B37,2,0)</f>
        <v>Muhammad Hussein Imam</v>
      </c>
      <c r="D23" s="17">
        <v>43939</v>
      </c>
      <c r="E23" s="13">
        <v>70</v>
      </c>
      <c r="F23" s="13">
        <v>0</v>
      </c>
      <c r="G23" s="18">
        <v>70</v>
      </c>
      <c r="H23" s="58">
        <f>SUM(E23:E43)</f>
        <v>1470</v>
      </c>
    </row>
    <row r="24" spans="2:8" ht="15" x14ac:dyDescent="0.25">
      <c r="B24" s="16">
        <v>40026</v>
      </c>
      <c r="C24" s="48" t="str">
        <f>VLOOKUP(Table2[[#This Row],[User ID]],Leader!A1:B37,2,0)</f>
        <v>Noor Hakim Ali</v>
      </c>
      <c r="D24" s="17">
        <v>43939</v>
      </c>
      <c r="E24" s="13">
        <v>60</v>
      </c>
      <c r="F24" s="13">
        <v>0</v>
      </c>
      <c r="G24" s="18">
        <v>60</v>
      </c>
    </row>
    <row r="25" spans="2:8" ht="15" x14ac:dyDescent="0.25">
      <c r="B25" s="16">
        <v>40035</v>
      </c>
      <c r="C25" s="48" t="str">
        <f>VLOOKUP(Table2[[#This Row],[User ID]],Leader!A1:B37,2,0)</f>
        <v>Abdul Rahman Habib</v>
      </c>
      <c r="D25" s="17">
        <v>43939</v>
      </c>
      <c r="E25" s="13">
        <v>100</v>
      </c>
      <c r="F25" s="13">
        <v>0</v>
      </c>
      <c r="G25" s="18">
        <v>100</v>
      </c>
    </row>
    <row r="26" spans="2:8" ht="15" x14ac:dyDescent="0.25">
      <c r="B26" s="16">
        <v>40023</v>
      </c>
      <c r="C26" s="48" t="str">
        <f>VLOOKUP(Table2[[#This Row],[User ID]],Leader!A1:B37,2,0)</f>
        <v>Mohammed Taher</v>
      </c>
      <c r="D26" s="17">
        <v>43939</v>
      </c>
      <c r="E26" s="13">
        <v>100</v>
      </c>
      <c r="F26" s="13">
        <v>1</v>
      </c>
      <c r="G26" s="18">
        <v>99</v>
      </c>
    </row>
    <row r="27" spans="2:8" ht="15" x14ac:dyDescent="0.25">
      <c r="B27" s="16">
        <v>40021</v>
      </c>
      <c r="C27" s="48" t="str">
        <f>VLOOKUP(Table2[[#This Row],[User ID]],Leader!A1:B37,2,0)</f>
        <v>Abdul Wahab Abdullah</v>
      </c>
      <c r="D27" s="17">
        <v>43939</v>
      </c>
      <c r="E27" s="13">
        <v>100</v>
      </c>
      <c r="F27" s="13">
        <v>0</v>
      </c>
      <c r="G27" s="18">
        <v>100</v>
      </c>
    </row>
    <row r="28" spans="2:8" ht="15" x14ac:dyDescent="0.25">
      <c r="B28" s="16">
        <v>40022</v>
      </c>
      <c r="C28" s="48" t="str">
        <f>VLOOKUP(Table2[[#This Row],[User ID]],Leader!A1:B37,2,0)</f>
        <v>Syed Noor Abu Al-Kalam</v>
      </c>
      <c r="D28" s="17">
        <v>43939</v>
      </c>
      <c r="E28" s="13">
        <v>50</v>
      </c>
      <c r="F28" s="13">
        <v>0</v>
      </c>
      <c r="G28" s="18">
        <v>50</v>
      </c>
    </row>
    <row r="29" spans="2:8" ht="15" x14ac:dyDescent="0.25">
      <c r="B29" s="16">
        <v>40027</v>
      </c>
      <c r="C29" s="48" t="str">
        <f>VLOOKUP(Table2[[#This Row],[User ID]],Leader!A1:B37,2,0)</f>
        <v>Walid Nour Ahmed</v>
      </c>
      <c r="D29" s="17">
        <v>43939</v>
      </c>
      <c r="E29" s="13">
        <v>100</v>
      </c>
      <c r="F29" s="13">
        <v>0</v>
      </c>
      <c r="G29" s="18">
        <v>100</v>
      </c>
    </row>
    <row r="30" spans="2:8" ht="15" x14ac:dyDescent="0.25">
      <c r="B30" s="16">
        <v>40028</v>
      </c>
      <c r="C30" s="48" t="str">
        <f>VLOOKUP(Table2[[#This Row],[User ID]],Leader!A1:B37,2,0)</f>
        <v>Mohammad Amin</v>
      </c>
      <c r="D30" s="17">
        <v>43939</v>
      </c>
      <c r="E30" s="13">
        <v>56</v>
      </c>
      <c r="F30" s="13">
        <v>0</v>
      </c>
      <c r="G30" s="18">
        <v>56</v>
      </c>
    </row>
    <row r="31" spans="2:8" ht="15" x14ac:dyDescent="0.25">
      <c r="B31" s="16">
        <v>40024</v>
      </c>
      <c r="C31" s="48" t="str">
        <f>VLOOKUP(Table2[[#This Row],[User ID]],Leader!A1:B37,2,0)</f>
        <v>Khaled Sayed Hussein Jaber</v>
      </c>
      <c r="D31" s="17">
        <v>43939</v>
      </c>
      <c r="E31" s="13">
        <v>50</v>
      </c>
      <c r="F31" s="13">
        <v>0</v>
      </c>
      <c r="G31" s="18">
        <v>50</v>
      </c>
    </row>
    <row r="32" spans="2:8" ht="15" x14ac:dyDescent="0.25">
      <c r="B32" s="16">
        <v>40013</v>
      </c>
      <c r="C32" s="48" t="str">
        <f>VLOOKUP(Table2[[#This Row],[User ID]],Leader!A1:B37,2,0)</f>
        <v xml:space="preserve">Hamid Hussain </v>
      </c>
      <c r="D32" s="17">
        <v>43939</v>
      </c>
      <c r="E32" s="13">
        <v>88</v>
      </c>
      <c r="F32" s="13">
        <v>32</v>
      </c>
      <c r="G32" s="18">
        <v>56</v>
      </c>
    </row>
    <row r="33" spans="2:7" ht="15" x14ac:dyDescent="0.25">
      <c r="B33" s="16">
        <v>40029</v>
      </c>
      <c r="C33" s="48" t="str">
        <f>VLOOKUP(Table2[[#This Row],[User ID]],Leader!A1:B37,2,0)</f>
        <v>Musa said</v>
      </c>
      <c r="D33" s="17">
        <v>43939</v>
      </c>
      <c r="E33" s="13">
        <v>58</v>
      </c>
      <c r="F33" s="13">
        <v>18</v>
      </c>
      <c r="G33" s="18">
        <v>40</v>
      </c>
    </row>
    <row r="34" spans="2:7" ht="15" x14ac:dyDescent="0.25">
      <c r="B34" s="16">
        <v>40031</v>
      </c>
      <c r="C34" s="48" t="str">
        <f>VLOOKUP(Table2[[#This Row],[User ID]],Leader!A1:B37,2,0)</f>
        <v>Raheem allah anaam allah</v>
      </c>
      <c r="D34" s="17">
        <v>43939</v>
      </c>
      <c r="E34" s="13">
        <v>56</v>
      </c>
      <c r="F34" s="13">
        <v>1</v>
      </c>
      <c r="G34" s="18">
        <v>55</v>
      </c>
    </row>
    <row r="35" spans="2:7" ht="15" x14ac:dyDescent="0.25">
      <c r="B35" s="16">
        <v>40009</v>
      </c>
      <c r="C35" s="48" t="str">
        <f>VLOOKUP(Table2[[#This Row],[User ID]],Leader!A1:B37,2,0)</f>
        <v>Sajid Khan Inayet Ur-Rahman</v>
      </c>
      <c r="D35" s="17">
        <v>43939</v>
      </c>
      <c r="E35" s="13">
        <v>70</v>
      </c>
      <c r="F35" s="13">
        <v>0</v>
      </c>
      <c r="G35" s="18">
        <v>70</v>
      </c>
    </row>
    <row r="36" spans="2:7" ht="15" x14ac:dyDescent="0.25">
      <c r="B36" s="16">
        <v>40008</v>
      </c>
      <c r="C36" s="48" t="str">
        <f>VLOOKUP(Table2[[#This Row],[User ID]],Leader!A1:B37,2,0)</f>
        <v>Merciful Jules swarms of Jules</v>
      </c>
      <c r="D36" s="17">
        <v>43939</v>
      </c>
      <c r="E36" s="13">
        <v>70</v>
      </c>
      <c r="F36" s="13">
        <v>28</v>
      </c>
      <c r="G36" s="18">
        <v>42</v>
      </c>
    </row>
    <row r="37" spans="2:7" ht="15" x14ac:dyDescent="0.25">
      <c r="B37" s="16">
        <v>40010</v>
      </c>
      <c r="C37" s="48" t="str">
        <f>VLOOKUP(Table2[[#This Row],[User ID]],Leader!A1:B37,2,0)</f>
        <v>Mohy Al-Din Abd Allah El-Sayed Hassan</v>
      </c>
      <c r="D37" s="17">
        <v>43939</v>
      </c>
      <c r="E37" s="13">
        <v>50</v>
      </c>
      <c r="F37" s="13">
        <v>0</v>
      </c>
      <c r="G37" s="18">
        <v>50</v>
      </c>
    </row>
    <row r="38" spans="2:7" ht="15" x14ac:dyDescent="0.25">
      <c r="B38" s="16">
        <v>40005</v>
      </c>
      <c r="C38" s="48" t="str">
        <f>VLOOKUP(Table2[[#This Row],[User ID]],Leader!A1:B37,2,0)</f>
        <v>Waqar Ahmed Naik Muhammad</v>
      </c>
      <c r="D38" s="17">
        <v>43939</v>
      </c>
      <c r="E38" s="13">
        <v>70</v>
      </c>
      <c r="F38" s="13">
        <v>15</v>
      </c>
      <c r="G38" s="18">
        <v>55</v>
      </c>
    </row>
    <row r="39" spans="2:7" ht="15" x14ac:dyDescent="0.25">
      <c r="B39" s="16">
        <v>40007</v>
      </c>
      <c r="C39" s="48" t="str">
        <f>VLOOKUP(Table2[[#This Row],[User ID]],Leader!A1:B37,2,0)</f>
        <v>Mohamed Ismail Abdel-Sattar Attia</v>
      </c>
      <c r="D39" s="17">
        <v>43939</v>
      </c>
      <c r="E39" s="13">
        <v>55</v>
      </c>
      <c r="F39" s="13">
        <v>18</v>
      </c>
      <c r="G39" s="18">
        <v>37</v>
      </c>
    </row>
    <row r="40" spans="2:7" ht="15" x14ac:dyDescent="0.25">
      <c r="B40" s="16">
        <v>40002</v>
      </c>
      <c r="C40" s="48" t="str">
        <f>VLOOKUP(Table2[[#This Row],[User ID]],Leader!A1:B37,2,0)</f>
        <v>Mostafa Ahmed Mohamed Tamim</v>
      </c>
      <c r="D40" s="17">
        <v>43939</v>
      </c>
      <c r="E40" s="13">
        <v>60</v>
      </c>
      <c r="F40" s="13">
        <v>9</v>
      </c>
      <c r="G40" s="18">
        <v>51</v>
      </c>
    </row>
    <row r="41" spans="2:7" ht="15" x14ac:dyDescent="0.25">
      <c r="B41" s="16">
        <v>40004</v>
      </c>
      <c r="C41" s="48" t="str">
        <f>VLOOKUP(Table2[[#This Row],[User ID]],Leader!A1:B37,2,0)</f>
        <v>Faraj Hassan Mohammed Bagdadi</v>
      </c>
      <c r="D41" s="17">
        <v>43939</v>
      </c>
      <c r="E41" s="13">
        <v>50</v>
      </c>
      <c r="F41" s="13">
        <v>0</v>
      </c>
      <c r="G41" s="18">
        <v>50</v>
      </c>
    </row>
    <row r="42" spans="2:7" ht="15" x14ac:dyDescent="0.25">
      <c r="B42" s="16">
        <v>40003</v>
      </c>
      <c r="C42" s="48" t="str">
        <f>VLOOKUP(Table2[[#This Row],[User ID]],Leader!A1:B37,2,0)</f>
        <v>Muhammad Ali Ahmed Mabrouk</v>
      </c>
      <c r="D42" s="17">
        <v>43939</v>
      </c>
      <c r="E42" s="13">
        <v>100</v>
      </c>
      <c r="F42" s="13">
        <v>27</v>
      </c>
      <c r="G42" s="18">
        <v>73</v>
      </c>
    </row>
    <row r="43" spans="2:7" ht="15" x14ac:dyDescent="0.25">
      <c r="B43" s="16">
        <v>40006</v>
      </c>
      <c r="C43" s="48" t="str">
        <f>VLOOKUP(Table2[[#This Row],[User ID]],Leader!A1:B37,2,0)</f>
        <v>Mahmoud Abdulnabi Salim Ahmed</v>
      </c>
      <c r="D43" s="17">
        <v>43939</v>
      </c>
      <c r="E43" s="13">
        <v>57</v>
      </c>
      <c r="F43" s="13">
        <v>0</v>
      </c>
      <c r="G43" s="18">
        <v>57</v>
      </c>
    </row>
    <row r="44" spans="2:7" ht="15" x14ac:dyDescent="0.25">
      <c r="B44" s="59"/>
      <c r="C44" s="60" t="e">
        <f>VLOOKUP(Table2[[#This Row],[User ID]],Leader!A1:B37,2,0)</f>
        <v>#N/A</v>
      </c>
      <c r="D44" s="61">
        <v>43934</v>
      </c>
      <c r="E44" s="62">
        <v>4656</v>
      </c>
      <c r="F44" s="62"/>
      <c r="G44" s="63">
        <v>4597</v>
      </c>
    </row>
    <row r="45" spans="2:7" ht="15" x14ac:dyDescent="0.25">
      <c r="B45" s="16">
        <v>40027</v>
      </c>
      <c r="C45" s="48" t="str">
        <f>VLOOKUP(Table2[[#This Row],[User ID]],Leader!A1:B37,2,0)</f>
        <v>Walid Nour Ahmed</v>
      </c>
      <c r="D45" s="17">
        <v>43940</v>
      </c>
      <c r="E45" s="13">
        <v>118</v>
      </c>
      <c r="F45" s="13">
        <v>1</v>
      </c>
      <c r="G45" s="13">
        <v>117</v>
      </c>
    </row>
    <row r="46" spans="2:7" ht="15" x14ac:dyDescent="0.25">
      <c r="B46" s="16">
        <v>40013</v>
      </c>
      <c r="C46" s="48" t="str">
        <f>VLOOKUP(Table2[[#This Row],[User ID]],Leader!A1:B37,2,0)</f>
        <v xml:space="preserve">Hamid Hussain </v>
      </c>
      <c r="D46" s="17">
        <v>43940</v>
      </c>
      <c r="E46" s="13">
        <v>80</v>
      </c>
      <c r="F46" s="13">
        <v>9</v>
      </c>
      <c r="G46" s="13">
        <v>71</v>
      </c>
    </row>
    <row r="47" spans="2:7" ht="15" x14ac:dyDescent="0.25">
      <c r="B47" s="16">
        <v>40031</v>
      </c>
      <c r="C47" s="48" t="str">
        <f>VLOOKUP(Table2[[#This Row],[User ID]],Leader!A1:B37,2,0)</f>
        <v>Raheem allah anaam allah</v>
      </c>
      <c r="D47" s="17">
        <v>43940</v>
      </c>
      <c r="E47" s="13">
        <v>64</v>
      </c>
      <c r="F47" s="13">
        <v>0</v>
      </c>
      <c r="G47" s="13">
        <v>64</v>
      </c>
    </row>
    <row r="48" spans="2:7" ht="15" x14ac:dyDescent="0.25">
      <c r="B48" s="16">
        <v>40029</v>
      </c>
      <c r="C48" s="48" t="str">
        <f>VLOOKUP(Table2[[#This Row],[User ID]],Leader!A1:B37,2,0)</f>
        <v>Musa said</v>
      </c>
      <c r="D48" s="17">
        <v>43940</v>
      </c>
      <c r="E48" s="13">
        <v>80</v>
      </c>
      <c r="F48" s="13">
        <v>27</v>
      </c>
      <c r="G48" s="13">
        <v>53</v>
      </c>
    </row>
    <row r="49" spans="2:7" ht="15" x14ac:dyDescent="0.25">
      <c r="B49" s="16">
        <v>40023</v>
      </c>
      <c r="C49" s="48" t="str">
        <f>VLOOKUP(Table2[[#This Row],[User ID]],Leader!A1:B37,2,0)</f>
        <v>Mohammed Taher</v>
      </c>
      <c r="D49" s="17">
        <v>43940</v>
      </c>
      <c r="E49" s="13">
        <v>120</v>
      </c>
      <c r="F49" s="13">
        <v>4</v>
      </c>
      <c r="G49" s="13">
        <v>116</v>
      </c>
    </row>
    <row r="50" spans="2:7" ht="15" x14ac:dyDescent="0.25">
      <c r="B50" s="16">
        <v>40015</v>
      </c>
      <c r="C50" s="48" t="str">
        <f>VLOOKUP(Table2[[#This Row],[User ID]],Leader!A1:B37,2,0)</f>
        <v>Muhammad Hussein Imam</v>
      </c>
      <c r="D50" s="17">
        <v>43940</v>
      </c>
      <c r="E50" s="13">
        <v>110</v>
      </c>
      <c r="F50" s="13">
        <v>8</v>
      </c>
      <c r="G50" s="13">
        <v>102</v>
      </c>
    </row>
    <row r="51" spans="2:7" ht="15" x14ac:dyDescent="0.25">
      <c r="B51" s="16">
        <v>40024</v>
      </c>
      <c r="C51" s="48" t="str">
        <f>VLOOKUP(Table2[[#This Row],[User ID]],Leader!A1:B37,2,0)</f>
        <v>Khaled Sayed Hussein Jaber</v>
      </c>
      <c r="D51" s="17">
        <v>43940</v>
      </c>
      <c r="E51" s="13">
        <v>80</v>
      </c>
      <c r="F51" s="13">
        <v>18</v>
      </c>
      <c r="G51" s="13">
        <v>62</v>
      </c>
    </row>
    <row r="52" spans="2:7" ht="15" x14ac:dyDescent="0.25">
      <c r="B52" s="16">
        <v>40021</v>
      </c>
      <c r="C52" s="48" t="str">
        <f>VLOOKUP(Table2[[#This Row],[User ID]],Leader!A1:B37,2,0)</f>
        <v>Abdul Wahab Abdullah</v>
      </c>
      <c r="D52" s="17">
        <v>43940</v>
      </c>
      <c r="E52" s="13">
        <v>100</v>
      </c>
      <c r="F52" s="13">
        <v>0</v>
      </c>
      <c r="G52" s="13">
        <v>100</v>
      </c>
    </row>
    <row r="53" spans="2:7" ht="15" x14ac:dyDescent="0.25">
      <c r="B53" s="16">
        <v>40026</v>
      </c>
      <c r="C53" s="48" t="str">
        <f>VLOOKUP(Table2[[#This Row],[User ID]],Leader!A1:B37,2,0)</f>
        <v>Noor Hakim Ali</v>
      </c>
      <c r="D53" s="17">
        <v>43940</v>
      </c>
      <c r="E53" s="13">
        <v>80</v>
      </c>
      <c r="F53" s="13">
        <v>0</v>
      </c>
      <c r="G53" s="13">
        <v>80</v>
      </c>
    </row>
    <row r="54" spans="2:7" ht="15" x14ac:dyDescent="0.25">
      <c r="B54" s="16">
        <v>40022</v>
      </c>
      <c r="C54" s="48" t="str">
        <f>VLOOKUP(Table2[[#This Row],[User ID]],Leader!A1:B37,2,0)</f>
        <v>Syed Noor Abu Al-Kalam</v>
      </c>
      <c r="D54" s="17">
        <v>43940</v>
      </c>
      <c r="E54" s="13">
        <v>80</v>
      </c>
      <c r="F54" s="13">
        <v>19</v>
      </c>
      <c r="G54" s="13">
        <v>61</v>
      </c>
    </row>
    <row r="55" spans="2:7" ht="15" x14ac:dyDescent="0.25">
      <c r="B55" s="16">
        <v>40028</v>
      </c>
      <c r="C55" s="48" t="str">
        <f>VLOOKUP(Table2[[#This Row],[User ID]],Leader!A1:B37,2,0)</f>
        <v>Mohammad Amin</v>
      </c>
      <c r="D55" s="17">
        <v>43940</v>
      </c>
      <c r="E55" s="13">
        <v>81</v>
      </c>
      <c r="F55" s="13">
        <v>1</v>
      </c>
      <c r="G55" s="13">
        <v>80</v>
      </c>
    </row>
    <row r="56" spans="2:7" ht="15" x14ac:dyDescent="0.25">
      <c r="B56" s="16">
        <v>40035</v>
      </c>
      <c r="C56" s="48" t="str">
        <f>VLOOKUP(Table2[[#This Row],[User ID]],Leader!A1:B37,2,0)</f>
        <v>Abdul Rahman Habib</v>
      </c>
      <c r="D56" s="17">
        <v>43940</v>
      </c>
      <c r="E56" s="13">
        <v>112</v>
      </c>
      <c r="F56" s="13">
        <v>0</v>
      </c>
      <c r="G56" s="13">
        <v>112</v>
      </c>
    </row>
    <row r="57" spans="2:7" ht="15" x14ac:dyDescent="0.25">
      <c r="B57" s="16">
        <v>40004</v>
      </c>
      <c r="C57" s="48" t="str">
        <f>VLOOKUP(Table2[[#This Row],[User ID]],Leader!A1:B37,2,0)</f>
        <v>Faraj Hassan Mohammed Bagdadi</v>
      </c>
      <c r="D57" s="17">
        <v>43940</v>
      </c>
      <c r="E57" s="13">
        <v>80</v>
      </c>
      <c r="F57" s="13">
        <v>4</v>
      </c>
      <c r="G57" s="13">
        <v>76</v>
      </c>
    </row>
    <row r="58" spans="2:7" ht="15" x14ac:dyDescent="0.25">
      <c r="B58" s="16">
        <v>40010</v>
      </c>
      <c r="C58" s="48" t="str">
        <f>VLOOKUP(Table2[[#This Row],[User ID]],Leader!A1:B37,2,0)</f>
        <v>Mohy Al-Din Abd Allah El-Sayed Hassan</v>
      </c>
      <c r="D58" s="17">
        <v>43940</v>
      </c>
      <c r="E58" s="13">
        <v>80</v>
      </c>
      <c r="F58" s="13">
        <v>0</v>
      </c>
      <c r="G58" s="13">
        <v>80</v>
      </c>
    </row>
    <row r="59" spans="2:7" ht="15" x14ac:dyDescent="0.25">
      <c r="B59" s="16">
        <v>40008</v>
      </c>
      <c r="C59" s="48" t="str">
        <f>VLOOKUP(Table2[[#This Row],[User ID]],Leader!A1:B37,2,0)</f>
        <v>Merciful Jules swarms of Jules</v>
      </c>
      <c r="D59" s="17">
        <v>43940</v>
      </c>
      <c r="E59" s="13">
        <v>80</v>
      </c>
      <c r="F59" s="13">
        <v>25</v>
      </c>
      <c r="G59" s="13">
        <v>55</v>
      </c>
    </row>
    <row r="60" spans="2:7" ht="15" x14ac:dyDescent="0.25">
      <c r="B60" s="16">
        <v>40005</v>
      </c>
      <c r="C60" s="48" t="str">
        <f>VLOOKUP(Table2[[#This Row],[User ID]],Leader!A1:B37,2,0)</f>
        <v>Waqar Ahmed Naik Muhammad</v>
      </c>
      <c r="D60" s="17">
        <v>43940</v>
      </c>
      <c r="E60" s="13">
        <v>80</v>
      </c>
      <c r="F60" s="13">
        <v>10</v>
      </c>
      <c r="G60" s="13">
        <v>70</v>
      </c>
    </row>
    <row r="61" spans="2:7" ht="15" x14ac:dyDescent="0.25">
      <c r="B61" s="16">
        <v>40003</v>
      </c>
      <c r="C61" s="48" t="str">
        <f>VLOOKUP(Table2[[#This Row],[User ID]],Leader!A1:B37,2,0)</f>
        <v>Muhammad Ali Ahmed Mabrouk</v>
      </c>
      <c r="D61" s="17">
        <v>43940</v>
      </c>
      <c r="E61" s="13">
        <v>80</v>
      </c>
      <c r="F61" s="13">
        <v>0</v>
      </c>
      <c r="G61" s="13">
        <v>80</v>
      </c>
    </row>
    <row r="62" spans="2:7" ht="15" x14ac:dyDescent="0.25">
      <c r="B62" s="16">
        <v>40009</v>
      </c>
      <c r="C62" s="48" t="str">
        <f>VLOOKUP(Table2[[#This Row],[User ID]],Leader!A1:B37,2,0)</f>
        <v>Sajid Khan Inayet Ur-Rahman</v>
      </c>
      <c r="D62" s="17">
        <v>43940</v>
      </c>
      <c r="E62" s="13">
        <v>80</v>
      </c>
      <c r="F62" s="13">
        <v>8</v>
      </c>
      <c r="G62" s="13">
        <v>72</v>
      </c>
    </row>
    <row r="63" spans="2:7" ht="15" x14ac:dyDescent="0.25">
      <c r="B63" s="16">
        <v>40007</v>
      </c>
      <c r="C63" s="48" t="str">
        <f>VLOOKUP(Table2[[#This Row],[User ID]],Leader!A1:B37,2,0)</f>
        <v>Mohamed Ismail Abdel-Sattar Attia</v>
      </c>
      <c r="D63" s="17">
        <v>43940</v>
      </c>
      <c r="E63" s="13">
        <v>80</v>
      </c>
      <c r="F63" s="13">
        <v>22</v>
      </c>
      <c r="G63" s="13">
        <v>58</v>
      </c>
    </row>
    <row r="64" spans="2:7" ht="15" x14ac:dyDescent="0.25">
      <c r="B64" s="16">
        <v>40006</v>
      </c>
      <c r="C64" s="48" t="str">
        <f>VLOOKUP(Table2[[#This Row],[User ID]],Leader!A1:B37,2,0)</f>
        <v>Mahmoud Abdulnabi Salim Ahmed</v>
      </c>
      <c r="D64" s="17">
        <v>43940</v>
      </c>
      <c r="E64" s="13">
        <v>120</v>
      </c>
      <c r="F64" s="13">
        <v>13</v>
      </c>
      <c r="G64" s="13">
        <v>107</v>
      </c>
    </row>
    <row r="65" spans="1:64" ht="16.8" x14ac:dyDescent="0.3">
      <c r="B65" s="16">
        <v>40002</v>
      </c>
      <c r="C65" s="48" t="str">
        <f>VLOOKUP(Table2[[#This Row],[User ID]],Leader!A1:B37,2,0)</f>
        <v>Mostafa Ahmed Mohamed Tamim</v>
      </c>
      <c r="D65" s="17">
        <v>43940</v>
      </c>
      <c r="E65" s="13">
        <v>82</v>
      </c>
      <c r="F65" s="13">
        <v>27</v>
      </c>
      <c r="G65" s="13">
        <v>55</v>
      </c>
      <c r="H65" s="19"/>
    </row>
    <row r="66" spans="1:64" ht="5.4" customHeight="1" x14ac:dyDescent="0.25">
      <c r="B66" s="68"/>
      <c r="C66" s="69" t="e">
        <f>VLOOKUP(Table2[[#This Row],[User ID]],Leader!A1:B37,2,0)</f>
        <v>#N/A</v>
      </c>
      <c r="D66" s="70"/>
      <c r="E66" s="71"/>
      <c r="F66" s="71"/>
      <c r="G66" s="72"/>
    </row>
    <row r="67" spans="1:64" s="8" customFormat="1" ht="15" x14ac:dyDescent="0.25">
      <c r="A67" s="7"/>
      <c r="B67" s="16">
        <v>40021</v>
      </c>
      <c r="C67" s="48" t="str">
        <f>VLOOKUP(Table2[[#This Row],[User ID]],Leader!A1:B37,2,0)</f>
        <v>Abdul Wahab Abdullah</v>
      </c>
      <c r="D67" s="4">
        <v>43941</v>
      </c>
      <c r="E67" s="13">
        <v>135</v>
      </c>
      <c r="F67" s="13">
        <v>34</v>
      </c>
      <c r="G67" s="18">
        <v>99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</row>
    <row r="68" spans="1:64" s="7" customFormat="1" ht="15" x14ac:dyDescent="0.25">
      <c r="B68" s="16">
        <v>40031</v>
      </c>
      <c r="C68" s="48" t="str">
        <f>VLOOKUP(Table2[[#This Row],[User ID]],Leader!A1:B37,2,0)</f>
        <v>Raheem allah anaam allah</v>
      </c>
      <c r="D68" s="4">
        <v>43941</v>
      </c>
      <c r="E68" s="13">
        <v>64</v>
      </c>
      <c r="F68" s="13">
        <v>0</v>
      </c>
      <c r="G68" s="18">
        <v>63</v>
      </c>
    </row>
    <row r="69" spans="1:64" s="7" customFormat="1" ht="15" x14ac:dyDescent="0.25">
      <c r="B69" s="16">
        <v>40015</v>
      </c>
      <c r="C69" s="48" t="str">
        <f>VLOOKUP(Table2[[#This Row],[User ID]],Leader!A1:B37,2,0)</f>
        <v>Muhammad Hussein Imam</v>
      </c>
      <c r="D69" s="4">
        <v>43941</v>
      </c>
      <c r="E69" s="13">
        <v>100</v>
      </c>
      <c r="F69" s="13">
        <v>41</v>
      </c>
      <c r="G69" s="18">
        <v>55</v>
      </c>
    </row>
    <row r="70" spans="1:64" s="7" customFormat="1" ht="15" x14ac:dyDescent="0.25">
      <c r="B70" s="16">
        <v>40029</v>
      </c>
      <c r="C70" s="48" t="str">
        <f>VLOOKUP(Table2[[#This Row],[User ID]],Leader!A1:B37,2,0)</f>
        <v>Musa said</v>
      </c>
      <c r="D70" s="4">
        <v>43941</v>
      </c>
      <c r="E70" s="13">
        <v>100</v>
      </c>
      <c r="F70" s="13">
        <v>61</v>
      </c>
      <c r="G70" s="18">
        <v>39</v>
      </c>
    </row>
    <row r="71" spans="1:64" s="7" customFormat="1" ht="15" x14ac:dyDescent="0.25">
      <c r="B71" s="16">
        <v>40013</v>
      </c>
      <c r="C71" s="48" t="str">
        <f>VLOOKUP(Table2[[#This Row],[User ID]],Leader!A1:B37,2,0)</f>
        <v xml:space="preserve">Hamid Hussain </v>
      </c>
      <c r="D71" s="4">
        <v>43941</v>
      </c>
      <c r="E71" s="13">
        <v>100</v>
      </c>
      <c r="F71" s="13">
        <v>25</v>
      </c>
      <c r="G71" s="18">
        <v>75</v>
      </c>
    </row>
    <row r="72" spans="1:64" s="7" customFormat="1" ht="15" x14ac:dyDescent="0.25">
      <c r="B72" s="16">
        <v>40026</v>
      </c>
      <c r="C72" s="48" t="str">
        <f>VLOOKUP(Table2[[#This Row],[User ID]],Leader!A1:B37,2,0)</f>
        <v>Noor Hakim Ali</v>
      </c>
      <c r="D72" s="4">
        <v>43941</v>
      </c>
      <c r="E72" s="20">
        <v>100</v>
      </c>
      <c r="F72" s="20">
        <v>33</v>
      </c>
      <c r="G72" s="18">
        <v>67</v>
      </c>
    </row>
    <row r="73" spans="1:64" s="7" customFormat="1" ht="15" x14ac:dyDescent="0.25">
      <c r="B73" s="16">
        <v>40035</v>
      </c>
      <c r="C73" s="48" t="str">
        <f>VLOOKUP(Table2[[#This Row],[User ID]],Leader!A1:B37,2,0)</f>
        <v>Abdul Rahman Habib</v>
      </c>
      <c r="D73" s="4">
        <v>43941</v>
      </c>
      <c r="E73" s="13">
        <v>120</v>
      </c>
      <c r="F73" s="13">
        <v>35</v>
      </c>
      <c r="G73" s="18">
        <v>85</v>
      </c>
    </row>
    <row r="74" spans="1:64" s="7" customFormat="1" ht="15" x14ac:dyDescent="0.25">
      <c r="B74" s="16">
        <v>40023</v>
      </c>
      <c r="C74" s="48" t="str">
        <f>VLOOKUP(Table2[[#This Row],[User ID]],Leader!A1:B37,2,0)</f>
        <v>Mohammed Taher</v>
      </c>
      <c r="D74" s="4">
        <v>43941</v>
      </c>
      <c r="E74" s="13">
        <v>130</v>
      </c>
      <c r="F74" s="13">
        <v>30</v>
      </c>
      <c r="G74" s="18">
        <v>100</v>
      </c>
    </row>
    <row r="75" spans="1:64" s="9" customFormat="1" ht="15" x14ac:dyDescent="0.25">
      <c r="B75" s="16">
        <v>40022</v>
      </c>
      <c r="C75" s="48" t="str">
        <f>VLOOKUP(Table2[[#This Row],[User ID]],Leader!A1:B37,2,0)</f>
        <v>Syed Noor Abu Al-Kalam</v>
      </c>
      <c r="D75" s="4">
        <v>43941</v>
      </c>
      <c r="E75" s="13">
        <v>80</v>
      </c>
      <c r="F75" s="13">
        <v>20</v>
      </c>
      <c r="G75" s="18">
        <v>60</v>
      </c>
    </row>
    <row r="76" spans="1:64" s="9" customFormat="1" ht="15" x14ac:dyDescent="0.25">
      <c r="B76" s="16">
        <v>40028</v>
      </c>
      <c r="C76" s="48" t="str">
        <f>VLOOKUP(Table2[[#This Row],[User ID]],Leader!A1:B37,2,0)</f>
        <v>Mohammad Amin</v>
      </c>
      <c r="D76" s="4">
        <v>43941</v>
      </c>
      <c r="E76" s="13">
        <v>101</v>
      </c>
      <c r="F76" s="13">
        <v>38</v>
      </c>
      <c r="G76" s="18">
        <v>63</v>
      </c>
    </row>
    <row r="77" spans="1:64" ht="15" x14ac:dyDescent="0.25">
      <c r="B77" s="16">
        <v>40024</v>
      </c>
      <c r="C77" s="48" t="str">
        <f>VLOOKUP(Table2[[#This Row],[User ID]],Leader!A1:B37,2,0)</f>
        <v>Khaled Sayed Hussein Jaber</v>
      </c>
      <c r="D77" s="4">
        <v>43941</v>
      </c>
      <c r="E77" s="13">
        <v>100</v>
      </c>
      <c r="F77" s="13">
        <v>38</v>
      </c>
      <c r="G77" s="18">
        <v>62</v>
      </c>
      <c r="J77" s="10"/>
    </row>
    <row r="78" spans="1:64" ht="15" x14ac:dyDescent="0.25">
      <c r="B78" s="16">
        <v>40016</v>
      </c>
      <c r="C78" s="48" t="str">
        <f>VLOOKUP(Table2[[#This Row],[User ID]],Leader!A1:B37,2,0)</f>
        <v>Mohamed Al-Sharqawi</v>
      </c>
      <c r="D78" s="4">
        <v>43941</v>
      </c>
      <c r="E78" s="13">
        <v>60</v>
      </c>
      <c r="F78" s="13">
        <v>0</v>
      </c>
      <c r="G78" s="18">
        <v>60</v>
      </c>
    </row>
    <row r="79" spans="1:64" ht="15" x14ac:dyDescent="0.25">
      <c r="B79" s="16">
        <v>40004</v>
      </c>
      <c r="C79" s="48" t="str">
        <f>VLOOKUP(Table2[[#This Row],[User ID]],Leader!A1:B37,2,0)</f>
        <v>Faraj Hassan Mohammed Bagdadi</v>
      </c>
      <c r="D79" s="4">
        <v>43941</v>
      </c>
      <c r="E79" s="13">
        <v>80</v>
      </c>
      <c r="F79" s="13">
        <v>2</v>
      </c>
      <c r="G79" s="18">
        <v>78</v>
      </c>
    </row>
    <row r="80" spans="1:64" ht="15" x14ac:dyDescent="0.25">
      <c r="B80" s="16">
        <v>40010</v>
      </c>
      <c r="C80" s="48" t="str">
        <f>VLOOKUP(Table2[[#This Row],[User ID]],Leader!A1:B37,2,0)</f>
        <v>Mohy Al-Din Abd Allah El-Sayed Hassan</v>
      </c>
      <c r="D80" s="4">
        <v>43941</v>
      </c>
      <c r="E80" s="13">
        <v>100</v>
      </c>
      <c r="F80" s="13">
        <v>30</v>
      </c>
      <c r="G80" s="18">
        <v>70</v>
      </c>
    </row>
    <row r="81" spans="2:7" ht="15" x14ac:dyDescent="0.25">
      <c r="B81" s="16">
        <v>40009</v>
      </c>
      <c r="C81" s="48" t="str">
        <f>VLOOKUP(Table2[[#This Row],[User ID]],Leader!A1:B37,2,0)</f>
        <v>Sajid Khan Inayet Ur-Rahman</v>
      </c>
      <c r="D81" s="4">
        <v>43941</v>
      </c>
      <c r="E81" s="13">
        <v>100</v>
      </c>
      <c r="F81" s="13">
        <v>25</v>
      </c>
      <c r="G81" s="18">
        <v>75</v>
      </c>
    </row>
    <row r="82" spans="2:7" ht="15" x14ac:dyDescent="0.25">
      <c r="B82" s="16">
        <v>40006</v>
      </c>
      <c r="C82" s="48" t="str">
        <f>VLOOKUP(Table2[[#This Row],[User ID]],Leader!A1:B37,2,0)</f>
        <v>Mahmoud Abdulnabi Salim Ahmed</v>
      </c>
      <c r="D82" s="4">
        <v>43941</v>
      </c>
      <c r="E82" s="13">
        <v>100</v>
      </c>
      <c r="F82" s="13">
        <v>63</v>
      </c>
      <c r="G82" s="18">
        <v>37</v>
      </c>
    </row>
    <row r="83" spans="2:7" ht="15" x14ac:dyDescent="0.25">
      <c r="B83" s="16">
        <v>40005</v>
      </c>
      <c r="C83" s="48" t="str">
        <f>VLOOKUP(Table2[[#This Row],[User ID]],Leader!A1:B37,2,0)</f>
        <v>Waqar Ahmed Naik Muhammad</v>
      </c>
      <c r="D83" s="4">
        <v>43941</v>
      </c>
      <c r="E83" s="13">
        <v>80</v>
      </c>
      <c r="F83" s="13">
        <v>28</v>
      </c>
      <c r="G83" s="18">
        <v>52</v>
      </c>
    </row>
    <row r="84" spans="2:7" ht="15" x14ac:dyDescent="0.25">
      <c r="B84" s="16">
        <v>40003</v>
      </c>
      <c r="C84" s="48" t="str">
        <f>VLOOKUP(Table2[[#This Row],[User ID]],Leader!A1:B37,2,0)</f>
        <v>Muhammad Ali Ahmed Mabrouk</v>
      </c>
      <c r="D84" s="4">
        <v>43941</v>
      </c>
      <c r="E84" s="13">
        <v>100</v>
      </c>
      <c r="F84" s="13">
        <v>32</v>
      </c>
      <c r="G84" s="18">
        <v>68</v>
      </c>
    </row>
    <row r="85" spans="2:7" ht="15" x14ac:dyDescent="0.25">
      <c r="B85" s="16">
        <v>40008</v>
      </c>
      <c r="C85" s="48" t="str">
        <f>VLOOKUP(Table2[[#This Row],[User ID]],Leader!A1:B37,2,0)</f>
        <v>Merciful Jules swarms of Jules</v>
      </c>
      <c r="D85" s="4">
        <v>43941</v>
      </c>
      <c r="E85" s="13">
        <v>80</v>
      </c>
      <c r="F85" s="13">
        <v>20</v>
      </c>
      <c r="G85" s="18">
        <v>60</v>
      </c>
    </row>
    <row r="86" spans="2:7" ht="15" x14ac:dyDescent="0.25">
      <c r="B86" s="16">
        <v>40002</v>
      </c>
      <c r="C86" s="48" t="str">
        <f>VLOOKUP(Table2[[#This Row],[User ID]],Leader!A1:B37,2,0)</f>
        <v>Mostafa Ahmed Mohamed Tamim</v>
      </c>
      <c r="D86" s="4">
        <v>43941</v>
      </c>
      <c r="E86" s="13">
        <v>80</v>
      </c>
      <c r="F86" s="13">
        <v>19</v>
      </c>
      <c r="G86" s="18">
        <v>61</v>
      </c>
    </row>
    <row r="87" spans="2:7" ht="15" x14ac:dyDescent="0.25">
      <c r="B87" s="16">
        <v>40007</v>
      </c>
      <c r="C87" s="48" t="str">
        <f>VLOOKUP(Table2[[#This Row],[User ID]],Leader!A1:B37,2,0)</f>
        <v>Mohamed Ismail Abdel-Sattar Attia</v>
      </c>
      <c r="D87" s="4">
        <v>43941</v>
      </c>
      <c r="E87" s="13">
        <v>100</v>
      </c>
      <c r="F87" s="13">
        <v>27</v>
      </c>
      <c r="G87" s="18">
        <v>73</v>
      </c>
    </row>
    <row r="88" spans="2:7" ht="15" x14ac:dyDescent="0.25">
      <c r="B88" s="16">
        <v>40027</v>
      </c>
      <c r="C88" s="48" t="str">
        <f>VLOOKUP(Table2[[#This Row],[User ID]],Leader!A1:B37,2,0)</f>
        <v>Walid Nour Ahmed</v>
      </c>
      <c r="D88" s="17"/>
      <c r="E88" s="13">
        <v>120</v>
      </c>
      <c r="F88" s="13">
        <v>64</v>
      </c>
      <c r="G88" s="18">
        <v>54</v>
      </c>
    </row>
    <row r="89" spans="2:7" ht="5.4" customHeight="1" x14ac:dyDescent="0.25">
      <c r="B89" s="68"/>
      <c r="C89" s="69" t="e">
        <f>VLOOKUP(Table2[[#This Row],[User ID]],Leader!A24:B60,2,0)</f>
        <v>#N/A</v>
      </c>
      <c r="D89" s="70"/>
      <c r="E89" s="71"/>
      <c r="F89" s="71"/>
      <c r="G89" s="72"/>
    </row>
    <row r="90" spans="2:7" ht="15" x14ac:dyDescent="0.25">
      <c r="B90" s="16">
        <v>40028</v>
      </c>
      <c r="C90" s="48" t="str">
        <f>VLOOKUP(Table2[[#This Row],[User ID]],Leader!A1:B37,2,0)</f>
        <v>Mohammad Amin</v>
      </c>
      <c r="D90" s="17">
        <v>43942</v>
      </c>
      <c r="E90" s="13">
        <v>100</v>
      </c>
      <c r="F90" s="13">
        <v>47</v>
      </c>
      <c r="G90" s="18">
        <v>53</v>
      </c>
    </row>
    <row r="91" spans="2:7" ht="15" x14ac:dyDescent="0.25">
      <c r="B91" s="16">
        <v>40023</v>
      </c>
      <c r="C91" s="48" t="str">
        <f>VLOOKUP(Table2[[#This Row],[User ID]],Leader!A1:B37,2,0)</f>
        <v>Mohammed Taher</v>
      </c>
      <c r="D91" s="17">
        <v>43942</v>
      </c>
      <c r="E91" s="13">
        <v>100</v>
      </c>
      <c r="F91" s="13">
        <v>0</v>
      </c>
      <c r="G91" s="18">
        <v>100</v>
      </c>
    </row>
    <row r="92" spans="2:7" ht="15" x14ac:dyDescent="0.25">
      <c r="B92" s="16">
        <v>40035</v>
      </c>
      <c r="C92" s="48" t="str">
        <f>VLOOKUP(Table2[[#This Row],[User ID]],Leader!A1:B37,2,0)</f>
        <v>Abdul Rahman Habib</v>
      </c>
      <c r="D92" s="17">
        <v>43942</v>
      </c>
      <c r="E92" s="44">
        <v>80</v>
      </c>
      <c r="F92" s="44">
        <v>10</v>
      </c>
      <c r="G92" s="45">
        <v>70</v>
      </c>
    </row>
    <row r="93" spans="2:7" ht="15" x14ac:dyDescent="0.25">
      <c r="B93" s="16">
        <v>40018</v>
      </c>
      <c r="C93" s="48" t="str">
        <f>VLOOKUP(Table2[[#This Row],[User ID]],Leader!A1:B37,2,0)</f>
        <v>Faisal Younes</v>
      </c>
      <c r="D93" s="17">
        <v>43942</v>
      </c>
      <c r="E93" s="44">
        <v>100</v>
      </c>
      <c r="F93" s="44">
        <v>40</v>
      </c>
      <c r="G93" s="45">
        <v>60</v>
      </c>
    </row>
    <row r="94" spans="2:7" ht="15" x14ac:dyDescent="0.25">
      <c r="B94" s="16">
        <v>40026</v>
      </c>
      <c r="C94" s="48" t="str">
        <f>VLOOKUP(Table2[[#This Row],[User ID]],Leader!A1:B37,2,0)</f>
        <v>Noor Hakim Ali</v>
      </c>
      <c r="D94" s="17">
        <v>43942</v>
      </c>
      <c r="E94" s="44">
        <v>100</v>
      </c>
      <c r="F94" s="44">
        <v>11</v>
      </c>
      <c r="G94" s="45">
        <v>89</v>
      </c>
    </row>
    <row r="95" spans="2:7" ht="15" x14ac:dyDescent="0.25">
      <c r="B95" s="16">
        <v>40022</v>
      </c>
      <c r="C95" s="48" t="str">
        <f>VLOOKUP(Table2[[#This Row],[User ID]],Leader!A1:B37,2,0)</f>
        <v>Syed Noor Abu Al-Kalam</v>
      </c>
      <c r="D95" s="17">
        <v>43942</v>
      </c>
      <c r="E95" s="44">
        <v>60</v>
      </c>
      <c r="F95" s="44">
        <v>0</v>
      </c>
      <c r="G95" s="45">
        <v>60</v>
      </c>
    </row>
    <row r="96" spans="2:7" ht="15" x14ac:dyDescent="0.25">
      <c r="B96" s="16">
        <v>40024</v>
      </c>
      <c r="C96" s="48" t="str">
        <f>VLOOKUP(Table2[[#This Row],[User ID]],Leader!A1:B37,2,0)</f>
        <v>Khaled Sayed Hussein Jaber</v>
      </c>
      <c r="D96" s="17">
        <v>43942</v>
      </c>
      <c r="E96" s="44">
        <v>80</v>
      </c>
      <c r="F96" s="44">
        <v>20</v>
      </c>
      <c r="G96" s="45">
        <v>60</v>
      </c>
    </row>
    <row r="97" spans="2:7" ht="15" x14ac:dyDescent="0.25">
      <c r="B97" s="16">
        <v>40027</v>
      </c>
      <c r="C97" s="48" t="str">
        <f>VLOOKUP(Table2[[#This Row],[User ID]],Leader!A1:B37,2,0)</f>
        <v>Walid Nour Ahmed</v>
      </c>
      <c r="D97" s="17">
        <v>43942</v>
      </c>
      <c r="E97" s="44">
        <v>150</v>
      </c>
      <c r="F97" s="44">
        <v>16</v>
      </c>
      <c r="G97" s="45">
        <v>134</v>
      </c>
    </row>
    <row r="98" spans="2:7" ht="15" x14ac:dyDescent="0.25">
      <c r="B98" s="16">
        <v>40025</v>
      </c>
      <c r="C98" s="48" t="str">
        <f>VLOOKUP(Table2[[#This Row],[User ID]],Leader!A1:B37,2,0)</f>
        <v>Mohamed Wani</v>
      </c>
      <c r="D98" s="17">
        <v>43942</v>
      </c>
      <c r="E98" s="44">
        <v>80</v>
      </c>
      <c r="F98" s="44">
        <v>35</v>
      </c>
      <c r="G98" s="45">
        <v>45</v>
      </c>
    </row>
    <row r="99" spans="2:7" ht="15" x14ac:dyDescent="0.25">
      <c r="B99" s="16">
        <v>40015</v>
      </c>
      <c r="C99" s="48" t="str">
        <f>VLOOKUP(Table2[[#This Row],[User ID]],Leader!A1:B37,2,0)</f>
        <v>Muhammad Hussein Imam</v>
      </c>
      <c r="D99" s="17">
        <v>43942</v>
      </c>
      <c r="E99" s="44">
        <v>80</v>
      </c>
      <c r="F99" s="44">
        <v>15</v>
      </c>
      <c r="G99" s="45">
        <v>65</v>
      </c>
    </row>
    <row r="100" spans="2:7" ht="15" x14ac:dyDescent="0.25">
      <c r="B100" s="16">
        <v>40013</v>
      </c>
      <c r="C100" s="48" t="str">
        <f>VLOOKUP(Table2[[#This Row],[User ID]],Leader!A1:B37,2,0)</f>
        <v xml:space="preserve">Hamid Hussain </v>
      </c>
      <c r="D100" s="17">
        <v>43942</v>
      </c>
      <c r="E100" s="44">
        <v>105</v>
      </c>
      <c r="F100" s="44">
        <v>33</v>
      </c>
      <c r="G100" s="45">
        <v>72</v>
      </c>
    </row>
    <row r="101" spans="2:7" ht="15" x14ac:dyDescent="0.25">
      <c r="B101" s="16">
        <v>40021</v>
      </c>
      <c r="C101" s="48" t="str">
        <f>VLOOKUP(Table2[[#This Row],[User ID]],Leader!A1:B37,2,0)</f>
        <v>Abdul Wahab Abdullah</v>
      </c>
      <c r="D101" s="17">
        <v>43942</v>
      </c>
      <c r="E101" s="44">
        <v>100</v>
      </c>
      <c r="F101" s="44">
        <v>3</v>
      </c>
      <c r="G101" s="45">
        <v>97</v>
      </c>
    </row>
    <row r="102" spans="2:7" ht="15" x14ac:dyDescent="0.25">
      <c r="B102" s="16">
        <v>40031</v>
      </c>
      <c r="C102" s="48" t="str">
        <f>VLOOKUP(Table2[[#This Row],[User ID]],Leader!A1:B37,2,0)</f>
        <v>Raheem allah anaam allah</v>
      </c>
      <c r="D102" s="17">
        <v>43942</v>
      </c>
      <c r="E102" s="44">
        <v>60</v>
      </c>
      <c r="F102" s="44">
        <v>0</v>
      </c>
      <c r="G102" s="45">
        <v>60</v>
      </c>
    </row>
    <row r="103" spans="2:7" ht="15" x14ac:dyDescent="0.25">
      <c r="B103" s="16">
        <v>40019</v>
      </c>
      <c r="C103" s="48" t="str">
        <f>VLOOKUP(Table2[[#This Row],[User ID]],Leader!A1:B37,2,0)</f>
        <v>Abdulaziz Mohammed</v>
      </c>
      <c r="D103" s="17">
        <v>43942</v>
      </c>
      <c r="E103" s="44">
        <v>50</v>
      </c>
      <c r="F103" s="44">
        <v>42</v>
      </c>
      <c r="G103" s="45">
        <v>8</v>
      </c>
    </row>
    <row r="104" spans="2:7" ht="15" x14ac:dyDescent="0.25">
      <c r="B104" s="16">
        <v>40017</v>
      </c>
      <c r="C104" s="48" t="str">
        <f>VLOOKUP(Table2[[#This Row],[User ID]],Leader!A1:B37,2,0)</f>
        <v>Saeed Abdul Ghani</v>
      </c>
      <c r="D104" s="17">
        <v>43942</v>
      </c>
      <c r="E104" s="44">
        <v>70</v>
      </c>
      <c r="F104" s="44">
        <v>6</v>
      </c>
      <c r="G104" s="45">
        <v>64</v>
      </c>
    </row>
    <row r="105" spans="2:7" ht="15" x14ac:dyDescent="0.25">
      <c r="B105" s="16">
        <v>40016</v>
      </c>
      <c r="C105" s="48" t="str">
        <f>VLOOKUP(Table2[[#This Row],[User ID]],Leader!A1:B37,2,0)</f>
        <v>Mohamed Al-Sharqawi</v>
      </c>
      <c r="D105" s="17">
        <v>43942</v>
      </c>
      <c r="E105" s="44">
        <v>75</v>
      </c>
      <c r="F105" s="44">
        <v>0</v>
      </c>
      <c r="G105" s="45">
        <v>75</v>
      </c>
    </row>
    <row r="106" spans="2:7" ht="15" x14ac:dyDescent="0.25">
      <c r="B106" s="16">
        <v>40004</v>
      </c>
      <c r="C106" s="48" t="str">
        <f>VLOOKUP(Table2[[#This Row],[User ID]],Leader!A1:B37,2,0)</f>
        <v>Faraj Hassan Mohammed Bagdadi</v>
      </c>
      <c r="D106" s="17">
        <v>43942</v>
      </c>
      <c r="E106" s="44">
        <v>80</v>
      </c>
      <c r="F106" s="44">
        <v>21</v>
      </c>
      <c r="G106" s="45">
        <v>59</v>
      </c>
    </row>
    <row r="107" spans="2:7" ht="15" x14ac:dyDescent="0.25">
      <c r="B107" s="16">
        <v>40006</v>
      </c>
      <c r="C107" s="48" t="str">
        <f>VLOOKUP(Table2[[#This Row],[User ID]],Leader!A1:B37,2,0)</f>
        <v>Mahmoud Abdulnabi Salim Ahmed</v>
      </c>
      <c r="D107" s="17">
        <v>43942</v>
      </c>
      <c r="E107" s="44">
        <v>100</v>
      </c>
      <c r="F107" s="44">
        <v>38</v>
      </c>
      <c r="G107" s="45">
        <v>62</v>
      </c>
    </row>
    <row r="108" spans="2:7" ht="15" x14ac:dyDescent="0.25">
      <c r="B108" s="16">
        <v>40007</v>
      </c>
      <c r="C108" s="48" t="str">
        <f>VLOOKUP(Table2[[#This Row],[User ID]],Leader!A1:B37,2,0)</f>
        <v>Mohamed Ismail Abdel-Sattar Attia</v>
      </c>
      <c r="D108" s="17">
        <v>43942</v>
      </c>
      <c r="E108" s="44">
        <v>80</v>
      </c>
      <c r="F108" s="44">
        <v>27</v>
      </c>
      <c r="G108" s="45">
        <v>53</v>
      </c>
    </row>
    <row r="109" spans="2:7" ht="15" x14ac:dyDescent="0.25">
      <c r="B109" s="16">
        <v>40002</v>
      </c>
      <c r="C109" s="48" t="str">
        <f>VLOOKUP(Table2[[#This Row],[User ID]],Leader!A1:B37,2,0)</f>
        <v>Mostafa Ahmed Mohamed Tamim</v>
      </c>
      <c r="D109" s="17">
        <v>43942</v>
      </c>
      <c r="E109" s="44">
        <v>80</v>
      </c>
      <c r="F109" s="44">
        <v>35</v>
      </c>
      <c r="G109" s="45">
        <v>45</v>
      </c>
    </row>
    <row r="110" spans="2:7" ht="15" x14ac:dyDescent="0.25">
      <c r="B110" s="16">
        <v>40009</v>
      </c>
      <c r="C110" s="48" t="str">
        <f>VLOOKUP(Table2[[#This Row],[User ID]],Leader!A1:B37,2,0)</f>
        <v>Sajid Khan Inayet Ur-Rahman</v>
      </c>
      <c r="D110" s="17">
        <v>43942</v>
      </c>
      <c r="E110" s="44">
        <v>80</v>
      </c>
      <c r="F110" s="44">
        <v>20</v>
      </c>
      <c r="G110" s="45">
        <v>60</v>
      </c>
    </row>
    <row r="111" spans="2:7" ht="15" x14ac:dyDescent="0.25">
      <c r="B111" s="16">
        <v>40010</v>
      </c>
      <c r="C111" s="48" t="str">
        <f>VLOOKUP(Table2[[#This Row],[User ID]],Leader!A1:B37,2,0)</f>
        <v>Mohy Al-Din Abd Allah El-Sayed Hassan</v>
      </c>
      <c r="D111" s="17">
        <v>43942</v>
      </c>
      <c r="E111" s="44">
        <v>80</v>
      </c>
      <c r="F111" s="44">
        <v>6</v>
      </c>
      <c r="G111" s="45">
        <v>74</v>
      </c>
    </row>
    <row r="112" spans="2:7" ht="15" x14ac:dyDescent="0.25">
      <c r="B112" s="16">
        <v>40005</v>
      </c>
      <c r="C112" s="48" t="str">
        <f>VLOOKUP(Table2[[#This Row],[User ID]],Leader!A1:B37,2,0)</f>
        <v>Waqar Ahmed Naik Muhammad</v>
      </c>
      <c r="D112" s="17">
        <v>43942</v>
      </c>
      <c r="E112" s="44">
        <v>80</v>
      </c>
      <c r="F112" s="44">
        <v>15</v>
      </c>
      <c r="G112" s="45">
        <v>65</v>
      </c>
    </row>
    <row r="113" spans="2:7" ht="15" x14ac:dyDescent="0.25">
      <c r="B113" s="16">
        <v>40003</v>
      </c>
      <c r="C113" s="48" t="str">
        <f>VLOOKUP(Table2[[#This Row],[User ID]],Leader!A1:B37,2,0)</f>
        <v>Muhammad Ali Ahmed Mabrouk</v>
      </c>
      <c r="D113" s="17">
        <v>43942</v>
      </c>
      <c r="E113" s="44">
        <v>100</v>
      </c>
      <c r="F113" s="44">
        <v>30</v>
      </c>
      <c r="G113" s="45">
        <v>70</v>
      </c>
    </row>
    <row r="114" spans="2:7" ht="15" x14ac:dyDescent="0.25">
      <c r="B114" s="16">
        <v>40008</v>
      </c>
      <c r="C114" s="48" t="str">
        <f>VLOOKUP(Table2[[#This Row],[User ID]],Leader!A1:B37,2,0)</f>
        <v>Merciful Jules swarms of Jules</v>
      </c>
      <c r="D114" s="17">
        <v>43942</v>
      </c>
      <c r="E114" s="44">
        <v>80</v>
      </c>
      <c r="F114" s="44">
        <v>20</v>
      </c>
      <c r="G114" s="45">
        <v>60</v>
      </c>
    </row>
    <row r="115" spans="2:7" ht="5.4" customHeight="1" x14ac:dyDescent="0.25">
      <c r="B115" s="68"/>
      <c r="C115" s="69" t="e">
        <f>VLOOKUP(Table2[[#This Row],[User ID]],Leader!A50:B86,2,0)</f>
        <v>#N/A</v>
      </c>
      <c r="D115" s="70"/>
      <c r="E115" s="71"/>
      <c r="F115" s="71"/>
      <c r="G115" s="72"/>
    </row>
    <row r="116" spans="2:7" ht="15" x14ac:dyDescent="0.25">
      <c r="B116" s="16">
        <v>40020</v>
      </c>
      <c r="C116" s="48" t="str">
        <f>VLOOKUP(Table2[[#This Row],[User ID]],Leader!A1:B37,2,0)</f>
        <v>Ahmed Abu Bakr</v>
      </c>
      <c r="D116" s="17">
        <v>43943</v>
      </c>
      <c r="E116" s="44">
        <v>80</v>
      </c>
      <c r="F116" s="44">
        <v>49</v>
      </c>
      <c r="G116" s="45">
        <v>31</v>
      </c>
    </row>
    <row r="117" spans="2:7" ht="15" x14ac:dyDescent="0.25">
      <c r="B117" s="16">
        <v>40016</v>
      </c>
      <c r="C117" s="48" t="str">
        <f>VLOOKUP(Table2[[#This Row],[User ID]],Leader!A1:B37,2,0)</f>
        <v>Mohamed Al-Sharqawi</v>
      </c>
      <c r="D117" s="17">
        <v>43943</v>
      </c>
      <c r="E117" s="44">
        <v>80</v>
      </c>
      <c r="F117" s="44">
        <v>10</v>
      </c>
      <c r="G117" s="45">
        <v>70</v>
      </c>
    </row>
    <row r="118" spans="2:7" ht="15" x14ac:dyDescent="0.25">
      <c r="B118" s="16">
        <v>40007</v>
      </c>
      <c r="C118" s="48" t="str">
        <f>VLOOKUP(Table2[[#This Row],[User ID]],Leader!A1:B37,2,0)</f>
        <v>Mohamed Ismail Abdel-Sattar Attia</v>
      </c>
      <c r="D118" s="17">
        <v>43943</v>
      </c>
      <c r="E118" s="44">
        <v>80</v>
      </c>
      <c r="F118" s="44">
        <v>21</v>
      </c>
      <c r="G118" s="45">
        <v>59</v>
      </c>
    </row>
    <row r="119" spans="2:7" ht="15" x14ac:dyDescent="0.25">
      <c r="B119" s="16">
        <v>40005</v>
      </c>
      <c r="C119" s="48" t="str">
        <f>VLOOKUP(Table2[[#This Row],[User ID]],Leader!A1:B37,2,0)</f>
        <v>Waqar Ahmed Naik Muhammad</v>
      </c>
      <c r="D119" s="17">
        <v>43943</v>
      </c>
      <c r="E119" s="44">
        <v>80</v>
      </c>
      <c r="F119" s="44">
        <v>31</v>
      </c>
      <c r="G119" s="45">
        <v>49</v>
      </c>
    </row>
    <row r="120" spans="2:7" ht="15" x14ac:dyDescent="0.25">
      <c r="B120" s="16">
        <v>40009</v>
      </c>
      <c r="C120" s="48" t="str">
        <f>VLOOKUP(Table2[[#This Row],[User ID]],Leader!A1:B37,2,0)</f>
        <v>Sajid Khan Inayet Ur-Rahman</v>
      </c>
      <c r="D120" s="17">
        <v>43943</v>
      </c>
      <c r="E120" s="44">
        <v>80</v>
      </c>
      <c r="F120" s="44">
        <v>10</v>
      </c>
      <c r="G120" s="45">
        <v>70</v>
      </c>
    </row>
    <row r="121" spans="2:7" ht="15" x14ac:dyDescent="0.25">
      <c r="B121" s="16">
        <v>40002</v>
      </c>
      <c r="C121" s="48" t="str">
        <f>VLOOKUP(Table2[[#This Row],[User ID]],Leader!A1:B37,2,0)</f>
        <v>Mostafa Ahmed Mohamed Tamim</v>
      </c>
      <c r="D121" s="17">
        <v>43943</v>
      </c>
      <c r="E121" s="44">
        <v>80</v>
      </c>
      <c r="F121" s="44">
        <v>21</v>
      </c>
      <c r="G121" s="45">
        <v>59</v>
      </c>
    </row>
    <row r="122" spans="2:7" ht="15" x14ac:dyDescent="0.25">
      <c r="B122" s="16">
        <v>40010</v>
      </c>
      <c r="C122" s="48" t="str">
        <f>VLOOKUP(Table2[[#This Row],[User ID]],Leader!A1:B37,2,0)</f>
        <v>Mohy Al-Din Abd Allah El-Sayed Hassan</v>
      </c>
      <c r="D122" s="17">
        <v>43943</v>
      </c>
      <c r="E122" s="44">
        <v>80</v>
      </c>
      <c r="F122" s="44">
        <v>10</v>
      </c>
      <c r="G122" s="45">
        <v>70</v>
      </c>
    </row>
    <row r="123" spans="2:7" ht="15" x14ac:dyDescent="0.25">
      <c r="B123" s="16">
        <v>40003</v>
      </c>
      <c r="C123" s="48" t="str">
        <f>VLOOKUP(Table2[[#This Row],[User ID]],Leader!A1:B37,2,0)</f>
        <v>Muhammad Ali Ahmed Mabrouk</v>
      </c>
      <c r="D123" s="17">
        <v>43943</v>
      </c>
      <c r="E123" s="44">
        <v>100</v>
      </c>
      <c r="F123" s="44">
        <v>40</v>
      </c>
      <c r="G123" s="45">
        <v>60</v>
      </c>
    </row>
    <row r="124" spans="2:7" ht="15" x14ac:dyDescent="0.25">
      <c r="B124" s="16">
        <v>40004</v>
      </c>
      <c r="C124" s="48" t="str">
        <f>VLOOKUP(Table2[[#This Row],[User ID]],Leader!A1:B37,2,0)</f>
        <v>Faraj Hassan Mohammed Bagdadi</v>
      </c>
      <c r="D124" s="17">
        <v>43943</v>
      </c>
      <c r="E124" s="44">
        <v>80</v>
      </c>
      <c r="F124" s="44">
        <v>35</v>
      </c>
      <c r="G124" s="45">
        <v>45</v>
      </c>
    </row>
    <row r="125" spans="2:7" ht="15" x14ac:dyDescent="0.25">
      <c r="B125" s="16">
        <v>40006</v>
      </c>
      <c r="C125" s="48" t="str">
        <f>VLOOKUP(Table2[[#This Row],[User ID]],Leader!A1:B37,2,0)</f>
        <v>Mahmoud Abdulnabi Salim Ahmed</v>
      </c>
      <c r="D125" s="17">
        <v>43943</v>
      </c>
      <c r="E125" s="44">
        <v>80</v>
      </c>
      <c r="F125" s="44">
        <v>34</v>
      </c>
      <c r="G125" s="45">
        <v>46</v>
      </c>
    </row>
    <row r="126" spans="2:7" ht="15" x14ac:dyDescent="0.25">
      <c r="B126" s="16">
        <v>40017</v>
      </c>
      <c r="C126" s="48" t="str">
        <f>VLOOKUP(Table2[[#This Row],[User ID]],Leader!A1:B37,2,0)</f>
        <v>Saeed Abdul Ghani</v>
      </c>
      <c r="D126" s="17">
        <v>43943</v>
      </c>
      <c r="E126" s="44">
        <v>70</v>
      </c>
      <c r="F126" s="44">
        <v>1</v>
      </c>
      <c r="G126" s="45">
        <v>69</v>
      </c>
    </row>
    <row r="127" spans="2:7" ht="15" x14ac:dyDescent="0.25">
      <c r="B127" s="16">
        <v>40028</v>
      </c>
      <c r="C127" s="48" t="str">
        <f>VLOOKUP(Table2[[#This Row],[User ID]],Leader!A1:B37,2,0)</f>
        <v>Mohammad Amin</v>
      </c>
      <c r="D127" s="17">
        <v>43943</v>
      </c>
      <c r="E127" s="44">
        <v>70</v>
      </c>
      <c r="F127" s="44">
        <v>9</v>
      </c>
      <c r="G127" s="45">
        <v>61</v>
      </c>
    </row>
    <row r="128" spans="2:7" ht="15" x14ac:dyDescent="0.25">
      <c r="B128" s="16">
        <v>40013</v>
      </c>
      <c r="C128" s="48" t="str">
        <f>VLOOKUP(Table2[[#This Row],[User ID]],Leader!A1:B37,2,0)</f>
        <v xml:space="preserve">Hamid Hussain </v>
      </c>
      <c r="D128" s="17">
        <v>43943</v>
      </c>
      <c r="E128" s="44">
        <v>60</v>
      </c>
      <c r="F128" s="44">
        <v>19</v>
      </c>
      <c r="G128" s="45">
        <v>41</v>
      </c>
    </row>
    <row r="129" spans="2:7" ht="15" x14ac:dyDescent="0.25">
      <c r="B129" s="16">
        <v>40024</v>
      </c>
      <c r="C129" s="48" t="str">
        <f>VLOOKUP(Table2[[#This Row],[User ID]],Leader!A1:B37,2,0)</f>
        <v>Khaled Sayed Hussein Jaber</v>
      </c>
      <c r="D129" s="17">
        <v>43943</v>
      </c>
      <c r="E129" s="44">
        <v>60</v>
      </c>
      <c r="F129" s="44">
        <v>0</v>
      </c>
      <c r="G129" s="45">
        <v>60</v>
      </c>
    </row>
    <row r="130" spans="2:7" ht="15" x14ac:dyDescent="0.25">
      <c r="B130" s="16">
        <v>40026</v>
      </c>
      <c r="C130" s="48" t="str">
        <f>VLOOKUP(Table2[[#This Row],[User ID]],Leader!A1:B37,2,0)</f>
        <v>Noor Hakim Ali</v>
      </c>
      <c r="D130" s="17">
        <v>43943</v>
      </c>
      <c r="E130" s="44">
        <v>60</v>
      </c>
      <c r="F130" s="44">
        <v>8</v>
      </c>
      <c r="G130" s="45">
        <v>50</v>
      </c>
    </row>
    <row r="131" spans="2:7" ht="15" x14ac:dyDescent="0.25">
      <c r="B131" s="16">
        <v>40022</v>
      </c>
      <c r="C131" s="48" t="str">
        <f>VLOOKUP(Table2[[#This Row],[User ID]],Leader!A1:B37,2,0)</f>
        <v>Syed Noor Abu Al-Kalam</v>
      </c>
      <c r="D131" s="17">
        <v>43943</v>
      </c>
      <c r="E131" s="44">
        <v>60</v>
      </c>
      <c r="F131" s="44">
        <v>40</v>
      </c>
      <c r="G131" s="45">
        <v>20</v>
      </c>
    </row>
    <row r="132" spans="2:7" ht="15" x14ac:dyDescent="0.25">
      <c r="B132" s="16">
        <v>40023</v>
      </c>
      <c r="C132" s="48" t="str">
        <f>VLOOKUP(Table2[[#This Row],[User ID]],Leader!A1:B37,2,0)</f>
        <v>Mohammed Taher</v>
      </c>
      <c r="D132" s="17">
        <v>43943</v>
      </c>
      <c r="E132" s="44">
        <v>90</v>
      </c>
      <c r="F132" s="44">
        <v>0</v>
      </c>
      <c r="G132" s="45">
        <v>90</v>
      </c>
    </row>
    <row r="133" spans="2:7" ht="15" x14ac:dyDescent="0.25">
      <c r="B133" s="16">
        <v>40025</v>
      </c>
      <c r="C133" s="48" t="str">
        <f>VLOOKUP(Table2[[#This Row],[User ID]],Leader!A1:B37,2,0)</f>
        <v>Mohamed Wani</v>
      </c>
      <c r="D133" s="17">
        <v>43943</v>
      </c>
      <c r="E133" s="44">
        <v>70</v>
      </c>
      <c r="F133" s="44">
        <v>14</v>
      </c>
      <c r="G133" s="45">
        <v>56</v>
      </c>
    </row>
    <row r="134" spans="2:7" ht="15" x14ac:dyDescent="0.25">
      <c r="B134" s="16">
        <v>40018</v>
      </c>
      <c r="C134" s="48" t="str">
        <f>VLOOKUP(Table2[[#This Row],[User ID]],Leader!A1:B37,2,0)</f>
        <v>Faisal Younes</v>
      </c>
      <c r="D134" s="17">
        <v>43943</v>
      </c>
      <c r="E134" s="44">
        <v>70</v>
      </c>
      <c r="F134" s="44">
        <v>17</v>
      </c>
      <c r="G134" s="45">
        <v>53</v>
      </c>
    </row>
    <row r="135" spans="2:7" ht="15" x14ac:dyDescent="0.25">
      <c r="B135" s="16">
        <v>40015</v>
      </c>
      <c r="C135" s="48" t="str">
        <f>VLOOKUP(Table2[[#This Row],[User ID]],Leader!A1:B37,2,0)</f>
        <v>Muhammad Hussein Imam</v>
      </c>
      <c r="D135" s="17">
        <v>43943</v>
      </c>
      <c r="E135" s="44">
        <v>70</v>
      </c>
      <c r="F135" s="44">
        <v>0</v>
      </c>
      <c r="G135" s="45">
        <v>70</v>
      </c>
    </row>
    <row r="136" spans="2:7" ht="15" x14ac:dyDescent="0.25">
      <c r="B136" s="16">
        <v>40035</v>
      </c>
      <c r="C136" s="48" t="str">
        <f>VLOOKUP(Table2[[#This Row],[User ID]],Leader!A1:B37,2,0)</f>
        <v>Abdul Rahman Habib</v>
      </c>
      <c r="D136" s="17">
        <v>43943</v>
      </c>
      <c r="E136" s="43">
        <v>84</v>
      </c>
      <c r="F136" s="44">
        <v>4</v>
      </c>
      <c r="G136" s="45">
        <v>80</v>
      </c>
    </row>
    <row r="137" spans="2:7" ht="15" x14ac:dyDescent="0.25">
      <c r="B137" s="16">
        <v>40027</v>
      </c>
      <c r="C137" s="48" t="str">
        <f>VLOOKUP(Table2[[#This Row],[User ID]],Leader!A1:B37,2,0)</f>
        <v>Walid Nour Ahmed</v>
      </c>
      <c r="D137" s="17">
        <v>43943</v>
      </c>
      <c r="E137" s="43">
        <v>70</v>
      </c>
      <c r="F137" s="44">
        <v>0</v>
      </c>
      <c r="G137" s="45">
        <v>70</v>
      </c>
    </row>
    <row r="138" spans="2:7" ht="15" x14ac:dyDescent="0.25">
      <c r="B138" s="16">
        <v>40031</v>
      </c>
      <c r="C138" s="48" t="str">
        <f>VLOOKUP(Table2[[#This Row],[User ID]],Leader!A1:B37,2,0)</f>
        <v>Raheem allah anaam allah</v>
      </c>
      <c r="D138" s="17">
        <v>43943</v>
      </c>
      <c r="E138" s="43">
        <v>80</v>
      </c>
      <c r="F138" s="44">
        <v>0</v>
      </c>
      <c r="G138" s="45">
        <v>80</v>
      </c>
    </row>
    <row r="139" spans="2:7" ht="15" x14ac:dyDescent="0.25">
      <c r="B139" s="16">
        <v>40019</v>
      </c>
      <c r="C139" s="48" t="str">
        <f>VLOOKUP(Table2[[#This Row],[User ID]],Leader!A1:B37,2,0)</f>
        <v>Abdulaziz Mohammed</v>
      </c>
      <c r="D139" s="17">
        <v>43943</v>
      </c>
      <c r="E139" s="43">
        <v>70</v>
      </c>
      <c r="F139" s="44">
        <v>34</v>
      </c>
      <c r="G139" s="45">
        <v>36</v>
      </c>
    </row>
    <row r="140" spans="2:7" ht="5.4" customHeight="1" x14ac:dyDescent="0.25">
      <c r="B140" s="68"/>
      <c r="C140" s="69" t="e">
        <f>VLOOKUP(Table2[[#This Row],[User ID]],Leader!A75:B111,2,0)</f>
        <v>#N/A</v>
      </c>
      <c r="D140" s="70"/>
      <c r="E140" s="71"/>
      <c r="F140" s="71"/>
      <c r="G140" s="72"/>
    </row>
    <row r="141" spans="2:7" ht="15" x14ac:dyDescent="0.25">
      <c r="B141" s="16">
        <v>40016</v>
      </c>
      <c r="C141" s="48" t="str">
        <f>VLOOKUP(Table2[[#This Row],[User ID]],Leader!A1:B37,2,0)</f>
        <v>Mohamed Al-Sharqawi</v>
      </c>
      <c r="D141" s="17">
        <v>43944</v>
      </c>
      <c r="E141" s="43">
        <v>80</v>
      </c>
      <c r="F141" s="44">
        <v>29</v>
      </c>
      <c r="G141" s="45">
        <v>51</v>
      </c>
    </row>
    <row r="142" spans="2:7" ht="15" x14ac:dyDescent="0.25">
      <c r="B142" s="16">
        <v>40020</v>
      </c>
      <c r="C142" s="48" t="str">
        <f>VLOOKUP(Table2[[#This Row],[User ID]],Leader!A1:B37,2,0)</f>
        <v>Ahmed Abu Bakr</v>
      </c>
      <c r="D142" s="17">
        <v>43944</v>
      </c>
      <c r="E142" s="43">
        <v>60</v>
      </c>
      <c r="F142" s="44">
        <v>25</v>
      </c>
      <c r="G142" s="45">
        <v>35</v>
      </c>
    </row>
    <row r="143" spans="2:7" ht="15" x14ac:dyDescent="0.25">
      <c r="B143" s="16">
        <v>40006</v>
      </c>
      <c r="C143" s="48" t="str">
        <f>VLOOKUP(Table2[[#This Row],[User ID]],Leader!A1:B37,2,0)</f>
        <v>Mahmoud Abdulnabi Salim Ahmed</v>
      </c>
      <c r="D143" s="17">
        <v>43944</v>
      </c>
      <c r="E143" s="43">
        <v>80</v>
      </c>
      <c r="F143" s="44">
        <v>0</v>
      </c>
      <c r="G143" s="45">
        <v>80</v>
      </c>
    </row>
    <row r="144" spans="2:7" ht="15" x14ac:dyDescent="0.25">
      <c r="B144" s="16">
        <v>40003</v>
      </c>
      <c r="C144" s="48" t="str">
        <f>VLOOKUP(Table2[[#This Row],[User ID]],Leader!A1:B37,2,0)</f>
        <v>Muhammad Ali Ahmed Mabrouk</v>
      </c>
      <c r="D144" s="17">
        <v>43944</v>
      </c>
      <c r="E144" s="43">
        <v>80</v>
      </c>
      <c r="F144" s="44">
        <v>10</v>
      </c>
      <c r="G144" s="45">
        <v>70</v>
      </c>
    </row>
    <row r="145" spans="2:7" ht="15" x14ac:dyDescent="0.25">
      <c r="B145" s="16">
        <v>40009</v>
      </c>
      <c r="C145" s="48" t="str">
        <f>VLOOKUP(Table2[[#This Row],[User ID]],Leader!A1:B37,2,0)</f>
        <v>Sajid Khan Inayet Ur-Rahman</v>
      </c>
      <c r="D145" s="17">
        <v>43944</v>
      </c>
      <c r="E145" s="44">
        <v>80</v>
      </c>
      <c r="F145" s="44">
        <v>22</v>
      </c>
      <c r="G145" s="45">
        <v>58</v>
      </c>
    </row>
    <row r="146" spans="2:7" ht="15" x14ac:dyDescent="0.25">
      <c r="B146" s="16">
        <v>40005</v>
      </c>
      <c r="C146" s="48" t="str">
        <f>VLOOKUP(Table2[[#This Row],[User ID]],Leader!A2:B38,2,0)</f>
        <v>Waqar Ahmed Naik Muhammad</v>
      </c>
      <c r="D146" s="17">
        <v>43944</v>
      </c>
      <c r="E146" s="44">
        <v>80</v>
      </c>
      <c r="F146" s="44">
        <v>28</v>
      </c>
      <c r="G146" s="45">
        <v>52</v>
      </c>
    </row>
    <row r="147" spans="2:7" ht="15" x14ac:dyDescent="0.25">
      <c r="B147" s="16">
        <v>40008</v>
      </c>
      <c r="C147" s="48" t="str">
        <f>VLOOKUP(Table2[[#This Row],[User ID]],Leader!A3:B39,2,0)</f>
        <v>Merciful Jules swarms of Jules</v>
      </c>
      <c r="D147" s="17">
        <v>43944</v>
      </c>
      <c r="E147" s="44">
        <v>80</v>
      </c>
      <c r="F147" s="44">
        <v>26</v>
      </c>
      <c r="G147" s="45">
        <v>54</v>
      </c>
    </row>
    <row r="148" spans="2:7" ht="15" x14ac:dyDescent="0.25">
      <c r="B148" s="16">
        <v>40002</v>
      </c>
      <c r="C148" s="48" t="e">
        <f>VLOOKUP(Table2[[#This Row],[User ID]],Leader!A4:B40,2,0)</f>
        <v>#N/A</v>
      </c>
      <c r="D148" s="17">
        <v>43944</v>
      </c>
      <c r="E148" s="44">
        <v>70</v>
      </c>
      <c r="F148" s="44">
        <v>29</v>
      </c>
      <c r="G148" s="45">
        <v>41</v>
      </c>
    </row>
    <row r="149" spans="2:7" ht="15" x14ac:dyDescent="0.25">
      <c r="B149" s="16">
        <v>40007</v>
      </c>
      <c r="C149" s="48" t="str">
        <f>VLOOKUP(Table2[[#This Row],[User ID]],Leader!A5:B41,2,0)</f>
        <v>Mohamed Ismail Abdel-Sattar Attia</v>
      </c>
      <c r="D149" s="17">
        <v>43944</v>
      </c>
      <c r="E149" s="44">
        <v>80</v>
      </c>
      <c r="F149" s="44">
        <v>20</v>
      </c>
      <c r="G149" s="45">
        <v>60</v>
      </c>
    </row>
    <row r="150" spans="2:7" ht="15" x14ac:dyDescent="0.25">
      <c r="B150" s="16">
        <v>40010</v>
      </c>
      <c r="C150" s="48" t="str">
        <f>VLOOKUP(Table2[[#This Row],[User ID]],Leader!A6:B42,2,0)</f>
        <v>Mohy Al-Din Abd Allah El-Sayed Hassan</v>
      </c>
      <c r="D150" s="17">
        <v>43944</v>
      </c>
      <c r="E150" s="44">
        <v>70</v>
      </c>
      <c r="F150" s="44">
        <v>11</v>
      </c>
      <c r="G150" s="45">
        <v>59</v>
      </c>
    </row>
    <row r="151" spans="2:7" ht="15" x14ac:dyDescent="0.25">
      <c r="B151" s="16">
        <v>40028</v>
      </c>
      <c r="C151" s="48" t="str">
        <f>VLOOKUP(Table2[[#This Row],[User ID]],Leader!A7:B43,2,0)</f>
        <v>Mohammad Amin</v>
      </c>
      <c r="D151" s="17">
        <v>43944</v>
      </c>
      <c r="E151" s="44">
        <v>50</v>
      </c>
      <c r="F151" s="44">
        <v>0</v>
      </c>
      <c r="G151" s="45">
        <v>50</v>
      </c>
    </row>
    <row r="152" spans="2:7" ht="15" x14ac:dyDescent="0.25">
      <c r="B152" s="16">
        <v>40017</v>
      </c>
      <c r="C152" s="48" t="str">
        <f>VLOOKUP(Table2[[#This Row],[User ID]],Leader!A8:B44,2,0)</f>
        <v>Saeed Abdul Ghani</v>
      </c>
      <c r="D152" s="17">
        <v>43944</v>
      </c>
      <c r="E152" s="44">
        <v>70</v>
      </c>
      <c r="F152" s="44">
        <v>2</v>
      </c>
      <c r="G152" s="45">
        <v>68</v>
      </c>
    </row>
    <row r="153" spans="2:7" ht="15" x14ac:dyDescent="0.25">
      <c r="B153" s="16">
        <v>40019</v>
      </c>
      <c r="C153" s="48" t="str">
        <f>VLOOKUP(Table2[[#This Row],[User ID]],Leader!A9:B45,2,0)</f>
        <v>Abdulaziz Mohammed</v>
      </c>
      <c r="D153" s="17">
        <v>43944</v>
      </c>
      <c r="E153" s="44">
        <v>30</v>
      </c>
      <c r="F153" s="44">
        <v>0</v>
      </c>
      <c r="G153" s="45">
        <v>30</v>
      </c>
    </row>
    <row r="154" spans="2:7" ht="5.4" customHeight="1" x14ac:dyDescent="0.25">
      <c r="B154" s="68"/>
      <c r="C154" s="69" t="e">
        <f>VLOOKUP(Table2[[#This Row],[User ID]],Leader!A89:B125,2,0)</f>
        <v>#N/A</v>
      </c>
      <c r="D154" s="70"/>
      <c r="E154" s="71"/>
      <c r="F154" s="71"/>
      <c r="G154" s="72"/>
    </row>
    <row r="155" spans="2:7" ht="15" x14ac:dyDescent="0.25">
      <c r="B155" s="16">
        <v>40010</v>
      </c>
      <c r="C155" s="48" t="str">
        <f>VLOOKUP(Table2[[#This Row],[User ID]],Leader!A11:B47,2,0)</f>
        <v>Mohy Al-Din Abd Allah El-Sayed Hassan</v>
      </c>
      <c r="D155" s="17">
        <v>43945</v>
      </c>
      <c r="E155" s="44">
        <v>60</v>
      </c>
      <c r="F155" s="44">
        <v>0</v>
      </c>
      <c r="G155" s="45">
        <v>60</v>
      </c>
    </row>
    <row r="156" spans="2:7" ht="15" x14ac:dyDescent="0.25">
      <c r="B156" s="16">
        <v>40006</v>
      </c>
      <c r="C156" s="48" t="str">
        <f>VLOOKUP(Table2[[#This Row],[User ID]],Leader!A1:B37,2,0)</f>
        <v>Mahmoud Abdulnabi Salim Ahmed</v>
      </c>
      <c r="D156" s="17">
        <v>43945</v>
      </c>
      <c r="E156" s="44">
        <v>80</v>
      </c>
      <c r="F156" s="44">
        <v>10</v>
      </c>
      <c r="G156" s="45">
        <v>70</v>
      </c>
    </row>
    <row r="157" spans="2:7" ht="15" x14ac:dyDescent="0.25">
      <c r="B157" s="16">
        <v>40017</v>
      </c>
      <c r="C157" s="48" t="str">
        <f>VLOOKUP(Table2[[#This Row],[User ID]],Leader!A13:B49,2,0)</f>
        <v>Saeed Abdul Ghani</v>
      </c>
      <c r="D157" s="17">
        <v>43945</v>
      </c>
      <c r="E157" s="44">
        <v>60</v>
      </c>
      <c r="F157" s="44">
        <v>0</v>
      </c>
      <c r="G157" s="45">
        <v>60</v>
      </c>
    </row>
    <row r="158" spans="2:7" ht="15" x14ac:dyDescent="0.25">
      <c r="B158" s="16">
        <v>40016</v>
      </c>
      <c r="C158" s="48" t="str">
        <f>VLOOKUP(Table2[[#This Row],[User ID]],Leader!A14:B50,2,0)</f>
        <v>Mohamed Al-Sharqawi</v>
      </c>
      <c r="D158" s="17">
        <v>43945</v>
      </c>
      <c r="E158" s="44">
        <v>60</v>
      </c>
      <c r="F158" s="44">
        <v>0</v>
      </c>
      <c r="G158" s="45">
        <v>60</v>
      </c>
    </row>
    <row r="159" spans="2:7" ht="15" x14ac:dyDescent="0.25">
      <c r="B159" s="16">
        <v>40009</v>
      </c>
      <c r="C159" s="48" t="str">
        <f>VLOOKUP(Table2[[#This Row],[User ID]],Leader!A1:B37,2,0)</f>
        <v>Sajid Khan Inayet Ur-Rahman</v>
      </c>
      <c r="D159" s="17">
        <v>43945</v>
      </c>
      <c r="E159" s="44">
        <v>60</v>
      </c>
      <c r="F159" s="44">
        <v>13</v>
      </c>
      <c r="G159" s="45">
        <v>47</v>
      </c>
    </row>
    <row r="160" spans="2:7" ht="15" x14ac:dyDescent="0.25">
      <c r="B160" s="16">
        <v>40008</v>
      </c>
      <c r="C160" s="48" t="str">
        <f>VLOOKUP(Table2[[#This Row],[User ID]],Leader!A1:B37,2,0)</f>
        <v>Merciful Jules swarms of Jules</v>
      </c>
      <c r="D160" s="17">
        <v>43945</v>
      </c>
      <c r="E160" s="44">
        <v>60</v>
      </c>
      <c r="F160" s="44">
        <v>20</v>
      </c>
      <c r="G160" s="45">
        <v>40</v>
      </c>
    </row>
    <row r="161" spans="2:7" ht="15" x14ac:dyDescent="0.25">
      <c r="B161" s="16">
        <v>40007</v>
      </c>
      <c r="C161" s="48" t="str">
        <f>VLOOKUP(Table2[[#This Row],[User ID]],Leader!A1:B37,2,0)</f>
        <v>Mohamed Ismail Abdel-Sattar Attia</v>
      </c>
      <c r="D161" s="17">
        <v>43945</v>
      </c>
      <c r="E161" s="44">
        <v>59</v>
      </c>
      <c r="F161" s="44">
        <v>13</v>
      </c>
      <c r="G161" s="45">
        <v>46</v>
      </c>
    </row>
    <row r="162" spans="2:7" ht="15" x14ac:dyDescent="0.25">
      <c r="B162" s="16">
        <v>40002</v>
      </c>
      <c r="C162" s="48" t="str">
        <f>VLOOKUP(Table2[[#This Row],[User ID]],Leader!A1:B37,2,0)</f>
        <v>Mostafa Ahmed Mohamed Tamim</v>
      </c>
      <c r="D162" s="17">
        <v>43945</v>
      </c>
      <c r="E162" s="44">
        <v>60</v>
      </c>
      <c r="F162" s="44">
        <v>14</v>
      </c>
      <c r="G162" s="45">
        <v>46</v>
      </c>
    </row>
    <row r="163" spans="2:7" ht="15" x14ac:dyDescent="0.25">
      <c r="B163" s="16">
        <v>40004</v>
      </c>
      <c r="C163" s="48" t="str">
        <f>VLOOKUP(Table2[[#This Row],[User ID]],Leader!A1:B37,2,0)</f>
        <v>Faraj Hassan Mohammed Bagdadi</v>
      </c>
      <c r="D163" s="17">
        <v>43945</v>
      </c>
      <c r="E163" s="44">
        <v>80</v>
      </c>
      <c r="F163" s="44">
        <v>40</v>
      </c>
      <c r="G163" s="45">
        <v>40</v>
      </c>
    </row>
    <row r="164" spans="2:7" ht="15" x14ac:dyDescent="0.25">
      <c r="B164" s="16">
        <v>40003</v>
      </c>
      <c r="C164" s="48" t="str">
        <f>VLOOKUP(Table2[[#This Row],[User ID]],Leader!A1:B37,2,0)</f>
        <v>Muhammad Ali Ahmed Mabrouk</v>
      </c>
      <c r="D164" s="17">
        <v>43945</v>
      </c>
      <c r="E164" s="44">
        <v>70</v>
      </c>
      <c r="F164" s="44">
        <v>0</v>
      </c>
      <c r="G164" s="45">
        <v>70</v>
      </c>
    </row>
    <row r="165" spans="2:7" ht="15" x14ac:dyDescent="0.25">
      <c r="B165" s="16">
        <v>40005</v>
      </c>
      <c r="C165" s="48" t="str">
        <f>VLOOKUP(Table2[[#This Row],[User ID]],Leader!A1:B37,2,0)</f>
        <v>Waqar Ahmed Naik Muhammad</v>
      </c>
      <c r="D165" s="17">
        <v>43945</v>
      </c>
      <c r="E165" s="44">
        <v>60</v>
      </c>
      <c r="F165" s="44">
        <v>20</v>
      </c>
      <c r="G165" s="45">
        <v>40</v>
      </c>
    </row>
    <row r="166" spans="2:7" ht="5.4" customHeight="1" x14ac:dyDescent="0.25">
      <c r="B166" s="68"/>
      <c r="C166" s="69" t="e">
        <f>VLOOKUP(Table2[[#This Row],[User ID]],Leader!A101:B137,2,0)</f>
        <v>#N/A</v>
      </c>
      <c r="D166" s="70"/>
      <c r="E166" s="71"/>
      <c r="F166" s="71"/>
      <c r="G166" s="72"/>
    </row>
    <row r="167" spans="2:7" ht="15" x14ac:dyDescent="0.25">
      <c r="B167" s="16">
        <v>40028</v>
      </c>
      <c r="C167" s="48" t="str">
        <f>VLOOKUP(Table2[[#This Row],[User ID]],Leader!A1:B37,2,0)</f>
        <v>Mohammad Amin</v>
      </c>
      <c r="D167" s="17">
        <v>43946</v>
      </c>
      <c r="E167" s="44">
        <v>56</v>
      </c>
      <c r="F167" s="44">
        <v>3</v>
      </c>
      <c r="G167" s="45">
        <v>53</v>
      </c>
    </row>
    <row r="168" spans="2:7" ht="15" x14ac:dyDescent="0.25">
      <c r="B168" s="16">
        <v>40006</v>
      </c>
      <c r="C168" s="48" t="str">
        <f>VLOOKUP(Table2[[#This Row],[User ID]],Leader!A1:B37,2,0)</f>
        <v>Mahmoud Abdulnabi Salim Ahmed</v>
      </c>
      <c r="D168" s="17">
        <v>43946</v>
      </c>
      <c r="E168" s="44">
        <v>76</v>
      </c>
      <c r="F168" s="44">
        <v>0</v>
      </c>
      <c r="G168" s="45">
        <v>76</v>
      </c>
    </row>
    <row r="169" spans="2:7" ht="15" x14ac:dyDescent="0.25">
      <c r="B169" s="16">
        <v>40021</v>
      </c>
      <c r="C169" s="48" t="str">
        <f>VLOOKUP(Table2[[#This Row],[User ID]],Leader!A1:B37,2,0)</f>
        <v>Abdul Wahab Abdullah</v>
      </c>
      <c r="D169" s="17">
        <v>43946</v>
      </c>
      <c r="E169" s="44">
        <v>64</v>
      </c>
      <c r="F169" s="44">
        <v>0</v>
      </c>
      <c r="G169" s="45">
        <v>64</v>
      </c>
    </row>
    <row r="170" spans="2:7" ht="15" x14ac:dyDescent="0.25">
      <c r="B170" s="16">
        <v>40024</v>
      </c>
      <c r="C170" s="48" t="str">
        <f>VLOOKUP(Table2[[#This Row],[User ID]],Leader!A1:B37,2,0)</f>
        <v>Khaled Sayed Hussein Jaber</v>
      </c>
      <c r="D170" s="17">
        <v>43946</v>
      </c>
      <c r="E170" s="44">
        <v>48</v>
      </c>
      <c r="F170" s="44">
        <v>17</v>
      </c>
      <c r="G170" s="45">
        <v>31</v>
      </c>
    </row>
    <row r="171" spans="2:7" ht="15" x14ac:dyDescent="0.25">
      <c r="B171" s="16">
        <v>40035</v>
      </c>
      <c r="C171" s="48" t="str">
        <f>VLOOKUP(Table2[[#This Row],[User ID]],Leader!A1:B37,2,0)</f>
        <v>Abdul Rahman Habib</v>
      </c>
      <c r="D171" s="17">
        <v>43946</v>
      </c>
      <c r="E171" s="44">
        <v>48</v>
      </c>
      <c r="F171" s="44">
        <v>0</v>
      </c>
      <c r="G171" s="45">
        <v>48</v>
      </c>
    </row>
    <row r="172" spans="2:7" ht="15" x14ac:dyDescent="0.25">
      <c r="B172" s="16">
        <v>40022</v>
      </c>
      <c r="C172" s="48" t="str">
        <f>VLOOKUP(Table2[[#This Row],[User ID]],Leader!A1:B37,2,0)</f>
        <v>Syed Noor Abu Al-Kalam</v>
      </c>
      <c r="D172" s="17">
        <v>43946</v>
      </c>
      <c r="E172" s="44">
        <v>48</v>
      </c>
      <c r="F172" s="44">
        <v>8</v>
      </c>
      <c r="G172" s="45">
        <v>40</v>
      </c>
    </row>
    <row r="173" spans="2:7" ht="15" x14ac:dyDescent="0.25">
      <c r="B173" s="16">
        <v>40009</v>
      </c>
      <c r="C173" s="48" t="str">
        <f>VLOOKUP(Table2[[#This Row],[User ID]],Leader!A1:B37,2,0)</f>
        <v>Sajid Khan Inayet Ur-Rahman</v>
      </c>
      <c r="D173" s="17">
        <v>43946</v>
      </c>
      <c r="E173" s="44">
        <v>64</v>
      </c>
      <c r="F173" s="44">
        <v>34</v>
      </c>
      <c r="G173" s="45">
        <v>30</v>
      </c>
    </row>
    <row r="174" spans="2:7" ht="15" x14ac:dyDescent="0.25">
      <c r="B174" s="16">
        <v>40017</v>
      </c>
      <c r="C174" s="48" t="str">
        <f>VLOOKUP(Table2[[#This Row],[User ID]],Leader!A1:B37,2,0)</f>
        <v>Saeed Abdul Ghani</v>
      </c>
      <c r="D174" s="17">
        <v>43946</v>
      </c>
      <c r="E174" s="44">
        <v>72</v>
      </c>
      <c r="F174" s="44">
        <v>9</v>
      </c>
      <c r="G174" s="45">
        <v>63</v>
      </c>
    </row>
    <row r="175" spans="2:7" ht="15" x14ac:dyDescent="0.25">
      <c r="B175" s="16">
        <v>40004</v>
      </c>
      <c r="C175" s="48" t="str">
        <f>VLOOKUP(Table2[[#This Row],[User ID]],Leader!A1:B37,2,0)</f>
        <v>Faraj Hassan Mohammed Bagdadi</v>
      </c>
      <c r="D175" s="17">
        <v>43946</v>
      </c>
      <c r="E175" s="44">
        <v>64</v>
      </c>
      <c r="F175" s="44">
        <v>20</v>
      </c>
      <c r="G175" s="45">
        <v>44</v>
      </c>
    </row>
    <row r="176" spans="2:7" ht="15" x14ac:dyDescent="0.25">
      <c r="B176" s="16">
        <v>40005</v>
      </c>
      <c r="C176" s="48" t="str">
        <f>VLOOKUP(Table2[[#This Row],[User ID]],Leader!A1:B37,2,0)</f>
        <v>Waqar Ahmed Naik Muhammad</v>
      </c>
      <c r="D176" s="17">
        <v>43946</v>
      </c>
      <c r="E176" s="44">
        <v>64</v>
      </c>
      <c r="F176" s="44">
        <v>24</v>
      </c>
      <c r="G176" s="45">
        <v>40</v>
      </c>
    </row>
    <row r="177" spans="2:7" ht="15" x14ac:dyDescent="0.25">
      <c r="B177" s="16">
        <v>40026</v>
      </c>
      <c r="C177" s="48" t="str">
        <f>VLOOKUP(Table2[[#This Row],[User ID]],Leader!A1:B37,2,0)</f>
        <v>Noor Hakim Ali</v>
      </c>
      <c r="D177" s="17">
        <v>43946</v>
      </c>
      <c r="E177" s="44">
        <v>64</v>
      </c>
      <c r="F177" s="44">
        <v>22</v>
      </c>
      <c r="G177" s="45">
        <v>42</v>
      </c>
    </row>
    <row r="178" spans="2:7" ht="15" x14ac:dyDescent="0.25">
      <c r="B178" s="16">
        <v>40003</v>
      </c>
      <c r="C178" s="48" t="str">
        <f>VLOOKUP(Table2[[#This Row],[User ID]],Leader!A1:B37,2,0)</f>
        <v>Muhammad Ali Ahmed Mabrouk</v>
      </c>
      <c r="D178" s="17">
        <v>43946</v>
      </c>
      <c r="E178" s="44">
        <v>72</v>
      </c>
      <c r="F178" s="44">
        <v>0</v>
      </c>
      <c r="G178" s="45">
        <v>72</v>
      </c>
    </row>
    <row r="179" spans="2:7" ht="15" x14ac:dyDescent="0.25">
      <c r="B179" s="16">
        <v>40019</v>
      </c>
      <c r="C179" s="48" t="str">
        <f>VLOOKUP(Table2[[#This Row],[User ID]],Leader!A1:B37,2,0)</f>
        <v>Abdulaziz Mohammed</v>
      </c>
      <c r="D179" s="17">
        <v>43946</v>
      </c>
      <c r="E179" s="44">
        <v>32</v>
      </c>
      <c r="F179" s="44">
        <v>1</v>
      </c>
      <c r="G179" s="45">
        <v>31</v>
      </c>
    </row>
    <row r="180" spans="2:7" ht="15" x14ac:dyDescent="0.25">
      <c r="B180" s="16">
        <v>40015</v>
      </c>
      <c r="C180" s="48" t="str">
        <f>VLOOKUP(Table2[[#This Row],[User ID]],Leader!A1:B37,2,0)</f>
        <v>Muhammad Hussein Imam</v>
      </c>
      <c r="D180" s="17">
        <v>43946</v>
      </c>
      <c r="E180" s="44">
        <v>72</v>
      </c>
      <c r="F180" s="44">
        <v>30</v>
      </c>
      <c r="G180" s="45">
        <v>42</v>
      </c>
    </row>
    <row r="181" spans="2:7" ht="15" x14ac:dyDescent="0.25">
      <c r="B181" s="16">
        <v>40007</v>
      </c>
      <c r="C181" s="48" t="str">
        <f>VLOOKUP(Table2[[#This Row],[User ID]],Leader!A1:B37,2,0)</f>
        <v>Mohamed Ismail Abdel-Sattar Attia</v>
      </c>
      <c r="D181" s="17">
        <v>43946</v>
      </c>
      <c r="E181" s="44">
        <v>57</v>
      </c>
      <c r="F181" s="44">
        <v>15</v>
      </c>
      <c r="G181" s="45">
        <v>42</v>
      </c>
    </row>
    <row r="182" spans="2:7" ht="15" x14ac:dyDescent="0.25">
      <c r="B182" s="16">
        <v>40002</v>
      </c>
      <c r="C182" s="48" t="str">
        <f>VLOOKUP(Table2[[#This Row],[User ID]],Leader!A1:B37,2,0)</f>
        <v>Mostafa Ahmed Mohamed Tamim</v>
      </c>
      <c r="D182" s="17">
        <v>43946</v>
      </c>
      <c r="E182" s="44">
        <v>64</v>
      </c>
      <c r="F182" s="44">
        <v>24</v>
      </c>
      <c r="G182" s="45">
        <v>40</v>
      </c>
    </row>
    <row r="183" spans="2:7" ht="15" x14ac:dyDescent="0.25">
      <c r="B183" s="16">
        <v>40016</v>
      </c>
      <c r="C183" s="48" t="str">
        <f>VLOOKUP(Table2[[#This Row],[User ID]],Leader!A1:B37,2,0)</f>
        <v>Mohamed Al-Sharqawi</v>
      </c>
      <c r="D183" s="17">
        <v>43946</v>
      </c>
      <c r="E183" s="44">
        <v>64</v>
      </c>
      <c r="F183" s="44">
        <v>20</v>
      </c>
      <c r="G183" s="45">
        <v>44</v>
      </c>
    </row>
    <row r="184" spans="2:7" ht="15" x14ac:dyDescent="0.25">
      <c r="B184" s="16">
        <v>40013</v>
      </c>
      <c r="C184" s="48" t="str">
        <f>VLOOKUP(Table2[[#This Row],[User ID]],Leader!A1:B37,2,0)</f>
        <v xml:space="preserve">Hamid Hussain </v>
      </c>
      <c r="D184" s="17">
        <v>43946</v>
      </c>
      <c r="E184" s="44">
        <v>64</v>
      </c>
      <c r="F184" s="44">
        <v>12</v>
      </c>
      <c r="G184" s="45">
        <v>52</v>
      </c>
    </row>
    <row r="185" spans="2:7" ht="15" x14ac:dyDescent="0.25">
      <c r="B185" s="16">
        <v>40018</v>
      </c>
      <c r="C185" s="48" t="str">
        <f>VLOOKUP(Table2[[#This Row],[User ID]],Leader!A1:B37,2,0)</f>
        <v>Faisal Younes</v>
      </c>
      <c r="D185" s="17">
        <v>43946</v>
      </c>
      <c r="E185" s="44">
        <v>40</v>
      </c>
      <c r="F185" s="44">
        <v>0</v>
      </c>
      <c r="G185" s="45">
        <v>40</v>
      </c>
    </row>
    <row r="186" spans="2:7" ht="15" x14ac:dyDescent="0.25">
      <c r="B186" s="16">
        <v>40023</v>
      </c>
      <c r="C186" s="48" t="str">
        <f>VLOOKUP(Table2[[#This Row],[User ID]],Leader!A1:B37,2,0)</f>
        <v>Mohammed Taher</v>
      </c>
      <c r="D186" s="17">
        <v>43946</v>
      </c>
      <c r="E186" s="44">
        <v>72</v>
      </c>
      <c r="F186" s="44">
        <v>0</v>
      </c>
      <c r="G186" s="45">
        <v>72</v>
      </c>
    </row>
    <row r="187" spans="2:7" ht="15" x14ac:dyDescent="0.25">
      <c r="B187" s="16">
        <v>40008</v>
      </c>
      <c r="C187" s="48" t="str">
        <f>VLOOKUP(Table2[[#This Row],[User ID]],Leader!A1:B37,2,0)</f>
        <v>Merciful Jules swarms of Jules</v>
      </c>
      <c r="D187" s="17">
        <v>43946</v>
      </c>
      <c r="E187" s="44">
        <v>64</v>
      </c>
      <c r="F187" s="44">
        <v>20</v>
      </c>
      <c r="G187" s="45">
        <v>44</v>
      </c>
    </row>
    <row r="188" spans="2:7" ht="15" x14ac:dyDescent="0.25">
      <c r="B188" s="16">
        <v>40031</v>
      </c>
      <c r="C188" s="48" t="str">
        <f>VLOOKUP(Table2[[#This Row],[User ID]],Leader!A1:B37,2,0)</f>
        <v>Raheem allah anaam allah</v>
      </c>
      <c r="D188" s="17">
        <v>43946</v>
      </c>
      <c r="E188" s="44">
        <v>64</v>
      </c>
      <c r="F188" s="44">
        <v>0</v>
      </c>
      <c r="G188" s="45">
        <v>64</v>
      </c>
    </row>
    <row r="189" spans="2:7" ht="15" x14ac:dyDescent="0.25">
      <c r="B189" s="16">
        <v>40025</v>
      </c>
      <c r="C189" s="48" t="str">
        <f>VLOOKUP(Table2[[#This Row],[User ID]],Leader!A1:B37,2,0)</f>
        <v>Mohamed Wani</v>
      </c>
      <c r="D189" s="17">
        <v>43946</v>
      </c>
      <c r="E189" s="44">
        <v>40</v>
      </c>
      <c r="F189" s="44">
        <v>0</v>
      </c>
      <c r="G189" s="45">
        <v>40</v>
      </c>
    </row>
    <row r="190" spans="2:7" ht="5.4" customHeight="1" x14ac:dyDescent="0.25">
      <c r="B190" s="68"/>
      <c r="C190" s="69" t="e">
        <f>VLOOKUP(Table2[[#This Row],[User ID]],Leader!A125:B161,2,0)</f>
        <v>#N/A</v>
      </c>
      <c r="D190" s="70"/>
      <c r="E190" s="71"/>
      <c r="F190" s="71"/>
      <c r="G190" s="72"/>
    </row>
    <row r="191" spans="2:7" ht="15" x14ac:dyDescent="0.25">
      <c r="B191" s="16">
        <v>40002</v>
      </c>
      <c r="C191" s="48" t="str">
        <f>VLOOKUP(Table2[[#This Row],[User ID]],Leader!A1:B37,2,0)</f>
        <v>Mostafa Ahmed Mohamed Tamim</v>
      </c>
      <c r="D191" s="17">
        <v>43947</v>
      </c>
      <c r="E191" s="44">
        <v>56</v>
      </c>
      <c r="F191" s="44">
        <v>15</v>
      </c>
      <c r="G191" s="45">
        <v>41</v>
      </c>
    </row>
    <row r="192" spans="2:7" ht="15" x14ac:dyDescent="0.25">
      <c r="B192" s="16">
        <v>40004</v>
      </c>
      <c r="C192" s="48" t="str">
        <f>VLOOKUP(Table2[[#This Row],[User ID]],Leader!A1:B37,2,0)</f>
        <v>Faraj Hassan Mohammed Bagdadi</v>
      </c>
      <c r="D192" s="17">
        <v>43947</v>
      </c>
      <c r="E192" s="44">
        <v>48</v>
      </c>
      <c r="F192" s="44">
        <v>0</v>
      </c>
      <c r="G192" s="45">
        <v>48</v>
      </c>
    </row>
    <row r="193" spans="2:7" ht="15" x14ac:dyDescent="0.25">
      <c r="B193" s="16">
        <v>40008</v>
      </c>
      <c r="C193" s="48" t="str">
        <f>VLOOKUP(Table2[[#This Row],[User ID]],Leader!A1:B37,2,0)</f>
        <v>Merciful Jules swarms of Jules</v>
      </c>
      <c r="D193" s="17">
        <v>43947</v>
      </c>
      <c r="E193" s="44">
        <v>56</v>
      </c>
      <c r="F193" s="44">
        <v>8</v>
      </c>
      <c r="G193" s="45">
        <v>48</v>
      </c>
    </row>
    <row r="194" spans="2:7" ht="15" x14ac:dyDescent="0.25">
      <c r="B194" s="16">
        <v>40010</v>
      </c>
      <c r="C194" s="48" t="str">
        <f>VLOOKUP(Table2[[#This Row],[User ID]],Leader!A1:B37,2,0)</f>
        <v>Mohy Al-Din Abd Allah El-Sayed Hassan</v>
      </c>
      <c r="D194" s="17">
        <v>43947</v>
      </c>
      <c r="E194" s="44">
        <v>60</v>
      </c>
      <c r="F194" s="44">
        <v>16</v>
      </c>
      <c r="G194" s="45">
        <v>44</v>
      </c>
    </row>
    <row r="195" spans="2:7" ht="15" x14ac:dyDescent="0.25">
      <c r="B195" s="16">
        <v>40007</v>
      </c>
      <c r="C195" s="48" t="str">
        <f>VLOOKUP(Table2[[#This Row],[User ID]],Leader!A1:B37,2,0)</f>
        <v>Mohamed Ismail Abdel-Sattar Attia</v>
      </c>
      <c r="D195" s="17">
        <v>43947</v>
      </c>
      <c r="E195" s="44">
        <v>56</v>
      </c>
      <c r="F195" s="44">
        <v>10</v>
      </c>
      <c r="G195" s="45">
        <v>46</v>
      </c>
    </row>
    <row r="196" spans="2:7" ht="15" x14ac:dyDescent="0.25">
      <c r="B196" s="16">
        <v>40006</v>
      </c>
      <c r="C196" s="48" t="str">
        <f>VLOOKUP(Table2[[#This Row],[User ID]],Leader!A1:B37,2,0)</f>
        <v>Mahmoud Abdulnabi Salim Ahmed</v>
      </c>
      <c r="D196" s="17">
        <v>43947</v>
      </c>
      <c r="E196" s="44">
        <v>70</v>
      </c>
      <c r="F196" s="44">
        <v>20</v>
      </c>
      <c r="G196" s="45">
        <v>50</v>
      </c>
    </row>
    <row r="197" spans="2:7" ht="15" x14ac:dyDescent="0.25">
      <c r="B197" s="16">
        <v>40009</v>
      </c>
      <c r="C197" s="48" t="str">
        <f>VLOOKUP(Table2[[#This Row],[User ID]],Leader!A1:B37,2,0)</f>
        <v>Sajid Khan Inayet Ur-Rahman</v>
      </c>
      <c r="D197" s="17">
        <v>43947</v>
      </c>
      <c r="E197" s="44">
        <v>72</v>
      </c>
      <c r="F197" s="44">
        <v>2</v>
      </c>
      <c r="G197" s="45">
        <v>70</v>
      </c>
    </row>
    <row r="198" spans="2:7" ht="15" x14ac:dyDescent="0.25">
      <c r="B198" s="16">
        <v>40003</v>
      </c>
      <c r="C198" s="48" t="str">
        <f>VLOOKUP(Table2[[#This Row],[User ID]],Leader!A1:B37,2,0)</f>
        <v>Muhammad Ali Ahmed Mabrouk</v>
      </c>
      <c r="D198" s="17">
        <v>43947</v>
      </c>
      <c r="E198" s="44">
        <v>72</v>
      </c>
      <c r="F198" s="44">
        <v>21</v>
      </c>
      <c r="G198" s="45">
        <v>51</v>
      </c>
    </row>
    <row r="199" spans="2:7" ht="15" x14ac:dyDescent="0.25">
      <c r="B199" s="16">
        <v>40016</v>
      </c>
      <c r="C199" s="48" t="str">
        <f>VLOOKUP(Table2[[#This Row],[User ID]],Leader!A1:B37,2,0)</f>
        <v>Mohamed Al-Sharqawi</v>
      </c>
      <c r="D199" s="17">
        <v>43947</v>
      </c>
      <c r="E199" s="44">
        <v>64</v>
      </c>
      <c r="F199" s="44">
        <v>24</v>
      </c>
      <c r="G199" s="45">
        <v>40</v>
      </c>
    </row>
    <row r="200" spans="2:7" ht="15" x14ac:dyDescent="0.25">
      <c r="B200" s="16">
        <v>40017</v>
      </c>
      <c r="C200" s="48" t="str">
        <f>VLOOKUP(Table2[[#This Row],[User ID]],Leader!A1:B37,2,0)</f>
        <v>Saeed Abdul Ghani</v>
      </c>
      <c r="D200" s="17">
        <v>43947</v>
      </c>
      <c r="E200" s="44">
        <v>64</v>
      </c>
      <c r="F200" s="44">
        <v>16</v>
      </c>
      <c r="G200" s="45">
        <v>48</v>
      </c>
    </row>
    <row r="201" spans="2:7" ht="15" x14ac:dyDescent="0.25">
      <c r="B201" s="16">
        <v>40024</v>
      </c>
      <c r="C201" s="48" t="str">
        <f>VLOOKUP(Table2[[#This Row],[User ID]],Leader!A1:B37,2,0)</f>
        <v>Khaled Sayed Hussein Jaber</v>
      </c>
      <c r="D201" s="17">
        <v>43947</v>
      </c>
      <c r="E201" s="44">
        <v>48</v>
      </c>
      <c r="F201" s="44">
        <v>0</v>
      </c>
      <c r="G201" s="45">
        <v>48</v>
      </c>
    </row>
    <row r="202" spans="2:7" ht="15" x14ac:dyDescent="0.25">
      <c r="B202" s="16">
        <v>40015</v>
      </c>
      <c r="C202" s="48" t="str">
        <f>VLOOKUP(Table2[[#This Row],[User ID]],Leader!A1:B37,2,0)</f>
        <v>Muhammad Hussein Imam</v>
      </c>
      <c r="D202" s="17">
        <v>43947</v>
      </c>
      <c r="E202" s="44">
        <v>75</v>
      </c>
      <c r="F202" s="44">
        <v>25</v>
      </c>
      <c r="G202" s="45">
        <v>50</v>
      </c>
    </row>
    <row r="203" spans="2:7" ht="15" x14ac:dyDescent="0.25">
      <c r="B203" s="16">
        <v>40025</v>
      </c>
      <c r="C203" s="48" t="str">
        <f>VLOOKUP(Table2[[#This Row],[User ID]],Leader!A1:B37,2,0)</f>
        <v>Mohamed Wani</v>
      </c>
      <c r="D203" s="17">
        <v>43947</v>
      </c>
      <c r="E203" s="44">
        <v>50</v>
      </c>
      <c r="F203" s="44">
        <v>31</v>
      </c>
      <c r="G203" s="45">
        <v>19</v>
      </c>
    </row>
    <row r="204" spans="2:7" ht="15" x14ac:dyDescent="0.25">
      <c r="B204" s="16">
        <v>40018</v>
      </c>
      <c r="C204" s="48" t="str">
        <f>VLOOKUP(Table2[[#This Row],[User ID]],Leader!A1:B37,2,0)</f>
        <v>Faisal Younes</v>
      </c>
      <c r="D204" s="17">
        <v>43947</v>
      </c>
      <c r="E204" s="44">
        <v>56</v>
      </c>
      <c r="F204" s="44">
        <v>10</v>
      </c>
      <c r="G204" s="45">
        <v>46</v>
      </c>
    </row>
    <row r="205" spans="2:7" ht="15" x14ac:dyDescent="0.25">
      <c r="B205" s="16">
        <v>40035</v>
      </c>
      <c r="C205" s="48" t="str">
        <f>VLOOKUP(Table2[[#This Row],[User ID]],Leader!A1:B37,2,0)</f>
        <v>Abdul Rahman Habib</v>
      </c>
      <c r="D205" s="17">
        <v>43947</v>
      </c>
      <c r="E205" s="44">
        <v>40</v>
      </c>
      <c r="F205" s="44">
        <v>16</v>
      </c>
      <c r="G205" s="45">
        <v>24</v>
      </c>
    </row>
    <row r="206" spans="2:7" ht="15" x14ac:dyDescent="0.25">
      <c r="B206" s="16">
        <v>40022</v>
      </c>
      <c r="C206" s="48" t="str">
        <f>VLOOKUP(Table2[[#This Row],[User ID]],Leader!A1:B37,2,0)</f>
        <v>Syed Noor Abu Al-Kalam</v>
      </c>
      <c r="D206" s="17">
        <v>43947</v>
      </c>
      <c r="E206" s="44">
        <v>40</v>
      </c>
      <c r="F206" s="44">
        <v>0</v>
      </c>
      <c r="G206" s="45">
        <v>40</v>
      </c>
    </row>
    <row r="207" spans="2:7" ht="15" x14ac:dyDescent="0.25">
      <c r="B207" s="16">
        <v>40023</v>
      </c>
      <c r="C207" s="48" t="str">
        <f>VLOOKUP(Table2[[#This Row],[User ID]],Leader!A1:B37,2,0)</f>
        <v>Mohammed Taher</v>
      </c>
      <c r="D207" s="17">
        <v>43947</v>
      </c>
      <c r="E207" s="44">
        <v>80</v>
      </c>
      <c r="F207" s="44">
        <v>14</v>
      </c>
      <c r="G207" s="45">
        <v>66</v>
      </c>
    </row>
    <row r="208" spans="2:7" ht="15" x14ac:dyDescent="0.25">
      <c r="B208" s="16">
        <v>40026</v>
      </c>
      <c r="C208" s="48" t="str">
        <f>VLOOKUP(Table2[[#This Row],[User ID]],Leader!A1:B37,2,0)</f>
        <v>Noor Hakim Ali</v>
      </c>
      <c r="D208" s="17">
        <v>43947</v>
      </c>
      <c r="E208" s="44">
        <v>48</v>
      </c>
      <c r="F208" s="44">
        <v>30</v>
      </c>
      <c r="G208" s="45">
        <v>18</v>
      </c>
    </row>
    <row r="209" spans="2:7" ht="15" x14ac:dyDescent="0.25">
      <c r="B209" s="16">
        <v>40028</v>
      </c>
      <c r="C209" s="48" t="str">
        <f>VLOOKUP(Table2[[#This Row],[User ID]],Leader!A1:B37,2,0)</f>
        <v>Mohammad Amin</v>
      </c>
      <c r="D209" s="17">
        <v>43947</v>
      </c>
      <c r="E209" s="44">
        <v>40</v>
      </c>
      <c r="F209" s="44">
        <v>27</v>
      </c>
      <c r="G209" s="45">
        <v>13</v>
      </c>
    </row>
    <row r="210" spans="2:7" ht="15" x14ac:dyDescent="0.25">
      <c r="B210" s="16">
        <v>40027</v>
      </c>
      <c r="C210" s="48" t="str">
        <f>VLOOKUP(Table2[[#This Row],[User ID]],Leader!A1:B37,2,0)</f>
        <v>Walid Nour Ahmed</v>
      </c>
      <c r="D210" s="17">
        <v>43947</v>
      </c>
      <c r="E210" s="44">
        <v>80</v>
      </c>
      <c r="F210" s="44">
        <v>35</v>
      </c>
      <c r="G210" s="45">
        <v>45</v>
      </c>
    </row>
    <row r="211" spans="2:7" ht="15" x14ac:dyDescent="0.25">
      <c r="B211" s="16">
        <v>40031</v>
      </c>
      <c r="C211" s="48" t="str">
        <f>VLOOKUP(Table2[[#This Row],[User ID]],Leader!A1:B37,2,0)</f>
        <v>Raheem allah anaam allah</v>
      </c>
      <c r="D211" s="17">
        <v>43947</v>
      </c>
      <c r="E211" s="44">
        <v>64</v>
      </c>
      <c r="F211" s="44">
        <v>8</v>
      </c>
      <c r="G211" s="45">
        <v>56</v>
      </c>
    </row>
    <row r="212" spans="2:7" ht="15" x14ac:dyDescent="0.25">
      <c r="B212" s="16">
        <v>40013</v>
      </c>
      <c r="C212" s="48" t="str">
        <f>VLOOKUP(Table2[[#This Row],[User ID]],Leader!A1:B37,2,0)</f>
        <v xml:space="preserve">Hamid Hussain </v>
      </c>
      <c r="D212" s="17">
        <v>43947</v>
      </c>
      <c r="E212" s="44">
        <v>56</v>
      </c>
      <c r="F212" s="44">
        <v>4</v>
      </c>
      <c r="G212" s="45">
        <v>52</v>
      </c>
    </row>
    <row r="213" spans="2:7" ht="15" x14ac:dyDescent="0.25">
      <c r="B213" s="16">
        <v>40021</v>
      </c>
      <c r="C213" s="48" t="str">
        <f>VLOOKUP(Table2[[#This Row],[User ID]],Leader!A1:B37,2,0)</f>
        <v>Abdul Wahab Abdullah</v>
      </c>
      <c r="D213" s="17">
        <v>43947</v>
      </c>
      <c r="E213" s="44">
        <v>72</v>
      </c>
      <c r="F213" s="44">
        <v>24</v>
      </c>
      <c r="G213" s="45">
        <v>48</v>
      </c>
    </row>
    <row r="214" spans="2:7" ht="5.4" customHeight="1" x14ac:dyDescent="0.25">
      <c r="B214" s="68"/>
      <c r="C214" s="69" t="e">
        <f>VLOOKUP(Table2[[#This Row],[User ID]],Leader!A149:B185,2,0)</f>
        <v>#N/A</v>
      </c>
      <c r="D214" s="70"/>
      <c r="E214" s="71"/>
      <c r="F214" s="71"/>
      <c r="G214" s="72"/>
    </row>
    <row r="215" spans="2:7" ht="15" x14ac:dyDescent="0.25">
      <c r="B215" s="16">
        <v>40031</v>
      </c>
      <c r="C215" s="48" t="str">
        <f>VLOOKUP(Table2[[#This Row],[User ID]],Leader!A1:B37,2,0)</f>
        <v>Raheem allah anaam allah</v>
      </c>
      <c r="D215" s="17">
        <v>43948</v>
      </c>
      <c r="E215" s="44">
        <v>70</v>
      </c>
      <c r="F215" s="44">
        <v>0</v>
      </c>
      <c r="G215" s="45">
        <v>70</v>
      </c>
    </row>
    <row r="216" spans="2:7" ht="15" x14ac:dyDescent="0.25">
      <c r="B216" s="16">
        <v>40001</v>
      </c>
      <c r="C216" s="48" t="str">
        <f>VLOOKUP(Table2[[#This Row],[User ID]],Leader!A1:B37,2,0)</f>
        <v>Abdul Rahim Abdul</v>
      </c>
      <c r="D216" s="17">
        <v>43948</v>
      </c>
      <c r="E216" s="44">
        <v>30</v>
      </c>
      <c r="F216" s="44">
        <v>0</v>
      </c>
      <c r="G216" s="45">
        <v>30</v>
      </c>
    </row>
    <row r="217" spans="2:7" ht="15" x14ac:dyDescent="0.25">
      <c r="B217" s="16">
        <v>40018</v>
      </c>
      <c r="C217" s="48" t="str">
        <f>VLOOKUP(Table2[[#This Row],[User ID]],Leader!A1:B37,2,0)</f>
        <v>Faisal Younes</v>
      </c>
      <c r="D217" s="17">
        <v>43948</v>
      </c>
      <c r="E217" s="44">
        <v>60</v>
      </c>
      <c r="F217" s="44">
        <v>25</v>
      </c>
      <c r="G217" s="45">
        <v>35</v>
      </c>
    </row>
    <row r="218" spans="2:7" ht="15" x14ac:dyDescent="0.25">
      <c r="B218" s="16">
        <v>40035</v>
      </c>
      <c r="C218" s="48" t="str">
        <f>VLOOKUP(Table2[[#This Row],[User ID]],Leader!A1:B37,2,0)</f>
        <v>Abdul Rahman Habib</v>
      </c>
      <c r="D218" s="17">
        <v>43948</v>
      </c>
      <c r="E218" s="44">
        <v>56</v>
      </c>
      <c r="F218" s="44">
        <v>28</v>
      </c>
      <c r="G218" s="45">
        <v>28</v>
      </c>
    </row>
    <row r="219" spans="2:7" ht="15" x14ac:dyDescent="0.25">
      <c r="B219" s="16">
        <v>40026</v>
      </c>
      <c r="C219" s="48" t="str">
        <f>VLOOKUP(Table2[[#This Row],[User ID]],Leader!A1:B37,2,0)</f>
        <v>Noor Hakim Ali</v>
      </c>
      <c r="D219" s="17">
        <v>43948</v>
      </c>
      <c r="E219" s="44">
        <v>50</v>
      </c>
      <c r="F219" s="44">
        <v>18</v>
      </c>
      <c r="G219" s="45">
        <v>32</v>
      </c>
    </row>
    <row r="220" spans="2:7" ht="15" x14ac:dyDescent="0.25">
      <c r="B220" s="16">
        <v>40022</v>
      </c>
      <c r="C220" s="48" t="str">
        <f>VLOOKUP(Table2[[#This Row],[User ID]],Leader!A1:B37,2,0)</f>
        <v>Syed Noor Abu Al-Kalam</v>
      </c>
      <c r="D220" s="17">
        <v>43948</v>
      </c>
      <c r="E220" s="44">
        <v>56</v>
      </c>
      <c r="F220" s="44">
        <v>16</v>
      </c>
      <c r="G220" s="45">
        <v>40</v>
      </c>
    </row>
    <row r="221" spans="2:7" ht="15" x14ac:dyDescent="0.25">
      <c r="B221" s="16">
        <v>40032</v>
      </c>
      <c r="C221" s="48">
        <f>VLOOKUP(Table2[[#This Row],[User ID]],Leader!A1:B37,2,0)</f>
        <v>0</v>
      </c>
      <c r="D221" s="17">
        <v>43948</v>
      </c>
      <c r="E221" s="44">
        <v>60</v>
      </c>
      <c r="F221" s="44">
        <v>31</v>
      </c>
      <c r="G221" s="45">
        <v>29</v>
      </c>
    </row>
    <row r="222" spans="2:7" ht="15" x14ac:dyDescent="0.25">
      <c r="B222" s="16">
        <v>40013</v>
      </c>
      <c r="C222" s="48" t="str">
        <f>VLOOKUP(Table2[[#This Row],[User ID]],Leader!A1:B37,2,0)</f>
        <v xml:space="preserve">Hamid Hussain </v>
      </c>
      <c r="D222" s="17">
        <v>43948</v>
      </c>
      <c r="E222" s="44">
        <v>60</v>
      </c>
      <c r="F222" s="44">
        <v>5</v>
      </c>
      <c r="G222" s="45">
        <v>55</v>
      </c>
    </row>
    <row r="223" spans="2:7" ht="15" x14ac:dyDescent="0.25">
      <c r="B223" s="16">
        <v>40023</v>
      </c>
      <c r="C223" s="48" t="str">
        <f>VLOOKUP(Table2[[#This Row],[User ID]],Leader!A1:B37,2,0)</f>
        <v>Mohammed Taher</v>
      </c>
      <c r="D223" s="17">
        <v>43948</v>
      </c>
      <c r="E223" s="44">
        <v>56</v>
      </c>
      <c r="F223" s="44">
        <v>0</v>
      </c>
      <c r="G223" s="45">
        <v>56</v>
      </c>
    </row>
    <row r="224" spans="2:7" ht="15" x14ac:dyDescent="0.25">
      <c r="B224" s="16">
        <v>40024</v>
      </c>
      <c r="C224" s="48" t="str">
        <f>VLOOKUP(Table2[[#This Row],[User ID]],Leader!A1:B37,2,0)</f>
        <v>Khaled Sayed Hussein Jaber</v>
      </c>
      <c r="D224" s="17">
        <v>43948</v>
      </c>
      <c r="E224" s="44">
        <v>48</v>
      </c>
      <c r="F224" s="44">
        <v>25</v>
      </c>
      <c r="G224" s="45">
        <v>23</v>
      </c>
    </row>
    <row r="225" spans="2:7" ht="15" x14ac:dyDescent="0.25">
      <c r="B225" s="16">
        <v>40025</v>
      </c>
      <c r="C225" s="48" t="str">
        <f>VLOOKUP(Table2[[#This Row],[User ID]],Leader!A1:B37,2,0)</f>
        <v>Mohamed Wani</v>
      </c>
      <c r="D225" s="17">
        <v>43948</v>
      </c>
      <c r="E225" s="44">
        <v>60</v>
      </c>
      <c r="F225" s="44">
        <v>17</v>
      </c>
      <c r="G225" s="45">
        <v>43</v>
      </c>
    </row>
    <row r="226" spans="2:7" ht="15" x14ac:dyDescent="0.25">
      <c r="B226" s="16">
        <v>40028</v>
      </c>
      <c r="C226" s="48" t="str">
        <f>VLOOKUP(Table2[[#This Row],[User ID]],Leader!A1:B37,2,0)</f>
        <v>Mohammad Amin</v>
      </c>
      <c r="D226" s="17">
        <v>43948</v>
      </c>
      <c r="E226" s="44">
        <v>60</v>
      </c>
      <c r="F226" s="44">
        <v>10</v>
      </c>
      <c r="G226" s="45">
        <v>50</v>
      </c>
    </row>
    <row r="227" spans="2:7" ht="15" x14ac:dyDescent="0.25">
      <c r="B227" s="16">
        <v>40015</v>
      </c>
      <c r="C227" s="48" t="str">
        <f>VLOOKUP(Table2[[#This Row],[User ID]],Leader!A1:B37,2,0)</f>
        <v>Muhammad Hussein Imam</v>
      </c>
      <c r="D227" s="17">
        <v>43948</v>
      </c>
      <c r="E227" s="44">
        <v>64</v>
      </c>
      <c r="F227" s="44">
        <v>26</v>
      </c>
      <c r="G227" s="45">
        <v>38</v>
      </c>
    </row>
    <row r="228" spans="2:7" ht="15" x14ac:dyDescent="0.25">
      <c r="B228" s="16">
        <v>40030</v>
      </c>
      <c r="C228" s="48" t="str">
        <f>VLOOKUP(Table2[[#This Row],[User ID]],Leader!A1:B37,2,0)</f>
        <v>Khamis Ahmed</v>
      </c>
      <c r="D228" s="17">
        <v>43948</v>
      </c>
      <c r="E228" s="44">
        <v>56</v>
      </c>
      <c r="F228" s="44">
        <v>27</v>
      </c>
      <c r="G228" s="45">
        <v>29</v>
      </c>
    </row>
    <row r="229" spans="2:7" ht="15" x14ac:dyDescent="0.25">
      <c r="B229" s="16">
        <v>40029</v>
      </c>
      <c r="C229" s="48" t="str">
        <f>VLOOKUP(Table2[[#This Row],[User ID]],Leader!A1:B37,2,0)</f>
        <v>Musa said</v>
      </c>
      <c r="D229" s="17">
        <v>43948</v>
      </c>
      <c r="E229" s="44">
        <v>60</v>
      </c>
      <c r="F229" s="44">
        <v>20</v>
      </c>
      <c r="G229" s="45">
        <v>40</v>
      </c>
    </row>
    <row r="230" spans="2:7" ht="15" x14ac:dyDescent="0.25">
      <c r="B230" s="16">
        <v>40027</v>
      </c>
      <c r="C230" s="48" t="str">
        <f>VLOOKUP(Table2[[#This Row],[User ID]],Leader!A1:B37,2,0)</f>
        <v>Walid Nour Ahmed</v>
      </c>
      <c r="D230" s="17">
        <v>43948</v>
      </c>
      <c r="E230" s="44">
        <v>64</v>
      </c>
      <c r="F230" s="44">
        <v>0</v>
      </c>
      <c r="G230" s="45">
        <v>64</v>
      </c>
    </row>
    <row r="231" spans="2:7" ht="15" x14ac:dyDescent="0.25">
      <c r="B231" s="16">
        <v>40034</v>
      </c>
      <c r="C231" s="48" t="str">
        <f>VLOOKUP(Table2[[#This Row],[User ID]],Leader!A1:B37,2,0)</f>
        <v>Osama Ahmed</v>
      </c>
      <c r="D231" s="17">
        <v>43948</v>
      </c>
      <c r="E231" s="44">
        <v>56</v>
      </c>
      <c r="F231" s="44">
        <v>0</v>
      </c>
      <c r="G231" s="45">
        <v>56</v>
      </c>
    </row>
    <row r="232" spans="2:7" ht="15" x14ac:dyDescent="0.25">
      <c r="B232" s="16">
        <v>40021</v>
      </c>
      <c r="C232" s="48" t="str">
        <f>VLOOKUP(Table2[[#This Row],[User ID]],Leader!A1:B37,2,0)</f>
        <v>Abdul Wahab Abdullah</v>
      </c>
      <c r="D232" s="17">
        <v>43948</v>
      </c>
      <c r="E232" s="44">
        <v>70</v>
      </c>
      <c r="F232" s="44">
        <v>0</v>
      </c>
      <c r="G232" s="45">
        <v>70</v>
      </c>
    </row>
    <row r="233" spans="2:7" ht="15" x14ac:dyDescent="0.25">
      <c r="B233" s="16">
        <v>40003</v>
      </c>
      <c r="C233" s="48" t="str">
        <f>VLOOKUP(Table2[[#This Row],[User ID]],Leader!A1:B37,2,0)</f>
        <v>Muhammad Ali Ahmed Mabrouk</v>
      </c>
      <c r="D233" s="17">
        <v>43948</v>
      </c>
      <c r="E233" s="44">
        <v>70</v>
      </c>
      <c r="F233" s="44">
        <v>10</v>
      </c>
      <c r="G233" s="45">
        <v>60</v>
      </c>
    </row>
    <row r="234" spans="2:7" ht="15" x14ac:dyDescent="0.25">
      <c r="B234" s="16">
        <v>40004</v>
      </c>
      <c r="C234" s="48" t="str">
        <f>VLOOKUP(Table2[[#This Row],[User ID]],Leader!A1:B37,2,0)</f>
        <v>Faraj Hassan Mohammed Bagdadi</v>
      </c>
      <c r="D234" s="17">
        <v>43948</v>
      </c>
      <c r="E234" s="44">
        <v>64</v>
      </c>
      <c r="F234" s="44">
        <v>24</v>
      </c>
      <c r="G234" s="45">
        <v>40</v>
      </c>
    </row>
    <row r="235" spans="2:7" ht="15" x14ac:dyDescent="0.25">
      <c r="B235" s="16">
        <v>40006</v>
      </c>
      <c r="C235" s="48" t="str">
        <f>VLOOKUP(Table2[[#This Row],[User ID]],Leader!A1:B37,2,0)</f>
        <v>Mahmoud Abdulnabi Salim Ahmed</v>
      </c>
      <c r="D235" s="17">
        <v>43948</v>
      </c>
      <c r="E235" s="44">
        <v>70</v>
      </c>
      <c r="F235" s="44">
        <v>34</v>
      </c>
      <c r="G235" s="45">
        <v>36</v>
      </c>
    </row>
    <row r="236" spans="2:7" ht="15" x14ac:dyDescent="0.25">
      <c r="B236" s="16">
        <v>40007</v>
      </c>
      <c r="C236" s="48" t="str">
        <f>VLOOKUP(Table2[[#This Row],[User ID]],Leader!A1:B37,2,0)</f>
        <v>Mohamed Ismail Abdel-Sattar Attia</v>
      </c>
      <c r="D236" s="17">
        <v>43948</v>
      </c>
      <c r="E236" s="44">
        <v>64</v>
      </c>
      <c r="F236" s="44">
        <v>17</v>
      </c>
      <c r="G236" s="45">
        <v>47</v>
      </c>
    </row>
    <row r="237" spans="2:7" ht="15" x14ac:dyDescent="0.25">
      <c r="B237" s="16">
        <v>40005</v>
      </c>
      <c r="C237" s="48" t="str">
        <f>VLOOKUP(Table2[[#This Row],[User ID]],Leader!A1:B37,2,0)</f>
        <v>Waqar Ahmed Naik Muhammad</v>
      </c>
      <c r="D237" s="17">
        <v>43948</v>
      </c>
      <c r="E237" s="44">
        <v>60</v>
      </c>
      <c r="F237" s="44">
        <v>11</v>
      </c>
      <c r="G237" s="45">
        <v>49</v>
      </c>
    </row>
    <row r="238" spans="2:7" ht="15" x14ac:dyDescent="0.25">
      <c r="B238" s="16">
        <v>40002</v>
      </c>
      <c r="C238" s="48" t="str">
        <f>VLOOKUP(Table2[[#This Row],[User ID]],Leader!A1:B37,2,0)</f>
        <v>Mostafa Ahmed Mohamed Tamim</v>
      </c>
      <c r="D238" s="17">
        <v>43948</v>
      </c>
      <c r="E238" s="44">
        <v>56</v>
      </c>
      <c r="F238" s="44">
        <v>13</v>
      </c>
      <c r="G238" s="45">
        <v>43</v>
      </c>
    </row>
    <row r="239" spans="2:7" ht="15" x14ac:dyDescent="0.25">
      <c r="B239" s="16">
        <v>40033</v>
      </c>
      <c r="C239" s="48" t="str">
        <f>VLOOKUP(Table2[[#This Row],[User ID]],Leader!A1:B37,2,0)</f>
        <v>Zaher Ahmed</v>
      </c>
      <c r="D239" s="17">
        <v>43948</v>
      </c>
      <c r="E239" s="44">
        <v>56</v>
      </c>
      <c r="F239" s="44">
        <v>38</v>
      </c>
      <c r="G239" s="45">
        <v>18</v>
      </c>
    </row>
    <row r="240" spans="2:7" ht="15" x14ac:dyDescent="0.25">
      <c r="B240" s="16">
        <v>40008</v>
      </c>
      <c r="C240" s="48" t="str">
        <f>VLOOKUP(Table2[[#This Row],[User ID]],Leader!A1:B37,2,0)</f>
        <v>Merciful Jules swarms of Jules</v>
      </c>
      <c r="D240" s="17">
        <v>43948</v>
      </c>
      <c r="E240" s="44">
        <v>55</v>
      </c>
      <c r="F240" s="44">
        <v>14</v>
      </c>
      <c r="G240" s="45">
        <v>41</v>
      </c>
    </row>
    <row r="241" spans="2:7" ht="15" x14ac:dyDescent="0.25">
      <c r="B241" s="16">
        <v>40010</v>
      </c>
      <c r="C241" s="48" t="str">
        <f>VLOOKUP(Table2[[#This Row],[User ID]],Leader!A1:B37,2,0)</f>
        <v>Mohy Al-Din Abd Allah El-Sayed Hassan</v>
      </c>
      <c r="D241" s="17">
        <v>43948</v>
      </c>
      <c r="E241" s="44">
        <v>58</v>
      </c>
      <c r="F241" s="44">
        <v>0</v>
      </c>
      <c r="G241" s="45">
        <v>58</v>
      </c>
    </row>
    <row r="242" spans="2:7" ht="15" x14ac:dyDescent="0.25">
      <c r="B242" s="16">
        <v>40017</v>
      </c>
      <c r="C242" s="48" t="str">
        <f>VLOOKUP(Table2[[#This Row],[User ID]],Leader!A1:B37,2,0)</f>
        <v>Saeed Abdul Ghani</v>
      </c>
      <c r="D242" s="17">
        <v>43948</v>
      </c>
      <c r="E242" s="44">
        <v>70</v>
      </c>
      <c r="F242" s="44">
        <v>0</v>
      </c>
      <c r="G242" s="45">
        <v>70</v>
      </c>
    </row>
    <row r="243" spans="2:7" ht="15" x14ac:dyDescent="0.25">
      <c r="B243" s="16">
        <v>40016</v>
      </c>
      <c r="C243" s="48" t="str">
        <f>VLOOKUP(Table2[[#This Row],[User ID]],Leader!A1:B37,2,0)</f>
        <v>Mohamed Al-Sharqawi</v>
      </c>
      <c r="D243" s="17">
        <v>43948</v>
      </c>
      <c r="E243" s="44">
        <v>60</v>
      </c>
      <c r="F243" s="44">
        <v>5</v>
      </c>
      <c r="G243" s="45">
        <v>55</v>
      </c>
    </row>
    <row r="244" spans="2:7" ht="15" x14ac:dyDescent="0.25">
      <c r="B244" s="16">
        <v>40020</v>
      </c>
      <c r="C244" s="48" t="str">
        <f>VLOOKUP(Table2[[#This Row],[User ID]],Leader!A1:B37,2,0)</f>
        <v>Ahmed Abu Bakr</v>
      </c>
      <c r="D244" s="17">
        <v>43948</v>
      </c>
      <c r="E244" s="44">
        <v>56</v>
      </c>
      <c r="F244" s="44">
        <v>25</v>
      </c>
      <c r="G244" s="45">
        <v>31</v>
      </c>
    </row>
    <row r="245" spans="2:7" ht="15" x14ac:dyDescent="0.25">
      <c r="B245" s="16"/>
      <c r="C245" s="48" t="e">
        <f>VLOOKUP(Table2[[#This Row],[User ID]],Leader!A1:B37,2,0)</f>
        <v>#N/A</v>
      </c>
      <c r="D245" s="17">
        <v>43948</v>
      </c>
      <c r="E245" s="44">
        <v>56</v>
      </c>
      <c r="F245" s="44">
        <v>32</v>
      </c>
      <c r="G245" s="45">
        <v>24</v>
      </c>
    </row>
    <row r="246" spans="2:7" ht="5.4" customHeight="1" x14ac:dyDescent="0.25">
      <c r="B246" s="68"/>
      <c r="C246" s="69" t="e">
        <f>VLOOKUP(Table2[[#This Row],[User ID]],Leader!A181:B217,2,0)</f>
        <v>#N/A</v>
      </c>
      <c r="D246" s="70"/>
      <c r="E246" s="71"/>
      <c r="F246" s="71"/>
      <c r="G246" s="72"/>
    </row>
    <row r="247" spans="2:7" ht="15" x14ac:dyDescent="0.25">
      <c r="B247" s="16">
        <v>40021</v>
      </c>
      <c r="C247" s="48" t="str">
        <f>VLOOKUP(Table2[[#This Row],[User ID]],Leader!A1:B37,2,0)</f>
        <v>Abdul Wahab Abdullah</v>
      </c>
      <c r="D247" s="17">
        <v>43949</v>
      </c>
      <c r="E247" s="44">
        <v>72</v>
      </c>
      <c r="F247" s="44">
        <v>0</v>
      </c>
      <c r="G247" s="45">
        <v>72</v>
      </c>
    </row>
    <row r="248" spans="2:7" ht="15" x14ac:dyDescent="0.25">
      <c r="B248" s="16">
        <v>40027</v>
      </c>
      <c r="C248" s="48" t="str">
        <f>VLOOKUP(Table2[[#This Row],[User ID]],Leader!A1:B37,2,0)</f>
        <v>Walid Nour Ahmed</v>
      </c>
      <c r="D248" s="17">
        <v>43949</v>
      </c>
      <c r="E248" s="44">
        <v>142</v>
      </c>
      <c r="F248" s="44">
        <v>40</v>
      </c>
      <c r="G248" s="45">
        <v>102</v>
      </c>
    </row>
    <row r="249" spans="2:7" ht="15" x14ac:dyDescent="0.25">
      <c r="B249" s="16">
        <v>40023</v>
      </c>
      <c r="C249" s="48" t="str">
        <f>VLOOKUP(Table2[[#This Row],[User ID]],Leader!A1:B37,2,0)</f>
        <v>Mohammed Taher</v>
      </c>
      <c r="D249" s="17">
        <v>43949</v>
      </c>
      <c r="E249" s="44">
        <v>80</v>
      </c>
      <c r="F249" s="44">
        <v>0</v>
      </c>
      <c r="G249" s="45">
        <v>80</v>
      </c>
    </row>
    <row r="250" spans="2:7" ht="15" x14ac:dyDescent="0.25">
      <c r="B250" s="16">
        <v>40001</v>
      </c>
      <c r="C250" s="48" t="str">
        <f>VLOOKUP(Table2[[#This Row],[User ID]],Leader!A1:B37,2,0)</f>
        <v>Abdul Rahim Abdul</v>
      </c>
      <c r="D250" s="17">
        <v>43949</v>
      </c>
      <c r="E250" s="44">
        <v>56</v>
      </c>
      <c r="F250" s="44">
        <v>17</v>
      </c>
      <c r="G250" s="45">
        <v>39</v>
      </c>
    </row>
    <row r="251" spans="2:7" ht="15" x14ac:dyDescent="0.25">
      <c r="B251" s="16">
        <v>40035</v>
      </c>
      <c r="C251" s="48" t="str">
        <f>VLOOKUP(Table2[[#This Row],[User ID]],Leader!A1:B37,2,0)</f>
        <v>Abdul Rahman Habib</v>
      </c>
      <c r="D251" s="17">
        <v>43949</v>
      </c>
      <c r="E251" s="44">
        <v>80</v>
      </c>
      <c r="F251" s="44">
        <v>24</v>
      </c>
      <c r="G251" s="45">
        <v>56</v>
      </c>
    </row>
    <row r="252" spans="2:7" ht="15" x14ac:dyDescent="0.25">
      <c r="B252" s="16">
        <v>40030</v>
      </c>
      <c r="C252" s="48" t="str">
        <f>VLOOKUP(Table2[[#This Row],[User ID]],Leader!A1:B37,2,0)</f>
        <v>Khamis Ahmed</v>
      </c>
      <c r="D252" s="17">
        <v>43949</v>
      </c>
      <c r="E252" s="44">
        <v>60</v>
      </c>
      <c r="F252" s="44">
        <v>21</v>
      </c>
      <c r="G252" s="45">
        <v>39</v>
      </c>
    </row>
    <row r="253" spans="2:7" ht="15" x14ac:dyDescent="0.25">
      <c r="B253" s="16">
        <v>40026</v>
      </c>
      <c r="C253" s="48" t="str">
        <f>VLOOKUP(Table2[[#This Row],[User ID]],Leader!A1:B37,2,0)</f>
        <v>Noor Hakim Ali</v>
      </c>
      <c r="D253" s="17">
        <v>43949</v>
      </c>
      <c r="E253" s="44">
        <v>50</v>
      </c>
      <c r="F253" s="44">
        <v>15</v>
      </c>
      <c r="G253" s="45">
        <v>35</v>
      </c>
    </row>
    <row r="254" spans="2:7" ht="15" x14ac:dyDescent="0.25">
      <c r="B254" s="16">
        <v>40028</v>
      </c>
      <c r="C254" s="48" t="str">
        <f>VLOOKUP(Table2[[#This Row],[User ID]],Leader!A1:B37,2,0)</f>
        <v>Mohammad Amin</v>
      </c>
      <c r="D254" s="17">
        <v>43949</v>
      </c>
      <c r="E254" s="44">
        <v>80</v>
      </c>
      <c r="F254" s="44">
        <v>22</v>
      </c>
      <c r="G254" s="45">
        <v>58</v>
      </c>
    </row>
    <row r="255" spans="2:7" ht="15" x14ac:dyDescent="0.25">
      <c r="B255" s="16">
        <v>40016</v>
      </c>
      <c r="C255" s="48" t="str">
        <f>VLOOKUP(Table2[[#This Row],[User ID]],Leader!A1:B37,2,0)</f>
        <v>Mohamed Al-Sharqawi</v>
      </c>
      <c r="D255" s="17">
        <v>43949</v>
      </c>
      <c r="E255" s="44">
        <v>60</v>
      </c>
      <c r="F255" s="44">
        <v>0</v>
      </c>
      <c r="G255" s="45">
        <v>60</v>
      </c>
    </row>
    <row r="256" spans="2:7" ht="15" x14ac:dyDescent="0.25">
      <c r="B256" s="16">
        <v>40024</v>
      </c>
      <c r="C256" s="48" t="str">
        <f>VLOOKUP(Table2[[#This Row],[User ID]],Leader!A1:B37,2,0)</f>
        <v>Khaled Sayed Hussein Jaber</v>
      </c>
      <c r="D256" s="17">
        <v>43949</v>
      </c>
      <c r="E256" s="44">
        <v>50</v>
      </c>
      <c r="F256" s="44">
        <v>14</v>
      </c>
      <c r="G256" s="45">
        <v>36</v>
      </c>
    </row>
    <row r="257" spans="2:8" ht="15" x14ac:dyDescent="0.25">
      <c r="B257" s="16">
        <v>40036</v>
      </c>
      <c r="C257" s="48" t="str">
        <f>VLOOKUP(Table2[[#This Row],[User ID]],Leader!A1:B37,2,0)</f>
        <v>Motaua</v>
      </c>
      <c r="D257" s="17">
        <v>43949</v>
      </c>
      <c r="E257" s="44">
        <v>56</v>
      </c>
      <c r="F257" s="44">
        <v>5</v>
      </c>
      <c r="G257" s="45">
        <v>51</v>
      </c>
    </row>
    <row r="258" spans="2:8" ht="15" x14ac:dyDescent="0.25">
      <c r="B258" s="16">
        <v>40013</v>
      </c>
      <c r="C258" s="48" t="str">
        <f>VLOOKUP(Table2[[#This Row],[User ID]],Leader!A1:B37,2,0)</f>
        <v xml:space="preserve">Hamid Hussain </v>
      </c>
      <c r="D258" s="17">
        <v>43949</v>
      </c>
      <c r="E258" s="44">
        <v>56</v>
      </c>
      <c r="F258" s="44">
        <v>15</v>
      </c>
      <c r="G258" s="45">
        <v>41</v>
      </c>
    </row>
    <row r="259" spans="2:8" ht="15" x14ac:dyDescent="0.25">
      <c r="B259" s="16">
        <v>40022</v>
      </c>
      <c r="C259" s="48" t="str">
        <f>VLOOKUP(Table2[[#This Row],[User ID]],Leader!A1:B37,2,0)</f>
        <v>Syed Noor Abu Al-Kalam</v>
      </c>
      <c r="D259" s="17">
        <v>43949</v>
      </c>
      <c r="E259" s="44">
        <v>48</v>
      </c>
      <c r="F259" s="44">
        <v>8</v>
      </c>
      <c r="G259" s="45">
        <v>40</v>
      </c>
    </row>
    <row r="260" spans="2:8" ht="15" x14ac:dyDescent="0.25">
      <c r="B260" s="16">
        <v>40018</v>
      </c>
      <c r="C260" s="48" t="str">
        <f>VLOOKUP(Table2[[#This Row],[User ID]],Leader!A1:B37,2,0)</f>
        <v>Faisal Younes</v>
      </c>
      <c r="D260" s="17">
        <v>43949</v>
      </c>
      <c r="E260" s="44">
        <v>65</v>
      </c>
      <c r="F260" s="44">
        <v>5</v>
      </c>
      <c r="G260" s="45">
        <v>59</v>
      </c>
      <c r="H260" s="102" t="s">
        <v>76</v>
      </c>
    </row>
    <row r="261" spans="2:8" ht="15" x14ac:dyDescent="0.25">
      <c r="B261" s="16">
        <v>40031</v>
      </c>
      <c r="C261" s="48" t="str">
        <f>VLOOKUP(Table2[[#This Row],[User ID]],Leader!A1:B37,2,0)</f>
        <v>Raheem allah anaam allah</v>
      </c>
      <c r="D261" s="17">
        <v>43949</v>
      </c>
      <c r="E261" s="44">
        <v>64</v>
      </c>
      <c r="F261" s="44">
        <v>25</v>
      </c>
      <c r="G261" s="45">
        <v>39</v>
      </c>
    </row>
    <row r="262" spans="2:8" ht="15" x14ac:dyDescent="0.25">
      <c r="B262" s="16">
        <v>40004</v>
      </c>
      <c r="C262" s="48" t="str">
        <f>VLOOKUP(Table2[[#This Row],[User ID]],Leader!A1:B37,2,0)</f>
        <v>Faraj Hassan Mohammed Bagdadi</v>
      </c>
      <c r="D262" s="17">
        <v>43949</v>
      </c>
      <c r="E262" s="44">
        <v>60</v>
      </c>
      <c r="F262" s="44">
        <v>15</v>
      </c>
      <c r="G262" s="45">
        <v>45</v>
      </c>
    </row>
    <row r="263" spans="2:8" ht="15" x14ac:dyDescent="0.25">
      <c r="B263" s="16">
        <v>40033</v>
      </c>
      <c r="C263" s="48" t="str">
        <f>VLOOKUP(Table2[[#This Row],[User ID]],Leader!A1:B37,2,0)</f>
        <v>Zaher Ahmed</v>
      </c>
      <c r="D263" s="17">
        <v>43949</v>
      </c>
      <c r="E263" s="44">
        <v>40</v>
      </c>
      <c r="F263" s="44">
        <v>24</v>
      </c>
      <c r="G263" s="45">
        <v>13</v>
      </c>
    </row>
    <row r="264" spans="2:8" ht="15" x14ac:dyDescent="0.25">
      <c r="B264" s="16">
        <v>40029</v>
      </c>
      <c r="C264" s="48" t="str">
        <f>VLOOKUP(Table2[[#This Row],[User ID]],Leader!A1:B37,2,0)</f>
        <v>Musa said</v>
      </c>
      <c r="D264" s="17">
        <v>43949</v>
      </c>
      <c r="E264" s="44">
        <v>40</v>
      </c>
      <c r="F264" s="44">
        <v>0</v>
      </c>
      <c r="G264" s="45">
        <v>40</v>
      </c>
    </row>
    <row r="265" spans="2:8" ht="15" x14ac:dyDescent="0.25">
      <c r="B265" s="16">
        <v>40020</v>
      </c>
      <c r="C265" s="48" t="str">
        <f>VLOOKUP(Table2[[#This Row],[User ID]],Leader!A1:B37,2,0)</f>
        <v>Ahmed Abu Bakr</v>
      </c>
      <c r="D265" s="17">
        <v>43949</v>
      </c>
      <c r="E265" s="44">
        <v>60</v>
      </c>
      <c r="F265" s="44">
        <v>30</v>
      </c>
      <c r="G265" s="45">
        <v>30</v>
      </c>
    </row>
    <row r="266" spans="2:8" ht="15" x14ac:dyDescent="0.25">
      <c r="B266" s="16">
        <v>40007</v>
      </c>
      <c r="C266" s="48" t="str">
        <f>VLOOKUP(Table2[[#This Row],[User ID]],Leader!A1:B37,2,0)</f>
        <v>Mohamed Ismail Abdel-Sattar Attia</v>
      </c>
      <c r="D266" s="17">
        <v>43949</v>
      </c>
      <c r="E266" s="44">
        <v>60</v>
      </c>
      <c r="F266" s="44">
        <v>23</v>
      </c>
      <c r="G266" s="45">
        <v>37</v>
      </c>
    </row>
    <row r="267" spans="2:8" ht="15" x14ac:dyDescent="0.25">
      <c r="B267" s="16">
        <v>40002</v>
      </c>
      <c r="C267" s="48" t="str">
        <f>VLOOKUP(Table2[[#This Row],[User ID]],Leader!A1:B37,2,0)</f>
        <v>Mostafa Ahmed Mohamed Tamim</v>
      </c>
      <c r="D267" s="17">
        <v>43949</v>
      </c>
      <c r="E267" s="44">
        <v>50</v>
      </c>
      <c r="F267" s="44">
        <v>6</v>
      </c>
      <c r="G267" s="45">
        <v>44</v>
      </c>
    </row>
    <row r="268" spans="2:8" ht="15" x14ac:dyDescent="0.25">
      <c r="B268" s="16">
        <v>40009</v>
      </c>
      <c r="C268" s="48" t="str">
        <f>VLOOKUP(Table2[[#This Row],[User ID]],Leader!A1:B37,2,0)</f>
        <v>Sajid Khan Inayet Ur-Rahman</v>
      </c>
      <c r="D268" s="17">
        <v>43949</v>
      </c>
      <c r="E268" s="44">
        <v>70</v>
      </c>
      <c r="F268" s="44">
        <v>14</v>
      </c>
      <c r="G268" s="45">
        <v>56</v>
      </c>
    </row>
    <row r="269" spans="2:8" ht="15" x14ac:dyDescent="0.25">
      <c r="B269" s="16">
        <v>40010</v>
      </c>
      <c r="C269" s="48" t="str">
        <f>VLOOKUP(Table2[[#This Row],[User ID]],Leader!A1:B37,2,0)</f>
        <v>Mohy Al-Din Abd Allah El-Sayed Hassan</v>
      </c>
      <c r="D269" s="17">
        <v>43949</v>
      </c>
      <c r="E269" s="44">
        <v>60</v>
      </c>
      <c r="F269" s="44">
        <v>0</v>
      </c>
      <c r="G269" s="45">
        <v>60</v>
      </c>
    </row>
    <row r="270" spans="2:8" ht="15" x14ac:dyDescent="0.25">
      <c r="B270" s="16">
        <v>40008</v>
      </c>
      <c r="C270" s="48" t="str">
        <f>VLOOKUP(Table2[[#This Row],[User ID]],Leader!A1:B37,2,0)</f>
        <v>Merciful Jules swarms of Jules</v>
      </c>
      <c r="D270" s="17">
        <v>43949</v>
      </c>
      <c r="E270" s="44">
        <v>54</v>
      </c>
      <c r="F270" s="44">
        <v>39</v>
      </c>
      <c r="G270" s="45">
        <v>15</v>
      </c>
    </row>
    <row r="271" spans="2:8" ht="15" x14ac:dyDescent="0.25">
      <c r="B271" s="16">
        <v>40003</v>
      </c>
      <c r="C271" s="48" t="str">
        <f>VLOOKUP(Table2[[#This Row],[User ID]],Leader!A1:B37,2,0)</f>
        <v>Muhammad Ali Ahmed Mabrouk</v>
      </c>
      <c r="D271" s="17">
        <v>43949</v>
      </c>
      <c r="E271" s="44">
        <v>60</v>
      </c>
      <c r="F271" s="44">
        <v>6</v>
      </c>
      <c r="G271" s="45">
        <v>54</v>
      </c>
    </row>
    <row r="272" spans="2:8" ht="15" x14ac:dyDescent="0.25">
      <c r="B272" s="16">
        <v>40005</v>
      </c>
      <c r="C272" s="48" t="str">
        <f>VLOOKUP(Table2[[#This Row],[User ID]],Leader!A1:B37,2,0)</f>
        <v>Waqar Ahmed Naik Muhammad</v>
      </c>
      <c r="D272" s="17">
        <v>43949</v>
      </c>
      <c r="E272" s="44">
        <v>60</v>
      </c>
      <c r="F272" s="44">
        <v>26</v>
      </c>
      <c r="G272" s="45">
        <v>34</v>
      </c>
    </row>
    <row r="273" spans="2:8" ht="15" x14ac:dyDescent="0.25">
      <c r="B273" s="16">
        <v>40025</v>
      </c>
      <c r="C273" s="48" t="str">
        <f>VLOOKUP(Table2[[#This Row],[User ID]],Leader!A1:B37,2,0)</f>
        <v>Mohamed Wani</v>
      </c>
      <c r="D273" s="17">
        <v>43949</v>
      </c>
      <c r="E273" s="44">
        <v>64</v>
      </c>
      <c r="F273" s="44">
        <v>23</v>
      </c>
      <c r="G273" s="45">
        <v>41</v>
      </c>
    </row>
    <row r="274" spans="2:8" ht="15" x14ac:dyDescent="0.25">
      <c r="B274" s="16">
        <v>40015</v>
      </c>
      <c r="C274" s="48" t="str">
        <f>VLOOKUP(Table2[[#This Row],[User ID]],Leader!A1:B37,2,0)</f>
        <v>Muhammad Hussein Imam</v>
      </c>
      <c r="D274" s="17">
        <v>43949</v>
      </c>
      <c r="E274" s="44">
        <v>80</v>
      </c>
      <c r="F274" s="44">
        <v>22</v>
      </c>
      <c r="G274" s="45">
        <v>58</v>
      </c>
    </row>
    <row r="275" spans="2:8" ht="15" x14ac:dyDescent="0.25">
      <c r="B275" s="16">
        <v>40032</v>
      </c>
      <c r="C275" s="48">
        <f>VLOOKUP(Table2[[#This Row],[User ID]],Leader!A1:B37,2,0)</f>
        <v>0</v>
      </c>
      <c r="D275" s="17">
        <v>43949</v>
      </c>
      <c r="E275" s="44">
        <v>60</v>
      </c>
      <c r="F275" s="44">
        <v>27</v>
      </c>
      <c r="G275" s="45">
        <v>33</v>
      </c>
    </row>
    <row r="276" spans="2:8" ht="15" x14ac:dyDescent="0.25">
      <c r="B276" s="16">
        <v>40017</v>
      </c>
      <c r="C276" s="48" t="str">
        <f>VLOOKUP(Table2[[#This Row],[User ID]],Leader!A1:B37,2,0)</f>
        <v>Saeed Abdul Ghani</v>
      </c>
      <c r="D276" s="17">
        <v>43949</v>
      </c>
      <c r="E276" s="44">
        <v>86</v>
      </c>
      <c r="F276" s="44">
        <v>7</v>
      </c>
      <c r="G276" s="45">
        <v>79</v>
      </c>
    </row>
    <row r="277" spans="2:8" ht="15" x14ac:dyDescent="0.25">
      <c r="B277" s="16">
        <v>40066</v>
      </c>
      <c r="C277" s="48" t="s">
        <v>34</v>
      </c>
      <c r="D277" s="17">
        <v>43949</v>
      </c>
      <c r="E277" s="44">
        <v>84</v>
      </c>
      <c r="F277" s="44">
        <v>14</v>
      </c>
      <c r="G277" s="45">
        <v>70</v>
      </c>
    </row>
    <row r="278" spans="2:8" ht="15" x14ac:dyDescent="0.25">
      <c r="B278" s="16"/>
      <c r="C278" s="48" t="s">
        <v>35</v>
      </c>
      <c r="D278" s="17">
        <v>43949</v>
      </c>
      <c r="E278" s="103">
        <v>50</v>
      </c>
      <c r="F278" s="103">
        <v>0</v>
      </c>
      <c r="G278" s="104">
        <v>34</v>
      </c>
      <c r="H278" s="102" t="s">
        <v>74</v>
      </c>
    </row>
    <row r="279" spans="2:8" ht="15" x14ac:dyDescent="0.25">
      <c r="B279" s="16"/>
      <c r="C279" s="48" t="s">
        <v>36</v>
      </c>
      <c r="D279" s="17">
        <v>43949</v>
      </c>
      <c r="E279" s="103">
        <v>30</v>
      </c>
      <c r="F279" s="103">
        <v>0</v>
      </c>
      <c r="G279" s="104">
        <v>0</v>
      </c>
      <c r="H279" s="102" t="s">
        <v>75</v>
      </c>
    </row>
    <row r="280" spans="2:8" ht="5.4" customHeight="1" x14ac:dyDescent="0.25">
      <c r="B280" s="68"/>
      <c r="C280" s="69" t="e">
        <f>VLOOKUP(Table2[[#This Row],[User ID]],Leader!A216:B252,2,0)</f>
        <v>#N/A</v>
      </c>
      <c r="D280" s="70"/>
      <c r="E280" s="71"/>
      <c r="F280" s="71"/>
      <c r="G280" s="72"/>
    </row>
    <row r="281" spans="2:8" ht="15" x14ac:dyDescent="0.25">
      <c r="B281" s="16">
        <v>40027</v>
      </c>
      <c r="C281" s="48" t="str">
        <f>VLOOKUP(Table2[[#This Row],[User ID]],Leader!A2:$B$100,2,0)</f>
        <v>Walid Nour Ahmed</v>
      </c>
      <c r="D281" s="17">
        <v>43950</v>
      </c>
      <c r="E281" s="44">
        <v>100</v>
      </c>
      <c r="F281" s="44"/>
      <c r="G281" s="45"/>
    </row>
    <row r="282" spans="2:8" ht="15" x14ac:dyDescent="0.25">
      <c r="B282" s="16">
        <v>40024</v>
      </c>
      <c r="C282" s="48" t="str">
        <f>VLOOKUP(Table2[[#This Row],[User ID]],Leader!A3:$B$100,2,0)</f>
        <v>Khaled Sayed Hussein Jaber</v>
      </c>
      <c r="D282" s="17">
        <v>43950</v>
      </c>
      <c r="E282" s="44">
        <v>50</v>
      </c>
      <c r="F282" s="44"/>
      <c r="G282" s="45"/>
    </row>
    <row r="283" spans="2:8" ht="15" x14ac:dyDescent="0.25">
      <c r="B283" s="16">
        <v>40006</v>
      </c>
      <c r="C283" s="48" t="str">
        <f>VLOOKUP(Table2[[#This Row],[User ID]],Leader!A4:$B$100,2,0)</f>
        <v>Mahmoud Abdulnabi Salim Ahmed</v>
      </c>
      <c r="D283" s="17">
        <v>43950</v>
      </c>
      <c r="E283" s="44">
        <v>70</v>
      </c>
      <c r="F283" s="44"/>
      <c r="G283" s="45"/>
    </row>
    <row r="284" spans="2:8" ht="15" x14ac:dyDescent="0.25">
      <c r="B284" s="16">
        <v>40016</v>
      </c>
      <c r="C284" s="48" t="str">
        <f>VLOOKUP(Table2[[#This Row],[User ID]],Leader!A5:$B$100,2,0)</f>
        <v>Mohamed Al-Sharqawi</v>
      </c>
      <c r="D284" s="17">
        <v>43950</v>
      </c>
      <c r="E284" s="44">
        <v>60</v>
      </c>
      <c r="F284" s="44"/>
      <c r="G284" s="45"/>
    </row>
    <row r="285" spans="2:8" ht="15" x14ac:dyDescent="0.25">
      <c r="B285" s="16">
        <v>40033</v>
      </c>
      <c r="C285" s="48" t="str">
        <f>VLOOKUP(Table2[[#This Row],[User ID]],Leader!A6:$B$100,2,0)</f>
        <v>Zaher Ahmed</v>
      </c>
      <c r="D285" s="17">
        <v>43950</v>
      </c>
      <c r="E285" s="44">
        <v>40</v>
      </c>
      <c r="F285" s="44"/>
      <c r="G285" s="45"/>
    </row>
    <row r="286" spans="2:8" ht="15" x14ac:dyDescent="0.25">
      <c r="B286" s="16">
        <v>40009</v>
      </c>
      <c r="C286" s="48" t="str">
        <f>VLOOKUP(Table2[[#This Row],[User ID]],Leader!A7:$B$100,2,0)</f>
        <v>Sajid Khan Inayet Ur-Rahman</v>
      </c>
      <c r="D286" s="17">
        <v>43950</v>
      </c>
      <c r="E286" s="44">
        <v>70</v>
      </c>
      <c r="F286" s="44"/>
      <c r="G286" s="45"/>
    </row>
    <row r="287" spans="2:8" ht="15" x14ac:dyDescent="0.35">
      <c r="B287" s="16">
        <v>40005</v>
      </c>
      <c r="C287" s="101" t="s">
        <v>40</v>
      </c>
      <c r="D287" s="17">
        <v>43950</v>
      </c>
      <c r="E287" s="44">
        <v>60</v>
      </c>
      <c r="F287" s="44"/>
      <c r="G287" s="45"/>
    </row>
    <row r="288" spans="2:8" ht="15" x14ac:dyDescent="0.35">
      <c r="B288" s="16">
        <v>40002</v>
      </c>
      <c r="C288" s="101" t="s">
        <v>37</v>
      </c>
      <c r="D288" s="17">
        <v>43950</v>
      </c>
      <c r="E288" s="44">
        <v>60</v>
      </c>
      <c r="F288" s="44"/>
      <c r="G288" s="45"/>
    </row>
    <row r="289" spans="2:7" ht="15" x14ac:dyDescent="0.25">
      <c r="B289" s="16">
        <v>40036</v>
      </c>
      <c r="C289" s="48" t="str">
        <f>VLOOKUP(Table2[[#This Row],[User ID]],Leader!A10:$B$100,2,0)</f>
        <v>Motaua</v>
      </c>
      <c r="D289" s="17">
        <v>43950</v>
      </c>
      <c r="E289" s="44">
        <v>60</v>
      </c>
      <c r="F289" s="44"/>
      <c r="G289" s="45"/>
    </row>
    <row r="290" spans="2:7" ht="15" x14ac:dyDescent="0.35">
      <c r="B290" s="16">
        <v>40007</v>
      </c>
      <c r="C290" s="101" t="s">
        <v>42</v>
      </c>
      <c r="D290" s="17">
        <v>43950</v>
      </c>
      <c r="E290" s="44">
        <v>70</v>
      </c>
      <c r="F290" s="44"/>
      <c r="G290" s="45"/>
    </row>
    <row r="291" spans="2:7" ht="15" x14ac:dyDescent="0.35">
      <c r="B291" s="16">
        <v>40004</v>
      </c>
      <c r="C291" s="101" t="s">
        <v>39</v>
      </c>
      <c r="D291" s="17">
        <v>43950</v>
      </c>
      <c r="E291" s="44">
        <v>70</v>
      </c>
      <c r="F291" s="44"/>
      <c r="G291" s="45"/>
    </row>
    <row r="292" spans="2:7" ht="15" x14ac:dyDescent="0.35">
      <c r="B292" s="16">
        <v>40010</v>
      </c>
      <c r="C292" s="101" t="s">
        <v>45</v>
      </c>
      <c r="D292" s="17">
        <v>43950</v>
      </c>
      <c r="E292" s="44">
        <v>70</v>
      </c>
      <c r="F292" s="44"/>
      <c r="G292" s="45"/>
    </row>
    <row r="293" spans="2:7" ht="15" x14ac:dyDescent="0.25">
      <c r="B293" s="16">
        <v>40020</v>
      </c>
      <c r="C293" s="48" t="str">
        <f>VLOOKUP(Table2[[#This Row],[User ID]],Leader!A14:$B$100,2,0)</f>
        <v>Ahmed Abu Bakr</v>
      </c>
      <c r="D293" s="17">
        <v>43950</v>
      </c>
      <c r="E293" s="44">
        <v>60</v>
      </c>
      <c r="F293" s="44"/>
      <c r="G293" s="45"/>
    </row>
    <row r="294" spans="2:7" ht="15" x14ac:dyDescent="0.25">
      <c r="B294" s="16">
        <v>40015</v>
      </c>
      <c r="C294" s="48" t="str">
        <f>VLOOKUP(Table2[[#This Row],[User ID]],Leader!A15:$B$100,2,0)</f>
        <v>Muhammad Hussein Imam</v>
      </c>
      <c r="D294" s="17">
        <v>43950</v>
      </c>
      <c r="E294" s="44">
        <v>64</v>
      </c>
      <c r="F294" s="44"/>
      <c r="G294" s="45"/>
    </row>
    <row r="295" spans="2:7" ht="15" x14ac:dyDescent="0.35">
      <c r="B295" s="16">
        <v>40013</v>
      </c>
      <c r="C295" s="101" t="s">
        <v>68</v>
      </c>
      <c r="D295" s="17">
        <v>43950</v>
      </c>
      <c r="E295" s="44">
        <v>55</v>
      </c>
      <c r="F295" s="44"/>
      <c r="G295" s="45"/>
    </row>
    <row r="296" spans="2:7" ht="15" x14ac:dyDescent="0.25">
      <c r="B296" s="16">
        <v>40031</v>
      </c>
      <c r="C296" s="48" t="str">
        <f>VLOOKUP(Table2[[#This Row],[User ID]],Leader!A17:$B$100,2,0)</f>
        <v>Raheem allah anaam allah</v>
      </c>
      <c r="D296" s="17">
        <v>43950</v>
      </c>
      <c r="E296" s="44">
        <v>56</v>
      </c>
      <c r="F296" s="44"/>
      <c r="G296" s="45"/>
    </row>
    <row r="297" spans="2:7" ht="15" x14ac:dyDescent="0.35">
      <c r="B297" s="16">
        <v>40001</v>
      </c>
      <c r="C297" s="101" t="s">
        <v>67</v>
      </c>
      <c r="D297" s="17">
        <v>43950</v>
      </c>
      <c r="E297" s="44">
        <v>60</v>
      </c>
      <c r="F297" s="44"/>
      <c r="G297" s="45"/>
    </row>
    <row r="298" spans="2:7" ht="15" x14ac:dyDescent="0.35">
      <c r="B298" s="16">
        <v>40017</v>
      </c>
      <c r="C298" s="101" t="s">
        <v>48</v>
      </c>
      <c r="D298" s="17">
        <v>43950</v>
      </c>
      <c r="E298" s="44">
        <v>80</v>
      </c>
      <c r="F298" s="44"/>
      <c r="G298" s="45"/>
    </row>
    <row r="299" spans="2:7" ht="15" x14ac:dyDescent="0.25">
      <c r="B299" s="16">
        <v>40066</v>
      </c>
      <c r="C299" s="48" t="str">
        <f>VLOOKUP(Table2[[#This Row],[User ID]],Leader!A20:$B$100,2,0)</f>
        <v>Ahmed Abdul Ghani</v>
      </c>
      <c r="D299" s="17">
        <v>43950</v>
      </c>
      <c r="E299" s="44">
        <v>80</v>
      </c>
      <c r="F299" s="44"/>
      <c r="G299" s="45"/>
    </row>
    <row r="300" spans="2:7" ht="15" x14ac:dyDescent="0.25">
      <c r="B300" s="16">
        <v>40035</v>
      </c>
      <c r="C300" s="48" t="str">
        <f>VLOOKUP(Table2[[#This Row],[User ID]],Leader!A21:$B$100,2,0)</f>
        <v>Abdul Rahman Habib</v>
      </c>
      <c r="D300" s="17">
        <v>43950</v>
      </c>
      <c r="E300" s="44">
        <v>80</v>
      </c>
      <c r="F300" s="44"/>
      <c r="G300" s="45"/>
    </row>
    <row r="301" spans="2:7" ht="15" x14ac:dyDescent="0.25">
      <c r="B301" s="16">
        <v>40030</v>
      </c>
      <c r="C301" s="48" t="str">
        <f>VLOOKUP(Table2[[#This Row],[User ID]],Leader!A22:$B$100,2,0)</f>
        <v>Khamis Ahmed</v>
      </c>
      <c r="D301" s="17">
        <v>43950</v>
      </c>
      <c r="E301" s="44">
        <v>60</v>
      </c>
      <c r="F301" s="44"/>
      <c r="G301" s="45"/>
    </row>
    <row r="302" spans="2:7" ht="15" x14ac:dyDescent="0.25">
      <c r="B302" s="16">
        <v>40029</v>
      </c>
      <c r="C302" s="48" t="str">
        <f>VLOOKUP(Table2[[#This Row],[User ID]],Leader!A23:$B$100,2,0)</f>
        <v>Musa said</v>
      </c>
      <c r="D302" s="17">
        <v>43950</v>
      </c>
      <c r="E302" s="44">
        <v>70</v>
      </c>
      <c r="F302" s="44"/>
      <c r="G302" s="45"/>
    </row>
    <row r="303" spans="2:7" ht="15" x14ac:dyDescent="0.35">
      <c r="B303" s="16">
        <v>40019</v>
      </c>
      <c r="C303" s="101" t="s">
        <v>50</v>
      </c>
      <c r="D303" s="17">
        <v>43950</v>
      </c>
      <c r="E303" s="44">
        <v>60</v>
      </c>
      <c r="F303" s="44"/>
      <c r="G303" s="45"/>
    </row>
    <row r="304" spans="2:7" ht="15" x14ac:dyDescent="0.35">
      <c r="B304" s="16">
        <v>40022</v>
      </c>
      <c r="C304" s="101" t="s">
        <v>53</v>
      </c>
      <c r="D304" s="17">
        <v>43950</v>
      </c>
      <c r="E304" s="44">
        <v>40</v>
      </c>
      <c r="F304" s="44"/>
      <c r="G304" s="45"/>
    </row>
    <row r="305" spans="2:7" ht="15" x14ac:dyDescent="0.25">
      <c r="B305" s="16">
        <v>40026</v>
      </c>
      <c r="C305" s="48" t="str">
        <f>VLOOKUP(Table2[[#This Row],[User ID]],Leader!A26:$B$100,2,0)</f>
        <v>Noor Hakim Ali</v>
      </c>
      <c r="D305" s="17">
        <v>43950</v>
      </c>
      <c r="E305" s="44">
        <v>40</v>
      </c>
      <c r="F305" s="44"/>
      <c r="G305" s="45"/>
    </row>
    <row r="306" spans="2:7" ht="15" x14ac:dyDescent="0.25">
      <c r="B306" s="16">
        <v>40028</v>
      </c>
      <c r="C306" s="48" t="str">
        <f>VLOOKUP(Table2[[#This Row],[User ID]],Leader!A27:$B$100,2,0)</f>
        <v>Mohammad Amin</v>
      </c>
      <c r="D306" s="17">
        <v>43950</v>
      </c>
      <c r="E306" s="44">
        <v>60</v>
      </c>
      <c r="F306" s="44"/>
      <c r="G306" s="45"/>
    </row>
    <row r="307" spans="2:7" ht="15" x14ac:dyDescent="0.35">
      <c r="B307" s="16">
        <v>40023</v>
      </c>
      <c r="C307" s="101" t="s">
        <v>54</v>
      </c>
      <c r="D307" s="17">
        <v>43950</v>
      </c>
      <c r="E307" s="44">
        <v>90</v>
      </c>
      <c r="F307" s="44"/>
      <c r="G307" s="45"/>
    </row>
    <row r="308" spans="2:7" ht="15" x14ac:dyDescent="0.35">
      <c r="B308" s="16">
        <v>40025</v>
      </c>
      <c r="C308" s="101" t="s">
        <v>56</v>
      </c>
      <c r="D308" s="17">
        <v>43950</v>
      </c>
      <c r="E308" s="44">
        <v>60</v>
      </c>
      <c r="F308" s="44"/>
      <c r="G308" s="45"/>
    </row>
    <row r="309" spans="2:7" ht="15" x14ac:dyDescent="0.35">
      <c r="B309" s="16">
        <v>40021</v>
      </c>
      <c r="C309" s="101" t="s">
        <v>52</v>
      </c>
      <c r="D309" s="17">
        <v>43950</v>
      </c>
      <c r="E309" s="44">
        <v>80</v>
      </c>
      <c r="F309" s="44"/>
      <c r="G309" s="45"/>
    </row>
    <row r="310" spans="2:7" ht="15" x14ac:dyDescent="0.35">
      <c r="B310" s="16">
        <v>40018</v>
      </c>
      <c r="C310" s="101" t="s">
        <v>49</v>
      </c>
      <c r="D310" s="17">
        <v>43950</v>
      </c>
      <c r="E310" s="44">
        <v>66</v>
      </c>
      <c r="F310" s="44"/>
      <c r="G310" s="45"/>
    </row>
    <row r="311" spans="2:7" ht="15" x14ac:dyDescent="0.25">
      <c r="B311" s="16">
        <v>40041</v>
      </c>
      <c r="C311" s="48" t="str">
        <f>VLOOKUP(Table2[[#This Row],[User ID]],Leader!A32:$B$100,2,0)</f>
        <v>Ahmed Salah</v>
      </c>
      <c r="D311" s="17">
        <v>43950</v>
      </c>
      <c r="E311" s="44">
        <v>60</v>
      </c>
      <c r="F311" s="44"/>
      <c r="G311" s="45"/>
    </row>
    <row r="312" spans="2:7" ht="5.4" customHeight="1" x14ac:dyDescent="0.25">
      <c r="B312" s="68"/>
      <c r="C312" s="69" t="e">
        <f>VLOOKUP(Table2[[#This Row],[User ID]],Leader!A248:B284,2,0)</f>
        <v>#N/A</v>
      </c>
      <c r="D312" s="70"/>
      <c r="E312" s="71"/>
      <c r="F312" s="71"/>
      <c r="G312" s="72"/>
    </row>
    <row r="313" spans="2:7" ht="15" x14ac:dyDescent="0.25">
      <c r="B313" s="16"/>
      <c r="C313" s="48" t="e">
        <f>VLOOKUP(Table2[[#This Row],[User ID]],Leader!A34:$B$100,2,0)</f>
        <v>#N/A</v>
      </c>
      <c r="D313" s="17"/>
      <c r="E313" s="44"/>
      <c r="F313" s="44"/>
      <c r="G313" s="45"/>
    </row>
    <row r="314" spans="2:7" ht="15" x14ac:dyDescent="0.25">
      <c r="B314" s="16"/>
      <c r="C314" s="48" t="e">
        <f>VLOOKUP(Table2[[#This Row],[User ID]],Leader!A35:$B$100,2,0)</f>
        <v>#N/A</v>
      </c>
      <c r="D314" s="17"/>
      <c r="E314" s="44"/>
      <c r="F314" s="44"/>
      <c r="G314" s="45"/>
    </row>
    <row r="315" spans="2:7" ht="15" x14ac:dyDescent="0.25">
      <c r="B315" s="16"/>
      <c r="C315" s="48" t="e">
        <f>VLOOKUP(Table2[[#This Row],[User ID]],Leader!A36:$B$100,2,0)</f>
        <v>#N/A</v>
      </c>
      <c r="D315" s="17"/>
      <c r="E315" s="44"/>
      <c r="F315" s="44"/>
      <c r="G315" s="45"/>
    </row>
    <row r="316" spans="2:7" ht="15" x14ac:dyDescent="0.25">
      <c r="B316" s="16"/>
      <c r="C316" s="48" t="e">
        <f>VLOOKUP(Table2[[#This Row],[User ID]],Leader!A37:$B$100,2,0)</f>
        <v>#N/A</v>
      </c>
      <c r="D316" s="17"/>
      <c r="E316" s="44"/>
      <c r="F316" s="44"/>
      <c r="G316" s="45"/>
    </row>
    <row r="317" spans="2:7" ht="15" x14ac:dyDescent="0.25">
      <c r="B317" s="16"/>
      <c r="C317" s="48" t="e">
        <f>VLOOKUP(Table2[[#This Row],[User ID]],Leader!A38:$B$100,2,0)</f>
        <v>#N/A</v>
      </c>
      <c r="D317" s="17"/>
      <c r="E317" s="44"/>
      <c r="F317" s="44"/>
      <c r="G317" s="45"/>
    </row>
    <row r="318" spans="2:7" ht="15" x14ac:dyDescent="0.25">
      <c r="B318" s="16"/>
      <c r="C318" s="48" t="e">
        <f>VLOOKUP(Table2[[#This Row],[User ID]],Leader!A39:$B$100,2,0)</f>
        <v>#N/A</v>
      </c>
      <c r="D318" s="17"/>
      <c r="E318" s="44"/>
      <c r="F318" s="44"/>
      <c r="G318" s="45"/>
    </row>
    <row r="319" spans="2:7" ht="15" x14ac:dyDescent="0.25">
      <c r="B319" s="16"/>
      <c r="C319" s="48" t="e">
        <f>VLOOKUP(Table2[[#This Row],[User ID]],Leader!A40:$B$100,2,0)</f>
        <v>#N/A</v>
      </c>
      <c r="D319" s="17"/>
      <c r="E319" s="44"/>
      <c r="F319" s="44"/>
      <c r="G319" s="45"/>
    </row>
    <row r="320" spans="2:7" ht="15" x14ac:dyDescent="0.25">
      <c r="B320" s="16"/>
      <c r="C320" s="48" t="e">
        <f>VLOOKUP(Table2[[#This Row],[User ID]],Leader!A41:$B$100,2,0)</f>
        <v>#N/A</v>
      </c>
      <c r="D320" s="17"/>
      <c r="E320" s="44"/>
      <c r="F320" s="44"/>
      <c r="G320" s="45"/>
    </row>
    <row r="321" spans="2:7" ht="15" x14ac:dyDescent="0.25">
      <c r="B321" s="16"/>
      <c r="C321" s="48" t="e">
        <f>VLOOKUP(Table2[[#This Row],[User ID]],Leader!A42:$B$100,2,0)</f>
        <v>#N/A</v>
      </c>
      <c r="D321" s="17"/>
      <c r="E321" s="44"/>
      <c r="F321" s="44"/>
      <c r="G321" s="45"/>
    </row>
    <row r="322" spans="2:7" ht="15" x14ac:dyDescent="0.25">
      <c r="B322" s="16"/>
      <c r="C322" s="48" t="e">
        <f>VLOOKUP(Table2[[#This Row],[User ID]],Leader!A43:$B$100,2,0)</f>
        <v>#N/A</v>
      </c>
      <c r="D322" s="17"/>
      <c r="E322" s="44"/>
      <c r="F322" s="44"/>
      <c r="G322" s="45"/>
    </row>
    <row r="323" spans="2:7" ht="15" x14ac:dyDescent="0.25">
      <c r="B323" s="16"/>
      <c r="C323" s="48" t="e">
        <f>VLOOKUP(Table2[[#This Row],[User ID]],Leader!A44:$B$100,2,0)</f>
        <v>#N/A</v>
      </c>
      <c r="D323" s="17"/>
      <c r="E323" s="44"/>
      <c r="F323" s="44"/>
      <c r="G323" s="45"/>
    </row>
    <row r="324" spans="2:7" ht="15" x14ac:dyDescent="0.25">
      <c r="B324" s="16"/>
      <c r="C324" s="48" t="e">
        <f>VLOOKUP(Table2[[#This Row],[User ID]],Leader!A45:$B$100,2,0)</f>
        <v>#N/A</v>
      </c>
      <c r="D324" s="17"/>
      <c r="E324" s="44"/>
      <c r="F324" s="44"/>
      <c r="G324" s="45"/>
    </row>
    <row r="325" spans="2:7" ht="15" x14ac:dyDescent="0.25">
      <c r="B325" s="16"/>
      <c r="C325" s="48" t="e">
        <f>VLOOKUP(Table2[[#This Row],[User ID]],Leader!A46:$B$100,2,0)</f>
        <v>#N/A</v>
      </c>
      <c r="D325" s="17"/>
      <c r="E325" s="44"/>
      <c r="F325" s="44"/>
      <c r="G325" s="45"/>
    </row>
    <row r="326" spans="2:7" ht="15" x14ac:dyDescent="0.25">
      <c r="B326" s="16"/>
      <c r="C326" s="48" t="e">
        <f>VLOOKUP(Table2[[#This Row],[User ID]],Leader!A47:$B$100,2,0)</f>
        <v>#N/A</v>
      </c>
      <c r="D326" s="17"/>
      <c r="E326" s="44"/>
      <c r="F326" s="44"/>
      <c r="G326" s="45"/>
    </row>
    <row r="327" spans="2:7" ht="15" x14ac:dyDescent="0.25">
      <c r="B327" s="16"/>
      <c r="C327" s="48" t="e">
        <f>VLOOKUP(Table2[[#This Row],[User ID]],Leader!A48:$B$100,2,0)</f>
        <v>#N/A</v>
      </c>
      <c r="D327" s="17"/>
      <c r="E327" s="44"/>
      <c r="F327" s="44"/>
      <c r="G327" s="45"/>
    </row>
    <row r="328" spans="2:7" ht="15" x14ac:dyDescent="0.25">
      <c r="B328" s="16"/>
      <c r="C328" s="48" t="e">
        <f>VLOOKUP(Table2[[#This Row],[User ID]],Leader!A49:$B$100,2,0)</f>
        <v>#N/A</v>
      </c>
      <c r="D328" s="17"/>
      <c r="E328" s="44"/>
      <c r="F328" s="44"/>
      <c r="G328" s="45"/>
    </row>
    <row r="329" spans="2:7" ht="15" x14ac:dyDescent="0.25">
      <c r="B329" s="16"/>
      <c r="C329" s="48" t="e">
        <f>VLOOKUP(Table2[[#This Row],[User ID]],Leader!A50:$B$100,2,0)</f>
        <v>#N/A</v>
      </c>
      <c r="D329" s="17"/>
      <c r="E329" s="44"/>
      <c r="F329" s="44"/>
      <c r="G329" s="45"/>
    </row>
    <row r="330" spans="2:7" ht="15" x14ac:dyDescent="0.25">
      <c r="B330" s="16"/>
      <c r="C330" s="48" t="e">
        <f>VLOOKUP(Table2[[#This Row],[User ID]],Leader!A51:$B$100,2,0)</f>
        <v>#N/A</v>
      </c>
      <c r="D330" s="17"/>
      <c r="E330" s="44"/>
      <c r="F330" s="44"/>
      <c r="G330" s="45"/>
    </row>
    <row r="331" spans="2:7" ht="15" x14ac:dyDescent="0.25">
      <c r="B331" s="16"/>
      <c r="C331" s="48" t="e">
        <f>VLOOKUP(Table2[[#This Row],[User ID]],Leader!A52:$B$100,2,0)</f>
        <v>#N/A</v>
      </c>
      <c r="D331" s="17"/>
      <c r="E331" s="44"/>
      <c r="F331" s="44"/>
      <c r="G331" s="45"/>
    </row>
    <row r="332" spans="2:7" ht="15" x14ac:dyDescent="0.25">
      <c r="B332" s="16"/>
      <c r="C332" s="48" t="e">
        <f>VLOOKUP(Table2[[#This Row],[User ID]],Leader!A53:$B$100,2,0)</f>
        <v>#N/A</v>
      </c>
      <c r="D332" s="17"/>
      <c r="E332" s="44"/>
      <c r="F332" s="44"/>
      <c r="G332" s="45"/>
    </row>
    <row r="333" spans="2:7" ht="15" x14ac:dyDescent="0.25">
      <c r="B333" s="16"/>
      <c r="C333" s="48" t="e">
        <f>VLOOKUP(Table2[[#This Row],[User ID]],Leader!A54:$B$100,2,0)</f>
        <v>#N/A</v>
      </c>
      <c r="D333" s="17"/>
      <c r="E333" s="44"/>
      <c r="F333" s="44"/>
      <c r="G333" s="45"/>
    </row>
    <row r="334" spans="2:7" ht="15" x14ac:dyDescent="0.25">
      <c r="B334" s="16"/>
      <c r="C334" s="48" t="e">
        <f>VLOOKUP(Table2[[#This Row],[User ID]],Leader!A55:$B$100,2,0)</f>
        <v>#N/A</v>
      </c>
      <c r="D334" s="17"/>
      <c r="E334" s="44"/>
      <c r="F334" s="44"/>
      <c r="G334" s="45"/>
    </row>
    <row r="335" spans="2:7" ht="15" x14ac:dyDescent="0.25">
      <c r="B335" s="16"/>
      <c r="C335" s="48" t="e">
        <f>VLOOKUP(Table2[[#This Row],[User ID]],Leader!A56:$B$100,2,0)</f>
        <v>#N/A</v>
      </c>
      <c r="D335" s="17"/>
      <c r="E335" s="44"/>
      <c r="F335" s="44"/>
      <c r="G335" s="45"/>
    </row>
    <row r="336" spans="2:7" ht="15" x14ac:dyDescent="0.25">
      <c r="B336" s="16"/>
      <c r="C336" s="48" t="e">
        <f>VLOOKUP(Table2[[#This Row],[User ID]],Leader!A57:$B$100,2,0)</f>
        <v>#N/A</v>
      </c>
      <c r="D336" s="17"/>
      <c r="E336" s="44"/>
      <c r="F336" s="44"/>
      <c r="G336" s="45"/>
    </row>
    <row r="337" spans="2:7" ht="15" x14ac:dyDescent="0.25">
      <c r="B337" s="16"/>
      <c r="C337" s="48" t="e">
        <f>VLOOKUP(Table2[[#This Row],[User ID]],Leader!A58:$B$100,2,0)</f>
        <v>#N/A</v>
      </c>
      <c r="D337" s="17"/>
      <c r="E337" s="44"/>
      <c r="F337" s="44"/>
      <c r="G337" s="45"/>
    </row>
    <row r="338" spans="2:7" ht="15" x14ac:dyDescent="0.25">
      <c r="B338" s="16"/>
      <c r="C338" s="48" t="e">
        <f>VLOOKUP(Table2[[#This Row],[User ID]],Leader!A59:$B$100,2,0)</f>
        <v>#N/A</v>
      </c>
      <c r="D338" s="17"/>
      <c r="E338" s="44"/>
      <c r="F338" s="44"/>
      <c r="G338" s="45"/>
    </row>
    <row r="339" spans="2:7" ht="15" x14ac:dyDescent="0.25">
      <c r="B339" s="16"/>
      <c r="C339" s="48" t="e">
        <f>VLOOKUP(Table2[[#This Row],[User ID]],Leader!A60:$B$100,2,0)</f>
        <v>#N/A</v>
      </c>
      <c r="D339" s="17"/>
      <c r="E339" s="44"/>
      <c r="F339" s="44"/>
      <c r="G339" s="45"/>
    </row>
    <row r="340" spans="2:7" ht="15" x14ac:dyDescent="0.25">
      <c r="B340" s="16"/>
      <c r="C340" s="48" t="e">
        <f>VLOOKUP(Table2[[#This Row],[User ID]],Leader!A61:$B$100,2,0)</f>
        <v>#N/A</v>
      </c>
      <c r="D340" s="17"/>
      <c r="E340" s="44"/>
      <c r="F340" s="44"/>
      <c r="G340" s="45"/>
    </row>
    <row r="341" spans="2:7" ht="15" x14ac:dyDescent="0.25">
      <c r="B341" s="16"/>
      <c r="C341" s="48" t="e">
        <f>VLOOKUP(Table2[[#This Row],[User ID]],Leader!A62:$B$100,2,0)</f>
        <v>#N/A</v>
      </c>
      <c r="D341" s="17"/>
      <c r="E341" s="44"/>
      <c r="F341" s="44"/>
      <c r="G341" s="45"/>
    </row>
    <row r="342" spans="2:7" ht="15" x14ac:dyDescent="0.25">
      <c r="B342" s="16"/>
      <c r="C342" s="48" t="e">
        <f>VLOOKUP(Table2[[#This Row],[User ID]],Leader!A63:$B$100,2,0)</f>
        <v>#N/A</v>
      </c>
      <c r="D342" s="17"/>
      <c r="E342" s="44"/>
      <c r="F342" s="44"/>
      <c r="G342" s="45"/>
    </row>
    <row r="343" spans="2:7" ht="15" x14ac:dyDescent="0.25">
      <c r="B343" s="16"/>
      <c r="C343" s="48" t="e">
        <f>VLOOKUP(Table2[[#This Row],[User ID]],Leader!A64:$B$100,2,0)</f>
        <v>#N/A</v>
      </c>
      <c r="D343" s="17"/>
      <c r="E343" s="44"/>
      <c r="F343" s="44"/>
      <c r="G343" s="45"/>
    </row>
    <row r="344" spans="2:7" ht="15" x14ac:dyDescent="0.25">
      <c r="B344" s="16"/>
      <c r="C344" s="48" t="e">
        <f>VLOOKUP(Table2[[#This Row],[User ID]],Leader!A65:$B$100,2,0)</f>
        <v>#N/A</v>
      </c>
      <c r="D344" s="17"/>
      <c r="E344" s="44"/>
      <c r="F344" s="44"/>
      <c r="G344" s="45"/>
    </row>
    <row r="345" spans="2:7" ht="15" x14ac:dyDescent="0.25">
      <c r="B345" s="16"/>
      <c r="C345" s="48" t="e">
        <f>VLOOKUP(Table2[[#This Row],[User ID]],Leader!A66:$B$100,2,0)</f>
        <v>#N/A</v>
      </c>
      <c r="D345" s="17"/>
      <c r="E345" s="44"/>
      <c r="F345" s="44"/>
      <c r="G345" s="45"/>
    </row>
    <row r="346" spans="2:7" ht="15" x14ac:dyDescent="0.25">
      <c r="B346" s="16"/>
      <c r="C346" s="48" t="e">
        <f>VLOOKUP(Table2[[#This Row],[User ID]],Leader!A67:$B$100,2,0)</f>
        <v>#N/A</v>
      </c>
      <c r="D346" s="17"/>
      <c r="E346" s="44"/>
      <c r="F346" s="44"/>
      <c r="G346" s="45"/>
    </row>
    <row r="347" spans="2:7" ht="15" x14ac:dyDescent="0.25">
      <c r="B347" s="16"/>
      <c r="C347" s="48" t="e">
        <f>VLOOKUP(Table2[[#This Row],[User ID]],Leader!A68:$B$100,2,0)</f>
        <v>#N/A</v>
      </c>
      <c r="D347" s="17"/>
      <c r="E347" s="44"/>
      <c r="F347" s="44"/>
      <c r="G347" s="45"/>
    </row>
    <row r="348" spans="2:7" ht="15" x14ac:dyDescent="0.25">
      <c r="B348" s="16"/>
      <c r="C348" s="48" t="e">
        <f>VLOOKUP(Table2[[#This Row],[User ID]],Leader!A69:$B$100,2,0)</f>
        <v>#N/A</v>
      </c>
      <c r="D348" s="17"/>
      <c r="E348" s="44"/>
      <c r="F348" s="44"/>
      <c r="G348" s="45"/>
    </row>
    <row r="349" spans="2:7" ht="15" x14ac:dyDescent="0.25">
      <c r="B349" s="16"/>
      <c r="C349" s="48" t="e">
        <f>VLOOKUP(Table2[[#This Row],[User ID]],Leader!A70:$B$100,2,0)</f>
        <v>#N/A</v>
      </c>
      <c r="D349" s="17"/>
      <c r="E349" s="44"/>
      <c r="F349" s="44"/>
      <c r="G349" s="45"/>
    </row>
    <row r="350" spans="2:7" ht="15" x14ac:dyDescent="0.25">
      <c r="B350" s="16"/>
      <c r="C350" s="48" t="e">
        <f>VLOOKUP(Table2[[#This Row],[User ID]],Leader!A71:$B$100,2,0)</f>
        <v>#N/A</v>
      </c>
      <c r="D350" s="17"/>
      <c r="E350" s="44"/>
      <c r="F350" s="44"/>
      <c r="G350" s="45"/>
    </row>
    <row r="351" spans="2:7" ht="15" x14ac:dyDescent="0.25">
      <c r="B351" s="16"/>
      <c r="C351" s="48" t="e">
        <f>VLOOKUP(Table2[[#This Row],[User ID]],Leader!A72:$B$100,2,0)</f>
        <v>#N/A</v>
      </c>
      <c r="D351" s="17"/>
      <c r="E351" s="44"/>
      <c r="F351" s="44"/>
      <c r="G351" s="45"/>
    </row>
    <row r="352" spans="2:7" ht="15" x14ac:dyDescent="0.25">
      <c r="B352" s="16"/>
      <c r="C352" s="48" t="e">
        <f>VLOOKUP(Table2[[#This Row],[User ID]],Leader!A73:$B$100,2,0)</f>
        <v>#N/A</v>
      </c>
      <c r="D352" s="17"/>
      <c r="E352" s="44"/>
      <c r="F352" s="44"/>
      <c r="G352" s="45"/>
    </row>
    <row r="353" spans="2:7" ht="15" x14ac:dyDescent="0.25">
      <c r="B353" s="16"/>
      <c r="C353" s="48" t="e">
        <f>VLOOKUP(Table2[[#This Row],[User ID]],Leader!A74:$B$100,2,0)</f>
        <v>#N/A</v>
      </c>
      <c r="D353" s="17"/>
      <c r="E353" s="44"/>
      <c r="F353" s="44"/>
      <c r="G353" s="45"/>
    </row>
    <row r="354" spans="2:7" ht="15" x14ac:dyDescent="0.25">
      <c r="B354" s="16"/>
      <c r="C354" s="48" t="e">
        <f>VLOOKUP(Table2[[#This Row],[User ID]],Leader!A75:$B$100,2,0)</f>
        <v>#N/A</v>
      </c>
      <c r="D354" s="17"/>
      <c r="E354" s="44"/>
      <c r="F354" s="44"/>
      <c r="G354" s="45"/>
    </row>
    <row r="355" spans="2:7" ht="15" x14ac:dyDescent="0.25">
      <c r="B355" s="16"/>
      <c r="C355" s="48" t="e">
        <f>VLOOKUP(Table2[[#This Row],[User ID]],Leader!A76:$B$100,2,0)</f>
        <v>#N/A</v>
      </c>
      <c r="D355" s="17"/>
      <c r="E355" s="44"/>
      <c r="F355" s="44"/>
      <c r="G355" s="45"/>
    </row>
    <row r="356" spans="2:7" ht="15" x14ac:dyDescent="0.25">
      <c r="B356" s="16"/>
      <c r="C356" s="48" t="e">
        <f>VLOOKUP(Table2[[#This Row],[User ID]],Leader!A77:$B$100,2,0)</f>
        <v>#N/A</v>
      </c>
      <c r="D356" s="17"/>
      <c r="E356" s="44"/>
      <c r="F356" s="44"/>
      <c r="G356" s="45"/>
    </row>
    <row r="357" spans="2:7" ht="15" x14ac:dyDescent="0.25">
      <c r="B357" s="16"/>
      <c r="C357" s="48" t="e">
        <f>VLOOKUP(Table2[[#This Row],[User ID]],Leader!A78:$B$100,2,0)</f>
        <v>#N/A</v>
      </c>
      <c r="D357" s="17"/>
      <c r="E357" s="44"/>
      <c r="F357" s="44"/>
      <c r="G357" s="45"/>
    </row>
    <row r="358" spans="2:7" ht="15" x14ac:dyDescent="0.25">
      <c r="B358" s="16"/>
      <c r="C358" s="48" t="e">
        <f>VLOOKUP(Table2[[#This Row],[User ID]],Leader!A79:$B$100,2,0)</f>
        <v>#N/A</v>
      </c>
      <c r="D358" s="17"/>
      <c r="E358" s="44"/>
      <c r="F358" s="44"/>
      <c r="G358" s="45"/>
    </row>
    <row r="359" spans="2:7" ht="15" x14ac:dyDescent="0.25">
      <c r="B359" s="16"/>
      <c r="C359" s="48" t="e">
        <f>VLOOKUP(Table2[[#This Row],[User ID]],Leader!A80:$B$100,2,0)</f>
        <v>#N/A</v>
      </c>
      <c r="D359" s="17"/>
      <c r="E359" s="44"/>
      <c r="F359" s="44"/>
      <c r="G359" s="45"/>
    </row>
    <row r="360" spans="2:7" ht="15" x14ac:dyDescent="0.25">
      <c r="B360" s="16"/>
      <c r="C360" s="48" t="e">
        <f>VLOOKUP(Table2[[#This Row],[User ID]],Leader!A81:$B$100,2,0)</f>
        <v>#N/A</v>
      </c>
      <c r="D360" s="17"/>
      <c r="E360" s="44"/>
      <c r="F360" s="44"/>
      <c r="G360" s="45"/>
    </row>
    <row r="361" spans="2:7" ht="15" x14ac:dyDescent="0.25">
      <c r="B361" s="16"/>
      <c r="C361" s="48" t="e">
        <f>VLOOKUP(Table2[[#This Row],[User ID]],Leader!A82:$B$100,2,0)</f>
        <v>#N/A</v>
      </c>
      <c r="D361" s="17"/>
      <c r="E361" s="44"/>
      <c r="F361" s="44"/>
      <c r="G361" s="45"/>
    </row>
    <row r="362" spans="2:7" ht="15" x14ac:dyDescent="0.25">
      <c r="B362" s="16"/>
      <c r="C362" s="48" t="e">
        <f>VLOOKUP(Table2[[#This Row],[User ID]],Leader!A83:$B$100,2,0)</f>
        <v>#N/A</v>
      </c>
      <c r="D362" s="17"/>
      <c r="E362" s="44"/>
      <c r="F362" s="44"/>
      <c r="G362" s="45"/>
    </row>
    <row r="363" spans="2:7" ht="15" x14ac:dyDescent="0.25">
      <c r="B363" s="16"/>
      <c r="C363" s="48" t="e">
        <f>VLOOKUP(Table2[[#This Row],[User ID]],Leader!A84:$B$100,2,0)</f>
        <v>#N/A</v>
      </c>
      <c r="D363" s="17"/>
      <c r="E363" s="44"/>
      <c r="F363" s="44"/>
      <c r="G363" s="45"/>
    </row>
    <row r="364" spans="2:7" ht="15" x14ac:dyDescent="0.25">
      <c r="B364" s="16"/>
      <c r="C364" s="48" t="e">
        <f>VLOOKUP(Table2[[#This Row],[User ID]],Leader!A85:$B$100,2,0)</f>
        <v>#N/A</v>
      </c>
      <c r="D364" s="17"/>
      <c r="E364" s="44"/>
      <c r="F364" s="44"/>
      <c r="G364" s="45"/>
    </row>
    <row r="365" spans="2:7" ht="15" x14ac:dyDescent="0.25">
      <c r="B365" s="16"/>
      <c r="C365" s="48" t="e">
        <f>VLOOKUP(Table2[[#This Row],[User ID]],Leader!A86:$B$100,2,0)</f>
        <v>#N/A</v>
      </c>
      <c r="D365" s="17"/>
      <c r="E365" s="44"/>
      <c r="F365" s="44"/>
      <c r="G365" s="45"/>
    </row>
    <row r="366" spans="2:7" ht="15" x14ac:dyDescent="0.25">
      <c r="B366" s="16"/>
      <c r="C366" s="48" t="e">
        <f>VLOOKUP(Table2[[#This Row],[User ID]],Leader!A87:$B$100,2,0)</f>
        <v>#N/A</v>
      </c>
      <c r="D366" s="17"/>
      <c r="E366" s="44"/>
      <c r="F366" s="44"/>
      <c r="G366" s="45"/>
    </row>
    <row r="367" spans="2:7" ht="15" x14ac:dyDescent="0.25">
      <c r="B367" s="16"/>
      <c r="C367" s="48" t="e">
        <f>VLOOKUP(Table2[[#This Row],[User ID]],Leader!A88:$B$100,2,0)</f>
        <v>#N/A</v>
      </c>
      <c r="D367" s="17"/>
      <c r="E367" s="44"/>
      <c r="F367" s="44"/>
      <c r="G367" s="45"/>
    </row>
    <row r="368" spans="2:7" ht="15" x14ac:dyDescent="0.25">
      <c r="B368" s="16"/>
      <c r="C368" s="48" t="e">
        <f>VLOOKUP(Table2[[#This Row],[User ID]],Leader!A89:$B$100,2,0)</f>
        <v>#N/A</v>
      </c>
      <c r="D368" s="17"/>
      <c r="E368" s="44"/>
      <c r="F368" s="44"/>
      <c r="G368" s="45"/>
    </row>
    <row r="369" spans="2:7" ht="15" x14ac:dyDescent="0.25">
      <c r="B369" s="16"/>
      <c r="C369" s="48" t="e">
        <f>VLOOKUP(Table2[[#This Row],[User ID]],Leader!A90:$B$100,2,0)</f>
        <v>#N/A</v>
      </c>
      <c r="D369" s="17"/>
      <c r="E369" s="44"/>
      <c r="F369" s="44"/>
      <c r="G369" s="45"/>
    </row>
    <row r="370" spans="2:7" ht="15" x14ac:dyDescent="0.25">
      <c r="B370" s="16"/>
      <c r="C370" s="48" t="e">
        <f>VLOOKUP(Table2[[#This Row],[User ID]],Leader!A91:$B$100,2,0)</f>
        <v>#N/A</v>
      </c>
      <c r="D370" s="17"/>
      <c r="E370" s="44"/>
      <c r="F370" s="44"/>
      <c r="G370" s="45"/>
    </row>
    <row r="371" spans="2:7" ht="15" x14ac:dyDescent="0.25">
      <c r="B371" s="16"/>
      <c r="C371" s="48" t="e">
        <f>VLOOKUP(Table2[[#This Row],[User ID]],Leader!A92:$B$100,2,0)</f>
        <v>#N/A</v>
      </c>
      <c r="D371" s="17"/>
      <c r="E371" s="44"/>
      <c r="F371" s="44"/>
      <c r="G371" s="45"/>
    </row>
    <row r="372" spans="2:7" ht="15" x14ac:dyDescent="0.25">
      <c r="B372" s="16"/>
      <c r="C372" s="48" t="e">
        <f>VLOOKUP(Table2[[#This Row],[User ID]],Leader!A93:$B$100,2,0)</f>
        <v>#N/A</v>
      </c>
      <c r="D372" s="17"/>
      <c r="E372" s="44"/>
      <c r="F372" s="44"/>
      <c r="G372" s="45"/>
    </row>
    <row r="373" spans="2:7" ht="15" x14ac:dyDescent="0.25">
      <c r="B373" s="16"/>
      <c r="C373" s="48" t="e">
        <f>VLOOKUP(Table2[[#This Row],[User ID]],Leader!A94:$B$100,2,0)</f>
        <v>#N/A</v>
      </c>
      <c r="D373" s="17"/>
      <c r="E373" s="44"/>
      <c r="F373" s="44"/>
      <c r="G373" s="45"/>
    </row>
    <row r="374" spans="2:7" ht="15" x14ac:dyDescent="0.25">
      <c r="B374" s="16"/>
      <c r="C374" s="48" t="e">
        <f>VLOOKUP(Table2[[#This Row],[User ID]],Leader!A95:$B$100,2,0)</f>
        <v>#N/A</v>
      </c>
      <c r="D374" s="17"/>
      <c r="E374" s="44"/>
      <c r="F374" s="44"/>
      <c r="G374" s="45"/>
    </row>
    <row r="375" spans="2:7" ht="15" x14ac:dyDescent="0.25">
      <c r="B375" s="16"/>
      <c r="C375" s="48" t="e">
        <f>VLOOKUP(Table2[[#This Row],[User ID]],Leader!A96:$B$100,2,0)</f>
        <v>#N/A</v>
      </c>
      <c r="D375" s="17"/>
      <c r="E375" s="44"/>
      <c r="F375" s="44"/>
      <c r="G375" s="45"/>
    </row>
    <row r="376" spans="2:7" ht="15" x14ac:dyDescent="0.25">
      <c r="B376" s="16"/>
      <c r="C376" s="48" t="e">
        <f>VLOOKUP(Table2[[#This Row],[User ID]],Leader!A97:$B$100,2,0)</f>
        <v>#N/A</v>
      </c>
      <c r="D376" s="17"/>
      <c r="E376" s="44"/>
      <c r="F376" s="44"/>
      <c r="G376" s="45"/>
    </row>
    <row r="377" spans="2:7" ht="15" x14ac:dyDescent="0.25">
      <c r="B377" s="16"/>
      <c r="C377" s="48" t="e">
        <f>VLOOKUP(Table2[[#This Row],[User ID]],Leader!A98:$B$100,2,0)</f>
        <v>#N/A</v>
      </c>
      <c r="D377" s="17"/>
      <c r="E377" s="44"/>
      <c r="F377" s="44"/>
      <c r="G377" s="45"/>
    </row>
    <row r="378" spans="2:7" ht="15" x14ac:dyDescent="0.25">
      <c r="B378" s="16"/>
      <c r="C378" s="48" t="e">
        <f>VLOOKUP(Table2[[#This Row],[User ID]],Leader!A99:$B$100,2,0)</f>
        <v>#N/A</v>
      </c>
      <c r="D378" s="17"/>
      <c r="E378" s="44"/>
      <c r="F378" s="44"/>
      <c r="G378" s="45"/>
    </row>
    <row r="379" spans="2:7" ht="15" x14ac:dyDescent="0.25">
      <c r="B379" s="16"/>
      <c r="C379" s="48" t="e">
        <f>VLOOKUP(Table2[[#This Row],[User ID]],Leader!A100:$B$100,2,0)</f>
        <v>#N/A</v>
      </c>
      <c r="D379" s="17"/>
      <c r="E379" s="44"/>
      <c r="F379" s="44"/>
      <c r="G379" s="45"/>
    </row>
    <row r="380" spans="2:7" ht="15" x14ac:dyDescent="0.25">
      <c r="B380" s="16"/>
      <c r="C380" s="48" t="e">
        <f>VLOOKUP(Table2[[#This Row],[User ID]],Leader!A$100:$B101,2,0)</f>
        <v>#N/A</v>
      </c>
      <c r="D380" s="17"/>
      <c r="E380" s="44"/>
      <c r="F380" s="44"/>
      <c r="G380" s="45"/>
    </row>
    <row r="381" spans="2:7" ht="15" x14ac:dyDescent="0.25">
      <c r="B381" s="16"/>
      <c r="C381" s="48" t="e">
        <f>VLOOKUP(Table2[[#This Row],[User ID]],Leader!A$100:$B102,2,0)</f>
        <v>#N/A</v>
      </c>
      <c r="D381" s="17"/>
      <c r="E381" s="44"/>
      <c r="F381" s="44"/>
      <c r="G381" s="45"/>
    </row>
    <row r="382" spans="2:7" ht="15" x14ac:dyDescent="0.25">
      <c r="B382" s="16"/>
      <c r="C382" s="48" t="e">
        <f>VLOOKUP(Table2[[#This Row],[User ID]],Leader!A$100:$B103,2,0)</f>
        <v>#N/A</v>
      </c>
      <c r="D382" s="17"/>
      <c r="E382" s="44"/>
      <c r="F382" s="44"/>
      <c r="G382" s="45"/>
    </row>
    <row r="383" spans="2:7" ht="15" x14ac:dyDescent="0.25">
      <c r="B383" s="16"/>
      <c r="C383" s="48" t="e">
        <f>VLOOKUP(Table2[[#This Row],[User ID]],Leader!A$100:$B104,2,0)</f>
        <v>#N/A</v>
      </c>
      <c r="D383" s="17"/>
      <c r="E383" s="44"/>
      <c r="F383" s="44"/>
      <c r="G383" s="45"/>
    </row>
    <row r="384" spans="2:7" ht="15" x14ac:dyDescent="0.25">
      <c r="B384" s="16"/>
      <c r="C384" s="48" t="e">
        <f>VLOOKUP(Table2[[#This Row],[User ID]],Leader!A$100:$B105,2,0)</f>
        <v>#N/A</v>
      </c>
      <c r="D384" s="17"/>
      <c r="E384" s="44"/>
      <c r="F384" s="44"/>
      <c r="G384" s="45"/>
    </row>
    <row r="385" spans="2:7" ht="15" x14ac:dyDescent="0.25">
      <c r="B385" s="16"/>
      <c r="C385" s="48" t="e">
        <f>VLOOKUP(Table2[[#This Row],[User ID]],Leader!A$100:$B106,2,0)</f>
        <v>#N/A</v>
      </c>
      <c r="D385" s="17"/>
      <c r="E385" s="44"/>
      <c r="F385" s="44"/>
      <c r="G385" s="45"/>
    </row>
    <row r="386" spans="2:7" ht="15" x14ac:dyDescent="0.25">
      <c r="B386" s="16"/>
      <c r="C386" s="48" t="e">
        <f>VLOOKUP(Table2[[#This Row],[User ID]],Leader!A$100:$B107,2,0)</f>
        <v>#N/A</v>
      </c>
      <c r="D386" s="17"/>
      <c r="E386" s="44"/>
      <c r="F386" s="44"/>
      <c r="G386" s="45"/>
    </row>
    <row r="387" spans="2:7" ht="15" x14ac:dyDescent="0.25">
      <c r="B387" s="16"/>
      <c r="C387" s="48" t="e">
        <f>VLOOKUP(Table2[[#This Row],[User ID]],Leader!A$100:$B108,2,0)</f>
        <v>#N/A</v>
      </c>
      <c r="D387" s="17"/>
      <c r="E387" s="44"/>
      <c r="F387" s="44"/>
      <c r="G387" s="45"/>
    </row>
    <row r="388" spans="2:7" ht="15" x14ac:dyDescent="0.25">
      <c r="B388" s="16"/>
      <c r="C388" s="48" t="e">
        <f>VLOOKUP(Table2[[#This Row],[User ID]],Leader!A$100:$B109,2,0)</f>
        <v>#N/A</v>
      </c>
      <c r="D388" s="17"/>
      <c r="E388" s="44"/>
      <c r="F388" s="44"/>
      <c r="G388" s="45"/>
    </row>
    <row r="389" spans="2:7" ht="15" x14ac:dyDescent="0.25">
      <c r="B389" s="16"/>
      <c r="C389" s="48" t="e">
        <f>VLOOKUP(Table2[[#This Row],[User ID]],Leader!A$100:$B110,2,0)</f>
        <v>#N/A</v>
      </c>
      <c r="D389" s="17"/>
      <c r="E389" s="44"/>
      <c r="F389" s="44"/>
      <c r="G389" s="45"/>
    </row>
    <row r="390" spans="2:7" ht="15" x14ac:dyDescent="0.25">
      <c r="B390" s="16"/>
      <c r="C390" s="48" t="e">
        <f>VLOOKUP(Table2[[#This Row],[User ID]],Leader!A$100:$B111,2,0)</f>
        <v>#N/A</v>
      </c>
      <c r="D390" s="17"/>
      <c r="E390" s="44"/>
      <c r="F390" s="44"/>
      <c r="G390" s="45"/>
    </row>
    <row r="391" spans="2:7" ht="15" x14ac:dyDescent="0.25">
      <c r="B391" s="16"/>
      <c r="C391" s="48" t="e">
        <f>VLOOKUP(Table2[[#This Row],[User ID]],Leader!A$100:$B112,2,0)</f>
        <v>#N/A</v>
      </c>
      <c r="D391" s="17"/>
      <c r="E391" s="44"/>
      <c r="F391" s="44"/>
      <c r="G391" s="45"/>
    </row>
    <row r="392" spans="2:7" ht="15" x14ac:dyDescent="0.25">
      <c r="B392" s="16"/>
      <c r="C392" s="48" t="e">
        <f>VLOOKUP(Table2[[#This Row],[User ID]],Leader!A$100:$B113,2,0)</f>
        <v>#N/A</v>
      </c>
      <c r="D392" s="17"/>
      <c r="E392" s="44"/>
      <c r="F392" s="44"/>
      <c r="G392" s="45"/>
    </row>
    <row r="393" spans="2:7" ht="15" x14ac:dyDescent="0.25">
      <c r="B393" s="16"/>
      <c r="C393" s="48" t="e">
        <f>VLOOKUP(Table2[[#This Row],[User ID]],Leader!A$100:$B114,2,0)</f>
        <v>#N/A</v>
      </c>
      <c r="D393" s="17"/>
      <c r="E393" s="44"/>
      <c r="F393" s="44"/>
      <c r="G393" s="45"/>
    </row>
    <row r="394" spans="2:7" ht="15" x14ac:dyDescent="0.25">
      <c r="B394" s="16"/>
      <c r="C394" s="48" t="e">
        <f>VLOOKUP(Table2[[#This Row],[User ID]],Leader!A$100:$B115,2,0)</f>
        <v>#N/A</v>
      </c>
      <c r="D394" s="17"/>
      <c r="E394" s="44"/>
      <c r="F394" s="44"/>
      <c r="G394" s="45"/>
    </row>
    <row r="395" spans="2:7" ht="15" x14ac:dyDescent="0.25">
      <c r="B395" s="16"/>
      <c r="C395" s="48" t="e">
        <f>VLOOKUP(Table2[[#This Row],[User ID]],Leader!A$100:$B116,2,0)</f>
        <v>#N/A</v>
      </c>
      <c r="D395" s="17"/>
      <c r="E395" s="44"/>
      <c r="F395" s="44"/>
      <c r="G395" s="45"/>
    </row>
    <row r="396" spans="2:7" ht="15" x14ac:dyDescent="0.25">
      <c r="B396" s="16"/>
      <c r="C396" s="48" t="e">
        <f>VLOOKUP(Table2[[#This Row],[User ID]],Leader!A$100:$B117,2,0)</f>
        <v>#N/A</v>
      </c>
      <c r="D396" s="17"/>
      <c r="E396" s="44"/>
      <c r="F396" s="44"/>
      <c r="G396" s="45"/>
    </row>
    <row r="397" spans="2:7" ht="15" x14ac:dyDescent="0.25">
      <c r="B397" s="16"/>
      <c r="C397" s="48" t="e">
        <f>VLOOKUP(Table2[[#This Row],[User ID]],Leader!A$100:$B118,2,0)</f>
        <v>#N/A</v>
      </c>
      <c r="D397" s="17"/>
      <c r="E397" s="44"/>
      <c r="F397" s="44"/>
      <c r="G397" s="45"/>
    </row>
    <row r="398" spans="2:7" ht="15" x14ac:dyDescent="0.25">
      <c r="B398" s="16"/>
      <c r="C398" s="48" t="e">
        <f>VLOOKUP(Table2[[#This Row],[User ID]],Leader!A$100:$B119,2,0)</f>
        <v>#N/A</v>
      </c>
      <c r="D398" s="17"/>
      <c r="E398" s="44"/>
      <c r="F398" s="44"/>
      <c r="G398" s="45"/>
    </row>
    <row r="399" spans="2:7" ht="15" x14ac:dyDescent="0.25">
      <c r="B399" s="16"/>
      <c r="C399" s="48" t="e">
        <f>VLOOKUP(Table2[[#This Row],[User ID]],Leader!A$100:$B120,2,0)</f>
        <v>#N/A</v>
      </c>
      <c r="D399" s="17"/>
      <c r="E399" s="44"/>
      <c r="F399" s="44"/>
      <c r="G399" s="45"/>
    </row>
    <row r="400" spans="2:7" ht="15" x14ac:dyDescent="0.25">
      <c r="B400" s="16"/>
      <c r="C400" s="48" t="e">
        <f>VLOOKUP(Table2[[#This Row],[User ID]],Leader!A$100:$B121,2,0)</f>
        <v>#N/A</v>
      </c>
      <c r="D400" s="17"/>
      <c r="E400" s="44"/>
      <c r="F400" s="44"/>
      <c r="G400" s="45"/>
    </row>
    <row r="401" spans="2:7" ht="15" x14ac:dyDescent="0.25">
      <c r="B401" s="16"/>
      <c r="C401" s="48" t="e">
        <f>VLOOKUP(Table2[[#This Row],[User ID]],Leader!A$100:$B122,2,0)</f>
        <v>#N/A</v>
      </c>
      <c r="D401" s="17"/>
      <c r="E401" s="44"/>
      <c r="F401" s="44"/>
      <c r="G401" s="45"/>
    </row>
    <row r="402" spans="2:7" ht="15" x14ac:dyDescent="0.25">
      <c r="B402" s="16"/>
      <c r="C402" s="48" t="e">
        <f>VLOOKUP(Table2[[#This Row],[User ID]],Leader!A$100:$B123,2,0)</f>
        <v>#N/A</v>
      </c>
      <c r="D402" s="17"/>
      <c r="E402" s="44"/>
      <c r="F402" s="44"/>
      <c r="G402" s="45"/>
    </row>
    <row r="403" spans="2:7" ht="15" x14ac:dyDescent="0.25">
      <c r="B403" s="16"/>
      <c r="C403" s="48" t="e">
        <f>VLOOKUP(Table2[[#This Row],[User ID]],Leader!A$100:$B124,2,0)</f>
        <v>#N/A</v>
      </c>
      <c r="D403" s="17"/>
      <c r="E403" s="44"/>
      <c r="F403" s="44"/>
      <c r="G403" s="45"/>
    </row>
    <row r="404" spans="2:7" ht="15" x14ac:dyDescent="0.25">
      <c r="B404" s="16"/>
      <c r="C404" s="48" t="e">
        <f>VLOOKUP(Table2[[#This Row],[User ID]],Leader!A$100:$B125,2,0)</f>
        <v>#N/A</v>
      </c>
      <c r="D404" s="17"/>
      <c r="E404" s="44"/>
      <c r="F404" s="44"/>
      <c r="G404" s="45"/>
    </row>
    <row r="405" spans="2:7" ht="15" x14ac:dyDescent="0.25">
      <c r="B405" s="16"/>
      <c r="C405" s="48" t="e">
        <f>VLOOKUP(Table2[[#This Row],[User ID]],Leader!A$100:$B126,2,0)</f>
        <v>#N/A</v>
      </c>
      <c r="D405" s="17"/>
      <c r="E405" s="44"/>
      <c r="F405" s="44"/>
      <c r="G405" s="45"/>
    </row>
    <row r="406" spans="2:7" ht="15" x14ac:dyDescent="0.25">
      <c r="B406" s="16"/>
      <c r="C406" s="48" t="e">
        <f>VLOOKUP(Table2[[#This Row],[User ID]],Leader!A$100:$B127,2,0)</f>
        <v>#N/A</v>
      </c>
      <c r="D406" s="17"/>
      <c r="E406" s="44"/>
      <c r="F406" s="44"/>
      <c r="G406" s="45"/>
    </row>
    <row r="407" spans="2:7" ht="15" x14ac:dyDescent="0.25">
      <c r="B407" s="16"/>
      <c r="C407" s="48" t="e">
        <f>VLOOKUP(Table2[[#This Row],[User ID]],Leader!A$100:$B128,2,0)</f>
        <v>#N/A</v>
      </c>
      <c r="D407" s="17"/>
      <c r="E407" s="44"/>
      <c r="F407" s="44"/>
      <c r="G407" s="45"/>
    </row>
    <row r="408" spans="2:7" ht="15" x14ac:dyDescent="0.25">
      <c r="B408" s="16"/>
      <c r="C408" s="48" t="e">
        <f>VLOOKUP(Table2[[#This Row],[User ID]],Leader!A$100:$B129,2,0)</f>
        <v>#N/A</v>
      </c>
      <c r="D408" s="17"/>
      <c r="E408" s="44"/>
      <c r="F408" s="44"/>
      <c r="G408" s="45"/>
    </row>
    <row r="409" spans="2:7" ht="15" x14ac:dyDescent="0.25">
      <c r="B409" s="16"/>
      <c r="C409" s="48" t="e">
        <f>VLOOKUP(Table2[[#This Row],[User ID]],Leader!A$100:$B130,2,0)</f>
        <v>#N/A</v>
      </c>
      <c r="D409" s="17"/>
      <c r="E409" s="44"/>
      <c r="F409" s="44"/>
      <c r="G409" s="45"/>
    </row>
    <row r="410" spans="2:7" ht="15" x14ac:dyDescent="0.25">
      <c r="B410" s="16"/>
      <c r="C410" s="48" t="e">
        <f>VLOOKUP(Table2[[#This Row],[User ID]],Leader!A$100:$B131,2,0)</f>
        <v>#N/A</v>
      </c>
      <c r="D410" s="17"/>
      <c r="E410" s="44"/>
      <c r="F410" s="44"/>
      <c r="G410" s="45"/>
    </row>
    <row r="411" spans="2:7" ht="15" x14ac:dyDescent="0.25">
      <c r="B411" s="16"/>
      <c r="C411" s="48" t="e">
        <f>VLOOKUP(Table2[[#This Row],[User ID]],Leader!A$100:$B132,2,0)</f>
        <v>#N/A</v>
      </c>
      <c r="D411" s="17"/>
      <c r="E411" s="44"/>
      <c r="F411" s="44"/>
      <c r="G411" s="45"/>
    </row>
    <row r="412" spans="2:7" ht="15" x14ac:dyDescent="0.25">
      <c r="B412" s="16"/>
      <c r="C412" s="48" t="e">
        <f>VLOOKUP(Table2[[#This Row],[User ID]],Leader!A$100:$B133,2,0)</f>
        <v>#N/A</v>
      </c>
      <c r="D412" s="17"/>
      <c r="E412" s="44"/>
      <c r="F412" s="44"/>
      <c r="G412" s="45"/>
    </row>
    <row r="413" spans="2:7" ht="15" x14ac:dyDescent="0.25">
      <c r="B413" s="16"/>
      <c r="C413" s="48" t="e">
        <f>VLOOKUP(Table2[[#This Row],[User ID]],Leader!A$100:$B134,2,0)</f>
        <v>#N/A</v>
      </c>
      <c r="D413" s="17"/>
      <c r="E413" s="44"/>
      <c r="F413" s="44"/>
      <c r="G413" s="45"/>
    </row>
    <row r="414" spans="2:7" ht="15" x14ac:dyDescent="0.25">
      <c r="B414" s="16"/>
      <c r="C414" s="48" t="e">
        <f>VLOOKUP(Table2[[#This Row],[User ID]],Leader!A$100:$B135,2,0)</f>
        <v>#N/A</v>
      </c>
      <c r="D414" s="17"/>
      <c r="E414" s="44"/>
      <c r="F414" s="44"/>
      <c r="G414" s="45"/>
    </row>
    <row r="415" spans="2:7" ht="15" x14ac:dyDescent="0.25">
      <c r="B415" s="16"/>
      <c r="C415" s="48" t="e">
        <f>VLOOKUP(Table2[[#This Row],[User ID]],Leader!A$100:$B136,2,0)</f>
        <v>#N/A</v>
      </c>
      <c r="D415" s="17"/>
      <c r="E415" s="44"/>
      <c r="F415" s="44"/>
      <c r="G415" s="45"/>
    </row>
    <row r="416" spans="2:7" ht="15" x14ac:dyDescent="0.25">
      <c r="B416" s="16"/>
      <c r="C416" s="48" t="e">
        <f>VLOOKUP(Table2[[#This Row],[User ID]],Leader!A$100:$B137,2,0)</f>
        <v>#N/A</v>
      </c>
      <c r="D416" s="17"/>
      <c r="E416" s="44"/>
      <c r="F416" s="44"/>
      <c r="G416" s="45"/>
    </row>
    <row r="417" spans="2:7" ht="15" x14ac:dyDescent="0.25">
      <c r="B417" s="16"/>
      <c r="C417" s="48" t="e">
        <f>VLOOKUP(Table2[[#This Row],[User ID]],Leader!A$100:$B138,2,0)</f>
        <v>#N/A</v>
      </c>
      <c r="D417" s="17"/>
      <c r="E417" s="44"/>
      <c r="F417" s="44"/>
      <c r="G417" s="45"/>
    </row>
    <row r="418" spans="2:7" ht="15" x14ac:dyDescent="0.25">
      <c r="B418" s="16"/>
      <c r="C418" s="48" t="e">
        <f>VLOOKUP(Table2[[#This Row],[User ID]],Leader!A$100:$B139,2,0)</f>
        <v>#N/A</v>
      </c>
      <c r="D418" s="17"/>
      <c r="E418" s="44"/>
      <c r="F418" s="44"/>
      <c r="G418" s="45"/>
    </row>
    <row r="419" spans="2:7" ht="15" x14ac:dyDescent="0.25">
      <c r="B419" s="16"/>
      <c r="C419" s="48" t="e">
        <f>VLOOKUP(Table2[[#This Row],[User ID]],Leader!A$100:$B140,2,0)</f>
        <v>#N/A</v>
      </c>
      <c r="D419" s="17"/>
      <c r="E419" s="44"/>
      <c r="F419" s="44"/>
      <c r="G419" s="45"/>
    </row>
    <row r="420" spans="2:7" ht="15" x14ac:dyDescent="0.25">
      <c r="B420" s="16"/>
      <c r="C420" s="48" t="e">
        <f>VLOOKUP(Table2[[#This Row],[User ID]],Leader!A$100:$B141,2,0)</f>
        <v>#N/A</v>
      </c>
      <c r="D420" s="17"/>
      <c r="E420" s="44"/>
      <c r="F420" s="44"/>
      <c r="G420" s="45"/>
    </row>
    <row r="421" spans="2:7" ht="15" x14ac:dyDescent="0.25">
      <c r="B421" s="16"/>
      <c r="C421" s="48" t="e">
        <f>VLOOKUP(Table2[[#This Row],[User ID]],Leader!A$100:$B142,2,0)</f>
        <v>#N/A</v>
      </c>
      <c r="D421" s="17"/>
      <c r="E421" s="44"/>
      <c r="F421" s="44"/>
      <c r="G421" s="45"/>
    </row>
    <row r="422" spans="2:7" ht="15" x14ac:dyDescent="0.25">
      <c r="B422" s="16"/>
      <c r="C422" s="48" t="e">
        <f>VLOOKUP(Table2[[#This Row],[User ID]],Leader!A$100:$B143,2,0)</f>
        <v>#N/A</v>
      </c>
      <c r="D422" s="17"/>
      <c r="E422" s="44"/>
      <c r="F422" s="44"/>
      <c r="G422" s="45"/>
    </row>
    <row r="423" spans="2:7" ht="15" x14ac:dyDescent="0.25">
      <c r="B423" s="16"/>
      <c r="C423" s="48" t="e">
        <f>VLOOKUP(Table2[[#This Row],[User ID]],Leader!A$100:$B144,2,0)</f>
        <v>#N/A</v>
      </c>
      <c r="D423" s="17"/>
      <c r="E423" s="44"/>
      <c r="F423" s="44"/>
      <c r="G423" s="45"/>
    </row>
    <row r="424" spans="2:7" ht="15" x14ac:dyDescent="0.25">
      <c r="B424" s="16"/>
      <c r="C424" s="48" t="e">
        <f>VLOOKUP(Table2[[#This Row],[User ID]],Leader!A$100:$B145,2,0)</f>
        <v>#N/A</v>
      </c>
      <c r="D424" s="17"/>
      <c r="E424" s="44"/>
      <c r="F424" s="44"/>
      <c r="G424" s="45"/>
    </row>
    <row r="425" spans="2:7" ht="15" x14ac:dyDescent="0.25">
      <c r="B425" s="16"/>
      <c r="C425" s="48" t="e">
        <f>VLOOKUP(Table2[[#This Row],[User ID]],Leader!A$100:$B146,2,0)</f>
        <v>#N/A</v>
      </c>
      <c r="D425" s="17"/>
      <c r="E425" s="44"/>
      <c r="F425" s="44"/>
      <c r="G425" s="45"/>
    </row>
    <row r="426" spans="2:7" ht="15" x14ac:dyDescent="0.25">
      <c r="B426" s="16"/>
      <c r="C426" s="48" t="e">
        <f>VLOOKUP(Table2[[#This Row],[User ID]],Leader!A$100:$B147,2,0)</f>
        <v>#N/A</v>
      </c>
      <c r="D426" s="17"/>
      <c r="E426" s="44"/>
      <c r="F426" s="44"/>
      <c r="G426" s="45"/>
    </row>
    <row r="427" spans="2:7" ht="15" x14ac:dyDescent="0.25">
      <c r="B427" s="16"/>
      <c r="C427" s="48" t="e">
        <f>VLOOKUP(Table2[[#This Row],[User ID]],Leader!A$100:$B148,2,0)</f>
        <v>#N/A</v>
      </c>
      <c r="D427" s="17"/>
      <c r="E427" s="44"/>
      <c r="F427" s="44"/>
      <c r="G427" s="45"/>
    </row>
    <row r="428" spans="2:7" ht="15" x14ac:dyDescent="0.25">
      <c r="B428" s="16"/>
      <c r="C428" s="48" t="e">
        <f>VLOOKUP(Table2[[#This Row],[User ID]],Leader!A$100:$B149,2,0)</f>
        <v>#N/A</v>
      </c>
      <c r="D428" s="17"/>
      <c r="E428" s="44"/>
      <c r="F428" s="44"/>
      <c r="G428" s="45"/>
    </row>
    <row r="429" spans="2:7" ht="15" x14ac:dyDescent="0.25">
      <c r="B429" s="16"/>
      <c r="C429" s="48" t="e">
        <f>VLOOKUP(Table2[[#This Row],[User ID]],Leader!A$100:$B150,2,0)</f>
        <v>#N/A</v>
      </c>
      <c r="D429" s="17"/>
      <c r="E429" s="44"/>
      <c r="F429" s="44"/>
      <c r="G429" s="45"/>
    </row>
    <row r="430" spans="2:7" ht="15" x14ac:dyDescent="0.25">
      <c r="B430" s="16"/>
      <c r="C430" s="48" t="e">
        <f>VLOOKUP(Table2[[#This Row],[User ID]],Leader!A$100:$B151,2,0)</f>
        <v>#N/A</v>
      </c>
      <c r="D430" s="17"/>
      <c r="E430" s="44"/>
      <c r="F430" s="44"/>
      <c r="G430" s="45"/>
    </row>
    <row r="431" spans="2:7" ht="15" x14ac:dyDescent="0.25">
      <c r="B431" s="16"/>
      <c r="C431" s="48" t="e">
        <f>VLOOKUP(Table2[[#This Row],[User ID]],Leader!A$100:$B152,2,0)</f>
        <v>#N/A</v>
      </c>
      <c r="D431" s="17"/>
      <c r="E431" s="44"/>
      <c r="F431" s="44"/>
      <c r="G431" s="45"/>
    </row>
    <row r="432" spans="2:7" ht="15" x14ac:dyDescent="0.25">
      <c r="B432" s="16"/>
      <c r="C432" s="48" t="e">
        <f>VLOOKUP(Table2[[#This Row],[User ID]],Leader!A$100:$B153,2,0)</f>
        <v>#N/A</v>
      </c>
      <c r="D432" s="17"/>
      <c r="E432" s="44"/>
      <c r="F432" s="44"/>
      <c r="G432" s="45"/>
    </row>
    <row r="433" spans="2:7" ht="15" x14ac:dyDescent="0.25">
      <c r="B433" s="16"/>
      <c r="C433" s="48" t="e">
        <f>VLOOKUP(Table2[[#This Row],[User ID]],Leader!A$100:$B154,2,0)</f>
        <v>#N/A</v>
      </c>
      <c r="D433" s="17"/>
      <c r="E433" s="44"/>
      <c r="F433" s="44"/>
      <c r="G433" s="45"/>
    </row>
    <row r="434" spans="2:7" ht="15" x14ac:dyDescent="0.25">
      <c r="B434" s="16"/>
      <c r="C434" s="48" t="e">
        <f>VLOOKUP(Table2[[#This Row],[User ID]],Leader!A$100:$B155,2,0)</f>
        <v>#N/A</v>
      </c>
      <c r="D434" s="17"/>
      <c r="E434" s="44"/>
      <c r="F434" s="44"/>
      <c r="G434" s="45"/>
    </row>
    <row r="435" spans="2:7" ht="15" x14ac:dyDescent="0.25">
      <c r="B435" s="16"/>
      <c r="C435" s="48" t="e">
        <f>VLOOKUP(Table2[[#This Row],[User ID]],Leader!A$100:$B156,2,0)</f>
        <v>#N/A</v>
      </c>
      <c r="D435" s="17"/>
      <c r="E435" s="44"/>
      <c r="F435" s="44"/>
      <c r="G435" s="45"/>
    </row>
    <row r="436" spans="2:7" ht="15" x14ac:dyDescent="0.25">
      <c r="B436" s="16"/>
      <c r="C436" s="48" t="e">
        <f>VLOOKUP(Table2[[#This Row],[User ID]],Leader!A$100:$B157,2,0)</f>
        <v>#N/A</v>
      </c>
      <c r="D436" s="17"/>
      <c r="E436" s="44"/>
      <c r="F436" s="44"/>
      <c r="G436" s="45"/>
    </row>
    <row r="437" spans="2:7" ht="15" x14ac:dyDescent="0.25">
      <c r="B437" s="16"/>
      <c r="C437" s="48" t="e">
        <f>VLOOKUP(Table2[[#This Row],[User ID]],Leader!A$100:$B158,2,0)</f>
        <v>#N/A</v>
      </c>
      <c r="D437" s="17"/>
      <c r="E437" s="44"/>
      <c r="F437" s="44"/>
      <c r="G437" s="45"/>
    </row>
    <row r="438" spans="2:7" ht="15" x14ac:dyDescent="0.25">
      <c r="B438" s="16"/>
      <c r="C438" s="48" t="e">
        <f>VLOOKUP(Table2[[#This Row],[User ID]],Leader!A$100:$B159,2,0)</f>
        <v>#N/A</v>
      </c>
      <c r="D438" s="17"/>
      <c r="E438" s="44"/>
      <c r="F438" s="44"/>
      <c r="G438" s="45"/>
    </row>
    <row r="439" spans="2:7" ht="15" x14ac:dyDescent="0.25">
      <c r="B439" s="16"/>
      <c r="C439" s="48" t="e">
        <f>VLOOKUP(Table2[[#This Row],[User ID]],Leader!A$100:$B160,2,0)</f>
        <v>#N/A</v>
      </c>
      <c r="D439" s="17"/>
      <c r="E439" s="44"/>
      <c r="F439" s="44"/>
      <c r="G439" s="45"/>
    </row>
    <row r="440" spans="2:7" ht="15" x14ac:dyDescent="0.25">
      <c r="B440" s="16"/>
      <c r="C440" s="48" t="e">
        <f>VLOOKUP(Table2[[#This Row],[User ID]],Leader!A$100:$B161,2,0)</f>
        <v>#N/A</v>
      </c>
      <c r="D440" s="17"/>
      <c r="E440" s="44"/>
      <c r="F440" s="44"/>
      <c r="G440" s="45"/>
    </row>
    <row r="441" spans="2:7" ht="15" x14ac:dyDescent="0.25">
      <c r="B441" s="16"/>
      <c r="C441" s="48" t="e">
        <f>VLOOKUP(Table2[[#This Row],[User ID]],Leader!A$100:$B162,2,0)</f>
        <v>#N/A</v>
      </c>
      <c r="D441" s="17"/>
      <c r="E441" s="44"/>
      <c r="F441" s="44"/>
      <c r="G441" s="45"/>
    </row>
    <row r="442" spans="2:7" ht="15" x14ac:dyDescent="0.25">
      <c r="B442" s="16"/>
      <c r="C442" s="48" t="e">
        <f>VLOOKUP(Table2[[#This Row],[User ID]],Leader!A$100:$B163,2,0)</f>
        <v>#N/A</v>
      </c>
      <c r="D442" s="17"/>
      <c r="E442" s="44"/>
      <c r="F442" s="44"/>
      <c r="G442" s="45"/>
    </row>
    <row r="443" spans="2:7" ht="15" x14ac:dyDescent="0.25">
      <c r="B443" s="16"/>
      <c r="C443" s="48" t="e">
        <f>VLOOKUP(Table2[[#This Row],[User ID]],Leader!A$100:$B164,2,0)</f>
        <v>#N/A</v>
      </c>
      <c r="D443" s="17"/>
      <c r="E443" s="44"/>
      <c r="F443" s="44"/>
      <c r="G443" s="45"/>
    </row>
    <row r="444" spans="2:7" ht="15" x14ac:dyDescent="0.25">
      <c r="B444" s="16"/>
      <c r="C444" s="48" t="e">
        <f>VLOOKUP(Table2[[#This Row],[User ID]],Leader!A$100:$B165,2,0)</f>
        <v>#N/A</v>
      </c>
      <c r="D444" s="17"/>
      <c r="E444" s="44"/>
      <c r="F444" s="44"/>
      <c r="G444" s="45"/>
    </row>
    <row r="445" spans="2:7" ht="15" x14ac:dyDescent="0.25">
      <c r="B445" s="16"/>
      <c r="C445" s="48" t="e">
        <f>VLOOKUP(Table2[[#This Row],[User ID]],Leader!A$100:$B166,2,0)</f>
        <v>#N/A</v>
      </c>
      <c r="D445" s="17"/>
      <c r="E445" s="44"/>
      <c r="F445" s="44"/>
      <c r="G445" s="45"/>
    </row>
    <row r="446" spans="2:7" ht="15" x14ac:dyDescent="0.25">
      <c r="B446" s="16"/>
      <c r="C446" s="48" t="e">
        <f>VLOOKUP(Table2[[#This Row],[User ID]],Leader!A$100:$B167,2,0)</f>
        <v>#N/A</v>
      </c>
      <c r="D446" s="17"/>
      <c r="E446" s="44"/>
      <c r="F446" s="44"/>
      <c r="G446" s="45"/>
    </row>
    <row r="447" spans="2:7" ht="15" x14ac:dyDescent="0.25">
      <c r="B447" s="16"/>
      <c r="C447" s="48" t="e">
        <f>VLOOKUP(Table2[[#This Row],[User ID]],Leader!A$100:$B168,2,0)</f>
        <v>#N/A</v>
      </c>
      <c r="D447" s="17"/>
      <c r="E447" s="44"/>
      <c r="F447" s="44"/>
      <c r="G447" s="45"/>
    </row>
    <row r="448" spans="2:7" ht="15" x14ac:dyDescent="0.25">
      <c r="B448" s="16"/>
      <c r="C448" s="48" t="e">
        <f>VLOOKUP(Table2[[#This Row],[User ID]],Leader!A$100:$B169,2,0)</f>
        <v>#N/A</v>
      </c>
      <c r="D448" s="17"/>
      <c r="E448" s="44"/>
      <c r="F448" s="44"/>
      <c r="G448" s="45"/>
    </row>
    <row r="449" spans="2:7" ht="15" x14ac:dyDescent="0.25">
      <c r="B449" s="16"/>
      <c r="C449" s="48" t="e">
        <f>VLOOKUP(Table2[[#This Row],[User ID]],Leader!A$100:$B170,2,0)</f>
        <v>#N/A</v>
      </c>
      <c r="D449" s="17"/>
      <c r="E449" s="44"/>
      <c r="F449" s="44"/>
      <c r="G449" s="45"/>
    </row>
    <row r="450" spans="2:7" ht="15" x14ac:dyDescent="0.25">
      <c r="B450" s="16"/>
      <c r="C450" s="48" t="e">
        <f>VLOOKUP(Table2[[#This Row],[User ID]],Leader!A$100:$B171,2,0)</f>
        <v>#N/A</v>
      </c>
      <c r="D450" s="17"/>
      <c r="E450" s="44"/>
      <c r="F450" s="44"/>
      <c r="G450" s="45"/>
    </row>
    <row r="451" spans="2:7" ht="15" x14ac:dyDescent="0.25">
      <c r="B451" s="16"/>
      <c r="C451" s="48" t="e">
        <f>VLOOKUP(Table2[[#This Row],[User ID]],Leader!A$100:$B172,2,0)</f>
        <v>#N/A</v>
      </c>
      <c r="D451" s="17"/>
      <c r="E451" s="44"/>
      <c r="F451" s="44"/>
      <c r="G451" s="45"/>
    </row>
    <row r="452" spans="2:7" ht="15" x14ac:dyDescent="0.25">
      <c r="B452" s="16"/>
      <c r="C452" s="48" t="e">
        <f>VLOOKUP(Table2[[#This Row],[User ID]],Leader!A$100:$B173,2,0)</f>
        <v>#N/A</v>
      </c>
      <c r="D452" s="17"/>
      <c r="E452" s="44"/>
      <c r="F452" s="44"/>
      <c r="G452" s="45"/>
    </row>
    <row r="453" spans="2:7" ht="15" x14ac:dyDescent="0.25">
      <c r="B453" s="16"/>
      <c r="C453" s="48" t="e">
        <f>VLOOKUP(Table2[[#This Row],[User ID]],Leader!A$100:$B174,2,0)</f>
        <v>#N/A</v>
      </c>
      <c r="D453" s="17"/>
      <c r="E453" s="44"/>
      <c r="F453" s="44"/>
      <c r="G453" s="45"/>
    </row>
    <row r="454" spans="2:7" ht="15" x14ac:dyDescent="0.25">
      <c r="B454" s="16"/>
      <c r="C454" s="48" t="e">
        <f>VLOOKUP(Table2[[#This Row],[User ID]],Leader!A$100:$B175,2,0)</f>
        <v>#N/A</v>
      </c>
      <c r="D454" s="17"/>
      <c r="E454" s="44"/>
      <c r="F454" s="44"/>
      <c r="G454" s="45"/>
    </row>
    <row r="455" spans="2:7" ht="15" x14ac:dyDescent="0.25">
      <c r="B455" s="16"/>
      <c r="C455" s="48" t="e">
        <f>VLOOKUP(Table2[[#This Row],[User ID]],Leader!A$100:$B176,2,0)</f>
        <v>#N/A</v>
      </c>
      <c r="D455" s="17"/>
      <c r="E455" s="44"/>
      <c r="F455" s="44"/>
      <c r="G455" s="45"/>
    </row>
    <row r="456" spans="2:7" ht="15" x14ac:dyDescent="0.25">
      <c r="B456" s="16"/>
      <c r="C456" s="48" t="e">
        <f>VLOOKUP(Table2[[#This Row],[User ID]],Leader!A$100:$B177,2,0)</f>
        <v>#N/A</v>
      </c>
      <c r="D456" s="17"/>
      <c r="E456" s="44"/>
      <c r="F456" s="44"/>
      <c r="G456" s="45"/>
    </row>
    <row r="457" spans="2:7" ht="15" x14ac:dyDescent="0.25">
      <c r="B457" s="16"/>
      <c r="C457" s="48" t="e">
        <f>VLOOKUP(Table2[[#This Row],[User ID]],Leader!A$100:$B178,2,0)</f>
        <v>#N/A</v>
      </c>
      <c r="D457" s="17"/>
      <c r="E457" s="44"/>
      <c r="F457" s="44"/>
      <c r="G457" s="45"/>
    </row>
    <row r="458" spans="2:7" ht="15" x14ac:dyDescent="0.25">
      <c r="B458" s="16"/>
      <c r="C458" s="48" t="e">
        <f>VLOOKUP(Table2[[#This Row],[User ID]],Leader!A$100:$B179,2,0)</f>
        <v>#N/A</v>
      </c>
      <c r="D458" s="17"/>
      <c r="E458" s="44"/>
      <c r="F458" s="44"/>
      <c r="G458" s="45"/>
    </row>
    <row r="459" spans="2:7" ht="15" x14ac:dyDescent="0.25">
      <c r="B459" s="16"/>
      <c r="C459" s="48" t="e">
        <f>VLOOKUP(Table2[[#This Row],[User ID]],Leader!A$100:$B180,2,0)</f>
        <v>#N/A</v>
      </c>
      <c r="D459" s="17"/>
      <c r="E459" s="44"/>
      <c r="F459" s="44"/>
      <c r="G459" s="45"/>
    </row>
    <row r="460" spans="2:7" ht="15" x14ac:dyDescent="0.25">
      <c r="B460" s="16"/>
      <c r="C460" s="48" t="e">
        <f>VLOOKUP(Table2[[#This Row],[User ID]],Leader!A$100:$B181,2,0)</f>
        <v>#N/A</v>
      </c>
      <c r="D460" s="17"/>
      <c r="E460" s="44"/>
      <c r="F460" s="44"/>
      <c r="G460" s="45"/>
    </row>
    <row r="461" spans="2:7" ht="15" x14ac:dyDescent="0.25">
      <c r="B461" s="16"/>
      <c r="C461" s="48" t="e">
        <f>VLOOKUP(Table2[[#This Row],[User ID]],Leader!A$100:$B182,2,0)</f>
        <v>#N/A</v>
      </c>
      <c r="D461" s="17"/>
      <c r="E461" s="44"/>
      <c r="F461" s="44"/>
      <c r="G461" s="45"/>
    </row>
    <row r="462" spans="2:7" ht="15" x14ac:dyDescent="0.25">
      <c r="B462" s="16"/>
      <c r="C462" s="48" t="e">
        <f>VLOOKUP(Table2[[#This Row],[User ID]],Leader!A$100:$B183,2,0)</f>
        <v>#N/A</v>
      </c>
      <c r="D462" s="17"/>
      <c r="E462" s="44"/>
      <c r="F462" s="44"/>
      <c r="G462" s="45"/>
    </row>
    <row r="463" spans="2:7" ht="15" x14ac:dyDescent="0.25">
      <c r="B463" s="16"/>
      <c r="C463" s="48" t="e">
        <f>VLOOKUP(Table2[[#This Row],[User ID]],Leader!A$100:$B184,2,0)</f>
        <v>#N/A</v>
      </c>
      <c r="D463" s="17"/>
      <c r="E463" s="44"/>
      <c r="F463" s="44"/>
      <c r="G463" s="45"/>
    </row>
    <row r="464" spans="2:7" ht="15" x14ac:dyDescent="0.25">
      <c r="B464" s="16"/>
      <c r="C464" s="48" t="e">
        <f>VLOOKUP(Table2[[#This Row],[User ID]],Leader!A$100:$B185,2,0)</f>
        <v>#N/A</v>
      </c>
      <c r="D464" s="17"/>
      <c r="E464" s="44"/>
      <c r="F464" s="44"/>
      <c r="G464" s="45"/>
    </row>
    <row r="465" spans="2:7" ht="15" x14ac:dyDescent="0.25">
      <c r="B465" s="16"/>
      <c r="C465" s="48" t="e">
        <f>VLOOKUP(Table2[[#This Row],[User ID]],Leader!A$100:$B186,2,0)</f>
        <v>#N/A</v>
      </c>
      <c r="D465" s="17"/>
      <c r="E465" s="44"/>
      <c r="F465" s="44"/>
      <c r="G465" s="45"/>
    </row>
    <row r="466" spans="2:7" ht="15" x14ac:dyDescent="0.25">
      <c r="B466" s="16"/>
      <c r="C466" s="48" t="e">
        <f>VLOOKUP(Table2[[#This Row],[User ID]],Leader!A$100:$B187,2,0)</f>
        <v>#N/A</v>
      </c>
      <c r="D466" s="17"/>
      <c r="E466" s="44"/>
      <c r="F466" s="44"/>
      <c r="G466" s="45"/>
    </row>
    <row r="467" spans="2:7" ht="15" x14ac:dyDescent="0.25">
      <c r="B467" s="16"/>
      <c r="C467" s="48" t="e">
        <f>VLOOKUP(Table2[[#This Row],[User ID]],Leader!A$100:$B188,2,0)</f>
        <v>#N/A</v>
      </c>
      <c r="D467" s="17"/>
      <c r="E467" s="44"/>
      <c r="F467" s="44"/>
      <c r="G467" s="45"/>
    </row>
    <row r="468" spans="2:7" ht="15" x14ac:dyDescent="0.25">
      <c r="B468" s="16"/>
      <c r="C468" s="48" t="e">
        <f>VLOOKUP(Table2[[#This Row],[User ID]],Leader!A$100:$B189,2,0)</f>
        <v>#N/A</v>
      </c>
      <c r="D468" s="17"/>
      <c r="E468" s="44"/>
      <c r="F468" s="44"/>
      <c r="G468" s="45"/>
    </row>
    <row r="469" spans="2:7" ht="15" x14ac:dyDescent="0.25">
      <c r="B469" s="16"/>
      <c r="C469" s="48" t="e">
        <f>VLOOKUP(Table2[[#This Row],[User ID]],Leader!A$100:$B190,2,0)</f>
        <v>#N/A</v>
      </c>
      <c r="D469" s="17"/>
      <c r="E469" s="44"/>
      <c r="F469" s="44"/>
      <c r="G469" s="45"/>
    </row>
    <row r="470" spans="2:7" ht="15" x14ac:dyDescent="0.25">
      <c r="B470" s="16"/>
      <c r="C470" s="48" t="e">
        <f>VLOOKUP(Table2[[#This Row],[User ID]],Leader!A$100:$B191,2,0)</f>
        <v>#N/A</v>
      </c>
      <c r="D470" s="17"/>
      <c r="E470" s="44"/>
      <c r="F470" s="44"/>
      <c r="G470" s="45"/>
    </row>
    <row r="471" spans="2:7" ht="15" x14ac:dyDescent="0.25">
      <c r="B471" s="16"/>
      <c r="C471" s="48" t="e">
        <f>VLOOKUP(Table2[[#This Row],[User ID]],Leader!A$100:$B192,2,0)</f>
        <v>#N/A</v>
      </c>
      <c r="D471" s="17"/>
      <c r="E471" s="44"/>
      <c r="F471" s="44"/>
      <c r="G471" s="45"/>
    </row>
    <row r="472" spans="2:7" ht="15" x14ac:dyDescent="0.25">
      <c r="B472" s="16"/>
      <c r="C472" s="48" t="e">
        <f>VLOOKUP(Table2[[#This Row],[User ID]],Leader!A$100:$B193,2,0)</f>
        <v>#N/A</v>
      </c>
      <c r="D472" s="17"/>
      <c r="E472" s="44"/>
      <c r="F472" s="44"/>
      <c r="G472" s="45"/>
    </row>
    <row r="473" spans="2:7" ht="15" x14ac:dyDescent="0.25">
      <c r="B473" s="16"/>
      <c r="C473" s="48" t="e">
        <f>VLOOKUP(Table2[[#This Row],[User ID]],Leader!A$100:$B194,2,0)</f>
        <v>#N/A</v>
      </c>
      <c r="D473" s="17"/>
      <c r="E473" s="44"/>
      <c r="F473" s="44"/>
      <c r="G473" s="45"/>
    </row>
    <row r="474" spans="2:7" ht="15" x14ac:dyDescent="0.25">
      <c r="B474" s="16"/>
      <c r="C474" s="48" t="e">
        <f>VLOOKUP(Table2[[#This Row],[User ID]],Leader!A$100:$B195,2,0)</f>
        <v>#N/A</v>
      </c>
      <c r="D474" s="17"/>
      <c r="E474" s="44"/>
      <c r="F474" s="44"/>
      <c r="G474" s="45"/>
    </row>
    <row r="475" spans="2:7" ht="15" x14ac:dyDescent="0.25">
      <c r="B475" s="16"/>
      <c r="C475" s="48" t="e">
        <f>VLOOKUP(Table2[[#This Row],[User ID]],Leader!A$100:$B196,2,0)</f>
        <v>#N/A</v>
      </c>
      <c r="D475" s="17"/>
      <c r="E475" s="44"/>
      <c r="F475" s="44"/>
      <c r="G475" s="45"/>
    </row>
    <row r="476" spans="2:7" ht="15" x14ac:dyDescent="0.25">
      <c r="B476" s="16"/>
      <c r="C476" s="48" t="e">
        <f>VLOOKUP(Table2[[#This Row],[User ID]],Leader!A$100:$B197,2,0)</f>
        <v>#N/A</v>
      </c>
      <c r="D476" s="17"/>
      <c r="E476" s="44"/>
      <c r="F476" s="44"/>
      <c r="G476" s="45"/>
    </row>
    <row r="477" spans="2:7" ht="15" x14ac:dyDescent="0.25">
      <c r="B477" s="16"/>
      <c r="C477" s="48" t="e">
        <f>VLOOKUP(Table2[[#This Row],[User ID]],Leader!A$100:$B198,2,0)</f>
        <v>#N/A</v>
      </c>
      <c r="D477" s="17"/>
      <c r="E477" s="44"/>
      <c r="F477" s="44"/>
      <c r="G477" s="45"/>
    </row>
    <row r="478" spans="2:7" ht="15" x14ac:dyDescent="0.25">
      <c r="B478" s="16"/>
      <c r="C478" s="48" t="e">
        <f>VLOOKUP(Table2[[#This Row],[User ID]],Leader!A$100:$B199,2,0)</f>
        <v>#N/A</v>
      </c>
      <c r="D478" s="17"/>
      <c r="E478" s="44"/>
      <c r="F478" s="44"/>
      <c r="G478" s="45"/>
    </row>
    <row r="479" spans="2:7" ht="15" x14ac:dyDescent="0.25">
      <c r="B479" s="16"/>
      <c r="C479" s="48" t="e">
        <f>VLOOKUP(Table2[[#This Row],[User ID]],Leader!A$100:$B200,2,0)</f>
        <v>#N/A</v>
      </c>
      <c r="D479" s="17"/>
      <c r="E479" s="44"/>
      <c r="F479" s="44"/>
      <c r="G479" s="45"/>
    </row>
    <row r="480" spans="2:7" ht="15" x14ac:dyDescent="0.25">
      <c r="B480" s="16"/>
      <c r="C480" s="48" t="e">
        <f>VLOOKUP(Table2[[#This Row],[User ID]],Leader!A$100:$B201,2,0)</f>
        <v>#N/A</v>
      </c>
      <c r="D480" s="17"/>
      <c r="E480" s="44"/>
      <c r="F480" s="44"/>
      <c r="G480" s="45"/>
    </row>
    <row r="481" spans="2:7" ht="15" x14ac:dyDescent="0.25">
      <c r="B481" s="16"/>
      <c r="C481" s="48" t="e">
        <f>VLOOKUP(Table2[[#This Row],[User ID]],Leader!A$100:$B202,2,0)</f>
        <v>#N/A</v>
      </c>
      <c r="D481" s="17"/>
      <c r="E481" s="44"/>
      <c r="F481" s="44"/>
      <c r="G481" s="45"/>
    </row>
    <row r="482" spans="2:7" ht="15" x14ac:dyDescent="0.25">
      <c r="B482" s="16"/>
      <c r="C482" s="48" t="e">
        <f>VLOOKUP(Table2[[#This Row],[User ID]],Leader!A$100:$B203,2,0)</f>
        <v>#N/A</v>
      </c>
      <c r="D482" s="17"/>
      <c r="E482" s="44"/>
      <c r="F482" s="44"/>
      <c r="G482" s="45"/>
    </row>
    <row r="483" spans="2:7" ht="15" x14ac:dyDescent="0.25">
      <c r="B483" s="16"/>
      <c r="C483" s="48" t="e">
        <f>VLOOKUP(Table2[[#This Row],[User ID]],Leader!A$100:$B204,2,0)</f>
        <v>#N/A</v>
      </c>
      <c r="D483" s="17"/>
      <c r="E483" s="44"/>
      <c r="F483" s="44"/>
      <c r="G483" s="45"/>
    </row>
    <row r="484" spans="2:7" ht="15" x14ac:dyDescent="0.25">
      <c r="B484" s="16"/>
      <c r="C484" s="48" t="e">
        <f>VLOOKUP(Table2[[#This Row],[User ID]],Leader!A$100:$B205,2,0)</f>
        <v>#N/A</v>
      </c>
      <c r="D484" s="17"/>
      <c r="E484" s="44"/>
      <c r="F484" s="44"/>
      <c r="G484" s="45"/>
    </row>
    <row r="485" spans="2:7" ht="15" x14ac:dyDescent="0.25">
      <c r="B485" s="16"/>
      <c r="C485" s="48" t="e">
        <f>VLOOKUP(Table2[[#This Row],[User ID]],Leader!A$100:$B206,2,0)</f>
        <v>#N/A</v>
      </c>
      <c r="D485" s="17"/>
      <c r="E485" s="44"/>
      <c r="F485" s="44"/>
      <c r="G485" s="45"/>
    </row>
    <row r="486" spans="2:7" ht="15" x14ac:dyDescent="0.25">
      <c r="B486" s="16"/>
      <c r="C486" s="48" t="e">
        <f>VLOOKUP(Table2[[#This Row],[User ID]],Leader!A$100:$B207,2,0)</f>
        <v>#N/A</v>
      </c>
      <c r="D486" s="17"/>
      <c r="E486" s="44"/>
      <c r="F486" s="44"/>
      <c r="G486" s="45"/>
    </row>
    <row r="487" spans="2:7" ht="15" x14ac:dyDescent="0.25">
      <c r="B487" s="16"/>
      <c r="C487" s="48" t="e">
        <f>VLOOKUP(Table2[[#This Row],[User ID]],Leader!A$100:$B208,2,0)</f>
        <v>#N/A</v>
      </c>
      <c r="D487" s="17"/>
      <c r="E487" s="44"/>
      <c r="F487" s="44"/>
      <c r="G487" s="45"/>
    </row>
    <row r="488" spans="2:7" ht="15" x14ac:dyDescent="0.25">
      <c r="B488" s="16"/>
      <c r="C488" s="48" t="e">
        <f>VLOOKUP(Table2[[#This Row],[User ID]],Leader!A$100:$B209,2,0)</f>
        <v>#N/A</v>
      </c>
      <c r="D488" s="17"/>
      <c r="E488" s="44"/>
      <c r="F488" s="44"/>
      <c r="G488" s="45"/>
    </row>
    <row r="489" spans="2:7" ht="15" x14ac:dyDescent="0.25">
      <c r="B489" s="16"/>
      <c r="C489" s="48" t="e">
        <f>VLOOKUP(Table2[[#This Row],[User ID]],Leader!A$100:$B210,2,0)</f>
        <v>#N/A</v>
      </c>
      <c r="D489" s="17"/>
      <c r="E489" s="44"/>
      <c r="F489" s="44"/>
      <c r="G489" s="45"/>
    </row>
    <row r="490" spans="2:7" ht="15" x14ac:dyDescent="0.25">
      <c r="B490" s="16"/>
      <c r="C490" s="48" t="e">
        <f>VLOOKUP(Table2[[#This Row],[User ID]],Leader!A$100:$B211,2,0)</f>
        <v>#N/A</v>
      </c>
      <c r="D490" s="17"/>
      <c r="E490" s="44"/>
      <c r="F490" s="44"/>
      <c r="G490" s="45"/>
    </row>
    <row r="491" spans="2:7" ht="15" x14ac:dyDescent="0.25">
      <c r="B491" s="16"/>
      <c r="C491" s="48" t="e">
        <f>VLOOKUP(Table2[[#This Row],[User ID]],Leader!A$100:$B212,2,0)</f>
        <v>#N/A</v>
      </c>
      <c r="D491" s="17"/>
      <c r="E491" s="44"/>
      <c r="F491" s="44"/>
      <c r="G491" s="45"/>
    </row>
    <row r="492" spans="2:7" ht="15" x14ac:dyDescent="0.25">
      <c r="B492" s="16"/>
      <c r="C492" s="48" t="e">
        <f>VLOOKUP(Table2[[#This Row],[User ID]],Leader!A$100:$B213,2,0)</f>
        <v>#N/A</v>
      </c>
      <c r="D492" s="17"/>
      <c r="E492" s="44"/>
      <c r="F492" s="44"/>
      <c r="G492" s="45"/>
    </row>
    <row r="493" spans="2:7" ht="15" x14ac:dyDescent="0.25">
      <c r="B493" s="16"/>
      <c r="C493" s="48" t="e">
        <f>VLOOKUP(Table2[[#This Row],[User ID]],Leader!A$100:$B214,2,0)</f>
        <v>#N/A</v>
      </c>
      <c r="D493" s="17"/>
      <c r="E493" s="44"/>
      <c r="F493" s="44"/>
      <c r="G493" s="45"/>
    </row>
    <row r="494" spans="2:7" ht="15" x14ac:dyDescent="0.25">
      <c r="B494" s="16"/>
      <c r="C494" s="48" t="e">
        <f>VLOOKUP(Table2[[#This Row],[User ID]],Leader!A$100:$B215,2,0)</f>
        <v>#N/A</v>
      </c>
      <c r="D494" s="17"/>
      <c r="E494" s="44"/>
      <c r="F494" s="44"/>
      <c r="G494" s="45"/>
    </row>
    <row r="495" spans="2:7" ht="15" x14ac:dyDescent="0.25">
      <c r="B495" s="16"/>
      <c r="C495" s="48" t="e">
        <f>VLOOKUP(Table2[[#This Row],[User ID]],Leader!A$100:$B216,2,0)</f>
        <v>#N/A</v>
      </c>
      <c r="D495" s="17"/>
      <c r="E495" s="44"/>
      <c r="F495" s="44"/>
      <c r="G495" s="45"/>
    </row>
    <row r="496" spans="2:7" ht="15" x14ac:dyDescent="0.25">
      <c r="B496" s="16"/>
      <c r="C496" s="48" t="e">
        <f>VLOOKUP(Table2[[#This Row],[User ID]],Leader!A$100:$B217,2,0)</f>
        <v>#N/A</v>
      </c>
      <c r="D496" s="17"/>
      <c r="E496" s="44"/>
      <c r="F496" s="44"/>
      <c r="G496" s="45"/>
    </row>
    <row r="497" spans="2:7" ht="15" x14ac:dyDescent="0.25">
      <c r="B497" s="16"/>
      <c r="C497" s="48" t="e">
        <f>VLOOKUP(Table2[[#This Row],[User ID]],Leader!A$100:$B218,2,0)</f>
        <v>#N/A</v>
      </c>
      <c r="D497" s="17"/>
      <c r="E497" s="44"/>
      <c r="F497" s="44"/>
      <c r="G497" s="45"/>
    </row>
    <row r="498" spans="2:7" ht="15" x14ac:dyDescent="0.25">
      <c r="B498" s="16"/>
      <c r="C498" s="48" t="e">
        <f>VLOOKUP(Table2[[#This Row],[User ID]],Leader!A$100:$B219,2,0)</f>
        <v>#N/A</v>
      </c>
      <c r="D498" s="17"/>
      <c r="E498" s="44"/>
      <c r="F498" s="44"/>
      <c r="G498" s="45"/>
    </row>
    <row r="499" spans="2:7" ht="15" x14ac:dyDescent="0.25">
      <c r="B499" s="16"/>
      <c r="C499" s="48" t="e">
        <f>VLOOKUP(Table2[[#This Row],[User ID]],Leader!A$100:$B220,2,0)</f>
        <v>#N/A</v>
      </c>
      <c r="D499" s="17"/>
      <c r="E499" s="44"/>
      <c r="F499" s="44"/>
      <c r="G499" s="45"/>
    </row>
    <row r="500" spans="2:7" ht="15" x14ac:dyDescent="0.25">
      <c r="B500" s="16"/>
      <c r="C500" s="48" t="e">
        <f>VLOOKUP(Table2[[#This Row],[User ID]],Leader!A$100:$B221,2,0)</f>
        <v>#N/A</v>
      </c>
      <c r="D500" s="17"/>
      <c r="E500" s="44"/>
      <c r="F500" s="44"/>
      <c r="G500" s="45"/>
    </row>
    <row r="501" spans="2:7" ht="15" x14ac:dyDescent="0.25">
      <c r="B501" s="16"/>
      <c r="C501" s="48" t="e">
        <f>VLOOKUP(Table2[[#This Row],[User ID]],Leader!A$100:$B222,2,0)</f>
        <v>#N/A</v>
      </c>
      <c r="D501" s="17"/>
      <c r="E501" s="44"/>
      <c r="F501" s="44"/>
      <c r="G501" s="45"/>
    </row>
    <row r="502" spans="2:7" ht="15" x14ac:dyDescent="0.25">
      <c r="B502" s="16"/>
      <c r="C502" s="48" t="e">
        <f>VLOOKUP(Table2[[#This Row],[User ID]],Leader!A$100:$B223,2,0)</f>
        <v>#N/A</v>
      </c>
      <c r="D502" s="17"/>
      <c r="E502" s="44"/>
      <c r="F502" s="44"/>
      <c r="G502" s="45"/>
    </row>
    <row r="503" spans="2:7" ht="15" x14ac:dyDescent="0.25">
      <c r="B503" s="16"/>
      <c r="C503" s="48" t="e">
        <f>VLOOKUP(Table2[[#This Row],[User ID]],Leader!A$100:$B224,2,0)</f>
        <v>#N/A</v>
      </c>
      <c r="D503" s="17"/>
      <c r="E503" s="44"/>
      <c r="F503" s="44"/>
      <c r="G503" s="45"/>
    </row>
    <row r="504" spans="2:7" ht="15" x14ac:dyDescent="0.25">
      <c r="B504" s="16"/>
      <c r="C504" s="48" t="e">
        <f>VLOOKUP(Table2[[#This Row],[User ID]],Leader!A$100:$B225,2,0)</f>
        <v>#N/A</v>
      </c>
      <c r="D504" s="17"/>
      <c r="E504" s="44"/>
      <c r="F504" s="44"/>
      <c r="G504" s="45"/>
    </row>
    <row r="505" spans="2:7" ht="15" x14ac:dyDescent="0.25">
      <c r="B505" s="16"/>
      <c r="C505" s="48" t="e">
        <f>VLOOKUP(Table2[[#This Row],[User ID]],Leader!A$100:$B226,2,0)</f>
        <v>#N/A</v>
      </c>
      <c r="D505" s="17"/>
      <c r="E505" s="44"/>
      <c r="F505" s="44"/>
      <c r="G505" s="45"/>
    </row>
    <row r="506" spans="2:7" ht="15" x14ac:dyDescent="0.25">
      <c r="B506" s="16"/>
      <c r="C506" s="48" t="e">
        <f>VLOOKUP(Table2[[#This Row],[User ID]],Leader!A$100:$B227,2,0)</f>
        <v>#N/A</v>
      </c>
      <c r="D506" s="17"/>
      <c r="E506" s="44"/>
      <c r="F506" s="44"/>
      <c r="G506" s="45"/>
    </row>
    <row r="507" spans="2:7" ht="15" x14ac:dyDescent="0.25">
      <c r="B507" s="16"/>
      <c r="C507" s="48" t="e">
        <f>VLOOKUP(Table2[[#This Row],[User ID]],Leader!A$100:$B228,2,0)</f>
        <v>#N/A</v>
      </c>
      <c r="D507" s="17"/>
      <c r="E507" s="44"/>
      <c r="F507" s="44"/>
      <c r="G507" s="45"/>
    </row>
    <row r="508" spans="2:7" ht="15" x14ac:dyDescent="0.25">
      <c r="B508" s="16"/>
      <c r="C508" s="48" t="e">
        <f>VLOOKUP(Table2[[#This Row],[User ID]],Leader!A$100:$B229,2,0)</f>
        <v>#N/A</v>
      </c>
      <c r="D508" s="17"/>
      <c r="E508" s="44"/>
      <c r="F508" s="44"/>
      <c r="G508" s="45"/>
    </row>
    <row r="509" spans="2:7" ht="15" x14ac:dyDescent="0.25">
      <c r="B509" s="16"/>
      <c r="C509" s="48" t="e">
        <f>VLOOKUP(Table2[[#This Row],[User ID]],Leader!A$100:$B230,2,0)</f>
        <v>#N/A</v>
      </c>
      <c r="D509" s="17"/>
      <c r="E509" s="44"/>
      <c r="F509" s="44"/>
      <c r="G509" s="45"/>
    </row>
    <row r="510" spans="2:7" ht="15" x14ac:dyDescent="0.25">
      <c r="B510" s="16"/>
      <c r="C510" s="48" t="e">
        <f>VLOOKUP(Table2[[#This Row],[User ID]],Leader!A$100:$B231,2,0)</f>
        <v>#N/A</v>
      </c>
      <c r="D510" s="17"/>
      <c r="E510" s="44"/>
      <c r="F510" s="44"/>
      <c r="G510" s="45"/>
    </row>
    <row r="511" spans="2:7" ht="15" x14ac:dyDescent="0.25">
      <c r="B511" s="16"/>
      <c r="C511" s="48" t="e">
        <f>VLOOKUP(Table2[[#This Row],[User ID]],Leader!A$100:$B232,2,0)</f>
        <v>#N/A</v>
      </c>
      <c r="D511" s="17"/>
      <c r="E511" s="44"/>
      <c r="F511" s="44"/>
      <c r="G511" s="45"/>
    </row>
    <row r="512" spans="2:7" ht="15" x14ac:dyDescent="0.25">
      <c r="B512" s="16"/>
      <c r="C512" s="48" t="e">
        <f>VLOOKUP(Table2[[#This Row],[User ID]],Leader!A$100:$B233,2,0)</f>
        <v>#N/A</v>
      </c>
      <c r="D512" s="17"/>
      <c r="E512" s="44"/>
      <c r="F512" s="44"/>
      <c r="G512" s="45"/>
    </row>
    <row r="513" spans="2:7" ht="15" x14ac:dyDescent="0.25">
      <c r="B513" s="16"/>
      <c r="C513" s="48" t="e">
        <f>VLOOKUP(Table2[[#This Row],[User ID]],Leader!A$100:$B234,2,0)</f>
        <v>#N/A</v>
      </c>
      <c r="D513" s="17"/>
      <c r="E513" s="44"/>
      <c r="F513" s="44"/>
      <c r="G513" s="45"/>
    </row>
    <row r="514" spans="2:7" ht="15" x14ac:dyDescent="0.25">
      <c r="B514" s="16"/>
      <c r="C514" s="48" t="e">
        <f>VLOOKUP(Table2[[#This Row],[User ID]],Leader!A$100:$B235,2,0)</f>
        <v>#N/A</v>
      </c>
      <c r="D514" s="17"/>
      <c r="E514" s="44"/>
      <c r="F514" s="44"/>
      <c r="G514" s="45"/>
    </row>
    <row r="515" spans="2:7" ht="15" x14ac:dyDescent="0.25">
      <c r="B515" s="16"/>
      <c r="C515" s="48" t="e">
        <f>VLOOKUP(Table2[[#This Row],[User ID]],Leader!A$100:$B236,2,0)</f>
        <v>#N/A</v>
      </c>
      <c r="D515" s="17"/>
      <c r="E515" s="44"/>
      <c r="F515" s="44"/>
      <c r="G515" s="45"/>
    </row>
    <row r="516" spans="2:7" ht="15" x14ac:dyDescent="0.25">
      <c r="B516" s="16"/>
      <c r="C516" s="48" t="e">
        <f>VLOOKUP(Table2[[#This Row],[User ID]],Leader!A$100:$B237,2,0)</f>
        <v>#N/A</v>
      </c>
      <c r="D516" s="17"/>
      <c r="E516" s="44"/>
      <c r="F516" s="44"/>
      <c r="G516" s="45"/>
    </row>
    <row r="517" spans="2:7" ht="15" x14ac:dyDescent="0.25">
      <c r="B517" s="16"/>
      <c r="C517" s="48" t="e">
        <f>VLOOKUP(Table2[[#This Row],[User ID]],Leader!A$100:$B238,2,0)</f>
        <v>#N/A</v>
      </c>
      <c r="D517" s="17"/>
      <c r="E517" s="44"/>
      <c r="F517" s="44"/>
      <c r="G517" s="45"/>
    </row>
    <row r="518" spans="2:7" ht="15" x14ac:dyDescent="0.25">
      <c r="B518" s="16"/>
      <c r="C518" s="48" t="e">
        <f>VLOOKUP(Table2[[#This Row],[User ID]],Leader!A$100:$B239,2,0)</f>
        <v>#N/A</v>
      </c>
      <c r="D518" s="17"/>
      <c r="E518" s="44"/>
      <c r="F518" s="44"/>
      <c r="G518" s="45"/>
    </row>
    <row r="519" spans="2:7" ht="15" x14ac:dyDescent="0.25">
      <c r="B519" s="16"/>
      <c r="C519" s="48" t="e">
        <f>VLOOKUP(Table2[[#This Row],[User ID]],Leader!A$100:$B240,2,0)</f>
        <v>#N/A</v>
      </c>
      <c r="D519" s="17"/>
      <c r="E519" s="44"/>
      <c r="F519" s="44"/>
      <c r="G519" s="45"/>
    </row>
    <row r="520" spans="2:7" ht="15" x14ac:dyDescent="0.25">
      <c r="B520" s="16"/>
      <c r="C520" s="48" t="e">
        <f>VLOOKUP(Table2[[#This Row],[User ID]],Leader!A$100:$B241,2,0)</f>
        <v>#N/A</v>
      </c>
      <c r="D520" s="17"/>
      <c r="E520" s="44"/>
      <c r="F520" s="44"/>
      <c r="G520" s="45"/>
    </row>
    <row r="521" spans="2:7" ht="15" x14ac:dyDescent="0.25">
      <c r="B521" s="16"/>
      <c r="C521" s="48" t="e">
        <f>VLOOKUP(Table2[[#This Row],[User ID]],Leader!A$100:$B242,2,0)</f>
        <v>#N/A</v>
      </c>
      <c r="D521" s="17"/>
      <c r="E521" s="44"/>
      <c r="F521" s="44"/>
      <c r="G521" s="45"/>
    </row>
    <row r="522" spans="2:7" ht="15" x14ac:dyDescent="0.25">
      <c r="B522" s="16"/>
      <c r="C522" s="48" t="e">
        <f>VLOOKUP(Table2[[#This Row],[User ID]],Leader!A$100:$B243,2,0)</f>
        <v>#N/A</v>
      </c>
      <c r="D522" s="17"/>
      <c r="E522" s="44"/>
      <c r="F522" s="44"/>
      <c r="G522" s="45"/>
    </row>
    <row r="523" spans="2:7" ht="15" x14ac:dyDescent="0.25">
      <c r="B523" s="16"/>
      <c r="C523" s="48" t="e">
        <f>VLOOKUP(Table2[[#This Row],[User ID]],Leader!A$100:$B244,2,0)</f>
        <v>#N/A</v>
      </c>
      <c r="D523" s="17"/>
      <c r="E523" s="44"/>
      <c r="F523" s="44"/>
      <c r="G523" s="45"/>
    </row>
    <row r="524" spans="2:7" ht="15" x14ac:dyDescent="0.25">
      <c r="B524" s="16"/>
      <c r="C524" s="48" t="e">
        <f>VLOOKUP(Table2[[#This Row],[User ID]],Leader!A$100:$B245,2,0)</f>
        <v>#N/A</v>
      </c>
      <c r="D524" s="17"/>
      <c r="E524" s="44"/>
      <c r="F524" s="44"/>
      <c r="G524" s="45"/>
    </row>
    <row r="525" spans="2:7" ht="15" x14ac:dyDescent="0.25">
      <c r="B525" s="16"/>
      <c r="C525" s="48" t="e">
        <f>VLOOKUP(Table2[[#This Row],[User ID]],Leader!A$100:$B246,2,0)</f>
        <v>#N/A</v>
      </c>
      <c r="D525" s="17"/>
      <c r="E525" s="44"/>
      <c r="F525" s="44"/>
      <c r="G525" s="45"/>
    </row>
    <row r="526" spans="2:7" ht="15" x14ac:dyDescent="0.25">
      <c r="B526" s="16"/>
      <c r="C526" s="48" t="e">
        <f>VLOOKUP(Table2[[#This Row],[User ID]],Leader!A$100:$B247,2,0)</f>
        <v>#N/A</v>
      </c>
      <c r="D526" s="17"/>
      <c r="E526" s="44"/>
      <c r="F526" s="44"/>
      <c r="G526" s="45"/>
    </row>
    <row r="527" spans="2:7" ht="15" x14ac:dyDescent="0.25">
      <c r="B527" s="16"/>
      <c r="C527" s="48" t="e">
        <f>VLOOKUP(Table2[[#This Row],[User ID]],Leader!A$100:$B248,2,0)</f>
        <v>#N/A</v>
      </c>
      <c r="D527" s="17"/>
      <c r="E527" s="44"/>
      <c r="F527" s="44"/>
      <c r="G527" s="45"/>
    </row>
    <row r="528" spans="2:7" ht="15" x14ac:dyDescent="0.25">
      <c r="B528" s="83"/>
      <c r="C528" s="83" t="e">
        <f>VLOOKUP(Table2[[#This Row],[User ID]],Leader!A1:B37,2,0)</f>
        <v>#VALUE!</v>
      </c>
      <c r="D528" s="84"/>
      <c r="E528" s="85">
        <f>SUBTOTAL(109,Table2[Quantity Out])</f>
        <v>25243</v>
      </c>
      <c r="F528" s="86">
        <f>SUBTOTAL(109,Table2[New])</f>
        <v>3906</v>
      </c>
      <c r="G528" s="87">
        <f>SUBTOTAL(109,Table2[Old])</f>
        <v>19216</v>
      </c>
    </row>
    <row r="1048575" spans="3:3" x14ac:dyDescent="0.25">
      <c r="C1048575" s="3" t="s">
        <v>32</v>
      </c>
    </row>
  </sheetData>
  <mergeCells count="1">
    <mergeCell ref="F8:G8"/>
  </mergeCells>
  <pageMargins left="0.7" right="0.7" top="0.75" bottom="0.75" header="0.3" footer="0.3"/>
  <pageSetup scale="43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'C:\Users\Drafts Computer\Desktop\draft\[Meter Inventory (1).xlsx]Leader'!#REF!</xm:f>
          </x14:formula1>
          <xm:sqref>B10:B31</xm:sqref>
        </x14:dataValidation>
        <x14:dataValidation type="list" allowBlank="1" showInputMessage="1" showErrorMessage="1">
          <x14:formula1>
            <xm:f>Leader!#REF!</xm:f>
          </x14:formula1>
          <xm:sqref>B32:B43</xm:sqref>
        </x14:dataValidation>
        <x14:dataValidation type="list" allowBlank="1" showInputMessage="1" showErrorMessage="1">
          <x14:formula1>
            <xm:f>Leader!$A$2:$A$37</xm:f>
          </x14:formula1>
          <xm:sqref>B312 B44:B276 B278:B280</xm:sqref>
        </x14:dataValidation>
        <x14:dataValidation type="list" allowBlank="1" showInputMessage="1" showErrorMessage="1">
          <x14:formula1>
            <xm:f>Leader!$A$2:$A$100</xm:f>
          </x14:formula1>
          <xm:sqref>B281:B311 B313:B527 B277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activeCell="A4" sqref="A4"/>
    </sheetView>
  </sheetViews>
  <sheetFormatPr defaultColWidth="8.88671875" defaultRowHeight="14.4" x14ac:dyDescent="0.35"/>
  <cols>
    <col min="1" max="1" width="4.5546875" style="81" customWidth="1"/>
    <col min="2" max="2" width="10.88671875" style="81" customWidth="1"/>
    <col min="3" max="3" width="32.33203125" style="81" customWidth="1"/>
    <col min="4" max="16384" width="8.88671875" style="81"/>
  </cols>
  <sheetData>
    <row r="1" spans="1:4" x14ac:dyDescent="0.35">
      <c r="A1" s="80" t="s">
        <v>26</v>
      </c>
      <c r="B1" s="80" t="s">
        <v>27</v>
      </c>
      <c r="C1" s="80" t="s">
        <v>28</v>
      </c>
      <c r="D1" s="80" t="s">
        <v>30</v>
      </c>
    </row>
    <row r="2" spans="1:4" x14ac:dyDescent="0.35">
      <c r="A2" s="80"/>
      <c r="B2" s="80"/>
      <c r="C2" s="80"/>
      <c r="D2" s="80">
        <v>13</v>
      </c>
    </row>
    <row r="3" spans="1:4" x14ac:dyDescent="0.35">
      <c r="A3" s="80">
        <v>2</v>
      </c>
      <c r="B3" s="82">
        <v>43945</v>
      </c>
      <c r="C3" s="80" t="s">
        <v>31</v>
      </c>
      <c r="D3" s="80">
        <v>1</v>
      </c>
    </row>
    <row r="4" spans="1:4" x14ac:dyDescent="0.35">
      <c r="A4" s="80"/>
      <c r="B4" s="80"/>
      <c r="C4" s="80"/>
      <c r="D4" s="80"/>
    </row>
    <row r="5" spans="1:4" x14ac:dyDescent="0.35">
      <c r="A5" s="80"/>
      <c r="B5" s="80"/>
      <c r="C5" s="80"/>
      <c r="D5" s="80"/>
    </row>
    <row r="6" spans="1:4" x14ac:dyDescent="0.35">
      <c r="A6" s="80"/>
      <c r="B6" s="80"/>
      <c r="C6" s="80"/>
      <c r="D6" s="80"/>
    </row>
    <row r="7" spans="1:4" x14ac:dyDescent="0.35">
      <c r="A7" s="80"/>
      <c r="B7" s="80"/>
      <c r="C7" s="80"/>
      <c r="D7" s="80"/>
    </row>
    <row r="8" spans="1:4" x14ac:dyDescent="0.35">
      <c r="A8" s="80"/>
      <c r="B8" s="80"/>
      <c r="C8" s="80"/>
      <c r="D8" s="80"/>
    </row>
    <row r="9" spans="1:4" x14ac:dyDescent="0.35">
      <c r="A9" s="80"/>
      <c r="B9" s="80"/>
      <c r="C9" s="80"/>
      <c r="D9" s="80"/>
    </row>
    <row r="10" spans="1:4" x14ac:dyDescent="0.35">
      <c r="A10" s="80"/>
      <c r="B10" s="80"/>
      <c r="C10" s="80"/>
      <c r="D10" s="80"/>
    </row>
    <row r="11" spans="1:4" x14ac:dyDescent="0.35">
      <c r="A11" s="80"/>
      <c r="B11" s="80"/>
      <c r="C11" s="80"/>
      <c r="D11" s="80"/>
    </row>
    <row r="12" spans="1:4" x14ac:dyDescent="0.35">
      <c r="A12" s="80"/>
      <c r="B12" s="80"/>
      <c r="C12" s="80"/>
      <c r="D12" s="80"/>
    </row>
    <row r="13" spans="1:4" x14ac:dyDescent="0.35">
      <c r="A13" s="80"/>
      <c r="B13" s="80"/>
      <c r="C13" s="80"/>
      <c r="D13" s="80"/>
    </row>
    <row r="14" spans="1:4" x14ac:dyDescent="0.35">
      <c r="A14" s="80"/>
      <c r="B14" s="80"/>
      <c r="C14" s="80"/>
      <c r="D14" s="80"/>
    </row>
    <row r="15" spans="1:4" x14ac:dyDescent="0.35">
      <c r="A15" s="80"/>
      <c r="B15" s="80"/>
      <c r="C15" s="80"/>
      <c r="D15" s="80"/>
    </row>
    <row r="16" spans="1:4" x14ac:dyDescent="0.35">
      <c r="A16" s="80"/>
      <c r="B16" s="80"/>
      <c r="C16" s="80"/>
      <c r="D16" s="80"/>
    </row>
    <row r="17" spans="1:4" x14ac:dyDescent="0.35">
      <c r="A17" s="80"/>
      <c r="B17" s="80"/>
      <c r="C17" s="80"/>
      <c r="D17" s="80"/>
    </row>
    <row r="18" spans="1:4" x14ac:dyDescent="0.35">
      <c r="A18" s="80"/>
      <c r="B18" s="80"/>
      <c r="C18" s="80"/>
      <c r="D18" s="80"/>
    </row>
    <row r="19" spans="1:4" x14ac:dyDescent="0.35">
      <c r="A19" s="80"/>
      <c r="B19" s="80"/>
      <c r="C19" s="80"/>
      <c r="D19" s="80"/>
    </row>
    <row r="20" spans="1:4" x14ac:dyDescent="0.35">
      <c r="A20" s="80"/>
      <c r="B20" s="80"/>
      <c r="C20" s="80"/>
      <c r="D20" s="80"/>
    </row>
    <row r="21" spans="1:4" x14ac:dyDescent="0.35">
      <c r="A21" s="80"/>
      <c r="B21" s="80"/>
      <c r="C21" s="80"/>
      <c r="D21" s="80"/>
    </row>
    <row r="22" spans="1:4" x14ac:dyDescent="0.35">
      <c r="A22" s="80"/>
      <c r="B22" s="80"/>
      <c r="C22" s="80"/>
      <c r="D22" s="80"/>
    </row>
    <row r="23" spans="1:4" x14ac:dyDescent="0.35">
      <c r="A23" s="80"/>
      <c r="B23" s="80"/>
      <c r="C23" s="80"/>
      <c r="D23" s="80"/>
    </row>
    <row r="24" spans="1:4" x14ac:dyDescent="0.35">
      <c r="A24" s="80"/>
      <c r="B24" s="80"/>
      <c r="C24" s="80"/>
      <c r="D24" s="80"/>
    </row>
    <row r="25" spans="1:4" x14ac:dyDescent="0.35">
      <c r="A25" s="80"/>
      <c r="B25" s="80"/>
      <c r="C25" s="80"/>
      <c r="D25" s="80"/>
    </row>
    <row r="26" spans="1:4" x14ac:dyDescent="0.35">
      <c r="A26" s="80"/>
      <c r="B26" s="80"/>
      <c r="C26" s="80"/>
      <c r="D26" s="80"/>
    </row>
    <row r="27" spans="1:4" x14ac:dyDescent="0.35">
      <c r="A27" s="80"/>
      <c r="B27" s="80"/>
      <c r="C27" s="80"/>
      <c r="D27" s="80"/>
    </row>
    <row r="28" spans="1:4" x14ac:dyDescent="0.35">
      <c r="A28" s="80"/>
      <c r="B28" s="80"/>
      <c r="C28" s="80"/>
      <c r="D28" s="80"/>
    </row>
    <row r="29" spans="1:4" x14ac:dyDescent="0.35">
      <c r="A29" s="80"/>
      <c r="B29" s="80"/>
      <c r="C29" s="80"/>
      <c r="D29" s="80"/>
    </row>
    <row r="30" spans="1:4" x14ac:dyDescent="0.35">
      <c r="A30" s="80"/>
      <c r="B30" s="80"/>
      <c r="C30" s="80"/>
      <c r="D30" s="80"/>
    </row>
    <row r="31" spans="1:4" x14ac:dyDescent="0.35">
      <c r="A31" s="80"/>
      <c r="B31" s="80"/>
      <c r="C31" s="80"/>
      <c r="D31" s="80"/>
    </row>
    <row r="32" spans="1:4" x14ac:dyDescent="0.35">
      <c r="A32" s="80"/>
      <c r="B32" s="80"/>
      <c r="C32" s="80"/>
      <c r="D32" s="80"/>
    </row>
    <row r="33" spans="1:4" x14ac:dyDescent="0.35">
      <c r="A33" s="80"/>
      <c r="B33" s="80"/>
      <c r="C33" s="80"/>
      <c r="D33" s="80"/>
    </row>
    <row r="34" spans="1:4" x14ac:dyDescent="0.35">
      <c r="A34" s="80"/>
      <c r="B34" s="80"/>
      <c r="C34" s="80"/>
      <c r="D34" s="80"/>
    </row>
    <row r="35" spans="1:4" x14ac:dyDescent="0.35">
      <c r="A35" s="80"/>
      <c r="B35" s="80"/>
      <c r="C35" s="80"/>
      <c r="D35" s="80"/>
    </row>
    <row r="36" spans="1:4" x14ac:dyDescent="0.35">
      <c r="A36" s="80"/>
      <c r="B36" s="80"/>
      <c r="C36" s="80"/>
      <c r="D36" s="80"/>
    </row>
    <row r="37" spans="1:4" x14ac:dyDescent="0.35">
      <c r="A37" s="80"/>
      <c r="B37" s="80"/>
      <c r="C37" s="80"/>
      <c r="D37" s="80"/>
    </row>
    <row r="38" spans="1:4" x14ac:dyDescent="0.35">
      <c r="A38" s="80"/>
      <c r="B38" s="80"/>
      <c r="C38" s="80"/>
      <c r="D38" s="80"/>
    </row>
    <row r="39" spans="1:4" x14ac:dyDescent="0.35">
      <c r="A39" s="80"/>
      <c r="B39" s="80"/>
      <c r="C39" s="80"/>
      <c r="D39" s="80"/>
    </row>
    <row r="40" spans="1:4" x14ac:dyDescent="0.35">
      <c r="A40" s="80"/>
      <c r="B40" s="80"/>
      <c r="C40" s="80"/>
      <c r="D40" s="80"/>
    </row>
    <row r="41" spans="1:4" x14ac:dyDescent="0.35">
      <c r="A41" s="80"/>
      <c r="B41" s="80"/>
      <c r="C41" s="80"/>
      <c r="D41" s="80"/>
    </row>
    <row r="42" spans="1:4" x14ac:dyDescent="0.35">
      <c r="A42" s="80"/>
      <c r="B42" s="80"/>
      <c r="C42" s="80"/>
      <c r="D42" s="80"/>
    </row>
    <row r="43" spans="1:4" x14ac:dyDescent="0.35">
      <c r="A43" s="80"/>
      <c r="B43" s="80"/>
      <c r="C43" s="80"/>
      <c r="D43" s="80"/>
    </row>
    <row r="44" spans="1:4" x14ac:dyDescent="0.35">
      <c r="A44" s="80"/>
      <c r="B44" s="80"/>
      <c r="C44" s="80"/>
      <c r="D44" s="80"/>
    </row>
    <row r="45" spans="1:4" x14ac:dyDescent="0.35">
      <c r="A45" s="80"/>
      <c r="B45" s="80"/>
      <c r="C45" s="80"/>
      <c r="D45" s="80"/>
    </row>
    <row r="46" spans="1:4" x14ac:dyDescent="0.35">
      <c r="A46" s="80"/>
      <c r="B46" s="80"/>
      <c r="C46" s="80"/>
      <c r="D46" s="80"/>
    </row>
    <row r="47" spans="1:4" x14ac:dyDescent="0.35">
      <c r="A47" s="80"/>
      <c r="B47" s="80"/>
      <c r="C47" s="80"/>
      <c r="D47" s="80"/>
    </row>
    <row r="48" spans="1:4" x14ac:dyDescent="0.35">
      <c r="A48" s="80"/>
      <c r="B48" s="80"/>
      <c r="C48" s="80"/>
      <c r="D48" s="80"/>
    </row>
    <row r="49" spans="1:4" x14ac:dyDescent="0.35">
      <c r="A49" s="80"/>
      <c r="B49" s="80"/>
      <c r="C49" s="80"/>
      <c r="D49" s="80"/>
    </row>
    <row r="50" spans="1:4" x14ac:dyDescent="0.35">
      <c r="A50" s="80"/>
      <c r="B50" s="80"/>
      <c r="C50" s="80"/>
      <c r="D50" s="80"/>
    </row>
    <row r="51" spans="1:4" x14ac:dyDescent="0.35">
      <c r="A51" s="80"/>
      <c r="B51" s="80"/>
      <c r="C51" s="80"/>
      <c r="D51" s="80"/>
    </row>
    <row r="52" spans="1:4" x14ac:dyDescent="0.35">
      <c r="A52" s="80"/>
      <c r="B52" s="80"/>
      <c r="C52" s="80"/>
      <c r="D52" s="80"/>
    </row>
    <row r="53" spans="1:4" x14ac:dyDescent="0.35">
      <c r="A53" s="80"/>
      <c r="B53" s="80"/>
      <c r="C53" s="80"/>
      <c r="D53" s="80"/>
    </row>
    <row r="54" spans="1:4" x14ac:dyDescent="0.35">
      <c r="A54" s="80"/>
      <c r="B54" s="80"/>
      <c r="C54" s="80"/>
      <c r="D54" s="80"/>
    </row>
    <row r="55" spans="1:4" x14ac:dyDescent="0.35">
      <c r="A55" s="80"/>
      <c r="B55" s="80"/>
      <c r="C55" s="80"/>
      <c r="D55" s="80"/>
    </row>
    <row r="56" spans="1:4" x14ac:dyDescent="0.35">
      <c r="A56" s="80"/>
      <c r="B56" s="80"/>
      <c r="C56" s="80"/>
      <c r="D56" s="80"/>
    </row>
    <row r="57" spans="1:4" x14ac:dyDescent="0.35">
      <c r="A57" s="80"/>
      <c r="B57" s="80"/>
      <c r="C57" s="80"/>
      <c r="D57" s="80"/>
    </row>
    <row r="58" spans="1:4" x14ac:dyDescent="0.35">
      <c r="A58" s="80"/>
      <c r="B58" s="80"/>
      <c r="C58" s="80"/>
      <c r="D58" s="80"/>
    </row>
    <row r="59" spans="1:4" x14ac:dyDescent="0.35">
      <c r="A59" s="80"/>
      <c r="B59" s="80"/>
      <c r="C59" s="80"/>
      <c r="D59" s="80"/>
    </row>
    <row r="60" spans="1:4" x14ac:dyDescent="0.35">
      <c r="A60" s="80"/>
      <c r="B60" s="80"/>
      <c r="C60" s="80"/>
      <c r="D60" s="80"/>
    </row>
    <row r="61" spans="1:4" x14ac:dyDescent="0.35">
      <c r="A61" s="80"/>
      <c r="B61" s="80"/>
      <c r="C61" s="80"/>
      <c r="D61" s="80"/>
    </row>
    <row r="62" spans="1:4" x14ac:dyDescent="0.35">
      <c r="A62" s="80"/>
      <c r="B62" s="80"/>
      <c r="C62" s="80"/>
      <c r="D62" s="80"/>
    </row>
    <row r="63" spans="1:4" x14ac:dyDescent="0.35">
      <c r="A63" s="80"/>
      <c r="B63" s="80"/>
      <c r="C63" s="80"/>
      <c r="D63" s="80"/>
    </row>
    <row r="64" spans="1:4" x14ac:dyDescent="0.35">
      <c r="A64" s="80"/>
      <c r="B64" s="80"/>
      <c r="C64" s="80"/>
      <c r="D64" s="80"/>
    </row>
    <row r="65" spans="1:4" x14ac:dyDescent="0.35">
      <c r="A65" s="80"/>
      <c r="B65" s="80"/>
      <c r="C65" s="80"/>
      <c r="D65" s="80"/>
    </row>
    <row r="66" spans="1:4" x14ac:dyDescent="0.35">
      <c r="A66" s="80"/>
      <c r="B66" s="80"/>
      <c r="C66" s="80"/>
      <c r="D66" s="80"/>
    </row>
    <row r="67" spans="1:4" x14ac:dyDescent="0.35">
      <c r="A67" s="80"/>
      <c r="B67" s="80"/>
      <c r="C67" s="80"/>
      <c r="D67" s="80"/>
    </row>
    <row r="68" spans="1:4" x14ac:dyDescent="0.35">
      <c r="A68" s="80"/>
      <c r="B68" s="80"/>
      <c r="C68" s="80"/>
      <c r="D68" s="80"/>
    </row>
    <row r="69" spans="1:4" x14ac:dyDescent="0.35">
      <c r="A69" s="80"/>
      <c r="B69" s="80"/>
      <c r="C69" s="80"/>
      <c r="D69" s="80"/>
    </row>
    <row r="70" spans="1:4" x14ac:dyDescent="0.35">
      <c r="A70" s="80"/>
      <c r="B70" s="80"/>
      <c r="C70" s="80"/>
      <c r="D70" s="80"/>
    </row>
    <row r="71" spans="1:4" x14ac:dyDescent="0.35">
      <c r="A71" s="80"/>
      <c r="B71" s="80"/>
      <c r="C71" s="80"/>
      <c r="D71" s="80"/>
    </row>
    <row r="72" spans="1:4" x14ac:dyDescent="0.35">
      <c r="A72" s="80"/>
      <c r="B72" s="80"/>
      <c r="C72" s="80"/>
      <c r="D72" s="80"/>
    </row>
    <row r="73" spans="1:4" x14ac:dyDescent="0.35">
      <c r="A73" s="80"/>
      <c r="B73" s="80"/>
      <c r="C73" s="80"/>
      <c r="D73" s="80"/>
    </row>
    <row r="74" spans="1:4" x14ac:dyDescent="0.35">
      <c r="A74" s="80"/>
      <c r="B74" s="80"/>
      <c r="C74" s="80"/>
      <c r="D74" s="80"/>
    </row>
    <row r="75" spans="1:4" x14ac:dyDescent="0.35">
      <c r="A75" s="80"/>
      <c r="B75" s="80"/>
      <c r="C75" s="80"/>
      <c r="D75" s="80"/>
    </row>
    <row r="76" spans="1:4" x14ac:dyDescent="0.35">
      <c r="A76" s="98" t="s">
        <v>29</v>
      </c>
      <c r="B76" s="99"/>
      <c r="C76" s="100"/>
      <c r="D76" s="80">
        <f>SUM(D2:D75)</f>
        <v>14</v>
      </c>
    </row>
  </sheetData>
  <mergeCells count="1">
    <mergeCell ref="A76:C7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opLeftCell="A16" workbookViewId="0">
      <selection activeCell="B19" sqref="B19"/>
    </sheetView>
  </sheetViews>
  <sheetFormatPr defaultRowHeight="14.4" x14ac:dyDescent="0.35"/>
  <cols>
    <col min="1" max="1" width="12.33203125" customWidth="1"/>
    <col min="2" max="2" width="39.44140625" customWidth="1"/>
    <col min="6" max="6" width="45.5546875" customWidth="1"/>
  </cols>
  <sheetData>
    <row r="1" spans="1:6" ht="18" x14ac:dyDescent="0.35">
      <c r="A1" s="46" t="s">
        <v>15</v>
      </c>
      <c r="B1" s="46" t="s">
        <v>14</v>
      </c>
      <c r="E1" s="46" t="s">
        <v>15</v>
      </c>
      <c r="F1" s="46" t="s">
        <v>14</v>
      </c>
    </row>
    <row r="2" spans="1:6" x14ac:dyDescent="0.35">
      <c r="A2" s="47">
        <v>40001</v>
      </c>
      <c r="B2" s="67" t="s">
        <v>67</v>
      </c>
      <c r="E2" s="47">
        <v>40001</v>
      </c>
      <c r="F2" s="67" t="s">
        <v>67</v>
      </c>
    </row>
    <row r="3" spans="1:6" x14ac:dyDescent="0.35">
      <c r="A3" s="47">
        <v>40002</v>
      </c>
      <c r="B3" s="67" t="s">
        <v>37</v>
      </c>
      <c r="E3" s="47">
        <v>40002</v>
      </c>
      <c r="F3" s="67" t="s">
        <v>37</v>
      </c>
    </row>
    <row r="4" spans="1:6" x14ac:dyDescent="0.35">
      <c r="A4" s="47">
        <v>40003</v>
      </c>
      <c r="B4" s="67" t="s">
        <v>38</v>
      </c>
      <c r="E4" s="47">
        <v>40003</v>
      </c>
      <c r="F4" s="67" t="s">
        <v>38</v>
      </c>
    </row>
    <row r="5" spans="1:6" x14ac:dyDescent="0.35">
      <c r="A5" s="47">
        <v>40004</v>
      </c>
      <c r="B5" s="67" t="s">
        <v>39</v>
      </c>
      <c r="E5" s="47">
        <v>40004</v>
      </c>
      <c r="F5" s="67" t="s">
        <v>39</v>
      </c>
    </row>
    <row r="6" spans="1:6" x14ac:dyDescent="0.35">
      <c r="A6" s="47">
        <f t="shared" ref="A6:A37" si="0">1+A5</f>
        <v>40005</v>
      </c>
      <c r="B6" s="67" t="s">
        <v>40</v>
      </c>
      <c r="E6" s="47">
        <f t="shared" ref="E6:E37" si="1">1+E5</f>
        <v>40005</v>
      </c>
      <c r="F6" s="67" t="s">
        <v>40</v>
      </c>
    </row>
    <row r="7" spans="1:6" x14ac:dyDescent="0.35">
      <c r="A7" s="47">
        <f t="shared" si="0"/>
        <v>40006</v>
      </c>
      <c r="B7" s="67" t="s">
        <v>41</v>
      </c>
      <c r="E7" s="47">
        <f t="shared" si="1"/>
        <v>40006</v>
      </c>
      <c r="F7" s="67" t="s">
        <v>41</v>
      </c>
    </row>
    <row r="8" spans="1:6" x14ac:dyDescent="0.35">
      <c r="A8" s="47">
        <f t="shared" si="0"/>
        <v>40007</v>
      </c>
      <c r="B8" s="67" t="s">
        <v>42</v>
      </c>
      <c r="E8" s="47">
        <f t="shared" si="1"/>
        <v>40007</v>
      </c>
      <c r="F8" s="67" t="s">
        <v>42</v>
      </c>
    </row>
    <row r="9" spans="1:6" x14ac:dyDescent="0.35">
      <c r="A9" s="47">
        <f t="shared" si="0"/>
        <v>40008</v>
      </c>
      <c r="B9" s="67" t="s">
        <v>43</v>
      </c>
      <c r="E9" s="47">
        <f t="shared" si="1"/>
        <v>40008</v>
      </c>
      <c r="F9" s="67" t="s">
        <v>43</v>
      </c>
    </row>
    <row r="10" spans="1:6" x14ac:dyDescent="0.35">
      <c r="A10" s="47">
        <f t="shared" si="0"/>
        <v>40009</v>
      </c>
      <c r="B10" s="67" t="s">
        <v>44</v>
      </c>
      <c r="E10" s="47">
        <f t="shared" si="1"/>
        <v>40009</v>
      </c>
      <c r="F10" s="67" t="s">
        <v>44</v>
      </c>
    </row>
    <row r="11" spans="1:6" x14ac:dyDescent="0.35">
      <c r="A11" s="47">
        <f t="shared" si="0"/>
        <v>40010</v>
      </c>
      <c r="B11" s="67" t="s">
        <v>45</v>
      </c>
      <c r="E11" s="47">
        <f t="shared" si="1"/>
        <v>40010</v>
      </c>
      <c r="F11" s="67" t="s">
        <v>45</v>
      </c>
    </row>
    <row r="12" spans="1:6" x14ac:dyDescent="0.35">
      <c r="A12" s="47">
        <f t="shared" si="0"/>
        <v>40011</v>
      </c>
      <c r="B12" s="88"/>
      <c r="E12" s="47">
        <f t="shared" si="1"/>
        <v>40011</v>
      </c>
      <c r="F12" s="88"/>
    </row>
    <row r="13" spans="1:6" x14ac:dyDescent="0.35">
      <c r="A13" s="47">
        <f t="shared" si="0"/>
        <v>40012</v>
      </c>
      <c r="B13" s="88"/>
      <c r="E13" s="47">
        <f t="shared" si="1"/>
        <v>40012</v>
      </c>
      <c r="F13" s="88"/>
    </row>
    <row r="14" spans="1:6" x14ac:dyDescent="0.35">
      <c r="A14" s="47">
        <f t="shared" si="0"/>
        <v>40013</v>
      </c>
      <c r="B14" s="67" t="s">
        <v>68</v>
      </c>
      <c r="E14" s="47">
        <f t="shared" si="1"/>
        <v>40013</v>
      </c>
      <c r="F14" s="67" t="s">
        <v>68</v>
      </c>
    </row>
    <row r="15" spans="1:6" ht="15" x14ac:dyDescent="0.35">
      <c r="A15" s="47">
        <f t="shared" si="0"/>
        <v>40014</v>
      </c>
      <c r="B15" s="89"/>
      <c r="E15" s="47">
        <f t="shared" si="1"/>
        <v>40014</v>
      </c>
      <c r="F15" s="89"/>
    </row>
    <row r="16" spans="1:6" x14ac:dyDescent="0.35">
      <c r="A16" s="47">
        <f t="shared" si="0"/>
        <v>40015</v>
      </c>
      <c r="B16" s="67" t="s">
        <v>46</v>
      </c>
      <c r="E16" s="47">
        <f t="shared" si="1"/>
        <v>40015</v>
      </c>
      <c r="F16" s="67" t="s">
        <v>46</v>
      </c>
    </row>
    <row r="17" spans="1:6" x14ac:dyDescent="0.35">
      <c r="A17" s="47">
        <f t="shared" si="0"/>
        <v>40016</v>
      </c>
      <c r="B17" s="67" t="s">
        <v>47</v>
      </c>
      <c r="E17" s="47">
        <f t="shared" si="1"/>
        <v>40016</v>
      </c>
      <c r="F17" s="67" t="s">
        <v>47</v>
      </c>
    </row>
    <row r="18" spans="1:6" x14ac:dyDescent="0.35">
      <c r="A18" s="47">
        <f t="shared" si="0"/>
        <v>40017</v>
      </c>
      <c r="B18" s="67" t="s">
        <v>48</v>
      </c>
      <c r="E18" s="47">
        <f t="shared" si="1"/>
        <v>40017</v>
      </c>
      <c r="F18" s="67" t="s">
        <v>48</v>
      </c>
    </row>
    <row r="19" spans="1:6" x14ac:dyDescent="0.35">
      <c r="A19" s="47">
        <f t="shared" si="0"/>
        <v>40018</v>
      </c>
      <c r="B19" s="67" t="s">
        <v>49</v>
      </c>
      <c r="E19" s="47">
        <f t="shared" si="1"/>
        <v>40018</v>
      </c>
      <c r="F19" s="67" t="s">
        <v>49</v>
      </c>
    </row>
    <row r="20" spans="1:6" x14ac:dyDescent="0.35">
      <c r="A20" s="47">
        <f t="shared" si="0"/>
        <v>40019</v>
      </c>
      <c r="B20" s="67" t="s">
        <v>50</v>
      </c>
      <c r="E20" s="47">
        <f t="shared" si="1"/>
        <v>40019</v>
      </c>
      <c r="F20" s="67" t="s">
        <v>50</v>
      </c>
    </row>
    <row r="21" spans="1:6" x14ac:dyDescent="0.35">
      <c r="A21" s="47">
        <f t="shared" si="0"/>
        <v>40020</v>
      </c>
      <c r="B21" s="67" t="s">
        <v>51</v>
      </c>
      <c r="E21" s="47">
        <f t="shared" si="1"/>
        <v>40020</v>
      </c>
      <c r="F21" s="67" t="s">
        <v>51</v>
      </c>
    </row>
    <row r="22" spans="1:6" x14ac:dyDescent="0.35">
      <c r="A22" s="47">
        <f t="shared" si="0"/>
        <v>40021</v>
      </c>
      <c r="B22" s="67" t="s">
        <v>52</v>
      </c>
      <c r="E22" s="47">
        <f t="shared" si="1"/>
        <v>40021</v>
      </c>
      <c r="F22" s="67" t="s">
        <v>52</v>
      </c>
    </row>
    <row r="23" spans="1:6" x14ac:dyDescent="0.35">
      <c r="A23" s="47">
        <f t="shared" si="0"/>
        <v>40022</v>
      </c>
      <c r="B23" s="67" t="s">
        <v>53</v>
      </c>
      <c r="E23" s="47">
        <f t="shared" si="1"/>
        <v>40022</v>
      </c>
      <c r="F23" s="67" t="s">
        <v>53</v>
      </c>
    </row>
    <row r="24" spans="1:6" x14ac:dyDescent="0.35">
      <c r="A24" s="47">
        <f t="shared" si="0"/>
        <v>40023</v>
      </c>
      <c r="B24" s="67" t="s">
        <v>54</v>
      </c>
      <c r="E24" s="47">
        <f t="shared" si="1"/>
        <v>40023</v>
      </c>
      <c r="F24" s="67" t="s">
        <v>54</v>
      </c>
    </row>
    <row r="25" spans="1:6" x14ac:dyDescent="0.35">
      <c r="A25" s="47">
        <f t="shared" si="0"/>
        <v>40024</v>
      </c>
      <c r="B25" s="67" t="s">
        <v>55</v>
      </c>
      <c r="E25" s="47">
        <f t="shared" si="1"/>
        <v>40024</v>
      </c>
      <c r="F25" s="67" t="s">
        <v>55</v>
      </c>
    </row>
    <row r="26" spans="1:6" x14ac:dyDescent="0.35">
      <c r="A26" s="47">
        <f t="shared" si="0"/>
        <v>40025</v>
      </c>
      <c r="B26" s="67" t="s">
        <v>56</v>
      </c>
      <c r="E26" s="47">
        <f t="shared" si="1"/>
        <v>40025</v>
      </c>
      <c r="F26" s="67" t="s">
        <v>56</v>
      </c>
    </row>
    <row r="27" spans="1:6" x14ac:dyDescent="0.35">
      <c r="A27" s="47">
        <f t="shared" si="0"/>
        <v>40026</v>
      </c>
      <c r="B27" s="67" t="s">
        <v>57</v>
      </c>
      <c r="E27" s="47">
        <f t="shared" si="1"/>
        <v>40026</v>
      </c>
      <c r="F27" s="67" t="s">
        <v>57</v>
      </c>
    </row>
    <row r="28" spans="1:6" x14ac:dyDescent="0.35">
      <c r="A28" s="47">
        <f t="shared" si="0"/>
        <v>40027</v>
      </c>
      <c r="B28" s="67" t="s">
        <v>58</v>
      </c>
      <c r="E28" s="47">
        <f t="shared" si="1"/>
        <v>40027</v>
      </c>
      <c r="F28" s="67" t="s">
        <v>58</v>
      </c>
    </row>
    <row r="29" spans="1:6" x14ac:dyDescent="0.35">
      <c r="A29" s="47">
        <f t="shared" si="0"/>
        <v>40028</v>
      </c>
      <c r="B29" s="67" t="s">
        <v>59</v>
      </c>
      <c r="E29" s="47">
        <f t="shared" si="1"/>
        <v>40028</v>
      </c>
      <c r="F29" s="67" t="s">
        <v>59</v>
      </c>
    </row>
    <row r="30" spans="1:6" x14ac:dyDescent="0.35">
      <c r="A30" s="47">
        <f t="shared" si="0"/>
        <v>40029</v>
      </c>
      <c r="B30" s="67" t="s">
        <v>70</v>
      </c>
      <c r="E30" s="47">
        <f t="shared" si="1"/>
        <v>40029</v>
      </c>
      <c r="F30" s="67" t="s">
        <v>70</v>
      </c>
    </row>
    <row r="31" spans="1:6" x14ac:dyDescent="0.35">
      <c r="A31" s="47">
        <f t="shared" si="0"/>
        <v>40030</v>
      </c>
      <c r="B31" s="67" t="s">
        <v>60</v>
      </c>
      <c r="E31" s="47">
        <f t="shared" si="1"/>
        <v>40030</v>
      </c>
      <c r="F31" s="67" t="s">
        <v>60</v>
      </c>
    </row>
    <row r="32" spans="1:6" x14ac:dyDescent="0.35">
      <c r="A32" s="47">
        <f t="shared" si="0"/>
        <v>40031</v>
      </c>
      <c r="B32" s="67" t="s">
        <v>69</v>
      </c>
      <c r="E32" s="47">
        <f t="shared" si="1"/>
        <v>40031</v>
      </c>
      <c r="F32" s="67" t="s">
        <v>69</v>
      </c>
    </row>
    <row r="33" spans="1:6" x14ac:dyDescent="0.35">
      <c r="A33" s="47">
        <f t="shared" si="0"/>
        <v>40032</v>
      </c>
      <c r="B33" s="67"/>
      <c r="E33" s="47">
        <f t="shared" si="1"/>
        <v>40032</v>
      </c>
      <c r="F33" s="67"/>
    </row>
    <row r="34" spans="1:6" x14ac:dyDescent="0.35">
      <c r="A34" s="47">
        <f t="shared" si="0"/>
        <v>40033</v>
      </c>
      <c r="B34" s="67" t="s">
        <v>61</v>
      </c>
      <c r="E34" s="47">
        <f t="shared" si="1"/>
        <v>40033</v>
      </c>
      <c r="F34" s="67" t="s">
        <v>61</v>
      </c>
    </row>
    <row r="35" spans="1:6" x14ac:dyDescent="0.35">
      <c r="A35" s="47">
        <f t="shared" si="0"/>
        <v>40034</v>
      </c>
      <c r="B35" s="67" t="s">
        <v>62</v>
      </c>
      <c r="E35" s="47">
        <f t="shared" si="1"/>
        <v>40034</v>
      </c>
      <c r="F35" s="67" t="s">
        <v>62</v>
      </c>
    </row>
    <row r="36" spans="1:6" x14ac:dyDescent="0.35">
      <c r="A36" s="47">
        <f t="shared" si="0"/>
        <v>40035</v>
      </c>
      <c r="B36" s="67" t="s">
        <v>63</v>
      </c>
      <c r="E36" s="47">
        <f t="shared" si="1"/>
        <v>40035</v>
      </c>
      <c r="F36" s="67" t="s">
        <v>63</v>
      </c>
    </row>
    <row r="37" spans="1:6" x14ac:dyDescent="0.35">
      <c r="A37" s="47">
        <f t="shared" si="0"/>
        <v>40036</v>
      </c>
      <c r="B37" s="67" t="s">
        <v>72</v>
      </c>
      <c r="E37" s="47">
        <f t="shared" si="1"/>
        <v>40036</v>
      </c>
      <c r="F37" s="67" t="s">
        <v>64</v>
      </c>
    </row>
    <row r="38" spans="1:6" x14ac:dyDescent="0.35">
      <c r="A38" s="47">
        <v>40041</v>
      </c>
      <c r="B38" s="67" t="s">
        <v>65</v>
      </c>
      <c r="E38" s="47">
        <v>40041</v>
      </c>
      <c r="F38" s="67" t="s">
        <v>65</v>
      </c>
    </row>
    <row r="39" spans="1:6" x14ac:dyDescent="0.35">
      <c r="A39" s="47">
        <v>40042</v>
      </c>
      <c r="B39" s="67" t="s">
        <v>66</v>
      </c>
      <c r="E39" s="47">
        <v>40042</v>
      </c>
      <c r="F39" s="67" t="s">
        <v>66</v>
      </c>
    </row>
    <row r="40" spans="1:6" x14ac:dyDescent="0.35">
      <c r="A40" s="47">
        <v>40043</v>
      </c>
      <c r="B40" s="88"/>
      <c r="E40" s="47">
        <v>40043</v>
      </c>
      <c r="F40" s="88"/>
    </row>
    <row r="41" spans="1:6" x14ac:dyDescent="0.35">
      <c r="A41" s="47">
        <v>40044</v>
      </c>
      <c r="B41" s="88"/>
      <c r="E41" s="47">
        <v>40044</v>
      </c>
      <c r="F41" s="88"/>
    </row>
    <row r="42" spans="1:6" x14ac:dyDescent="0.35">
      <c r="A42" s="47">
        <v>40045</v>
      </c>
      <c r="B42" s="88"/>
      <c r="E42" s="47">
        <v>40045</v>
      </c>
      <c r="F42" s="88"/>
    </row>
    <row r="43" spans="1:6" x14ac:dyDescent="0.35">
      <c r="A43" s="47">
        <v>40046</v>
      </c>
      <c r="B43" s="88"/>
      <c r="E43" s="47">
        <v>40046</v>
      </c>
      <c r="F43" s="88"/>
    </row>
    <row r="44" spans="1:6" x14ac:dyDescent="0.35">
      <c r="A44" s="47">
        <v>40047</v>
      </c>
      <c r="B44" s="88"/>
      <c r="E44" s="47">
        <v>40047</v>
      </c>
      <c r="F44" s="88"/>
    </row>
    <row r="45" spans="1:6" x14ac:dyDescent="0.35">
      <c r="A45" s="47">
        <v>40048</v>
      </c>
      <c r="B45" s="88"/>
      <c r="E45" s="47">
        <v>40048</v>
      </c>
      <c r="F45" s="88"/>
    </row>
    <row r="46" spans="1:6" x14ac:dyDescent="0.35">
      <c r="A46" s="47">
        <v>40049</v>
      </c>
      <c r="B46" s="88"/>
      <c r="E46" s="47">
        <v>40049</v>
      </c>
      <c r="F46" s="88"/>
    </row>
    <row r="47" spans="1:6" x14ac:dyDescent="0.35">
      <c r="A47" s="47">
        <v>40050</v>
      </c>
      <c r="B47" s="88"/>
      <c r="E47" s="47">
        <v>40050</v>
      </c>
      <c r="F47" s="88"/>
    </row>
    <row r="48" spans="1:6" x14ac:dyDescent="0.35">
      <c r="A48" s="47">
        <v>40051</v>
      </c>
      <c r="B48" s="88"/>
      <c r="E48" s="47">
        <v>40051</v>
      </c>
      <c r="F48" s="88"/>
    </row>
    <row r="49" spans="1:6" x14ac:dyDescent="0.35">
      <c r="A49" s="47">
        <v>40052</v>
      </c>
      <c r="B49" s="88"/>
      <c r="E49" s="47">
        <v>40052</v>
      </c>
      <c r="F49" s="88"/>
    </row>
    <row r="50" spans="1:6" x14ac:dyDescent="0.35">
      <c r="A50" s="47">
        <v>40053</v>
      </c>
      <c r="B50" s="88"/>
      <c r="E50" s="47">
        <v>40053</v>
      </c>
      <c r="F50" s="88"/>
    </row>
    <row r="51" spans="1:6" x14ac:dyDescent="0.35">
      <c r="A51" s="47">
        <v>40054</v>
      </c>
      <c r="B51" s="88"/>
      <c r="E51" s="47">
        <v>40054</v>
      </c>
      <c r="F51" s="88"/>
    </row>
    <row r="52" spans="1:6" x14ac:dyDescent="0.35">
      <c r="A52" s="47">
        <v>40055</v>
      </c>
      <c r="B52" s="88"/>
      <c r="E52" s="47">
        <v>40055</v>
      </c>
      <c r="F52" s="88"/>
    </row>
    <row r="53" spans="1:6" x14ac:dyDescent="0.35">
      <c r="A53" s="47">
        <v>40056</v>
      </c>
      <c r="B53" s="88"/>
      <c r="E53" s="47">
        <v>40056</v>
      </c>
      <c r="F53" s="88"/>
    </row>
    <row r="54" spans="1:6" x14ac:dyDescent="0.35">
      <c r="A54" s="47">
        <v>40057</v>
      </c>
      <c r="B54" s="88"/>
      <c r="E54" s="47">
        <v>40057</v>
      </c>
      <c r="F54" s="88"/>
    </row>
    <row r="55" spans="1:6" x14ac:dyDescent="0.35">
      <c r="A55" s="47">
        <v>40059</v>
      </c>
      <c r="B55" s="88"/>
      <c r="E55" s="47">
        <v>40059</v>
      </c>
      <c r="F55" s="88"/>
    </row>
    <row r="56" spans="1:6" x14ac:dyDescent="0.35">
      <c r="A56" s="47">
        <v>40061</v>
      </c>
      <c r="B56" s="88"/>
      <c r="E56" s="47">
        <v>40061</v>
      </c>
      <c r="F56" s="88"/>
    </row>
    <row r="57" spans="1:6" x14ac:dyDescent="0.35">
      <c r="A57" s="47">
        <v>40062</v>
      </c>
      <c r="B57" s="88"/>
      <c r="E57" s="47">
        <v>40062</v>
      </c>
      <c r="F57" s="88"/>
    </row>
    <row r="58" spans="1:6" x14ac:dyDescent="0.35">
      <c r="A58" s="47">
        <v>40063</v>
      </c>
      <c r="B58" s="88"/>
      <c r="E58" s="47">
        <v>40063</v>
      </c>
      <c r="F58" s="88"/>
    </row>
    <row r="59" spans="1:6" x14ac:dyDescent="0.35">
      <c r="A59" s="47">
        <v>40064</v>
      </c>
      <c r="B59" s="88"/>
      <c r="E59" s="47">
        <v>40064</v>
      </c>
      <c r="F59" s="88"/>
    </row>
    <row r="60" spans="1:6" x14ac:dyDescent="0.35">
      <c r="A60" s="47">
        <v>40065</v>
      </c>
      <c r="B60" s="88"/>
      <c r="E60" s="47">
        <v>40065</v>
      </c>
      <c r="F60" s="88"/>
    </row>
    <row r="61" spans="1:6" x14ac:dyDescent="0.35">
      <c r="A61" s="47">
        <v>40066</v>
      </c>
      <c r="B61" s="67" t="s">
        <v>73</v>
      </c>
      <c r="E61" s="47">
        <v>40066</v>
      </c>
      <c r="F61" s="67" t="s">
        <v>71</v>
      </c>
    </row>
    <row r="62" spans="1:6" x14ac:dyDescent="0.35">
      <c r="A62" s="47"/>
      <c r="B62" s="67"/>
    </row>
    <row r="63" spans="1:6" x14ac:dyDescent="0.35">
      <c r="A63" s="47"/>
      <c r="B63" s="67"/>
    </row>
    <row r="64" spans="1:6" x14ac:dyDescent="0.35">
      <c r="A64" s="47"/>
      <c r="B64" s="67"/>
    </row>
    <row r="65" spans="1:2" x14ac:dyDescent="0.35">
      <c r="A65" s="47"/>
      <c r="B65" s="67"/>
    </row>
    <row r="66" spans="1:2" x14ac:dyDescent="0.35">
      <c r="A66" s="47"/>
      <c r="B66" s="67"/>
    </row>
    <row r="67" spans="1:2" x14ac:dyDescent="0.35">
      <c r="A67" s="47"/>
      <c r="B67" s="67"/>
    </row>
    <row r="68" spans="1:2" x14ac:dyDescent="0.35">
      <c r="A68" s="47"/>
      <c r="B68" s="67"/>
    </row>
    <row r="69" spans="1:2" x14ac:dyDescent="0.35">
      <c r="A69" s="47"/>
      <c r="B69" s="67"/>
    </row>
    <row r="70" spans="1:2" x14ac:dyDescent="0.35">
      <c r="A70" s="47"/>
      <c r="B70" s="67"/>
    </row>
    <row r="71" spans="1:2" x14ac:dyDescent="0.35">
      <c r="A71" s="47"/>
      <c r="B71" s="6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12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1c2eb7a32e66fb6e4260f3771546a5e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04e1f6479c48b08974ba73b5ca973489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E4917D-B4E2-41EC-A344-CAB929C318ED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71af3243-3dd4-4a8d-8c0d-dd76da1f02a5"/>
    <ds:schemaRef ds:uri="16c05727-aa75-4e4a-9b5f-8a80a116589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D6369F-E7E4-4C61-9F47-33FFE80F8E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6AF36-0E29-43D5-9042-907F679B3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Dashboard</vt:lpstr>
      <vt:lpstr>Receive Stock</vt:lpstr>
      <vt:lpstr>Stock Control </vt:lpstr>
      <vt:lpstr>تالف</vt:lpstr>
      <vt:lpstr>Leader</vt:lpstr>
      <vt:lpstr>Dashboard!Print_Area</vt:lpstr>
      <vt:lpstr>'Stock Control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2019-03-18T20:41:36Z</dcterms:created>
  <dcterms:modified xsi:type="dcterms:W3CDTF">2020-04-30T01:57:33Z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Microsoft.ReportingServices.InteractiveReport.Excel.SheetName">
    <vt:i4>2</vt:i4>
  </property>
</Properties>
</file>