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45" windowWidth="19140" windowHeight="10920" activeTab="2"/>
  </bookViews>
  <sheets>
    <sheet name="نقل ثقيل" sheetId="26" r:id="rId1"/>
    <sheet name="نقل" sheetId="14" r:id="rId2"/>
    <sheet name="اجرة" sheetId="17" r:id="rId3"/>
  </sheets>
  <externalReferences>
    <externalReference r:id="rId4"/>
  </externalReferences>
  <definedNames>
    <definedName name="AllData">OFFSET(#REF!,,,COUNTA(#REF!)-1)</definedName>
    <definedName name="AllDataPt">#REF!</definedName>
    <definedName name="AllnamePt">#REF!</definedName>
    <definedName name="AllNames">OFFSET(#REF!,,,COUNTA(#REF!)-1)</definedName>
    <definedName name="Beg_Bal">#REF!</definedName>
    <definedName name="D">#REF!</definedName>
    <definedName name="Data">#REF!</definedName>
    <definedName name="End_Bal">#REF!</definedName>
    <definedName name="Extra_Pay">#REF!</definedName>
    <definedName name="Full_Print">#REF!</definedName>
    <definedName name="Gender">[1]Sheet2!$E$2:$E$3</definedName>
    <definedName name="Header_Row">ROW(#REF!)</definedName>
    <definedName name="Int">#REF!</definedName>
    <definedName name="Interest_Rate">#REF!</definedName>
    <definedName name="Last_Row">IF([0]!Values_Entered,Header_Row+[0]!Number_of_Payments,Header_Row)</definedName>
    <definedName name="Loan_Amount">#REF!</definedName>
    <definedName name="Loan_Start">#REF!</definedName>
    <definedName name="Loan_Years">#REF!</definedName>
    <definedName name="MaritalStatus">[1]Sheet6!$A$1:$A$65536</definedName>
    <definedName name="MyList">OFFSET(#REF!,,,MAX(#REF!))</definedName>
    <definedName name="N">#REF!</definedName>
    <definedName name="Names">#REF!</definedName>
    <definedName name="Num_Pmt_Per_Year">#REF!</definedName>
    <definedName name="Number_of_Payments">MATCH(0.01,End_Bal,-1)+1</definedName>
    <definedName name="Pay_Date">#REF!</definedName>
    <definedName name="Pay_Num">#REF!</definedName>
    <definedName name="Payment_Date">DATE(YEAR(Loan_Start),MONTH(Loan_Start)+Payment_Number,DAY(Loan_Start))</definedName>
    <definedName name="Princ">#REF!</definedName>
    <definedName name="_xlnm.Print_Area" localSheetId="2">اجرة!$A$1:$T$30</definedName>
    <definedName name="_xlnm.Print_Area" localSheetId="1">نقل!$A$1:$T$32</definedName>
    <definedName name="_xlnm.Print_Area" localSheetId="0">'نقل ثقيل'!$A$1:$W$24</definedName>
    <definedName name="Print_Area_Reset">OFFSET(Full_Print,0,0,Last_Row)</definedName>
    <definedName name="rng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Total_Interest">#REF!</definedName>
    <definedName name="Total_Pay">#REF!</definedName>
    <definedName name="Total_Payment">Scheduled_Payment+Extra_Payment</definedName>
    <definedName name="Values_Entered">IF(Loan_Amount*Interest_Rate*Loan_Years*Loan_Start&gt;0,1,0)</definedName>
    <definedName name="WorkingDegree">[1]Sheet7!$A$1:$A$65536</definedName>
    <definedName name="بيانات">#REF!</definedName>
    <definedName name="يوريا">IF(Values_Entered,Header_Row+Number_of_Payments,Header_Row)</definedName>
  </definedNames>
  <calcPr calcId="144525"/>
</workbook>
</file>

<file path=xl/calcChain.xml><?xml version="1.0" encoding="utf-8"?>
<calcChain xmlns="http://schemas.openxmlformats.org/spreadsheetml/2006/main">
  <c r="O15" i="26" l="1"/>
  <c r="O16" i="26"/>
  <c r="K10" i="17"/>
  <c r="A22" i="14" l="1"/>
  <c r="C22" i="14" s="1"/>
  <c r="G22" i="14"/>
  <c r="A23" i="14"/>
  <c r="C23" i="14" s="1"/>
  <c r="G23" i="14"/>
  <c r="A24" i="14"/>
  <c r="C24" i="14" s="1"/>
  <c r="G24" i="14"/>
  <c r="A25" i="14"/>
  <c r="C25" i="14" s="1"/>
  <c r="G25" i="14"/>
  <c r="E23" i="14" l="1"/>
  <c r="I23" i="14"/>
  <c r="N23" i="14"/>
  <c r="N24" i="14"/>
  <c r="N22" i="14"/>
  <c r="I24" i="14"/>
  <c r="E24" i="14"/>
  <c r="I22" i="14"/>
  <c r="N25" i="14"/>
  <c r="I25" i="14"/>
  <c r="L23" i="14" l="1"/>
  <c r="T23" i="14" s="1"/>
  <c r="L24" i="14"/>
  <c r="T24" i="14" s="1"/>
  <c r="P23" i="14" l="1"/>
  <c r="P24" i="14"/>
  <c r="R24" i="14" l="1"/>
  <c r="R22" i="14"/>
  <c r="R23" i="14"/>
  <c r="R25" i="14"/>
  <c r="R20" i="14"/>
  <c r="R21" i="14"/>
  <c r="U18" i="26"/>
  <c r="K18" i="26" l="1"/>
  <c r="Q18" i="26" s="1"/>
  <c r="O57" i="26"/>
  <c r="P57" i="26" s="1"/>
  <c r="Q57" i="26" s="1"/>
  <c r="R57" i="26" s="1"/>
  <c r="S57" i="26" s="1"/>
  <c r="M57" i="26"/>
  <c r="L57" i="26" s="1"/>
  <c r="K57" i="26" s="1"/>
  <c r="J57" i="26" s="1"/>
  <c r="I57" i="26" s="1"/>
  <c r="H57" i="26" s="1"/>
  <c r="G57" i="26" s="1"/>
  <c r="F57" i="26" s="1"/>
  <c r="E57" i="26" s="1"/>
  <c r="D57" i="26" s="1"/>
  <c r="C57" i="26" s="1"/>
  <c r="B57" i="26" s="1"/>
  <c r="O56" i="26"/>
  <c r="P56" i="26" s="1"/>
  <c r="Q56" i="26" s="1"/>
  <c r="R56" i="26" s="1"/>
  <c r="S56" i="26" s="1"/>
  <c r="M56" i="26"/>
  <c r="L56" i="26" s="1"/>
  <c r="K56" i="26" s="1"/>
  <c r="J56" i="26" s="1"/>
  <c r="I56" i="26" s="1"/>
  <c r="H56" i="26" s="1"/>
  <c r="G56" i="26" s="1"/>
  <c r="F56" i="26" s="1"/>
  <c r="E56" i="26" s="1"/>
  <c r="D56" i="26" s="1"/>
  <c r="C56" i="26" s="1"/>
  <c r="B56" i="26" s="1"/>
  <c r="O55" i="26"/>
  <c r="P55" i="26" s="1"/>
  <c r="Q55" i="26" s="1"/>
  <c r="R55" i="26" s="1"/>
  <c r="S55" i="26" s="1"/>
  <c r="M55" i="26"/>
  <c r="L55" i="26" s="1"/>
  <c r="K55" i="26" s="1"/>
  <c r="J55" i="26" s="1"/>
  <c r="I55" i="26" s="1"/>
  <c r="H55" i="26" s="1"/>
  <c r="G55" i="26" s="1"/>
  <c r="F55" i="26" s="1"/>
  <c r="E55" i="26" s="1"/>
  <c r="D55" i="26" s="1"/>
  <c r="C55" i="26" s="1"/>
  <c r="B55" i="26" s="1"/>
  <c r="O54" i="26"/>
  <c r="P54" i="26" s="1"/>
  <c r="Q54" i="26" s="1"/>
  <c r="R54" i="26" s="1"/>
  <c r="S54" i="26" s="1"/>
  <c r="M54" i="26"/>
  <c r="L54" i="26" s="1"/>
  <c r="K54" i="26" s="1"/>
  <c r="J54" i="26" s="1"/>
  <c r="I54" i="26" s="1"/>
  <c r="H54" i="26" s="1"/>
  <c r="G54" i="26" s="1"/>
  <c r="F54" i="26" s="1"/>
  <c r="E54" i="26" s="1"/>
  <c r="D54" i="26" s="1"/>
  <c r="C54" i="26" s="1"/>
  <c r="B54" i="26" s="1"/>
  <c r="R49" i="26"/>
  <c r="S49" i="26" s="1"/>
  <c r="M49" i="26"/>
  <c r="L49" i="26" s="1"/>
  <c r="K49" i="26" s="1"/>
  <c r="J49" i="26" s="1"/>
  <c r="I49" i="26" s="1"/>
  <c r="H49" i="26" s="1"/>
  <c r="G49" i="26" s="1"/>
  <c r="F49" i="26" s="1"/>
  <c r="E49" i="26" s="1"/>
  <c r="D49" i="26" s="1"/>
  <c r="C49" i="26" s="1"/>
  <c r="B49" i="26" s="1"/>
  <c r="R48" i="26"/>
  <c r="S48" i="26" s="1"/>
  <c r="M48" i="26"/>
  <c r="L48" i="26" s="1"/>
  <c r="K48" i="26" s="1"/>
  <c r="J48" i="26" s="1"/>
  <c r="I48" i="26" s="1"/>
  <c r="H48" i="26" s="1"/>
  <c r="G48" i="26" s="1"/>
  <c r="F48" i="26" s="1"/>
  <c r="E48" i="26" s="1"/>
  <c r="D48" i="26" s="1"/>
  <c r="C48" i="26" s="1"/>
  <c r="B48" i="26" s="1"/>
  <c r="R47" i="26"/>
  <c r="S47" i="26" s="1"/>
  <c r="M47" i="26"/>
  <c r="L47" i="26" s="1"/>
  <c r="K47" i="26" s="1"/>
  <c r="J47" i="26" s="1"/>
  <c r="I47" i="26" s="1"/>
  <c r="H47" i="26" s="1"/>
  <c r="G47" i="26" s="1"/>
  <c r="F47" i="26" s="1"/>
  <c r="E47" i="26" s="1"/>
  <c r="D47" i="26" s="1"/>
  <c r="C47" i="26" s="1"/>
  <c r="B47" i="26" s="1"/>
  <c r="R46" i="26"/>
  <c r="S46" i="26" s="1"/>
  <c r="M46" i="26"/>
  <c r="L46" i="26" s="1"/>
  <c r="K46" i="26" s="1"/>
  <c r="J46" i="26" s="1"/>
  <c r="I46" i="26" s="1"/>
  <c r="H46" i="26" s="1"/>
  <c r="G46" i="26" s="1"/>
  <c r="F46" i="26" s="1"/>
  <c r="E46" i="26" s="1"/>
  <c r="D46" i="26" s="1"/>
  <c r="C46" i="26" s="1"/>
  <c r="B46" i="26" s="1"/>
  <c r="R45" i="26"/>
  <c r="S45" i="26" s="1"/>
  <c r="O45" i="26"/>
  <c r="M45" i="26"/>
  <c r="L45" i="26" s="1"/>
  <c r="K45" i="26" s="1"/>
  <c r="J45" i="26" s="1"/>
  <c r="I45" i="26" s="1"/>
  <c r="H45" i="26" s="1"/>
  <c r="G45" i="26" s="1"/>
  <c r="F45" i="26" s="1"/>
  <c r="E45" i="26" s="1"/>
  <c r="D45" i="26" s="1"/>
  <c r="C45" i="26" s="1"/>
  <c r="B45" i="26" s="1"/>
  <c r="R44" i="26"/>
  <c r="S44" i="26" s="1"/>
  <c r="M44" i="26"/>
  <c r="L44" i="26" s="1"/>
  <c r="K44" i="26" s="1"/>
  <c r="J44" i="26" s="1"/>
  <c r="I44" i="26" s="1"/>
  <c r="H44" i="26" s="1"/>
  <c r="G44" i="26" s="1"/>
  <c r="F44" i="26" s="1"/>
  <c r="E44" i="26" s="1"/>
  <c r="D44" i="26" s="1"/>
  <c r="C44" i="26" s="1"/>
  <c r="B44" i="26" s="1"/>
  <c r="R18" i="14"/>
  <c r="G15" i="17"/>
  <c r="M52" i="17"/>
  <c r="N52" i="17" s="1"/>
  <c r="O52" i="17" s="1"/>
  <c r="P52" i="17" s="1"/>
  <c r="K52" i="17"/>
  <c r="J52" i="17" s="1"/>
  <c r="I52" i="17" s="1"/>
  <c r="H52" i="17" s="1"/>
  <c r="G52" i="17" s="1"/>
  <c r="F52" i="17" s="1"/>
  <c r="E52" i="17" s="1"/>
  <c r="D52" i="17" s="1"/>
  <c r="C52" i="17" s="1"/>
  <c r="B52" i="17" s="1"/>
  <c r="M51" i="17"/>
  <c r="N51" i="17" s="1"/>
  <c r="O51" i="17" s="1"/>
  <c r="P51" i="17" s="1"/>
  <c r="K51" i="17"/>
  <c r="J51" i="17" s="1"/>
  <c r="I51" i="17" s="1"/>
  <c r="H51" i="17" s="1"/>
  <c r="G51" i="17" s="1"/>
  <c r="F51" i="17" s="1"/>
  <c r="E51" i="17" s="1"/>
  <c r="D51" i="17" s="1"/>
  <c r="C51" i="17" s="1"/>
  <c r="B51" i="17" s="1"/>
  <c r="M50" i="17"/>
  <c r="N50" i="17" s="1"/>
  <c r="O50" i="17" s="1"/>
  <c r="P50" i="17" s="1"/>
  <c r="K50" i="17"/>
  <c r="J50" i="17" s="1"/>
  <c r="I50" i="17" s="1"/>
  <c r="H50" i="17" s="1"/>
  <c r="G50" i="17" s="1"/>
  <c r="F50" i="17" s="1"/>
  <c r="E50" i="17" s="1"/>
  <c r="D50" i="17" s="1"/>
  <c r="C50" i="17" s="1"/>
  <c r="B50" i="17" s="1"/>
  <c r="M49" i="17"/>
  <c r="N49" i="17" s="1"/>
  <c r="O49" i="17" s="1"/>
  <c r="P49" i="17" s="1"/>
  <c r="K49" i="17"/>
  <c r="J49" i="17" s="1"/>
  <c r="I49" i="17" s="1"/>
  <c r="H49" i="17" s="1"/>
  <c r="G49" i="17" s="1"/>
  <c r="F49" i="17" s="1"/>
  <c r="E49" i="17" s="1"/>
  <c r="D49" i="17" s="1"/>
  <c r="C49" i="17" s="1"/>
  <c r="B49" i="17" s="1"/>
  <c r="M48" i="17"/>
  <c r="N48" i="17" s="1"/>
  <c r="O48" i="17" s="1"/>
  <c r="P48" i="17" s="1"/>
  <c r="K48" i="17"/>
  <c r="J48" i="17" s="1"/>
  <c r="I48" i="17" s="1"/>
  <c r="H48" i="17" s="1"/>
  <c r="G48" i="17" s="1"/>
  <c r="F48" i="17" s="1"/>
  <c r="E48" i="17" s="1"/>
  <c r="D48" i="17" s="1"/>
  <c r="C48" i="17" s="1"/>
  <c r="B48" i="17" s="1"/>
  <c r="M47" i="17"/>
  <c r="N47" i="17" s="1"/>
  <c r="O47" i="17" s="1"/>
  <c r="P47" i="17" s="1"/>
  <c r="K47" i="17"/>
  <c r="J47" i="17" s="1"/>
  <c r="I47" i="17" s="1"/>
  <c r="H47" i="17" s="1"/>
  <c r="G47" i="17" s="1"/>
  <c r="F47" i="17" s="1"/>
  <c r="E47" i="17" s="1"/>
  <c r="D47" i="17" s="1"/>
  <c r="C47" i="17" s="1"/>
  <c r="B47" i="17" s="1"/>
  <c r="P41" i="17"/>
  <c r="K41" i="17"/>
  <c r="J41" i="17" s="1"/>
  <c r="I41" i="17" s="1"/>
  <c r="H41" i="17" s="1"/>
  <c r="G41" i="17" s="1"/>
  <c r="F41" i="17" s="1"/>
  <c r="E41" i="17" s="1"/>
  <c r="D41" i="17" s="1"/>
  <c r="C41" i="17" s="1"/>
  <c r="B41" i="17" s="1"/>
  <c r="P40" i="17"/>
  <c r="K40" i="17"/>
  <c r="J40" i="17" s="1"/>
  <c r="I40" i="17" s="1"/>
  <c r="H40" i="17" s="1"/>
  <c r="G40" i="17" s="1"/>
  <c r="F40" i="17" s="1"/>
  <c r="E40" i="17" s="1"/>
  <c r="D40" i="17" s="1"/>
  <c r="C40" i="17" s="1"/>
  <c r="B40" i="17" s="1"/>
  <c r="P39" i="17"/>
  <c r="K39" i="17"/>
  <c r="J39" i="17" s="1"/>
  <c r="I39" i="17" s="1"/>
  <c r="H39" i="17" s="1"/>
  <c r="G39" i="17" s="1"/>
  <c r="F39" i="17" s="1"/>
  <c r="E39" i="17" s="1"/>
  <c r="D39" i="17" s="1"/>
  <c r="C39" i="17" s="1"/>
  <c r="B39" i="17" s="1"/>
  <c r="P38" i="17"/>
  <c r="K38" i="17"/>
  <c r="J38" i="17" s="1"/>
  <c r="I38" i="17" s="1"/>
  <c r="H38" i="17" s="1"/>
  <c r="G38" i="17" s="1"/>
  <c r="F38" i="17" s="1"/>
  <c r="E38" i="17" s="1"/>
  <c r="D38" i="17" s="1"/>
  <c r="C38" i="17" s="1"/>
  <c r="B38" i="17" s="1"/>
  <c r="P37" i="17"/>
  <c r="K37" i="17"/>
  <c r="J37" i="17" s="1"/>
  <c r="I37" i="17" s="1"/>
  <c r="H37" i="17" s="1"/>
  <c r="G37" i="17" s="1"/>
  <c r="F37" i="17" s="1"/>
  <c r="E37" i="17" s="1"/>
  <c r="D37" i="17" s="1"/>
  <c r="C37" i="17" s="1"/>
  <c r="B37" i="17" s="1"/>
  <c r="P36" i="17"/>
  <c r="M36" i="17"/>
  <c r="K36" i="17"/>
  <c r="J36" i="17" s="1"/>
  <c r="I36" i="17" s="1"/>
  <c r="H36" i="17" s="1"/>
  <c r="G36" i="17" s="1"/>
  <c r="F36" i="17" s="1"/>
  <c r="E36" i="17" s="1"/>
  <c r="D36" i="17" s="1"/>
  <c r="C36" i="17" s="1"/>
  <c r="B36" i="17" s="1"/>
  <c r="P35" i="17"/>
  <c r="K35" i="17"/>
  <c r="J35" i="17" s="1"/>
  <c r="I35" i="17" s="1"/>
  <c r="H35" i="17" s="1"/>
  <c r="G35" i="17" s="1"/>
  <c r="F35" i="17" s="1"/>
  <c r="E35" i="17" s="1"/>
  <c r="D35" i="17" s="1"/>
  <c r="C35" i="17" s="1"/>
  <c r="B35" i="17" s="1"/>
  <c r="G16" i="17"/>
  <c r="G17" i="17"/>
  <c r="G18" i="17"/>
  <c r="G19" i="17"/>
  <c r="G20" i="17"/>
  <c r="G21" i="17"/>
  <c r="G22" i="17"/>
  <c r="G23" i="17"/>
  <c r="G24" i="17"/>
  <c r="G25" i="17"/>
  <c r="G15" i="14"/>
  <c r="A25" i="17"/>
  <c r="A24" i="17"/>
  <c r="N24" i="17" s="1"/>
  <c r="A23" i="17"/>
  <c r="N23" i="17" s="1"/>
  <c r="A22" i="17"/>
  <c r="N22" i="17" s="1"/>
  <c r="A21" i="17"/>
  <c r="I21" i="17" s="1"/>
  <c r="A20" i="17"/>
  <c r="N20" i="17" s="1"/>
  <c r="A19" i="17"/>
  <c r="N19" i="17" s="1"/>
  <c r="A18" i="17"/>
  <c r="N18" i="17" s="1"/>
  <c r="A17" i="17"/>
  <c r="N17" i="17" s="1"/>
  <c r="A16" i="17"/>
  <c r="N16" i="17" s="1"/>
  <c r="A15" i="17"/>
  <c r="C15" i="17" s="1"/>
  <c r="R25" i="17"/>
  <c r="N25" i="17"/>
  <c r="I25" i="17"/>
  <c r="R24" i="17"/>
  <c r="I24" i="17"/>
  <c r="R23" i="17"/>
  <c r="I23" i="17"/>
  <c r="R22" i="17"/>
  <c r="I22" i="17"/>
  <c r="R21" i="17"/>
  <c r="R20" i="17"/>
  <c r="R19" i="17"/>
  <c r="R18" i="17"/>
  <c r="R17" i="17"/>
  <c r="R16" i="17"/>
  <c r="R15" i="17"/>
  <c r="N21" i="17" l="1"/>
  <c r="I18" i="17"/>
  <c r="I19" i="17"/>
  <c r="I17" i="17"/>
  <c r="I16" i="17"/>
  <c r="I20" i="17"/>
  <c r="I15" i="17"/>
  <c r="E15" i="17"/>
  <c r="A15" i="14"/>
  <c r="A16" i="14"/>
  <c r="I16" i="14" s="1"/>
  <c r="A17" i="14"/>
  <c r="I17" i="14" s="1"/>
  <c r="A18" i="14"/>
  <c r="A19" i="14"/>
  <c r="A20" i="14"/>
  <c r="A21" i="14"/>
  <c r="G16" i="14"/>
  <c r="I19" i="14" l="1"/>
  <c r="C19" i="14"/>
  <c r="I20" i="14"/>
  <c r="N20" i="14"/>
  <c r="I21" i="14"/>
  <c r="N21" i="14"/>
  <c r="I15" i="14"/>
  <c r="N15" i="14"/>
  <c r="I18" i="14"/>
  <c r="N18" i="14"/>
  <c r="O17" i="26" l="1"/>
  <c r="N16" i="14"/>
  <c r="N17" i="14"/>
  <c r="N19" i="14"/>
  <c r="O18" i="26" l="1"/>
  <c r="W18" i="26" s="1"/>
  <c r="Q20" i="26" s="1"/>
  <c r="R16" i="14"/>
  <c r="R17" i="14"/>
  <c r="R19" i="14"/>
  <c r="R15" i="14"/>
  <c r="G17" i="14"/>
  <c r="G18" i="14"/>
  <c r="G19" i="14"/>
  <c r="G20" i="14"/>
  <c r="G21" i="14"/>
  <c r="E21" i="17"/>
  <c r="C16" i="17"/>
  <c r="C17" i="17"/>
  <c r="C18" i="17"/>
  <c r="C19" i="17"/>
  <c r="C20" i="17"/>
  <c r="C21" i="17"/>
  <c r="C22" i="17"/>
  <c r="C23" i="17"/>
  <c r="C24" i="17"/>
  <c r="C25" i="17"/>
  <c r="S18" i="26" l="1"/>
  <c r="L21" i="17"/>
  <c r="T21" i="17" s="1"/>
  <c r="C16" i="14"/>
  <c r="C17" i="14"/>
  <c r="C18" i="14"/>
  <c r="C20" i="14"/>
  <c r="C21" i="14"/>
  <c r="C15" i="14"/>
  <c r="P21" i="17" l="1"/>
  <c r="E22" i="17"/>
  <c r="L22" i="17" s="1"/>
  <c r="E20" i="17"/>
  <c r="L20" i="17" s="1"/>
  <c r="M54" i="14"/>
  <c r="N54" i="14" s="1"/>
  <c r="O54" i="14" s="1"/>
  <c r="P54" i="14" s="1"/>
  <c r="K54" i="14"/>
  <c r="J54" i="14" s="1"/>
  <c r="I54" i="14" s="1"/>
  <c r="H54" i="14" s="1"/>
  <c r="G54" i="14" s="1"/>
  <c r="F54" i="14" s="1"/>
  <c r="E54" i="14" s="1"/>
  <c r="D54" i="14" s="1"/>
  <c r="C54" i="14" s="1"/>
  <c r="B54" i="14" s="1"/>
  <c r="M53" i="14"/>
  <c r="N53" i="14" s="1"/>
  <c r="O53" i="14" s="1"/>
  <c r="P53" i="14" s="1"/>
  <c r="K53" i="14"/>
  <c r="J53" i="14" s="1"/>
  <c r="I53" i="14" s="1"/>
  <c r="H53" i="14" s="1"/>
  <c r="G53" i="14" s="1"/>
  <c r="F53" i="14" s="1"/>
  <c r="E53" i="14" s="1"/>
  <c r="D53" i="14" s="1"/>
  <c r="C53" i="14" s="1"/>
  <c r="B53" i="14" s="1"/>
  <c r="M52" i="14"/>
  <c r="N52" i="14" s="1"/>
  <c r="O52" i="14" s="1"/>
  <c r="P52" i="14" s="1"/>
  <c r="K52" i="14"/>
  <c r="J52" i="14" s="1"/>
  <c r="I52" i="14" s="1"/>
  <c r="H52" i="14" s="1"/>
  <c r="G52" i="14" s="1"/>
  <c r="F52" i="14" s="1"/>
  <c r="E52" i="14" s="1"/>
  <c r="D52" i="14" s="1"/>
  <c r="C52" i="14" s="1"/>
  <c r="B52" i="14" s="1"/>
  <c r="M51" i="14"/>
  <c r="N51" i="14" s="1"/>
  <c r="O51" i="14" s="1"/>
  <c r="P51" i="14" s="1"/>
  <c r="K51" i="14"/>
  <c r="J51" i="14" s="1"/>
  <c r="I51" i="14" s="1"/>
  <c r="H51" i="14" s="1"/>
  <c r="G51" i="14" s="1"/>
  <c r="F51" i="14" s="1"/>
  <c r="E51" i="14" s="1"/>
  <c r="D51" i="14" s="1"/>
  <c r="C51" i="14" s="1"/>
  <c r="B51" i="14" s="1"/>
  <c r="M50" i="14"/>
  <c r="N50" i="14" s="1"/>
  <c r="O50" i="14" s="1"/>
  <c r="P50" i="14" s="1"/>
  <c r="K50" i="14"/>
  <c r="J50" i="14" s="1"/>
  <c r="I50" i="14" s="1"/>
  <c r="H50" i="14" s="1"/>
  <c r="G50" i="14" s="1"/>
  <c r="F50" i="14" s="1"/>
  <c r="E50" i="14" s="1"/>
  <c r="D50" i="14" s="1"/>
  <c r="C50" i="14" s="1"/>
  <c r="B50" i="14" s="1"/>
  <c r="M49" i="14"/>
  <c r="N49" i="14" s="1"/>
  <c r="O49" i="14" s="1"/>
  <c r="P49" i="14" s="1"/>
  <c r="K49" i="14"/>
  <c r="J49" i="14" s="1"/>
  <c r="I49" i="14" s="1"/>
  <c r="H49" i="14" s="1"/>
  <c r="G49" i="14" s="1"/>
  <c r="F49" i="14" s="1"/>
  <c r="E49" i="14" s="1"/>
  <c r="D49" i="14" s="1"/>
  <c r="C49" i="14" s="1"/>
  <c r="B49" i="14" s="1"/>
  <c r="P43" i="14"/>
  <c r="K43" i="14"/>
  <c r="J43" i="14" s="1"/>
  <c r="I43" i="14" s="1"/>
  <c r="H43" i="14" s="1"/>
  <c r="G43" i="14" s="1"/>
  <c r="F43" i="14" s="1"/>
  <c r="E43" i="14" s="1"/>
  <c r="D43" i="14" s="1"/>
  <c r="C43" i="14" s="1"/>
  <c r="B43" i="14" s="1"/>
  <c r="P42" i="14"/>
  <c r="K42" i="14"/>
  <c r="J42" i="14" s="1"/>
  <c r="I42" i="14" s="1"/>
  <c r="H42" i="14" s="1"/>
  <c r="G42" i="14" s="1"/>
  <c r="F42" i="14" s="1"/>
  <c r="E42" i="14" s="1"/>
  <c r="D42" i="14" s="1"/>
  <c r="C42" i="14" s="1"/>
  <c r="B42" i="14" s="1"/>
  <c r="P41" i="14"/>
  <c r="K41" i="14"/>
  <c r="J41" i="14" s="1"/>
  <c r="I41" i="14" s="1"/>
  <c r="H41" i="14" s="1"/>
  <c r="G41" i="14" s="1"/>
  <c r="F41" i="14" s="1"/>
  <c r="E41" i="14" s="1"/>
  <c r="D41" i="14" s="1"/>
  <c r="C41" i="14" s="1"/>
  <c r="B41" i="14" s="1"/>
  <c r="P40" i="14"/>
  <c r="K40" i="14"/>
  <c r="J40" i="14" s="1"/>
  <c r="I40" i="14" s="1"/>
  <c r="H40" i="14" s="1"/>
  <c r="G40" i="14" s="1"/>
  <c r="F40" i="14" s="1"/>
  <c r="E40" i="14" s="1"/>
  <c r="D40" i="14" s="1"/>
  <c r="C40" i="14" s="1"/>
  <c r="B40" i="14" s="1"/>
  <c r="K39" i="14"/>
  <c r="M38" i="14"/>
  <c r="E22" i="14" s="1"/>
  <c r="L22" i="14" s="1"/>
  <c r="K38" i="14"/>
  <c r="J38" i="14" s="1"/>
  <c r="I38" i="14" s="1"/>
  <c r="H38" i="14" s="1"/>
  <c r="G38" i="14" s="1"/>
  <c r="F38" i="14" s="1"/>
  <c r="E38" i="14" s="1"/>
  <c r="D38" i="14" s="1"/>
  <c r="C38" i="14" s="1"/>
  <c r="B38" i="14" s="1"/>
  <c r="P37" i="14"/>
  <c r="K37" i="14"/>
  <c r="J37" i="14" s="1"/>
  <c r="I37" i="14" s="1"/>
  <c r="H37" i="14" s="1"/>
  <c r="P22" i="14" l="1"/>
  <c r="T22" i="14"/>
  <c r="G37" i="14"/>
  <c r="F37" i="14" s="1"/>
  <c r="E37" i="14" s="1"/>
  <c r="D37" i="14" s="1"/>
  <c r="C37" i="14" s="1"/>
  <c r="B37" i="14" s="1"/>
  <c r="P38" i="14"/>
  <c r="E25" i="14" s="1"/>
  <c r="L25" i="14" s="1"/>
  <c r="E21" i="14"/>
  <c r="T20" i="17"/>
  <c r="P20" i="17"/>
  <c r="T22" i="17"/>
  <c r="P22" i="17"/>
  <c r="J39" i="14"/>
  <c r="E20" i="14"/>
  <c r="P25" i="14" l="1"/>
  <c r="T25" i="14"/>
  <c r="E23" i="17"/>
  <c r="L23" i="17" s="1"/>
  <c r="E19" i="17"/>
  <c r="L19" i="17" s="1"/>
  <c r="I39" i="14"/>
  <c r="E19" i="14"/>
  <c r="T19" i="17" l="1"/>
  <c r="P19" i="17"/>
  <c r="T23" i="17"/>
  <c r="P23" i="17"/>
  <c r="E18" i="17"/>
  <c r="L18" i="17" s="1"/>
  <c r="E25" i="17"/>
  <c r="L25" i="17" s="1"/>
  <c r="E24" i="17"/>
  <c r="L24" i="17" s="1"/>
  <c r="H39" i="14"/>
  <c r="E18" i="14"/>
  <c r="P39" i="14"/>
  <c r="T25" i="17" l="1"/>
  <c r="P25" i="17"/>
  <c r="T24" i="17"/>
  <c r="P24" i="17"/>
  <c r="T18" i="17"/>
  <c r="P18" i="17"/>
  <c r="E17" i="17"/>
  <c r="L17" i="17" s="1"/>
  <c r="G39" i="14"/>
  <c r="E17" i="14"/>
  <c r="T17" i="17" l="1"/>
  <c r="P17" i="17"/>
  <c r="E16" i="17"/>
  <c r="L16" i="17" s="1"/>
  <c r="F39" i="14"/>
  <c r="E16" i="14"/>
  <c r="T16" i="17" l="1"/>
  <c r="P16" i="17"/>
  <c r="L15" i="17"/>
  <c r="E39" i="14"/>
  <c r="D39" i="14" s="1"/>
  <c r="C39" i="14" s="1"/>
  <c r="B39" i="14" s="1"/>
  <c r="E15" i="14"/>
  <c r="L15" i="14" s="1"/>
  <c r="T15" i="14" l="1"/>
  <c r="T15" i="17"/>
  <c r="P15" i="17"/>
  <c r="L26" i="17"/>
  <c r="T26" i="17"/>
  <c r="T30" i="17" s="1"/>
  <c r="L16" i="14" l="1"/>
  <c r="P16" i="14" l="1"/>
  <c r="T16" i="14"/>
  <c r="P15" i="14"/>
  <c r="L19" i="14"/>
  <c r="L18" i="14"/>
  <c r="T18" i="14" s="1"/>
  <c r="L17" i="14"/>
  <c r="P18" i="14" l="1"/>
  <c r="P17" i="14"/>
  <c r="T17" i="14"/>
  <c r="P19" i="14"/>
  <c r="T19" i="14"/>
  <c r="L20" i="14"/>
  <c r="T20" i="14" l="1"/>
  <c r="P20" i="14"/>
  <c r="L21" i="14"/>
  <c r="T21" i="14" l="1"/>
  <c r="T26" i="14" s="1"/>
  <c r="P21" i="14"/>
  <c r="T30" i="14" l="1"/>
</calcChain>
</file>

<file path=xl/sharedStrings.xml><?xml version="1.0" encoding="utf-8"?>
<sst xmlns="http://schemas.openxmlformats.org/spreadsheetml/2006/main" count="569" uniqueCount="75">
  <si>
    <t>عدد الايام</t>
  </si>
  <si>
    <t xml:space="preserve">الموديل </t>
  </si>
  <si>
    <t>النوع</t>
  </si>
  <si>
    <t>الاعفاء</t>
  </si>
  <si>
    <t>نقل</t>
  </si>
  <si>
    <t>اجره</t>
  </si>
  <si>
    <t>الوعاء</t>
  </si>
  <si>
    <t>قيمة الضريبة</t>
  </si>
  <si>
    <t>مقطوره</t>
  </si>
  <si>
    <t>فردي</t>
  </si>
  <si>
    <t>الوقود</t>
  </si>
  <si>
    <t>سولار</t>
  </si>
  <si>
    <t>الربح</t>
  </si>
  <si>
    <t>الحمولة</t>
  </si>
  <si>
    <t>غاز</t>
  </si>
  <si>
    <t>بنزين</t>
  </si>
  <si>
    <t>نقل ثقيل</t>
  </si>
  <si>
    <t>بداية النشاط</t>
  </si>
  <si>
    <t>المراجع</t>
  </si>
  <si>
    <t>X</t>
  </si>
  <si>
    <t>الجملة</t>
  </si>
  <si>
    <t>المدة</t>
  </si>
  <si>
    <t>/12</t>
  </si>
  <si>
    <t>الرقم</t>
  </si>
  <si>
    <t>السائق</t>
  </si>
  <si>
    <t>جرار زراعي</t>
  </si>
  <si>
    <t>جرار ثقيل</t>
  </si>
  <si>
    <t>ثلاجة</t>
  </si>
  <si>
    <t>دراجة نارية</t>
  </si>
  <si>
    <t>مؤمن</t>
  </si>
  <si>
    <t>غير مؤمن</t>
  </si>
  <si>
    <t>=</t>
  </si>
  <si>
    <t>-</t>
  </si>
  <si>
    <t>السنة</t>
  </si>
  <si>
    <t>نسة
 صافي
 الربح</t>
  </si>
  <si>
    <t>موظف</t>
  </si>
  <si>
    <t>غير موظف</t>
  </si>
  <si>
    <t>الضريبة</t>
  </si>
  <si>
    <t>مذكرة تقدير ارباح سيارة</t>
  </si>
  <si>
    <t>الكيان   :</t>
  </si>
  <si>
    <t>بيانات السيارة</t>
  </si>
  <si>
    <t>اسس التقدير</t>
  </si>
  <si>
    <t>الايراد 
اليومي</t>
  </si>
  <si>
    <t>المتحصل</t>
  </si>
  <si>
    <t>المستحق</t>
  </si>
  <si>
    <t>شركات</t>
  </si>
  <si>
    <t>بالمعاش</t>
  </si>
  <si>
    <t>الحالة الوظيفية :</t>
  </si>
  <si>
    <t>وفقا للتعليمات التنفيذية للمصلحة رق (13) لسنة 2012 فإن :-</t>
  </si>
  <si>
    <t>المراجع /</t>
  </si>
  <si>
    <t>المأمور / ايهاب محمد اسماعيل</t>
  </si>
  <si>
    <t>جــمــلة ضريبة سنة</t>
  </si>
  <si>
    <t>سعر الحمولة</t>
  </si>
  <si>
    <t>نهاية النشاط</t>
  </si>
  <si>
    <t>الايراد اليومي للنقل</t>
  </si>
  <si>
    <t>الايراد اليومي للاجرة</t>
  </si>
  <si>
    <t>الركاب</t>
  </si>
  <si>
    <t>اجرة</t>
  </si>
  <si>
    <t>قيمة 
الضريبة</t>
  </si>
  <si>
    <t>عدد 
الايام</t>
  </si>
  <si>
    <t>وفقا للتعليمات التنفيذية للمصلحة رقم (13) لسنة 2012 فإن :-</t>
  </si>
  <si>
    <t>نسبة
صافي
الربح</t>
  </si>
  <si>
    <t>رقم
السيارة</t>
  </si>
  <si>
    <t>معاشات</t>
  </si>
  <si>
    <t>جنية</t>
  </si>
  <si>
    <t>سعر الكرسي</t>
  </si>
  <si>
    <t>عدد كراسي</t>
  </si>
  <si>
    <t>عدد الاسابيع</t>
  </si>
  <si>
    <t>سعر الطن</t>
  </si>
  <si>
    <t>اجمالي قيمة الضريبة</t>
  </si>
  <si>
    <t>المبلغ بالحروف</t>
  </si>
  <si>
    <t>حمولة</t>
  </si>
  <si>
    <t>ايهاب محمد</t>
  </si>
  <si>
    <t xml:space="preserve">المأمور </t>
  </si>
  <si>
    <t>عمرو 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</si>
</sst>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2010000]yyyy/mm/dd;@"/>
    <numFmt numFmtId="165" formatCode="0.0%"/>
    <numFmt numFmtId="168" formatCode="_(&quot;ج.م.‏&quot;* #,##0_);_(&quot;ج.م.‏&quot;* \(#,##0\);_(&quot;ج.م.‏&quot;* &quot;-&quot;_);_(@_)"/>
  </numFmts>
  <fonts count="28" x14ac:knownFonts="1">
    <font>
      <sz val="11"/>
      <color theme="1"/>
      <name val="Arial"/>
      <family val="2"/>
      <charset val="178"/>
      <scheme val="minor"/>
    </font>
    <font>
      <sz val="11"/>
      <color theme="1"/>
      <name val="PT Bold Heading"/>
      <charset val="178"/>
    </font>
    <font>
      <sz val="12"/>
      <color theme="1"/>
      <name val="PT Bold Heading"/>
      <charset val="178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20"/>
      <color theme="1"/>
      <name val="PT Bold Heading"/>
      <charset val="178"/>
    </font>
    <font>
      <sz val="13"/>
      <color theme="1"/>
      <name val="Arial"/>
      <family val="2"/>
      <charset val="178"/>
      <scheme val="minor"/>
    </font>
    <font>
      <b/>
      <sz val="13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  <scheme val="minor"/>
    </font>
    <font>
      <sz val="14"/>
      <color theme="1"/>
      <name val="aislab"/>
      <family val="2"/>
    </font>
    <font>
      <sz val="14"/>
      <color theme="1"/>
      <name val="MS Sans Serif"/>
      <family val="2"/>
      <charset val="178"/>
    </font>
    <font>
      <sz val="11"/>
      <color theme="1"/>
      <name val="MS Sans Serif"/>
      <family val="2"/>
      <charset val="178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charset val="178"/>
      <scheme val="minor"/>
    </font>
    <font>
      <sz val="10"/>
      <color theme="1"/>
      <name val="PT Bold Heading"/>
      <charset val="178"/>
    </font>
    <font>
      <b/>
      <sz val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charset val="178"/>
      <scheme val="minor"/>
    </font>
    <font>
      <sz val="10"/>
      <color theme="1"/>
      <name val="MS Sans Serif"/>
      <family val="2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2" fillId="0" borderId="0"/>
    <xf numFmtId="0" fontId="23" fillId="0" borderId="0"/>
    <xf numFmtId="0" fontId="24" fillId="0" borderId="22">
      <alignment horizontal="left" vertical="top" wrapText="1" readingOrder="2"/>
    </xf>
    <xf numFmtId="168" fontId="23" fillId="0" borderId="0" applyFont="0" applyFill="0" applyBorder="0" applyAlignment="0" applyProtection="0"/>
    <xf numFmtId="0" fontId="23" fillId="0" borderId="0">
      <protection locked="0"/>
    </xf>
    <xf numFmtId="0" fontId="23" fillId="0" borderId="0"/>
    <xf numFmtId="0" fontId="23" fillId="0" borderId="0"/>
    <xf numFmtId="0" fontId="23" fillId="0" borderId="0"/>
    <xf numFmtId="0" fontId="21" fillId="0" borderId="0"/>
  </cellStyleXfs>
  <cellXfs count="203">
    <xf numFmtId="0" fontId="0" fillId="0" borderId="0" xfId="0"/>
    <xf numFmtId="9" fontId="0" fillId="0" borderId="0" xfId="0" applyNumberFormat="1"/>
    <xf numFmtId="0" fontId="0" fillId="0" borderId="0" xfId="0" applyAlignment="1">
      <alignment vertical="center"/>
    </xf>
    <xf numFmtId="0" fontId="0" fillId="2" borderId="0" xfId="0" applyFill="1"/>
    <xf numFmtId="14" fontId="0" fillId="0" borderId="0" xfId="0" applyNumberFormat="1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/>
    <xf numFmtId="14" fontId="8" fillId="0" borderId="0" xfId="0" applyNumberFormat="1" applyFont="1"/>
    <xf numFmtId="0" fontId="9" fillId="0" borderId="0" xfId="0" applyFont="1"/>
    <xf numFmtId="0" fontId="11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readingOrder="2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9" fillId="4" borderId="0" xfId="0" applyFont="1" applyFill="1" applyAlignment="1">
      <alignment horizontal="center" vertical="center" readingOrder="2"/>
    </xf>
    <xf numFmtId="0" fontId="9" fillId="4" borderId="0" xfId="0" applyFont="1" applyFill="1"/>
    <xf numFmtId="0" fontId="8" fillId="4" borderId="0" xfId="0" applyFont="1" applyFill="1" applyAlignment="1">
      <alignment horizontal="center" vertical="center" readingOrder="2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readingOrder="2"/>
    </xf>
    <xf numFmtId="0" fontId="8" fillId="4" borderId="0" xfId="0" applyFont="1" applyFill="1" applyAlignment="1">
      <alignment horizontal="right" vertical="center" readingOrder="2"/>
    </xf>
    <xf numFmtId="9" fontId="8" fillId="4" borderId="0" xfId="0" applyNumberFormat="1" applyFont="1" applyFill="1" applyAlignment="1">
      <alignment horizontal="center" vertical="center" readingOrder="2"/>
    </xf>
    <xf numFmtId="10" fontId="0" fillId="0" borderId="0" xfId="0" applyNumberFormat="1"/>
    <xf numFmtId="165" fontId="8" fillId="4" borderId="0" xfId="0" applyNumberFormat="1" applyFont="1" applyFill="1" applyAlignment="1">
      <alignment horizontal="center" vertical="center" readingOrder="2"/>
    </xf>
    <xf numFmtId="1" fontId="8" fillId="4" borderId="0" xfId="0" applyNumberFormat="1" applyFont="1" applyFill="1" applyAlignment="1">
      <alignment horizontal="center" vertical="center" readingOrder="2"/>
    </xf>
    <xf numFmtId="2" fontId="8" fillId="4" borderId="0" xfId="0" applyNumberFormat="1" applyFont="1" applyFill="1" applyAlignment="1">
      <alignment horizontal="center" vertical="center" readingOrder="2"/>
    </xf>
    <xf numFmtId="0" fontId="10" fillId="0" borderId="0" xfId="0" applyFont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readingOrder="2"/>
    </xf>
    <xf numFmtId="0" fontId="0" fillId="0" borderId="9" xfId="0" applyBorder="1"/>
    <xf numFmtId="0" fontId="0" fillId="0" borderId="11" xfId="0" applyBorder="1"/>
    <xf numFmtId="0" fontId="8" fillId="4" borderId="11" xfId="0" applyFont="1" applyFill="1" applyBorder="1" applyAlignment="1">
      <alignment horizontal="center" vertical="center" readingOrder="2"/>
    </xf>
    <xf numFmtId="2" fontId="8" fillId="4" borderId="9" xfId="0" applyNumberFormat="1" applyFont="1" applyFill="1" applyBorder="1" applyAlignment="1">
      <alignment horizontal="center" vertical="center" readingOrder="2"/>
    </xf>
    <xf numFmtId="0" fontId="16" fillId="0" borderId="0" xfId="0" applyFont="1"/>
    <xf numFmtId="0" fontId="15" fillId="0" borderId="0" xfId="0" applyFont="1" applyAlignment="1">
      <alignment horizontal="center"/>
    </xf>
    <xf numFmtId="0" fontId="17" fillId="4" borderId="10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readingOrder="2"/>
    </xf>
    <xf numFmtId="0" fontId="17" fillId="4" borderId="12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1" fontId="18" fillId="4" borderId="0" xfId="0" applyNumberFormat="1" applyFont="1" applyFill="1" applyAlignment="1">
      <alignment horizontal="center" vertical="center" readingOrder="2"/>
    </xf>
    <xf numFmtId="0" fontId="18" fillId="4" borderId="0" xfId="0" applyFont="1" applyFill="1" applyAlignment="1">
      <alignment horizontal="left" vertical="center" readingOrder="2"/>
    </xf>
    <xf numFmtId="0" fontId="18" fillId="4" borderId="0" xfId="0" applyFont="1" applyFill="1" applyAlignment="1">
      <alignment horizontal="right" vertical="center" readingOrder="2"/>
    </xf>
    <xf numFmtId="9" fontId="18" fillId="4" borderId="0" xfId="0" applyNumberFormat="1" applyFont="1" applyFill="1" applyAlignment="1">
      <alignment horizontal="center" vertical="center" readingOrder="2"/>
    </xf>
    <xf numFmtId="165" fontId="18" fillId="4" borderId="0" xfId="0" applyNumberFormat="1" applyFont="1" applyFill="1" applyAlignment="1">
      <alignment horizontal="center" vertical="center" readingOrder="2"/>
    </xf>
    <xf numFmtId="0" fontId="17" fillId="4" borderId="0" xfId="0" applyFont="1" applyFill="1" applyAlignment="1">
      <alignment horizontal="center" vertical="center" readingOrder="2"/>
    </xf>
    <xf numFmtId="2" fontId="18" fillId="4" borderId="0" xfId="0" applyNumberFormat="1" applyFont="1" applyFill="1" applyAlignment="1">
      <alignment horizontal="center" vertical="center" readingOrder="2"/>
    </xf>
    <xf numFmtId="0" fontId="18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/>
    <xf numFmtId="0" fontId="18" fillId="4" borderId="11" xfId="0" applyFont="1" applyFill="1" applyBorder="1" applyAlignment="1">
      <alignment horizontal="center" vertical="center" readingOrder="2"/>
    </xf>
    <xf numFmtId="0" fontId="18" fillId="0" borderId="0" xfId="0" applyFont="1"/>
    <xf numFmtId="0" fontId="3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14" fontId="18" fillId="0" borderId="0" xfId="0" applyNumberFormat="1" applyFont="1" applyAlignment="1">
      <alignment horizontal="center" vertical="center"/>
    </xf>
    <xf numFmtId="0" fontId="0" fillId="4" borderId="0" xfId="0" applyFill="1" applyBorder="1"/>
    <xf numFmtId="0" fontId="4" fillId="4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4" borderId="12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9" fontId="0" fillId="0" borderId="0" xfId="0" applyNumberFormat="1" applyBorder="1"/>
    <xf numFmtId="9" fontId="0" fillId="0" borderId="14" xfId="0" applyNumberFormat="1" applyBorder="1"/>
    <xf numFmtId="0" fontId="0" fillId="0" borderId="18" xfId="0" applyBorder="1"/>
    <xf numFmtId="9" fontId="0" fillId="0" borderId="19" xfId="0" applyNumberFormat="1" applyBorder="1"/>
    <xf numFmtId="9" fontId="0" fillId="0" borderId="20" xfId="0" applyNumberFormat="1" applyBorder="1"/>
    <xf numFmtId="0" fontId="15" fillId="0" borderId="0" xfId="0" applyFont="1" applyAlignment="1">
      <alignment horizontal="center"/>
    </xf>
    <xf numFmtId="0" fontId="18" fillId="4" borderId="0" xfId="0" applyFont="1" applyFill="1" applyAlignment="1">
      <alignment horizontal="center" vertical="center" readingOrder="2"/>
    </xf>
    <xf numFmtId="0" fontId="9" fillId="4" borderId="0" xfId="0" applyFont="1" applyFill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7" fillId="4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4" borderId="11" xfId="0" applyFont="1" applyFill="1" applyBorder="1" applyAlignment="1">
      <alignment horizontal="center" vertical="center" wrapText="1"/>
    </xf>
    <xf numFmtId="0" fontId="0" fillId="4" borderId="0" xfId="0" applyFill="1"/>
    <xf numFmtId="0" fontId="8" fillId="4" borderId="0" xfId="0" applyFont="1" applyFill="1"/>
    <xf numFmtId="0" fontId="1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vertical="center"/>
    </xf>
    <xf numFmtId="9" fontId="0" fillId="4" borderId="0" xfId="0" applyNumberFormat="1" applyFill="1" applyBorder="1"/>
    <xf numFmtId="0" fontId="9" fillId="4" borderId="0" xfId="0" applyFont="1" applyFill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18" fillId="4" borderId="21" xfId="0" applyFont="1" applyFill="1" applyBorder="1" applyAlignment="1">
      <alignment horizontal="center" vertical="center" readingOrder="2"/>
    </xf>
    <xf numFmtId="0" fontId="18" fillId="4" borderId="0" xfId="0" applyFont="1" applyFill="1" applyBorder="1" applyAlignment="1">
      <alignment horizontal="center" vertical="center" readingOrder="2"/>
    </xf>
    <xf numFmtId="0" fontId="0" fillId="5" borderId="21" xfId="0" applyFill="1" applyBorder="1"/>
    <xf numFmtId="0" fontId="5" fillId="5" borderId="21" xfId="0" applyFont="1" applyFill="1" applyBorder="1" applyAlignment="1">
      <alignment horizontal="center" vertical="center" readingOrder="2"/>
    </xf>
    <xf numFmtId="0" fontId="18" fillId="5" borderId="21" xfId="0" applyFont="1" applyFill="1" applyBorder="1" applyAlignment="1">
      <alignment horizontal="center" vertical="center" readingOrder="2"/>
    </xf>
    <xf numFmtId="9" fontId="18" fillId="4" borderId="21" xfId="0" applyNumberFormat="1" applyFont="1" applyFill="1" applyBorder="1" applyAlignment="1">
      <alignment horizontal="center" vertical="center" readingOrder="2"/>
    </xf>
    <xf numFmtId="0" fontId="17" fillId="4" borderId="11" xfId="0" applyFont="1" applyFill="1" applyBorder="1" applyAlignment="1">
      <alignment vertical="center" wrapText="1"/>
    </xf>
    <xf numFmtId="0" fontId="17" fillId="4" borderId="11" xfId="0" applyFont="1" applyFill="1" applyBorder="1" applyAlignment="1">
      <alignment vertical="center"/>
    </xf>
    <xf numFmtId="0" fontId="1" fillId="5" borderId="23" xfId="0" applyFont="1" applyFill="1" applyBorder="1" applyAlignment="1"/>
    <xf numFmtId="0" fontId="25" fillId="5" borderId="21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 readingOrder="2"/>
    </xf>
    <xf numFmtId="0" fontId="18" fillId="0" borderId="24" xfId="0" applyFont="1" applyBorder="1" applyAlignment="1">
      <alignment vertical="center"/>
    </xf>
    <xf numFmtId="1" fontId="18" fillId="4" borderId="11" xfId="0" applyNumberFormat="1" applyFont="1" applyFill="1" applyBorder="1" applyAlignment="1">
      <alignment horizontal="center" vertical="center" readingOrder="2"/>
    </xf>
    <xf numFmtId="165" fontId="18" fillId="4" borderId="11" xfId="0" applyNumberFormat="1" applyFont="1" applyFill="1" applyBorder="1" applyAlignment="1">
      <alignment horizontal="center" vertical="center" readingOrder="2"/>
    </xf>
    <xf numFmtId="0" fontId="3" fillId="0" borderId="0" xfId="0" applyFont="1" applyAlignment="1">
      <alignment vertical="center" readingOrder="2"/>
    </xf>
    <xf numFmtId="0" fontId="26" fillId="4" borderId="11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26" fillId="4" borderId="11" xfId="0" applyFont="1" applyFill="1" applyBorder="1" applyAlignment="1">
      <alignment horizontal="center" vertical="center" readingOrder="2"/>
    </xf>
    <xf numFmtId="0" fontId="18" fillId="4" borderId="12" xfId="0" applyFont="1" applyFill="1" applyBorder="1" applyAlignment="1">
      <alignment horizontal="center" vertical="center" readingOrder="2"/>
    </xf>
    <xf numFmtId="0" fontId="18" fillId="4" borderId="0" xfId="0" applyFont="1" applyFill="1" applyAlignment="1">
      <alignment horizontal="center" vertical="center" readingOrder="2"/>
    </xf>
    <xf numFmtId="0" fontId="17" fillId="4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readingOrder="2"/>
    </xf>
    <xf numFmtId="0" fontId="18" fillId="4" borderId="11" xfId="0" applyFont="1" applyFill="1" applyBorder="1" applyAlignment="1">
      <alignment horizontal="center" vertical="center" readingOrder="2"/>
    </xf>
    <xf numFmtId="14" fontId="18" fillId="0" borderId="0" xfId="0" applyNumberFormat="1" applyFont="1"/>
    <xf numFmtId="0" fontId="19" fillId="0" borderId="0" xfId="0" applyFont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27" fillId="0" borderId="0" xfId="0" applyFont="1" applyAlignment="1"/>
    <xf numFmtId="0" fontId="1" fillId="4" borderId="0" xfId="0" applyFont="1" applyFill="1" applyBorder="1" applyAlignment="1">
      <alignment horizontal="center"/>
    </xf>
    <xf numFmtId="0" fontId="18" fillId="4" borderId="0" xfId="0" applyFont="1" applyFill="1" applyAlignment="1">
      <alignment horizontal="center" vertical="center" readingOrder="2"/>
    </xf>
    <xf numFmtId="0" fontId="18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7" fillId="4" borderId="0" xfId="0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 readingOrder="2"/>
    </xf>
    <xf numFmtId="0" fontId="18" fillId="0" borderId="0" xfId="0" applyFont="1" applyAlignment="1">
      <alignment horizontal="center"/>
    </xf>
    <xf numFmtId="0" fontId="17" fillId="4" borderId="11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3" borderId="0" xfId="0" applyFont="1" applyFill="1" applyAlignment="1">
      <alignment horizontal="center"/>
    </xf>
    <xf numFmtId="49" fontId="11" fillId="0" borderId="0" xfId="0" applyNumberFormat="1" applyFont="1" applyAlignment="1">
      <alignment horizontal="center" vertical="center" readingOrder="2"/>
    </xf>
    <xf numFmtId="0" fontId="1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right" indent="2"/>
    </xf>
    <xf numFmtId="0" fontId="18" fillId="4" borderId="0" xfId="0" applyFont="1" applyFill="1" applyAlignment="1">
      <alignment horizontal="center" vertical="center" readingOrder="2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right" vertical="center" readingOrder="2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3" fillId="4" borderId="10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14" fontId="13" fillId="0" borderId="0" xfId="0" applyNumberFormat="1" applyFont="1" applyAlignment="1">
      <alignment horizontal="right" indent="1"/>
    </xf>
    <xf numFmtId="0" fontId="17" fillId="4" borderId="11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8" fillId="4" borderId="11" xfId="0" applyFont="1" applyFill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4" fontId="17" fillId="0" borderId="0" xfId="0" applyNumberFormat="1" applyFont="1" applyAlignment="1">
      <alignment horizontal="right" inden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8" fillId="4" borderId="0" xfId="0" applyNumberFormat="1" applyFont="1" applyFill="1" applyAlignment="1">
      <alignment horizontal="center" vertical="center" readingOrder="2"/>
    </xf>
    <xf numFmtId="0" fontId="1" fillId="5" borderId="0" xfId="0" applyFont="1" applyFill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</cellXfs>
  <cellStyles count="10">
    <cellStyle name="00" xfId="3"/>
    <cellStyle name="Comma 2" xfId="4"/>
    <cellStyle name="Normal" xfId="0" builtinId="0"/>
    <cellStyle name="Normal 2" xfId="1"/>
    <cellStyle name="Normal 2 2" xfId="2"/>
    <cellStyle name="Normal 2 3" xfId="5"/>
    <cellStyle name="Normal 3" xfId="6"/>
    <cellStyle name="Normal 4" xfId="7"/>
    <cellStyle name="Normal 5" xfId="8"/>
    <cellStyle name="Normal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hab\Ehab\&#1603;&#1588;&#1601;%20&#1606;&#1588;&#1575;&#1591;\flash\&#1575;&#1603;&#1587;&#1604;\&#1588;&#1607;&#1585;%2011\Reg-edu1_mahmoud-20140505-014015%20(&#1578;&#1605;%20&#1575;&#1604;&#1581;&#1601;&#1592;%20&#1578;&#1604;&#1602;&#1575;&#1574;&#1610;&#1575;&#161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</sheetNames>
    <sheetDataSet>
      <sheetData sheetId="0" refreshError="1"/>
      <sheetData sheetId="1" refreshError="1">
        <row r="2">
          <cell r="E2" t="str">
            <v>1-ذكر</v>
          </cell>
        </row>
        <row r="3">
          <cell r="E3" t="str">
            <v>2-انثى</v>
          </cell>
        </row>
      </sheetData>
      <sheetData sheetId="2" refreshError="1"/>
      <sheetData sheetId="3" refreshError="1"/>
      <sheetData sheetId="4" refreshError="1"/>
      <sheetData sheetId="5" refreshError="1">
        <row r="2">
          <cell r="A2" t="str">
            <v>1-اعزب</v>
          </cell>
        </row>
        <row r="3">
          <cell r="A3" t="str">
            <v>2-متزوج</v>
          </cell>
        </row>
        <row r="4">
          <cell r="A4" t="str">
            <v>3-مطلق</v>
          </cell>
        </row>
        <row r="5">
          <cell r="A5" t="str">
            <v>4-ارمل</v>
          </cell>
        </row>
      </sheetData>
      <sheetData sheetId="6" refreshError="1">
        <row r="2">
          <cell r="A2" t="str">
            <v>1-1-الوزير-تخصصى</v>
          </cell>
        </row>
        <row r="3">
          <cell r="A3" t="str">
            <v>1-2-مساعد اول وزير-تخصصى</v>
          </cell>
        </row>
        <row r="4">
          <cell r="A4" t="str">
            <v>1-3-مساعد وزير-تخصصى</v>
          </cell>
        </row>
        <row r="5">
          <cell r="A5" t="str">
            <v>1-4-رئيس قطاع-تخصصى</v>
          </cell>
        </row>
        <row r="6">
          <cell r="A6" t="str">
            <v>1-5-رئيس اداره مركزيه-تخصصى</v>
          </cell>
        </row>
        <row r="7">
          <cell r="A7" t="str">
            <v>1-6-مدير عام-تخصصى</v>
          </cell>
        </row>
        <row r="8">
          <cell r="A8" t="str">
            <v>2-7-كبير كتاب-مكتيى</v>
          </cell>
        </row>
        <row r="9">
          <cell r="A9" t="str">
            <v>1-8-الدرجه الاولى-تخصصى</v>
          </cell>
        </row>
        <row r="10">
          <cell r="A10" t="str">
            <v>2-8-الدرجه الاولى-مكتيى</v>
          </cell>
        </row>
        <row r="11">
          <cell r="A11" t="str">
            <v>3-8-الدرجه الاولى-مهنى</v>
          </cell>
        </row>
        <row r="12">
          <cell r="A12" t="str">
            <v>1-9-الدرجه التانيه-تخصصى</v>
          </cell>
        </row>
        <row r="13">
          <cell r="A13" t="str">
            <v>2-9-الدرجه التانيه-مكتيى</v>
          </cell>
        </row>
        <row r="14">
          <cell r="A14" t="str">
            <v>3-9-الدرجه التانيه-مهنى</v>
          </cell>
        </row>
        <row r="15">
          <cell r="A15" t="str">
            <v>1-10-الدرجه الثالثه-تخصصى</v>
          </cell>
        </row>
        <row r="16">
          <cell r="A16" t="str">
            <v>2-10-الدرجه الثالثه-مكتيى</v>
          </cell>
        </row>
        <row r="17">
          <cell r="A17" t="str">
            <v>3-10-الدرجه الثالثه-مهنى</v>
          </cell>
        </row>
        <row r="18">
          <cell r="A18" t="str">
            <v>4-10-الدرجه الثالثه-خدمات معاونه</v>
          </cell>
        </row>
        <row r="19">
          <cell r="A19" t="str">
            <v>2-11-الدرجه الرابعه-مكتيى</v>
          </cell>
        </row>
        <row r="20">
          <cell r="A20" t="str">
            <v>3-11-الدرجه الرابعه-مهنى</v>
          </cell>
        </row>
        <row r="21">
          <cell r="A21" t="str">
            <v>4-11-الدرجه الرابعه-خدمات معاونه</v>
          </cell>
        </row>
        <row r="22">
          <cell r="A22" t="str">
            <v>2-12-الدرجه الخامسه-مكتيى</v>
          </cell>
        </row>
        <row r="23">
          <cell r="A23" t="str">
            <v>3-12-الدرجه الخامسه-مهنى</v>
          </cell>
        </row>
        <row r="24">
          <cell r="A24" t="str">
            <v>4-12-الدرجه الخامسه-خدمات معاونه</v>
          </cell>
        </row>
        <row r="25">
          <cell r="A25" t="str">
            <v>3-13-الدرجه السادسه-مهنى</v>
          </cell>
        </row>
        <row r="26">
          <cell r="A26" t="str">
            <v>4-13-الدرجه السادسه-خدمات معاونه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9"/>
  <sheetViews>
    <sheetView rightToLeft="1" topLeftCell="A2" zoomScale="110" zoomScaleNormal="110" workbookViewId="0">
      <selection activeCell="O17" sqref="O17"/>
    </sheetView>
  </sheetViews>
  <sheetFormatPr defaultRowHeight="14.25" x14ac:dyDescent="0.2"/>
  <cols>
    <col min="1" max="2" width="4.875" bestFit="1" customWidth="1"/>
    <col min="3" max="3" width="2.25" customWidth="1"/>
    <col min="4" max="4" width="4.75" customWidth="1"/>
    <col min="5" max="5" width="2.875" customWidth="1"/>
    <col min="6" max="6" width="4.75" customWidth="1"/>
    <col min="7" max="7" width="2.625" bestFit="1" customWidth="1"/>
    <col min="8" max="8" width="6.875" customWidth="1"/>
    <col min="9" max="9" width="2.625" bestFit="1" customWidth="1"/>
    <col min="10" max="10" width="3.625" customWidth="1"/>
    <col min="11" max="11" width="3.25" customWidth="1"/>
    <col min="12" max="12" width="3.375" customWidth="1"/>
    <col min="13" max="13" width="5.375" customWidth="1"/>
    <col min="14" max="14" width="2.375" bestFit="1" customWidth="1"/>
    <col min="15" max="15" width="6.625" customWidth="1"/>
    <col min="16" max="16" width="2" customWidth="1"/>
    <col min="17" max="17" width="5.25" bestFit="1" customWidth="1"/>
    <col min="18" max="18" width="2.75" customWidth="1"/>
    <col min="19" max="19" width="5.75" customWidth="1"/>
    <col min="20" max="20" width="2.75" bestFit="1" customWidth="1"/>
    <col min="21" max="21" width="5.75" customWidth="1"/>
    <col min="22" max="22" width="2.375" customWidth="1"/>
    <col min="23" max="23" width="8.375" customWidth="1"/>
    <col min="24" max="24" width="8.375" bestFit="1" customWidth="1"/>
  </cols>
  <sheetData>
    <row r="1" spans="1:32" ht="26.25" x14ac:dyDescent="0.7">
      <c r="A1" s="139"/>
      <c r="B1" s="139"/>
      <c r="C1" s="139"/>
      <c r="D1" s="139"/>
      <c r="E1" s="139"/>
      <c r="F1" s="81"/>
      <c r="G1" s="58"/>
      <c r="H1" s="81"/>
      <c r="I1" s="58"/>
      <c r="J1" s="159"/>
      <c r="K1" s="159"/>
      <c r="L1" s="111"/>
      <c r="M1" s="160"/>
      <c r="N1" s="160"/>
      <c r="O1" s="160"/>
      <c r="S1" s="155"/>
      <c r="T1" s="155"/>
      <c r="U1" s="155"/>
      <c r="V1" s="155"/>
      <c r="W1" s="155"/>
    </row>
    <row r="2" spans="1:32" ht="24.75" x14ac:dyDescent="0.65">
      <c r="A2" s="139"/>
      <c r="B2" s="139"/>
      <c r="C2" s="139"/>
      <c r="D2" s="139"/>
      <c r="E2" s="139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83"/>
      <c r="Q2" s="83"/>
      <c r="R2" s="129"/>
      <c r="S2" s="129"/>
      <c r="T2" s="129"/>
      <c r="U2" s="129"/>
      <c r="V2" s="129"/>
      <c r="W2" s="129"/>
    </row>
    <row r="3" spans="1:32" ht="20.25" x14ac:dyDescent="0.25">
      <c r="A3" s="139" t="s">
        <v>39</v>
      </c>
      <c r="B3" s="139"/>
      <c r="C3" s="139"/>
      <c r="D3" s="139"/>
      <c r="E3" s="139"/>
      <c r="F3" s="158" t="s">
        <v>45</v>
      </c>
      <c r="G3" s="158"/>
      <c r="H3" s="158"/>
    </row>
    <row r="4" spans="1:32" ht="21" customHeight="1" x14ac:dyDescent="0.25">
      <c r="A4" s="141" t="s">
        <v>47</v>
      </c>
      <c r="B4" s="141"/>
      <c r="C4" s="141"/>
      <c r="D4" s="141"/>
      <c r="E4" s="141"/>
      <c r="F4" s="140" t="s">
        <v>36</v>
      </c>
      <c r="G4" s="140"/>
      <c r="H4" s="140"/>
      <c r="R4" s="161"/>
      <c r="S4" s="161"/>
      <c r="T4" s="161"/>
      <c r="U4" s="161"/>
      <c r="V4" s="161"/>
      <c r="W4" s="161"/>
    </row>
    <row r="5" spans="1:32" s="5" customFormat="1" ht="31.5" customHeight="1" x14ac:dyDescent="1.1000000000000001">
      <c r="A5" s="162" t="s">
        <v>38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4"/>
      <c r="Q5" s="14"/>
      <c r="R5" s="161"/>
      <c r="S5" s="161"/>
      <c r="T5" s="161"/>
      <c r="U5" s="161"/>
      <c r="V5" s="161"/>
      <c r="W5" s="161"/>
    </row>
    <row r="6" spans="1:32" ht="3" customHeight="1" x14ac:dyDescent="0.2">
      <c r="R6" s="161"/>
      <c r="S6" s="161"/>
      <c r="T6" s="161"/>
      <c r="U6" s="161"/>
      <c r="V6" s="161"/>
      <c r="W6" s="161"/>
    </row>
    <row r="7" spans="1:32" ht="20.25" customHeight="1" x14ac:dyDescent="0.2">
      <c r="A7" s="163" t="s">
        <v>40</v>
      </c>
      <c r="B7" s="163"/>
      <c r="C7" s="163"/>
      <c r="D7" s="163"/>
      <c r="E7" s="163"/>
      <c r="F7" s="4"/>
      <c r="G7" s="4"/>
      <c r="J7" s="4"/>
      <c r="K7" s="4"/>
      <c r="R7" s="161"/>
      <c r="S7" s="161"/>
      <c r="T7" s="161"/>
      <c r="U7" s="161"/>
      <c r="V7" s="161"/>
      <c r="W7" s="161"/>
    </row>
    <row r="8" spans="1:32" ht="7.5" customHeight="1" x14ac:dyDescent="0.2">
      <c r="D8" s="4"/>
      <c r="F8" s="4"/>
      <c r="G8" s="4"/>
      <c r="J8" s="4"/>
      <c r="K8" s="4"/>
      <c r="R8" s="161"/>
      <c r="S8" s="161"/>
      <c r="T8" s="161"/>
      <c r="U8" s="161"/>
      <c r="V8" s="161"/>
      <c r="W8" s="161"/>
    </row>
    <row r="9" spans="1:32" s="8" customFormat="1" ht="16.5" x14ac:dyDescent="0.25">
      <c r="A9" s="79" t="s">
        <v>2</v>
      </c>
      <c r="B9" s="164" t="s">
        <v>23</v>
      </c>
      <c r="C9" s="164"/>
      <c r="D9" s="164"/>
      <c r="E9" s="164"/>
      <c r="F9" s="79" t="s">
        <v>71</v>
      </c>
      <c r="G9" s="79"/>
      <c r="H9" s="79" t="s">
        <v>10</v>
      </c>
      <c r="I9" s="79"/>
      <c r="J9" s="164" t="s">
        <v>1</v>
      </c>
      <c r="K9" s="164"/>
      <c r="L9" s="164" t="s">
        <v>17</v>
      </c>
      <c r="M9" s="164"/>
      <c r="N9" s="164"/>
      <c r="O9" s="79" t="s">
        <v>24</v>
      </c>
      <c r="P9" s="165" t="s">
        <v>53</v>
      </c>
      <c r="Q9" s="165"/>
      <c r="R9" s="166"/>
      <c r="S9" s="59"/>
      <c r="T9" s="59"/>
      <c r="U9" s="59"/>
      <c r="V9" s="59"/>
      <c r="W9" s="59"/>
    </row>
    <row r="10" spans="1:32" s="53" customFormat="1" ht="16.5" x14ac:dyDescent="0.25">
      <c r="A10" s="53" t="s">
        <v>4</v>
      </c>
      <c r="B10" s="157">
        <v>56142</v>
      </c>
      <c r="C10" s="157">
        <v>56142</v>
      </c>
      <c r="D10" s="157">
        <v>56142</v>
      </c>
      <c r="E10" s="157"/>
      <c r="F10" s="78">
        <v>23</v>
      </c>
      <c r="G10" s="60"/>
      <c r="H10" s="53" t="s">
        <v>11</v>
      </c>
      <c r="J10" s="157">
        <v>2016</v>
      </c>
      <c r="K10" s="157"/>
      <c r="L10" s="131">
        <v>42491</v>
      </c>
      <c r="M10" s="131"/>
      <c r="N10" s="131"/>
      <c r="O10" s="53" t="s">
        <v>29</v>
      </c>
      <c r="P10" s="131">
        <v>43281</v>
      </c>
      <c r="Q10" s="131"/>
      <c r="R10" s="131"/>
      <c r="S10" s="80"/>
      <c r="T10" s="80"/>
      <c r="U10" s="128"/>
      <c r="V10" s="80"/>
      <c r="W10" s="80"/>
      <c r="Y10" s="8"/>
      <c r="Z10" s="8"/>
      <c r="AA10" s="8"/>
      <c r="AB10" s="8"/>
      <c r="AC10" s="8"/>
      <c r="AD10" s="8"/>
      <c r="AE10" s="8"/>
      <c r="AF10" s="8"/>
    </row>
    <row r="11" spans="1:32" s="8" customFormat="1" ht="7.5" customHeight="1" x14ac:dyDescent="0.25">
      <c r="D11" s="9"/>
      <c r="F11" s="9"/>
      <c r="G11" s="9"/>
      <c r="J11" s="9"/>
      <c r="K11" s="9"/>
      <c r="S11" s="27"/>
      <c r="T11" s="27"/>
      <c r="U11" s="27"/>
      <c r="V11" s="27"/>
      <c r="W11" s="27"/>
      <c r="Y11" s="53"/>
      <c r="Z11" s="53"/>
      <c r="AA11" s="53"/>
      <c r="AB11" s="53"/>
      <c r="AC11" s="53"/>
      <c r="AD11" s="53"/>
      <c r="AE11" s="53"/>
      <c r="AF11" s="53"/>
    </row>
    <row r="12" spans="1:32" ht="26.25" x14ac:dyDescent="0.7">
      <c r="A12" s="152" t="s">
        <v>41</v>
      </c>
      <c r="B12" s="152"/>
      <c r="C12" s="152"/>
      <c r="D12" s="152"/>
      <c r="E12" s="152"/>
      <c r="F12" s="178" t="s">
        <v>60</v>
      </c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27"/>
      <c r="T12" s="27"/>
      <c r="U12" s="27"/>
      <c r="V12" s="27"/>
      <c r="W12" s="27"/>
      <c r="Y12" s="8"/>
      <c r="Z12" s="8"/>
      <c r="AA12" s="8"/>
      <c r="AB12" s="8"/>
      <c r="AC12" s="8"/>
      <c r="AD12" s="8"/>
      <c r="AE12" s="8"/>
      <c r="AF12" s="8"/>
    </row>
    <row r="13" spans="1:32" s="8" customFormat="1" ht="9" customHeight="1" thickBot="1" x14ac:dyDescent="0.3">
      <c r="Y13"/>
      <c r="Z13"/>
      <c r="AA13"/>
      <c r="AB13"/>
      <c r="AC13"/>
      <c r="AD13"/>
      <c r="AE13"/>
      <c r="AF13"/>
    </row>
    <row r="14" spans="1:32" s="17" customFormat="1" ht="39.75" customHeight="1" thickBot="1" x14ac:dyDescent="0.3">
      <c r="A14" s="40" t="s">
        <v>33</v>
      </c>
      <c r="B14" s="41" t="s">
        <v>62</v>
      </c>
      <c r="C14" s="82" t="s">
        <v>31</v>
      </c>
      <c r="D14" s="41" t="s">
        <v>71</v>
      </c>
      <c r="E14" s="82" t="s">
        <v>19</v>
      </c>
      <c r="F14" s="41" t="s">
        <v>68</v>
      </c>
      <c r="G14" s="82" t="s">
        <v>19</v>
      </c>
      <c r="H14" s="41" t="s">
        <v>0</v>
      </c>
      <c r="I14" s="82" t="s">
        <v>19</v>
      </c>
      <c r="J14" s="179" t="s">
        <v>21</v>
      </c>
      <c r="K14" s="179"/>
      <c r="L14" s="82" t="s">
        <v>19</v>
      </c>
      <c r="M14" s="84" t="s">
        <v>61</v>
      </c>
      <c r="N14" s="82" t="s">
        <v>31</v>
      </c>
      <c r="O14" s="82" t="s">
        <v>12</v>
      </c>
      <c r="P14" s="82" t="s">
        <v>32</v>
      </c>
      <c r="Q14" s="82" t="s">
        <v>3</v>
      </c>
      <c r="R14" s="82" t="s">
        <v>31</v>
      </c>
      <c r="S14" s="82" t="s">
        <v>6</v>
      </c>
      <c r="T14" s="82" t="s">
        <v>19</v>
      </c>
      <c r="U14" s="42" t="s">
        <v>37</v>
      </c>
      <c r="V14" s="42" t="s">
        <v>31</v>
      </c>
      <c r="W14" s="65" t="s">
        <v>7</v>
      </c>
      <c r="Y14" s="8"/>
      <c r="Z14" s="8"/>
      <c r="AA14" s="8"/>
      <c r="AB14" s="8"/>
      <c r="AC14" s="8"/>
      <c r="AD14" s="8"/>
      <c r="AE14" s="8"/>
      <c r="AF14" s="8"/>
    </row>
    <row r="15" spans="1:32" s="19" customFormat="1" ht="18.95" customHeight="1" x14ac:dyDescent="0.25">
      <c r="A15" s="46">
        <v>2016</v>
      </c>
      <c r="B15" s="78">
        <v>56142</v>
      </c>
      <c r="C15" s="44" t="s">
        <v>31</v>
      </c>
      <c r="D15" s="78">
        <v>23</v>
      </c>
      <c r="E15" s="45" t="s">
        <v>19</v>
      </c>
      <c r="F15" s="46">
        <v>18</v>
      </c>
      <c r="G15" s="45" t="s">
        <v>19</v>
      </c>
      <c r="H15" s="46">
        <v>260</v>
      </c>
      <c r="I15" s="45" t="s">
        <v>19</v>
      </c>
      <c r="J15" s="47">
        <v>8</v>
      </c>
      <c r="K15" s="48" t="s">
        <v>22</v>
      </c>
      <c r="L15" s="45" t="s">
        <v>19</v>
      </c>
      <c r="M15" s="49">
        <v>0.3</v>
      </c>
      <c r="N15" s="44" t="s">
        <v>31</v>
      </c>
      <c r="O15" s="46">
        <f>MROUND(((J15/12)*H15*M15*F15*D15),5)</f>
        <v>21530</v>
      </c>
      <c r="P15" s="44"/>
      <c r="Q15" s="78"/>
      <c r="R15" s="44"/>
      <c r="S15" s="46"/>
      <c r="T15" s="45"/>
      <c r="U15" s="50"/>
      <c r="V15" s="51"/>
      <c r="W15" s="46"/>
      <c r="Y15" s="17"/>
      <c r="Z15" s="17"/>
      <c r="AA15" s="17"/>
      <c r="AB15" s="17"/>
      <c r="AC15" s="17"/>
      <c r="AD15" s="17"/>
      <c r="AE15" s="17"/>
      <c r="AF15" s="17"/>
    </row>
    <row r="16" spans="1:32" s="19" customFormat="1" ht="18.95" customHeight="1" x14ac:dyDescent="0.2">
      <c r="A16" s="46">
        <v>2017</v>
      </c>
      <c r="B16" s="78">
        <v>56142</v>
      </c>
      <c r="C16" s="44" t="s">
        <v>31</v>
      </c>
      <c r="D16" s="107">
        <v>23</v>
      </c>
      <c r="E16" s="45" t="s">
        <v>19</v>
      </c>
      <c r="F16" s="46">
        <v>20</v>
      </c>
      <c r="G16" s="45" t="s">
        <v>19</v>
      </c>
      <c r="H16" s="46">
        <v>260</v>
      </c>
      <c r="I16" s="45" t="s">
        <v>19</v>
      </c>
      <c r="J16" s="47">
        <v>12</v>
      </c>
      <c r="K16" s="48" t="s">
        <v>22</v>
      </c>
      <c r="L16" s="45" t="s">
        <v>19</v>
      </c>
      <c r="M16" s="49">
        <v>0.3</v>
      </c>
      <c r="N16" s="44" t="s">
        <v>31</v>
      </c>
      <c r="O16" s="46">
        <f>MROUND(((J16/12)*H16*M16*F16*D16),5)</f>
        <v>35880</v>
      </c>
      <c r="P16" s="44"/>
      <c r="Q16" s="78"/>
      <c r="R16" s="44"/>
      <c r="S16" s="46"/>
      <c r="T16" s="45"/>
      <c r="U16" s="50"/>
      <c r="V16" s="51"/>
      <c r="W16" s="46"/>
    </row>
    <row r="17" spans="1:32" s="19" customFormat="1" ht="18.95" customHeight="1" thickBot="1" x14ac:dyDescent="0.25">
      <c r="A17" s="46">
        <v>2018</v>
      </c>
      <c r="B17" s="78">
        <v>56142</v>
      </c>
      <c r="C17" s="44" t="s">
        <v>31</v>
      </c>
      <c r="D17" s="107">
        <v>23</v>
      </c>
      <c r="E17" s="45" t="s">
        <v>19</v>
      </c>
      <c r="F17" s="46">
        <v>20</v>
      </c>
      <c r="G17" s="45" t="s">
        <v>19</v>
      </c>
      <c r="H17" s="46">
        <v>260</v>
      </c>
      <c r="I17" s="45" t="s">
        <v>19</v>
      </c>
      <c r="J17" s="47">
        <v>5.9</v>
      </c>
      <c r="K17" s="48" t="s">
        <v>22</v>
      </c>
      <c r="L17" s="45" t="s">
        <v>19</v>
      </c>
      <c r="M17" s="49">
        <v>0.3</v>
      </c>
      <c r="N17" s="44" t="s">
        <v>31</v>
      </c>
      <c r="O17" s="46">
        <f t="shared" ref="O16:O17" si="0">MROUND(((J17/12)*H17*M17*F17*D17),5)</f>
        <v>17640</v>
      </c>
      <c r="P17" s="44"/>
      <c r="Q17" s="78"/>
      <c r="R17" s="44"/>
      <c r="S17" s="46"/>
      <c r="T17" s="45"/>
      <c r="U17" s="50"/>
      <c r="V17" s="51"/>
      <c r="W17" s="46"/>
    </row>
    <row r="18" spans="1:32" s="19" customFormat="1" ht="18.95" customHeight="1" thickBot="1" x14ac:dyDescent="0.25">
      <c r="A18" s="184" t="s">
        <v>51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6">
        <f>A17</f>
        <v>2018</v>
      </c>
      <c r="L18" s="186"/>
      <c r="M18" s="186"/>
      <c r="N18" s="106" t="s">
        <v>31</v>
      </c>
      <c r="O18" s="109">
        <f>SUM(O15:O17)</f>
        <v>75050</v>
      </c>
      <c r="P18" s="112" t="s">
        <v>32</v>
      </c>
      <c r="Q18" s="56" t="e">
        <f>VLOOKUP(K18,#REF!,HLOOKUP($F$4,#REF!,2,1),2)</f>
        <v>#REF!</v>
      </c>
      <c r="R18" s="112" t="s">
        <v>31</v>
      </c>
      <c r="S18" s="109" t="e">
        <f>O18-Q18</f>
        <v>#REF!</v>
      </c>
      <c r="T18" s="113" t="s">
        <v>19</v>
      </c>
      <c r="U18" s="110" t="e">
        <f>VLOOKUP($F$3,#REF!,2,0)</f>
        <v>#REF!</v>
      </c>
      <c r="V18" s="114" t="s">
        <v>31</v>
      </c>
      <c r="W18" s="115" t="e">
        <f>ROUNDUP(IF((O18-Q18)&lt;=23500,((O18-Q18))*0.1,IF(AND((O18-Q18)&gt;23500,(O18-Q18)&lt;38500),((O18-Q18)-23500)*0.15+2350,IF(AND((O18-Q18)&gt;38500,(O18-Q18)&lt;=200000),((O18-Q18)-38500)*0.2+4600,IF((O18-Q18)&gt;200000,((O18-Q18)-200000)*0.22+36900,0)))),0)</f>
        <v>#REF!</v>
      </c>
    </row>
    <row r="19" spans="1:32" s="19" customFormat="1" ht="9" customHeight="1" thickBot="1" x14ac:dyDescent="0.25">
      <c r="A19" s="107"/>
      <c r="B19" s="107"/>
      <c r="C19" s="44"/>
      <c r="D19" s="107"/>
      <c r="E19" s="45"/>
      <c r="F19" s="46"/>
      <c r="G19" s="45"/>
      <c r="H19" s="46"/>
      <c r="I19" s="45"/>
      <c r="J19" s="47"/>
      <c r="K19" s="48"/>
      <c r="L19" s="45"/>
      <c r="M19" s="49"/>
      <c r="N19" s="44"/>
      <c r="O19" s="46"/>
      <c r="P19" s="44"/>
      <c r="Q19" s="107"/>
      <c r="R19" s="44"/>
      <c r="S19" s="46"/>
      <c r="T19" s="45"/>
      <c r="U19" s="50"/>
      <c r="V19" s="51"/>
      <c r="W19" s="46"/>
    </row>
    <row r="20" spans="1:32" s="57" customFormat="1" ht="20.25" customHeight="1" thickBot="1" x14ac:dyDescent="0.25">
      <c r="A20" s="134" t="s">
        <v>69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3" t="s">
        <v>31</v>
      </c>
      <c r="Q20" s="167" t="e">
        <f>SUM(W15:W18)</f>
        <v>#REF!</v>
      </c>
      <c r="R20" s="168"/>
      <c r="S20" s="168"/>
      <c r="T20" s="168"/>
      <c r="U20" s="168"/>
      <c r="V20" s="169"/>
      <c r="W20" s="108" t="s">
        <v>64</v>
      </c>
      <c r="Y20" s="19"/>
      <c r="Z20" s="19"/>
      <c r="AA20" s="19"/>
      <c r="AB20" s="19"/>
      <c r="AC20" s="19"/>
      <c r="AD20" s="19"/>
      <c r="AE20" s="19"/>
      <c r="AF20" s="19"/>
    </row>
    <row r="21" spans="1:32" ht="5.25" customHeight="1" thickBot="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105"/>
      <c r="O21" s="18"/>
      <c r="Q21" s="18"/>
      <c r="U21" s="26"/>
      <c r="Y21" s="57"/>
      <c r="Z21" s="57"/>
      <c r="AA21" s="57"/>
      <c r="AB21" s="57"/>
      <c r="AC21" s="57"/>
      <c r="AD21" s="57"/>
      <c r="AE21" s="57"/>
      <c r="AF21" s="57"/>
    </row>
    <row r="22" spans="1:32" ht="17.25" customHeight="1" thickBot="1" x14ac:dyDescent="0.3">
      <c r="A22" s="180" t="s">
        <v>70</v>
      </c>
      <c r="B22" s="181"/>
      <c r="C22" s="181"/>
      <c r="D22" s="181"/>
      <c r="E22" s="170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2"/>
    </row>
    <row r="23" spans="1:32" ht="5.25" customHeight="1" x14ac:dyDescent="0.2">
      <c r="T23" s="29"/>
      <c r="U23" s="29"/>
      <c r="V23" s="29"/>
    </row>
    <row r="24" spans="1:32" ht="18.75" customHeight="1" x14ac:dyDescent="0.35">
      <c r="A24" s="183" t="s">
        <v>50</v>
      </c>
      <c r="B24" s="183"/>
      <c r="C24" s="183"/>
      <c r="D24" s="183"/>
      <c r="E24" s="183"/>
      <c r="F24" s="183"/>
      <c r="G24" s="183"/>
      <c r="H24" s="183"/>
      <c r="I24" s="38"/>
      <c r="J24" s="38"/>
      <c r="K24" s="38"/>
      <c r="L24" s="38"/>
      <c r="M24" s="38"/>
      <c r="N24" s="38"/>
      <c r="O24" s="77" t="s">
        <v>49</v>
      </c>
      <c r="S24" s="61"/>
      <c r="T24" s="176"/>
      <c r="U24" s="176"/>
      <c r="V24" s="176"/>
      <c r="W24" s="62"/>
    </row>
    <row r="26" spans="1:32" s="61" customFormat="1" ht="24.75" x14ac:dyDescent="0.65">
      <c r="B26" s="177"/>
      <c r="C26" s="177"/>
      <c r="D26" s="177"/>
      <c r="L26" s="126"/>
      <c r="M26" s="126"/>
      <c r="N26" s="126"/>
      <c r="O26" s="126"/>
      <c r="P26" s="126"/>
      <c r="Q26" s="126"/>
      <c r="R26" s="126"/>
      <c r="S26" s="126"/>
      <c r="T26" s="126"/>
      <c r="U26" s="177"/>
      <c r="V26" s="177"/>
      <c r="W26" s="177"/>
      <c r="Y26"/>
      <c r="Z26"/>
      <c r="AA26"/>
      <c r="AB26"/>
      <c r="AC26"/>
      <c r="AD26"/>
      <c r="AE26"/>
      <c r="AF26"/>
    </row>
    <row r="27" spans="1:32" s="61" customFormat="1" x14ac:dyDescent="0.2"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U27" s="88"/>
    </row>
    <row r="28" spans="1:32" s="61" customFormat="1" x14ac:dyDescent="0.2">
      <c r="C28" s="88"/>
      <c r="E28" s="88"/>
      <c r="G28" s="88"/>
      <c r="I28" s="88"/>
      <c r="K28" s="88"/>
      <c r="M28" s="88"/>
      <c r="O28" s="88"/>
      <c r="S28" s="88"/>
      <c r="T28" s="88"/>
      <c r="U28" s="88"/>
    </row>
    <row r="29" spans="1:32" s="61" customFormat="1" x14ac:dyDescent="0.2">
      <c r="S29" s="89"/>
      <c r="T29" s="89"/>
    </row>
    <row r="30" spans="1:32" s="61" customFormat="1" x14ac:dyDescent="0.2">
      <c r="S30" s="89"/>
      <c r="T30" s="89"/>
    </row>
    <row r="31" spans="1:32" s="61" customFormat="1" ht="24.75" x14ac:dyDescent="0.65">
      <c r="B31" s="177"/>
      <c r="C31" s="177"/>
      <c r="D31" s="177"/>
      <c r="L31" s="126"/>
      <c r="M31" s="126"/>
      <c r="N31" s="126"/>
      <c r="O31" s="126"/>
      <c r="P31" s="126"/>
      <c r="Q31" s="126"/>
      <c r="R31" s="126"/>
      <c r="S31" s="126"/>
      <c r="T31" s="126"/>
      <c r="U31" s="177"/>
      <c r="V31" s="177"/>
      <c r="W31" s="177"/>
      <c r="Y31"/>
      <c r="Z31"/>
      <c r="AA31"/>
      <c r="AB31"/>
      <c r="AC31"/>
      <c r="AD31"/>
      <c r="AE31"/>
      <c r="AF31"/>
    </row>
    <row r="32" spans="1:32" s="61" customFormat="1" x14ac:dyDescent="0.2"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U32" s="88"/>
    </row>
    <row r="33" spans="1:32" s="61" customFormat="1" x14ac:dyDescent="0.2">
      <c r="C33" s="88"/>
      <c r="E33" s="88"/>
      <c r="G33" s="88"/>
      <c r="I33" s="88"/>
      <c r="K33" s="88"/>
      <c r="M33" s="88"/>
      <c r="O33" s="88"/>
      <c r="S33" s="88"/>
      <c r="T33" s="88"/>
      <c r="U33" s="88"/>
    </row>
    <row r="34" spans="1:32" s="61" customFormat="1" x14ac:dyDescent="0.2">
      <c r="S34" s="89"/>
      <c r="T34" s="89"/>
    </row>
    <row r="35" spans="1:32" s="61" customFormat="1" x14ac:dyDescent="0.2">
      <c r="S35" s="89"/>
      <c r="T35" s="89"/>
    </row>
    <row r="36" spans="1:32" s="61" customFormat="1" ht="24.75" x14ac:dyDescent="0.65">
      <c r="B36" s="177"/>
      <c r="C36" s="177"/>
      <c r="D36" s="177"/>
      <c r="L36" s="87"/>
      <c r="M36" s="87"/>
      <c r="N36" s="87"/>
      <c r="O36" s="87"/>
      <c r="P36" s="87"/>
      <c r="Q36" s="87"/>
      <c r="R36" s="87"/>
      <c r="S36" s="87"/>
      <c r="T36" s="87"/>
      <c r="U36" s="177"/>
      <c r="V36" s="177"/>
      <c r="W36" s="177"/>
      <c r="Y36"/>
      <c r="Z36"/>
      <c r="AA36"/>
      <c r="AB36"/>
      <c r="AC36"/>
      <c r="AD36"/>
      <c r="AE36"/>
      <c r="AF36"/>
    </row>
    <row r="37" spans="1:32" s="61" customFormat="1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U37" s="88"/>
    </row>
    <row r="38" spans="1:32" s="61" customFormat="1" x14ac:dyDescent="0.2">
      <c r="C38" s="88"/>
      <c r="E38" s="88"/>
      <c r="G38" s="88"/>
      <c r="I38" s="88"/>
      <c r="K38" s="88"/>
      <c r="M38" s="88"/>
      <c r="O38" s="88"/>
      <c r="S38" s="88"/>
      <c r="T38" s="88"/>
      <c r="U38" s="88"/>
    </row>
    <row r="39" spans="1:32" s="61" customFormat="1" x14ac:dyDescent="0.2">
      <c r="S39" s="89"/>
      <c r="T39" s="89"/>
    </row>
    <row r="40" spans="1:32" s="61" customFormat="1" ht="15" thickBot="1" x14ac:dyDescent="0.25">
      <c r="S40" s="89"/>
      <c r="T40" s="89"/>
    </row>
    <row r="41" spans="1:32" ht="24.75" x14ac:dyDescent="0.65">
      <c r="A41" s="182" t="s">
        <v>54</v>
      </c>
      <c r="B41" s="182"/>
      <c r="C41" s="182"/>
      <c r="D41" s="182"/>
      <c r="E41" s="182"/>
      <c r="F41" s="182"/>
      <c r="G41" s="182"/>
      <c r="H41" s="182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73" t="s">
        <v>61</v>
      </c>
      <c r="V41" s="174"/>
      <c r="W41" s="175"/>
      <c r="Y41" s="61"/>
      <c r="Z41" s="61"/>
      <c r="AA41" s="61"/>
      <c r="AB41" s="61"/>
      <c r="AC41" s="61"/>
      <c r="AD41" s="61"/>
      <c r="AE41" s="61"/>
      <c r="AF41" s="61"/>
    </row>
    <row r="42" spans="1:32" ht="15" x14ac:dyDescent="0.2">
      <c r="A42" s="96"/>
      <c r="B42" s="97">
        <v>2000</v>
      </c>
      <c r="C42" s="97">
        <v>2001</v>
      </c>
      <c r="D42" s="97">
        <v>2002</v>
      </c>
      <c r="E42" s="97">
        <v>2003</v>
      </c>
      <c r="F42" s="97">
        <v>2004</v>
      </c>
      <c r="G42" s="97">
        <v>2005</v>
      </c>
      <c r="H42" s="97">
        <v>2006</v>
      </c>
      <c r="I42" s="97">
        <v>2007</v>
      </c>
      <c r="J42" s="97">
        <v>2008</v>
      </c>
      <c r="K42" s="97">
        <v>2009</v>
      </c>
      <c r="L42" s="97">
        <v>2010</v>
      </c>
      <c r="M42" s="97">
        <v>2011</v>
      </c>
      <c r="N42" s="97">
        <v>2012</v>
      </c>
      <c r="O42" s="97">
        <v>2013</v>
      </c>
      <c r="P42" s="97">
        <v>2014</v>
      </c>
      <c r="Q42" s="97">
        <v>2015</v>
      </c>
      <c r="R42" s="97">
        <v>2016</v>
      </c>
      <c r="S42" s="97">
        <v>2017</v>
      </c>
      <c r="T42" s="2"/>
      <c r="U42" s="97"/>
      <c r="V42" s="97" t="s">
        <v>29</v>
      </c>
      <c r="W42" s="103" t="s">
        <v>30</v>
      </c>
    </row>
    <row r="43" spans="1:32" ht="15" x14ac:dyDescent="0.2">
      <c r="A43" s="97"/>
      <c r="B43" s="98">
        <v>2</v>
      </c>
      <c r="C43" s="98">
        <v>3</v>
      </c>
      <c r="D43" s="98">
        <v>4</v>
      </c>
      <c r="E43" s="98">
        <v>5</v>
      </c>
      <c r="F43" s="98">
        <v>6</v>
      </c>
      <c r="G43" s="98">
        <v>7</v>
      </c>
      <c r="H43" s="98">
        <v>8</v>
      </c>
      <c r="I43" s="98">
        <v>9</v>
      </c>
      <c r="J43" s="98">
        <v>10</v>
      </c>
      <c r="K43" s="98">
        <v>11</v>
      </c>
      <c r="L43" s="98">
        <v>12</v>
      </c>
      <c r="M43" s="98">
        <v>13</v>
      </c>
      <c r="N43" s="98">
        <v>14</v>
      </c>
      <c r="O43" s="98">
        <v>15</v>
      </c>
      <c r="P43" s="98">
        <v>16</v>
      </c>
      <c r="Q43" s="98">
        <v>17</v>
      </c>
      <c r="R43" s="98">
        <v>18</v>
      </c>
      <c r="S43" s="98">
        <v>19</v>
      </c>
      <c r="U43" s="97"/>
      <c r="V43" s="97">
        <v>2</v>
      </c>
      <c r="W43" s="97">
        <v>3</v>
      </c>
    </row>
    <row r="44" spans="1:32" ht="15" x14ac:dyDescent="0.2">
      <c r="A44" s="97">
        <v>0</v>
      </c>
      <c r="B44" s="94">
        <f t="shared" ref="B44:M49" si="1">ROUND((C44)-(C44*5%),)</f>
        <v>46</v>
      </c>
      <c r="C44" s="94">
        <f t="shared" si="1"/>
        <v>48</v>
      </c>
      <c r="D44" s="94">
        <f t="shared" si="1"/>
        <v>51</v>
      </c>
      <c r="E44" s="94">
        <f t="shared" si="1"/>
        <v>54</v>
      </c>
      <c r="F44" s="94">
        <f t="shared" si="1"/>
        <v>57</v>
      </c>
      <c r="G44" s="94">
        <f t="shared" si="1"/>
        <v>60</v>
      </c>
      <c r="H44" s="94">
        <f t="shared" si="1"/>
        <v>63</v>
      </c>
      <c r="I44" s="94">
        <f t="shared" si="1"/>
        <v>66</v>
      </c>
      <c r="J44" s="94">
        <f t="shared" si="1"/>
        <v>69</v>
      </c>
      <c r="K44" s="94">
        <f t="shared" si="1"/>
        <v>73</v>
      </c>
      <c r="L44" s="94">
        <f t="shared" si="1"/>
        <v>77</v>
      </c>
      <c r="M44" s="94">
        <f>ROUND((N44)-(N44*5%),)</f>
        <v>81</v>
      </c>
      <c r="N44" s="94">
        <v>85</v>
      </c>
      <c r="O44" s="94">
        <v>89</v>
      </c>
      <c r="P44" s="94">
        <v>94</v>
      </c>
      <c r="Q44" s="94">
        <v>99</v>
      </c>
      <c r="R44" s="94">
        <f t="shared" ref="O44:S49" si="2">ROUND(((Q44*5%)+(Q44)),)</f>
        <v>104</v>
      </c>
      <c r="S44" s="94">
        <f t="shared" si="2"/>
        <v>109</v>
      </c>
      <c r="U44" s="97" t="s">
        <v>11</v>
      </c>
      <c r="V44" s="99">
        <v>0.3</v>
      </c>
      <c r="W44" s="99">
        <v>0.35</v>
      </c>
    </row>
    <row r="45" spans="1:32" ht="15" x14ac:dyDescent="0.2">
      <c r="A45" s="97">
        <v>1</v>
      </c>
      <c r="B45" s="94">
        <f t="shared" si="1"/>
        <v>49</v>
      </c>
      <c r="C45" s="94">
        <f t="shared" si="1"/>
        <v>52</v>
      </c>
      <c r="D45" s="94">
        <f t="shared" si="1"/>
        <v>55</v>
      </c>
      <c r="E45" s="94">
        <f t="shared" si="1"/>
        <v>58</v>
      </c>
      <c r="F45" s="94">
        <f t="shared" si="1"/>
        <v>61</v>
      </c>
      <c r="G45" s="94">
        <f t="shared" si="1"/>
        <v>64</v>
      </c>
      <c r="H45" s="94">
        <f t="shared" si="1"/>
        <v>67</v>
      </c>
      <c r="I45" s="94">
        <f t="shared" si="1"/>
        <v>70</v>
      </c>
      <c r="J45" s="94">
        <f t="shared" si="1"/>
        <v>74</v>
      </c>
      <c r="K45" s="94">
        <f t="shared" si="1"/>
        <v>78</v>
      </c>
      <c r="L45" s="94">
        <f t="shared" si="1"/>
        <v>82</v>
      </c>
      <c r="M45" s="94">
        <f t="shared" si="1"/>
        <v>86</v>
      </c>
      <c r="N45" s="94">
        <v>90</v>
      </c>
      <c r="O45" s="94">
        <f t="shared" si="2"/>
        <v>95</v>
      </c>
      <c r="P45" s="94">
        <v>100</v>
      </c>
      <c r="Q45" s="94">
        <v>105</v>
      </c>
      <c r="R45" s="94">
        <f t="shared" si="2"/>
        <v>110</v>
      </c>
      <c r="S45" s="94">
        <f t="shared" si="2"/>
        <v>116</v>
      </c>
      <c r="U45" s="97" t="s">
        <v>14</v>
      </c>
      <c r="V45" s="99">
        <v>0.3</v>
      </c>
      <c r="W45" s="99">
        <v>0.35</v>
      </c>
    </row>
    <row r="46" spans="1:32" ht="15" x14ac:dyDescent="0.2">
      <c r="A46" s="97">
        <v>2</v>
      </c>
      <c r="B46" s="94">
        <f t="shared" si="1"/>
        <v>52</v>
      </c>
      <c r="C46" s="94">
        <f t="shared" si="1"/>
        <v>55</v>
      </c>
      <c r="D46" s="94">
        <f t="shared" si="1"/>
        <v>58</v>
      </c>
      <c r="E46" s="94">
        <f t="shared" si="1"/>
        <v>61</v>
      </c>
      <c r="F46" s="94">
        <f t="shared" si="1"/>
        <v>64</v>
      </c>
      <c r="G46" s="94">
        <f t="shared" si="1"/>
        <v>67</v>
      </c>
      <c r="H46" s="94">
        <f t="shared" si="1"/>
        <v>70</v>
      </c>
      <c r="I46" s="94">
        <f t="shared" si="1"/>
        <v>74</v>
      </c>
      <c r="J46" s="94">
        <f t="shared" si="1"/>
        <v>78</v>
      </c>
      <c r="K46" s="94">
        <f t="shared" si="1"/>
        <v>82</v>
      </c>
      <c r="L46" s="94">
        <f t="shared" si="1"/>
        <v>86</v>
      </c>
      <c r="M46" s="94">
        <f t="shared" si="1"/>
        <v>90</v>
      </c>
      <c r="N46" s="94">
        <v>95</v>
      </c>
      <c r="O46" s="94">
        <v>99</v>
      </c>
      <c r="P46" s="94">
        <v>104</v>
      </c>
      <c r="Q46" s="94">
        <v>109</v>
      </c>
      <c r="R46" s="94">
        <f t="shared" si="2"/>
        <v>114</v>
      </c>
      <c r="S46" s="94">
        <f t="shared" si="2"/>
        <v>120</v>
      </c>
      <c r="U46" s="97" t="s">
        <v>15</v>
      </c>
      <c r="V46" s="99">
        <v>0.25</v>
      </c>
      <c r="W46" s="99">
        <v>0.3</v>
      </c>
    </row>
    <row r="47" spans="1:32" ht="15" x14ac:dyDescent="0.2">
      <c r="A47" s="97">
        <v>3</v>
      </c>
      <c r="B47" s="94">
        <f t="shared" si="1"/>
        <v>55</v>
      </c>
      <c r="C47" s="94">
        <f t="shared" si="1"/>
        <v>58</v>
      </c>
      <c r="D47" s="94">
        <f t="shared" si="1"/>
        <v>61</v>
      </c>
      <c r="E47" s="94">
        <f t="shared" si="1"/>
        <v>64</v>
      </c>
      <c r="F47" s="94">
        <f t="shared" si="1"/>
        <v>67</v>
      </c>
      <c r="G47" s="94">
        <f t="shared" si="1"/>
        <v>70</v>
      </c>
      <c r="H47" s="94">
        <f t="shared" si="1"/>
        <v>74</v>
      </c>
      <c r="I47" s="94">
        <f t="shared" si="1"/>
        <v>78</v>
      </c>
      <c r="J47" s="94">
        <f t="shared" si="1"/>
        <v>82</v>
      </c>
      <c r="K47" s="94">
        <f t="shared" si="1"/>
        <v>86</v>
      </c>
      <c r="L47" s="94">
        <f t="shared" si="1"/>
        <v>90</v>
      </c>
      <c r="M47" s="94">
        <f t="shared" si="1"/>
        <v>95</v>
      </c>
      <c r="N47" s="94">
        <v>100</v>
      </c>
      <c r="O47" s="94">
        <v>105</v>
      </c>
      <c r="P47" s="94">
        <v>110</v>
      </c>
      <c r="Q47" s="94">
        <v>116</v>
      </c>
      <c r="R47" s="94">
        <f t="shared" si="2"/>
        <v>122</v>
      </c>
      <c r="S47" s="94">
        <f t="shared" si="2"/>
        <v>128</v>
      </c>
      <c r="U47" s="97" t="s">
        <v>16</v>
      </c>
      <c r="V47" s="99">
        <v>0.25</v>
      </c>
      <c r="W47" s="99">
        <v>0.25</v>
      </c>
    </row>
    <row r="48" spans="1:32" ht="15" x14ac:dyDescent="0.2">
      <c r="A48" s="97">
        <v>4</v>
      </c>
      <c r="B48" s="94">
        <f t="shared" si="1"/>
        <v>61</v>
      </c>
      <c r="C48" s="94">
        <f t="shared" si="1"/>
        <v>64</v>
      </c>
      <c r="D48" s="94">
        <f t="shared" si="1"/>
        <v>67</v>
      </c>
      <c r="E48" s="94">
        <f t="shared" si="1"/>
        <v>70</v>
      </c>
      <c r="F48" s="94">
        <f t="shared" si="1"/>
        <v>74</v>
      </c>
      <c r="G48" s="94">
        <f t="shared" si="1"/>
        <v>78</v>
      </c>
      <c r="H48" s="94">
        <f t="shared" si="1"/>
        <v>82</v>
      </c>
      <c r="I48" s="94">
        <f t="shared" si="1"/>
        <v>86</v>
      </c>
      <c r="J48" s="94">
        <f t="shared" si="1"/>
        <v>90</v>
      </c>
      <c r="K48" s="94">
        <f t="shared" si="1"/>
        <v>95</v>
      </c>
      <c r="L48" s="94">
        <f t="shared" si="1"/>
        <v>100</v>
      </c>
      <c r="M48" s="94">
        <f t="shared" si="1"/>
        <v>105</v>
      </c>
      <c r="N48" s="94">
        <v>110</v>
      </c>
      <c r="O48" s="94">
        <v>116</v>
      </c>
      <c r="P48" s="94">
        <v>121</v>
      </c>
      <c r="Q48" s="94">
        <v>128</v>
      </c>
      <c r="R48" s="94">
        <f t="shared" si="2"/>
        <v>134</v>
      </c>
      <c r="S48" s="94">
        <f t="shared" si="2"/>
        <v>141</v>
      </c>
    </row>
    <row r="49" spans="1:19" ht="15" x14ac:dyDescent="0.2">
      <c r="A49" s="97">
        <v>5</v>
      </c>
      <c r="B49" s="94">
        <f t="shared" si="1"/>
        <v>82</v>
      </c>
      <c r="C49" s="94">
        <f t="shared" si="1"/>
        <v>86</v>
      </c>
      <c r="D49" s="94">
        <f t="shared" si="1"/>
        <v>90</v>
      </c>
      <c r="E49" s="94">
        <f t="shared" si="1"/>
        <v>95</v>
      </c>
      <c r="F49" s="94">
        <f t="shared" si="1"/>
        <v>100</v>
      </c>
      <c r="G49" s="94">
        <f t="shared" si="1"/>
        <v>105</v>
      </c>
      <c r="H49" s="94">
        <f t="shared" si="1"/>
        <v>111</v>
      </c>
      <c r="I49" s="94">
        <f t="shared" si="1"/>
        <v>117</v>
      </c>
      <c r="J49" s="94">
        <f t="shared" si="1"/>
        <v>123</v>
      </c>
      <c r="K49" s="94">
        <f t="shared" si="1"/>
        <v>129</v>
      </c>
      <c r="L49" s="94">
        <f t="shared" si="1"/>
        <v>136</v>
      </c>
      <c r="M49" s="94">
        <f t="shared" si="1"/>
        <v>143</v>
      </c>
      <c r="N49" s="94">
        <v>150</v>
      </c>
      <c r="O49" s="94">
        <v>158</v>
      </c>
      <c r="P49" s="94">
        <v>163</v>
      </c>
      <c r="Q49" s="94">
        <v>172</v>
      </c>
      <c r="R49" s="94">
        <f t="shared" si="2"/>
        <v>181</v>
      </c>
      <c r="S49" s="94">
        <f t="shared" si="2"/>
        <v>190</v>
      </c>
    </row>
    <row r="50" spans="1:19" x14ac:dyDescent="0.2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</row>
    <row r="51" spans="1:19" ht="24.75" x14ac:dyDescent="0.65">
      <c r="A51" s="182" t="s">
        <v>55</v>
      </c>
      <c r="B51" s="182"/>
      <c r="C51" s="182"/>
      <c r="D51" s="182"/>
      <c r="E51" s="182"/>
      <c r="F51" s="182"/>
      <c r="G51" s="182"/>
      <c r="H51" s="182"/>
    </row>
    <row r="52" spans="1:19" ht="15" x14ac:dyDescent="0.2">
      <c r="A52" s="96"/>
      <c r="B52" s="97">
        <v>2000</v>
      </c>
      <c r="C52" s="97">
        <v>2001</v>
      </c>
      <c r="D52" s="97">
        <v>2002</v>
      </c>
      <c r="E52" s="97">
        <v>2003</v>
      </c>
      <c r="F52" s="97">
        <v>2004</v>
      </c>
      <c r="G52" s="97">
        <v>2005</v>
      </c>
      <c r="H52" s="97">
        <v>2006</v>
      </c>
      <c r="I52" s="97">
        <v>2007</v>
      </c>
      <c r="J52" s="97">
        <v>2008</v>
      </c>
      <c r="K52" s="97">
        <v>2009</v>
      </c>
      <c r="L52" s="97">
        <v>2010</v>
      </c>
      <c r="M52" s="97">
        <v>2011</v>
      </c>
      <c r="N52" s="97">
        <v>2012</v>
      </c>
      <c r="O52" s="97">
        <v>2013</v>
      </c>
      <c r="P52" s="97">
        <v>2014</v>
      </c>
      <c r="Q52" s="97">
        <v>2015</v>
      </c>
      <c r="R52" s="97">
        <v>2016</v>
      </c>
      <c r="S52" s="97">
        <v>2017</v>
      </c>
    </row>
    <row r="53" spans="1:19" ht="15" x14ac:dyDescent="0.2">
      <c r="A53" s="97"/>
      <c r="B53" s="98">
        <v>2</v>
      </c>
      <c r="C53" s="98">
        <v>3</v>
      </c>
      <c r="D53" s="98">
        <v>4</v>
      </c>
      <c r="E53" s="98">
        <v>5</v>
      </c>
      <c r="F53" s="98">
        <v>6</v>
      </c>
      <c r="G53" s="98">
        <v>7</v>
      </c>
      <c r="H53" s="98">
        <v>8</v>
      </c>
      <c r="I53" s="98">
        <v>9</v>
      </c>
      <c r="J53" s="98">
        <v>10</v>
      </c>
      <c r="K53" s="98">
        <v>11</v>
      </c>
      <c r="L53" s="98">
        <v>12</v>
      </c>
      <c r="M53" s="98">
        <v>13</v>
      </c>
      <c r="N53" s="98">
        <v>14</v>
      </c>
      <c r="O53" s="98">
        <v>15</v>
      </c>
      <c r="P53" s="98">
        <v>16</v>
      </c>
      <c r="Q53" s="98">
        <v>17</v>
      </c>
      <c r="R53" s="98">
        <v>18</v>
      </c>
      <c r="S53" s="98">
        <v>19</v>
      </c>
    </row>
    <row r="54" spans="1:19" ht="15" x14ac:dyDescent="0.2">
      <c r="A54" s="97">
        <v>0</v>
      </c>
      <c r="B54" s="94">
        <f t="shared" ref="B54:M57" si="3">ROUND((C54)-(C54*5%),)</f>
        <v>44</v>
      </c>
      <c r="C54" s="94">
        <f t="shared" si="3"/>
        <v>46</v>
      </c>
      <c r="D54" s="94">
        <f t="shared" si="3"/>
        <v>48</v>
      </c>
      <c r="E54" s="94">
        <f t="shared" si="3"/>
        <v>50</v>
      </c>
      <c r="F54" s="94">
        <f t="shared" si="3"/>
        <v>53</v>
      </c>
      <c r="G54" s="94">
        <f t="shared" si="3"/>
        <v>56</v>
      </c>
      <c r="H54" s="94">
        <f t="shared" si="3"/>
        <v>59</v>
      </c>
      <c r="I54" s="94">
        <f t="shared" si="3"/>
        <v>62</v>
      </c>
      <c r="J54" s="94">
        <f t="shared" si="3"/>
        <v>65</v>
      </c>
      <c r="K54" s="94">
        <f t="shared" si="3"/>
        <v>68</v>
      </c>
      <c r="L54" s="94">
        <f t="shared" si="3"/>
        <v>72</v>
      </c>
      <c r="M54" s="94">
        <f>ROUND((N54)-(N54*5%),)</f>
        <v>76</v>
      </c>
      <c r="N54" s="94">
        <v>80</v>
      </c>
      <c r="O54" s="94">
        <f>ROUND(((N54*5%)+(N54)),)</f>
        <v>84</v>
      </c>
      <c r="P54" s="94">
        <f t="shared" ref="P54:S57" si="4">ROUND(((O54*5%)+(O54)),)</f>
        <v>88</v>
      </c>
      <c r="Q54" s="94">
        <f t="shared" si="4"/>
        <v>92</v>
      </c>
      <c r="R54" s="94">
        <f t="shared" si="4"/>
        <v>97</v>
      </c>
      <c r="S54" s="94">
        <f t="shared" si="4"/>
        <v>102</v>
      </c>
    </row>
    <row r="55" spans="1:19" ht="15" x14ac:dyDescent="0.2">
      <c r="A55" s="97">
        <v>5</v>
      </c>
      <c r="B55" s="94">
        <f t="shared" si="3"/>
        <v>46</v>
      </c>
      <c r="C55" s="94">
        <f t="shared" si="3"/>
        <v>48</v>
      </c>
      <c r="D55" s="94">
        <f t="shared" si="3"/>
        <v>51</v>
      </c>
      <c r="E55" s="94">
        <f t="shared" si="3"/>
        <v>54</v>
      </c>
      <c r="F55" s="94">
        <f t="shared" si="3"/>
        <v>57</v>
      </c>
      <c r="G55" s="94">
        <f t="shared" si="3"/>
        <v>60</v>
      </c>
      <c r="H55" s="94">
        <f t="shared" si="3"/>
        <v>63</v>
      </c>
      <c r="I55" s="94">
        <f t="shared" si="3"/>
        <v>66</v>
      </c>
      <c r="J55" s="94">
        <f t="shared" si="3"/>
        <v>69</v>
      </c>
      <c r="K55" s="94">
        <f t="shared" si="3"/>
        <v>73</v>
      </c>
      <c r="L55" s="94">
        <f t="shared" si="3"/>
        <v>77</v>
      </c>
      <c r="M55" s="94">
        <f t="shared" si="3"/>
        <v>81</v>
      </c>
      <c r="N55" s="94">
        <v>85</v>
      </c>
      <c r="O55" s="94">
        <f t="shared" ref="O55:O57" si="5">ROUND(((N55*5%)+(N55)),)</f>
        <v>89</v>
      </c>
      <c r="P55" s="94">
        <f t="shared" si="4"/>
        <v>93</v>
      </c>
      <c r="Q55" s="94">
        <f t="shared" si="4"/>
        <v>98</v>
      </c>
      <c r="R55" s="94">
        <f t="shared" si="4"/>
        <v>103</v>
      </c>
      <c r="S55" s="94">
        <f t="shared" si="4"/>
        <v>108</v>
      </c>
    </row>
    <row r="56" spans="1:19" ht="15" x14ac:dyDescent="0.2">
      <c r="A56" s="97">
        <v>7</v>
      </c>
      <c r="B56" s="94">
        <f t="shared" si="3"/>
        <v>52</v>
      </c>
      <c r="C56" s="94">
        <f t="shared" si="3"/>
        <v>55</v>
      </c>
      <c r="D56" s="94">
        <f t="shared" si="3"/>
        <v>58</v>
      </c>
      <c r="E56" s="94">
        <f t="shared" si="3"/>
        <v>61</v>
      </c>
      <c r="F56" s="94">
        <f t="shared" si="3"/>
        <v>64</v>
      </c>
      <c r="G56" s="94">
        <f t="shared" si="3"/>
        <v>67</v>
      </c>
      <c r="H56" s="94">
        <f t="shared" si="3"/>
        <v>70</v>
      </c>
      <c r="I56" s="94">
        <f t="shared" si="3"/>
        <v>74</v>
      </c>
      <c r="J56" s="94">
        <f t="shared" si="3"/>
        <v>78</v>
      </c>
      <c r="K56" s="94">
        <f t="shared" si="3"/>
        <v>82</v>
      </c>
      <c r="L56" s="94">
        <f t="shared" si="3"/>
        <v>86</v>
      </c>
      <c r="M56" s="94">
        <f t="shared" si="3"/>
        <v>90</v>
      </c>
      <c r="N56" s="94">
        <v>95</v>
      </c>
      <c r="O56" s="94">
        <f t="shared" si="5"/>
        <v>100</v>
      </c>
      <c r="P56" s="94">
        <f t="shared" si="4"/>
        <v>105</v>
      </c>
      <c r="Q56" s="94">
        <f t="shared" si="4"/>
        <v>110</v>
      </c>
      <c r="R56" s="94">
        <f t="shared" si="4"/>
        <v>116</v>
      </c>
      <c r="S56" s="94">
        <f t="shared" si="4"/>
        <v>122</v>
      </c>
    </row>
    <row r="57" spans="1:19" ht="15" x14ac:dyDescent="0.2">
      <c r="A57" s="97">
        <v>11</v>
      </c>
      <c r="B57" s="94">
        <f t="shared" si="3"/>
        <v>58</v>
      </c>
      <c r="C57" s="94">
        <f t="shared" si="3"/>
        <v>61</v>
      </c>
      <c r="D57" s="94">
        <f t="shared" si="3"/>
        <v>64</v>
      </c>
      <c r="E57" s="94">
        <f t="shared" si="3"/>
        <v>67</v>
      </c>
      <c r="F57" s="94">
        <f t="shared" si="3"/>
        <v>70</v>
      </c>
      <c r="G57" s="94">
        <f t="shared" si="3"/>
        <v>74</v>
      </c>
      <c r="H57" s="94">
        <f t="shared" si="3"/>
        <v>78</v>
      </c>
      <c r="I57" s="94">
        <f t="shared" si="3"/>
        <v>82</v>
      </c>
      <c r="J57" s="94">
        <f t="shared" si="3"/>
        <v>86</v>
      </c>
      <c r="K57" s="94">
        <f t="shared" si="3"/>
        <v>90</v>
      </c>
      <c r="L57" s="94">
        <f t="shared" si="3"/>
        <v>95</v>
      </c>
      <c r="M57" s="94">
        <f t="shared" si="3"/>
        <v>100</v>
      </c>
      <c r="N57" s="94">
        <v>105</v>
      </c>
      <c r="O57" s="94">
        <f t="shared" si="5"/>
        <v>110</v>
      </c>
      <c r="P57" s="94">
        <f t="shared" si="4"/>
        <v>116</v>
      </c>
      <c r="Q57" s="94">
        <f t="shared" si="4"/>
        <v>122</v>
      </c>
      <c r="R57" s="94">
        <f t="shared" si="4"/>
        <v>128</v>
      </c>
      <c r="S57" s="94">
        <f t="shared" si="4"/>
        <v>134</v>
      </c>
    </row>
    <row r="59" spans="1:19" ht="24.75" x14ac:dyDescent="0.65">
      <c r="A59" s="182" t="s">
        <v>55</v>
      </c>
      <c r="B59" s="182"/>
      <c r="C59" s="182"/>
      <c r="D59" s="182"/>
      <c r="E59" s="182"/>
      <c r="F59" s="182"/>
      <c r="G59" s="182"/>
      <c r="H59" s="182"/>
    </row>
    <row r="60" spans="1:19" ht="15" x14ac:dyDescent="0.2">
      <c r="A60" s="96"/>
      <c r="B60" s="97">
        <v>2000</v>
      </c>
      <c r="C60" s="97">
        <v>2001</v>
      </c>
      <c r="D60" s="97">
        <v>2002</v>
      </c>
      <c r="E60" s="97">
        <v>2003</v>
      </c>
      <c r="F60" s="97">
        <v>2004</v>
      </c>
      <c r="G60" s="97">
        <v>2005</v>
      </c>
      <c r="H60" s="97">
        <v>2006</v>
      </c>
      <c r="I60" s="97">
        <v>2007</v>
      </c>
      <c r="J60" s="97">
        <v>2008</v>
      </c>
      <c r="K60" s="97">
        <v>2009</v>
      </c>
      <c r="L60" s="97">
        <v>2010</v>
      </c>
      <c r="M60" s="97">
        <v>2011</v>
      </c>
      <c r="N60" s="97">
        <v>2012</v>
      </c>
      <c r="O60" s="97">
        <v>2013</v>
      </c>
      <c r="P60" s="97">
        <v>2014</v>
      </c>
      <c r="Q60" s="97">
        <v>2015</v>
      </c>
      <c r="R60" s="97">
        <v>2016</v>
      </c>
      <c r="S60" s="97">
        <v>2017</v>
      </c>
    </row>
    <row r="61" spans="1:19" ht="15" x14ac:dyDescent="0.2">
      <c r="A61" s="97"/>
      <c r="B61" s="98">
        <v>2</v>
      </c>
      <c r="C61" s="98">
        <v>3</v>
      </c>
      <c r="D61" s="98">
        <v>4</v>
      </c>
      <c r="E61" s="98">
        <v>5</v>
      </c>
      <c r="F61" s="98">
        <v>6</v>
      </c>
      <c r="G61" s="98">
        <v>7</v>
      </c>
      <c r="H61" s="98">
        <v>8</v>
      </c>
      <c r="I61" s="98">
        <v>9</v>
      </c>
      <c r="J61" s="98">
        <v>10</v>
      </c>
      <c r="K61" s="98">
        <v>11</v>
      </c>
      <c r="L61" s="98">
        <v>12</v>
      </c>
      <c r="M61" s="98">
        <v>13</v>
      </c>
      <c r="N61" s="98">
        <v>14</v>
      </c>
      <c r="O61" s="98">
        <v>15</v>
      </c>
      <c r="P61" s="98">
        <v>16</v>
      </c>
      <c r="Q61" s="98">
        <v>17</v>
      </c>
      <c r="R61" s="98">
        <v>18</v>
      </c>
      <c r="S61" s="98">
        <v>19</v>
      </c>
    </row>
    <row r="62" spans="1:19" ht="24.75" x14ac:dyDescent="0.65">
      <c r="A62" s="102" t="s">
        <v>4</v>
      </c>
      <c r="B62" s="94">
        <v>4</v>
      </c>
      <c r="C62" s="94">
        <v>4</v>
      </c>
      <c r="D62" s="94">
        <v>4</v>
      </c>
      <c r="E62" s="94">
        <v>4</v>
      </c>
      <c r="F62" s="94">
        <v>6</v>
      </c>
      <c r="G62" s="94">
        <v>7</v>
      </c>
      <c r="H62" s="94">
        <v>8</v>
      </c>
      <c r="I62" s="94">
        <v>9</v>
      </c>
      <c r="J62" s="94">
        <v>10</v>
      </c>
      <c r="K62" s="94">
        <v>12</v>
      </c>
      <c r="L62" s="94">
        <v>12</v>
      </c>
      <c r="M62" s="94">
        <v>14</v>
      </c>
      <c r="N62" s="94">
        <v>14</v>
      </c>
      <c r="O62" s="94">
        <v>16</v>
      </c>
      <c r="P62" s="94">
        <v>16</v>
      </c>
      <c r="Q62" s="94">
        <v>18</v>
      </c>
      <c r="R62" s="94">
        <v>18</v>
      </c>
      <c r="S62" s="94">
        <v>20</v>
      </c>
    </row>
    <row r="63" spans="1:19" ht="24.75" x14ac:dyDescent="0.65">
      <c r="A63" s="102" t="s">
        <v>5</v>
      </c>
      <c r="B63" s="94">
        <v>3.25</v>
      </c>
      <c r="C63" s="94">
        <v>3.25</v>
      </c>
      <c r="D63" s="94">
        <v>3.25</v>
      </c>
      <c r="E63" s="94">
        <v>3.5</v>
      </c>
      <c r="F63" s="94">
        <v>3.5</v>
      </c>
      <c r="G63" s="94">
        <v>4</v>
      </c>
      <c r="H63" s="94">
        <v>4</v>
      </c>
      <c r="I63" s="94">
        <v>4.5</v>
      </c>
      <c r="J63" s="94">
        <v>4.5</v>
      </c>
      <c r="K63" s="94">
        <v>5</v>
      </c>
      <c r="L63" s="94">
        <v>5</v>
      </c>
      <c r="M63" s="94">
        <v>5.5</v>
      </c>
      <c r="N63" s="94">
        <v>5.5</v>
      </c>
      <c r="O63" s="94">
        <v>6</v>
      </c>
      <c r="P63" s="94">
        <v>6</v>
      </c>
      <c r="Q63" s="94">
        <v>6.5</v>
      </c>
      <c r="R63" s="94">
        <v>6.5</v>
      </c>
      <c r="S63" s="94">
        <v>7</v>
      </c>
    </row>
    <row r="64" spans="1:19" ht="15" thickBot="1" x14ac:dyDescent="0.25"/>
    <row r="65" spans="2:22" ht="77.25" thickBot="1" x14ac:dyDescent="0.25">
      <c r="B65" s="41" t="s">
        <v>13</v>
      </c>
      <c r="C65" s="106" t="s">
        <v>19</v>
      </c>
      <c r="D65" s="41" t="s">
        <v>68</v>
      </c>
      <c r="E65" s="106" t="s">
        <v>19</v>
      </c>
      <c r="F65" s="41" t="s">
        <v>0</v>
      </c>
      <c r="G65" s="106" t="s">
        <v>19</v>
      </c>
      <c r="H65" s="100" t="s">
        <v>21</v>
      </c>
      <c r="I65" s="106" t="s">
        <v>19</v>
      </c>
      <c r="J65" s="84" t="s">
        <v>61</v>
      </c>
      <c r="K65" s="106" t="s">
        <v>31</v>
      </c>
      <c r="L65" s="106" t="s">
        <v>12</v>
      </c>
      <c r="M65" s="106" t="s">
        <v>32</v>
      </c>
      <c r="N65" s="106" t="s">
        <v>3</v>
      </c>
      <c r="O65" s="106" t="s">
        <v>31</v>
      </c>
      <c r="P65" s="106" t="s">
        <v>6</v>
      </c>
      <c r="Q65" s="106" t="s">
        <v>19</v>
      </c>
      <c r="R65" s="42" t="s">
        <v>37</v>
      </c>
      <c r="S65" s="42" t="s">
        <v>31</v>
      </c>
      <c r="T65" s="65" t="s">
        <v>7</v>
      </c>
    </row>
    <row r="66" spans="2:22" ht="15" thickBot="1" x14ac:dyDescent="0.25"/>
    <row r="67" spans="2:22" ht="77.25" thickBot="1" x14ac:dyDescent="0.25">
      <c r="B67" s="41" t="s">
        <v>59</v>
      </c>
      <c r="C67" s="106" t="s">
        <v>19</v>
      </c>
      <c r="D67" s="41" t="s">
        <v>42</v>
      </c>
      <c r="E67" s="106" t="s">
        <v>19</v>
      </c>
      <c r="F67" s="41" t="s">
        <v>34</v>
      </c>
      <c r="G67" s="106" t="s">
        <v>19</v>
      </c>
      <c r="H67" s="101" t="s">
        <v>21</v>
      </c>
      <c r="I67" s="106" t="s">
        <v>31</v>
      </c>
      <c r="J67" s="106" t="s">
        <v>12</v>
      </c>
      <c r="K67" s="106" t="s">
        <v>32</v>
      </c>
      <c r="L67" s="106" t="s">
        <v>3</v>
      </c>
      <c r="M67" s="106" t="s">
        <v>31</v>
      </c>
      <c r="N67" s="106" t="s">
        <v>6</v>
      </c>
      <c r="O67" s="106" t="s">
        <v>19</v>
      </c>
      <c r="P67" s="42" t="s">
        <v>37</v>
      </c>
      <c r="Q67" s="42" t="s">
        <v>31</v>
      </c>
      <c r="R67" s="65" t="s">
        <v>58</v>
      </c>
    </row>
    <row r="68" spans="2:22" ht="15" thickBot="1" x14ac:dyDescent="0.25"/>
    <row r="69" spans="2:22" ht="102.75" thickBot="1" x14ac:dyDescent="0.25">
      <c r="B69" s="41" t="s">
        <v>66</v>
      </c>
      <c r="C69" s="106" t="s">
        <v>19</v>
      </c>
      <c r="D69" s="41" t="s">
        <v>65</v>
      </c>
      <c r="E69" s="106" t="s">
        <v>19</v>
      </c>
      <c r="F69" s="41" t="s">
        <v>0</v>
      </c>
      <c r="G69" s="106" t="s">
        <v>19</v>
      </c>
      <c r="H69" s="100" t="s">
        <v>67</v>
      </c>
      <c r="I69" s="106" t="s">
        <v>19</v>
      </c>
      <c r="J69" s="84" t="s">
        <v>21</v>
      </c>
      <c r="K69" s="106" t="s">
        <v>19</v>
      </c>
      <c r="L69" s="84" t="s">
        <v>61</v>
      </c>
      <c r="M69" s="106" t="s">
        <v>31</v>
      </c>
      <c r="N69" s="106" t="s">
        <v>12</v>
      </c>
      <c r="O69" s="106" t="s">
        <v>32</v>
      </c>
      <c r="P69" s="106" t="s">
        <v>3</v>
      </c>
      <c r="Q69" s="42" t="s">
        <v>31</v>
      </c>
      <c r="R69" s="106" t="s">
        <v>6</v>
      </c>
      <c r="S69" s="106" t="s">
        <v>19</v>
      </c>
      <c r="T69" s="42" t="s">
        <v>37</v>
      </c>
      <c r="U69" s="42" t="s">
        <v>31</v>
      </c>
      <c r="V69" s="65" t="s">
        <v>7</v>
      </c>
    </row>
    <row r="92" spans="1:13" x14ac:dyDescent="0.2">
      <c r="A92" t="s">
        <v>4</v>
      </c>
      <c r="C92">
        <v>27</v>
      </c>
      <c r="D92">
        <v>190</v>
      </c>
      <c r="E92">
        <v>27</v>
      </c>
      <c r="F92">
        <v>190</v>
      </c>
      <c r="J92">
        <v>2012</v>
      </c>
      <c r="L92">
        <v>5.5</v>
      </c>
      <c r="M92">
        <v>150</v>
      </c>
    </row>
    <row r="93" spans="1:13" x14ac:dyDescent="0.2">
      <c r="A93" t="s">
        <v>4</v>
      </c>
      <c r="C93">
        <v>28</v>
      </c>
      <c r="D93">
        <v>190</v>
      </c>
      <c r="E93">
        <v>28</v>
      </c>
      <c r="F93">
        <v>190</v>
      </c>
      <c r="J93">
        <v>2012</v>
      </c>
      <c r="L93">
        <v>5.55</v>
      </c>
      <c r="M93">
        <v>150</v>
      </c>
    </row>
    <row r="94" spans="1:13" x14ac:dyDescent="0.2">
      <c r="A94" t="s">
        <v>4</v>
      </c>
      <c r="C94">
        <v>29</v>
      </c>
      <c r="D94">
        <v>190</v>
      </c>
      <c r="E94">
        <v>29</v>
      </c>
      <c r="F94">
        <v>190</v>
      </c>
      <c r="J94">
        <v>2012</v>
      </c>
      <c r="L94">
        <v>5.6</v>
      </c>
      <c r="M94">
        <v>150</v>
      </c>
    </row>
    <row r="95" spans="1:13" x14ac:dyDescent="0.2">
      <c r="A95" t="s">
        <v>4</v>
      </c>
      <c r="C95">
        <v>30</v>
      </c>
      <c r="D95">
        <v>190</v>
      </c>
      <c r="E95">
        <v>30</v>
      </c>
      <c r="F95">
        <v>190</v>
      </c>
      <c r="J95">
        <v>2012</v>
      </c>
      <c r="L95">
        <v>5.65</v>
      </c>
      <c r="M95">
        <v>150</v>
      </c>
    </row>
    <row r="96" spans="1:13" x14ac:dyDescent="0.2">
      <c r="A96" t="s">
        <v>4</v>
      </c>
      <c r="C96">
        <v>31</v>
      </c>
      <c r="D96">
        <v>190</v>
      </c>
      <c r="E96">
        <v>31</v>
      </c>
      <c r="F96">
        <v>190</v>
      </c>
      <c r="J96">
        <v>2012</v>
      </c>
      <c r="L96">
        <v>5.7</v>
      </c>
      <c r="M96">
        <v>150</v>
      </c>
    </row>
    <row r="97" spans="1:13" x14ac:dyDescent="0.2">
      <c r="A97" t="s">
        <v>4</v>
      </c>
      <c r="C97">
        <v>32</v>
      </c>
      <c r="D97">
        <v>190</v>
      </c>
      <c r="E97">
        <v>32</v>
      </c>
      <c r="F97">
        <v>190</v>
      </c>
      <c r="J97">
        <v>2012</v>
      </c>
      <c r="L97">
        <v>5.75</v>
      </c>
      <c r="M97">
        <v>150</v>
      </c>
    </row>
    <row r="98" spans="1:13" x14ac:dyDescent="0.2">
      <c r="A98" t="s">
        <v>4</v>
      </c>
      <c r="C98">
        <v>33</v>
      </c>
      <c r="D98">
        <v>190</v>
      </c>
      <c r="E98">
        <v>33</v>
      </c>
      <c r="F98">
        <v>190</v>
      </c>
      <c r="J98">
        <v>2012</v>
      </c>
      <c r="L98">
        <v>5.8</v>
      </c>
      <c r="M98">
        <v>150</v>
      </c>
    </row>
    <row r="99" spans="1:13" x14ac:dyDescent="0.2">
      <c r="A99" t="s">
        <v>4</v>
      </c>
      <c r="C99">
        <v>34</v>
      </c>
      <c r="D99">
        <v>190</v>
      </c>
      <c r="E99">
        <v>34</v>
      </c>
      <c r="F99">
        <v>190</v>
      </c>
      <c r="J99">
        <v>2012</v>
      </c>
      <c r="L99">
        <v>5.85</v>
      </c>
      <c r="M99">
        <v>150</v>
      </c>
    </row>
    <row r="100" spans="1:13" x14ac:dyDescent="0.2">
      <c r="A100" t="s">
        <v>4</v>
      </c>
      <c r="C100">
        <v>35</v>
      </c>
      <c r="D100">
        <v>190</v>
      </c>
      <c r="E100">
        <v>35</v>
      </c>
      <c r="F100">
        <v>190</v>
      </c>
      <c r="J100">
        <v>2012</v>
      </c>
      <c r="L100">
        <v>5.9</v>
      </c>
      <c r="M100">
        <v>150</v>
      </c>
    </row>
    <row r="101" spans="1:13" x14ac:dyDescent="0.2">
      <c r="A101" t="s">
        <v>4</v>
      </c>
      <c r="C101">
        <v>36</v>
      </c>
      <c r="D101">
        <v>190</v>
      </c>
      <c r="E101">
        <v>36</v>
      </c>
      <c r="F101">
        <v>190</v>
      </c>
      <c r="J101">
        <v>2012</v>
      </c>
      <c r="L101">
        <v>5.95</v>
      </c>
      <c r="M101">
        <v>150</v>
      </c>
    </row>
    <row r="102" spans="1:13" x14ac:dyDescent="0.2">
      <c r="A102" t="s">
        <v>4</v>
      </c>
      <c r="C102">
        <v>37</v>
      </c>
      <c r="D102">
        <v>190</v>
      </c>
      <c r="E102">
        <v>37</v>
      </c>
      <c r="F102">
        <v>190</v>
      </c>
      <c r="J102">
        <v>2012</v>
      </c>
      <c r="L102">
        <v>6</v>
      </c>
      <c r="M102">
        <v>150</v>
      </c>
    </row>
    <row r="103" spans="1:13" x14ac:dyDescent="0.2">
      <c r="A103" t="s">
        <v>4</v>
      </c>
      <c r="C103">
        <v>38</v>
      </c>
      <c r="D103">
        <v>190</v>
      </c>
      <c r="E103">
        <v>38</v>
      </c>
      <c r="F103">
        <v>190</v>
      </c>
      <c r="J103">
        <v>2012</v>
      </c>
      <c r="L103">
        <v>6.05</v>
      </c>
      <c r="M103">
        <v>150</v>
      </c>
    </row>
    <row r="104" spans="1:13" x14ac:dyDescent="0.2">
      <c r="A104" t="s">
        <v>4</v>
      </c>
      <c r="C104">
        <v>39</v>
      </c>
      <c r="D104">
        <v>190</v>
      </c>
      <c r="E104">
        <v>39</v>
      </c>
      <c r="F104">
        <v>190</v>
      </c>
      <c r="J104">
        <v>2012</v>
      </c>
      <c r="L104">
        <v>6.1</v>
      </c>
      <c r="M104">
        <v>150</v>
      </c>
    </row>
    <row r="105" spans="1:13" x14ac:dyDescent="0.2">
      <c r="A105" t="s">
        <v>4</v>
      </c>
      <c r="C105">
        <v>40</v>
      </c>
      <c r="D105">
        <v>190</v>
      </c>
      <c r="E105">
        <v>40</v>
      </c>
      <c r="F105">
        <v>190</v>
      </c>
      <c r="J105">
        <v>2012</v>
      </c>
      <c r="L105">
        <v>6.15</v>
      </c>
      <c r="M105">
        <v>150</v>
      </c>
    </row>
    <row r="106" spans="1:13" x14ac:dyDescent="0.2">
      <c r="A106" t="s">
        <v>4</v>
      </c>
      <c r="C106">
        <v>41</v>
      </c>
      <c r="D106">
        <v>190</v>
      </c>
      <c r="E106">
        <v>41</v>
      </c>
      <c r="F106">
        <v>190</v>
      </c>
      <c r="J106">
        <v>2012</v>
      </c>
      <c r="L106">
        <v>6.2</v>
      </c>
      <c r="M106">
        <v>150</v>
      </c>
    </row>
    <row r="107" spans="1:13" x14ac:dyDescent="0.2">
      <c r="A107" t="s">
        <v>4</v>
      </c>
      <c r="C107">
        <v>42</v>
      </c>
      <c r="D107">
        <v>190</v>
      </c>
      <c r="E107">
        <v>42</v>
      </c>
      <c r="F107">
        <v>190</v>
      </c>
      <c r="J107">
        <v>2012</v>
      </c>
      <c r="L107">
        <v>6.25</v>
      </c>
      <c r="M107">
        <v>150</v>
      </c>
    </row>
    <row r="108" spans="1:13" x14ac:dyDescent="0.2">
      <c r="A108" t="s">
        <v>4</v>
      </c>
      <c r="C108">
        <v>43</v>
      </c>
      <c r="D108">
        <v>190</v>
      </c>
      <c r="E108">
        <v>43</v>
      </c>
      <c r="F108">
        <v>190</v>
      </c>
      <c r="J108">
        <v>2012</v>
      </c>
      <c r="L108">
        <v>6.3</v>
      </c>
      <c r="M108">
        <v>150</v>
      </c>
    </row>
    <row r="109" spans="1:13" x14ac:dyDescent="0.2">
      <c r="A109" t="s">
        <v>4</v>
      </c>
      <c r="C109">
        <v>44</v>
      </c>
      <c r="D109">
        <v>190</v>
      </c>
      <c r="E109">
        <v>44</v>
      </c>
      <c r="F109">
        <v>190</v>
      </c>
      <c r="J109">
        <v>2012</v>
      </c>
      <c r="L109">
        <v>6.35</v>
      </c>
      <c r="M109">
        <v>150</v>
      </c>
    </row>
    <row r="110" spans="1:13" x14ac:dyDescent="0.2">
      <c r="A110" t="s">
        <v>4</v>
      </c>
      <c r="C110">
        <v>45</v>
      </c>
      <c r="D110">
        <v>190</v>
      </c>
      <c r="E110">
        <v>45</v>
      </c>
      <c r="F110">
        <v>190</v>
      </c>
      <c r="J110">
        <v>2012</v>
      </c>
      <c r="L110">
        <v>6.4</v>
      </c>
      <c r="M110">
        <v>150</v>
      </c>
    </row>
    <row r="111" spans="1:13" x14ac:dyDescent="0.2">
      <c r="A111" t="s">
        <v>4</v>
      </c>
      <c r="C111">
        <v>46</v>
      </c>
      <c r="D111">
        <v>190</v>
      </c>
      <c r="E111">
        <v>46</v>
      </c>
      <c r="F111">
        <v>190</v>
      </c>
      <c r="J111">
        <v>2012</v>
      </c>
      <c r="L111">
        <v>6.45</v>
      </c>
      <c r="M111">
        <v>150</v>
      </c>
    </row>
    <row r="112" spans="1:13" x14ac:dyDescent="0.2">
      <c r="A112" t="s">
        <v>4</v>
      </c>
      <c r="C112">
        <v>47</v>
      </c>
      <c r="D112">
        <v>190</v>
      </c>
      <c r="E112">
        <v>47</v>
      </c>
      <c r="F112">
        <v>190</v>
      </c>
      <c r="J112">
        <v>2012</v>
      </c>
      <c r="L112">
        <v>6.5</v>
      </c>
      <c r="M112">
        <v>150</v>
      </c>
    </row>
    <row r="113" spans="1:13" x14ac:dyDescent="0.2">
      <c r="A113" t="s">
        <v>4</v>
      </c>
      <c r="C113">
        <v>48</v>
      </c>
      <c r="D113">
        <v>190</v>
      </c>
      <c r="E113">
        <v>48</v>
      </c>
      <c r="F113">
        <v>190</v>
      </c>
      <c r="J113">
        <v>2012</v>
      </c>
      <c r="L113">
        <v>6.55</v>
      </c>
      <c r="M113">
        <v>150</v>
      </c>
    </row>
    <row r="114" spans="1:13" x14ac:dyDescent="0.2">
      <c r="A114" t="s">
        <v>4</v>
      </c>
      <c r="C114">
        <v>49</v>
      </c>
      <c r="D114">
        <v>190</v>
      </c>
      <c r="E114">
        <v>49</v>
      </c>
      <c r="F114">
        <v>190</v>
      </c>
      <c r="J114">
        <v>2012</v>
      </c>
      <c r="L114">
        <v>6.6</v>
      </c>
      <c r="M114">
        <v>150</v>
      </c>
    </row>
    <row r="115" spans="1:13" x14ac:dyDescent="0.2">
      <c r="A115" t="s">
        <v>4</v>
      </c>
      <c r="C115">
        <v>50</v>
      </c>
      <c r="D115">
        <v>190</v>
      </c>
      <c r="E115">
        <v>50</v>
      </c>
      <c r="F115">
        <v>190</v>
      </c>
      <c r="J115">
        <v>2012</v>
      </c>
      <c r="L115">
        <v>6.65</v>
      </c>
      <c r="M115">
        <v>150</v>
      </c>
    </row>
    <row r="116" spans="1:13" x14ac:dyDescent="0.2">
      <c r="A116" t="s">
        <v>4</v>
      </c>
      <c r="C116">
        <v>51</v>
      </c>
      <c r="D116">
        <v>190</v>
      </c>
      <c r="E116">
        <v>51</v>
      </c>
      <c r="F116">
        <v>190</v>
      </c>
      <c r="J116">
        <v>2012</v>
      </c>
      <c r="L116">
        <v>6.7</v>
      </c>
      <c r="M116">
        <v>150</v>
      </c>
    </row>
    <row r="117" spans="1:13" x14ac:dyDescent="0.2">
      <c r="A117" t="s">
        <v>4</v>
      </c>
      <c r="C117">
        <v>52</v>
      </c>
      <c r="D117">
        <v>190</v>
      </c>
      <c r="E117">
        <v>52</v>
      </c>
      <c r="F117">
        <v>190</v>
      </c>
      <c r="J117">
        <v>2012</v>
      </c>
      <c r="L117">
        <v>6.75</v>
      </c>
      <c r="M117">
        <v>150</v>
      </c>
    </row>
    <row r="118" spans="1:13" x14ac:dyDescent="0.2">
      <c r="A118" t="s">
        <v>4</v>
      </c>
      <c r="C118">
        <v>53</v>
      </c>
      <c r="D118">
        <v>190</v>
      </c>
      <c r="E118">
        <v>53</v>
      </c>
      <c r="F118">
        <v>190</v>
      </c>
      <c r="J118">
        <v>2012</v>
      </c>
      <c r="L118">
        <v>6.8</v>
      </c>
      <c r="M118">
        <v>150</v>
      </c>
    </row>
    <row r="119" spans="1:13" x14ac:dyDescent="0.2">
      <c r="A119" t="s">
        <v>4</v>
      </c>
      <c r="C119">
        <v>54</v>
      </c>
      <c r="D119">
        <v>190</v>
      </c>
      <c r="E119">
        <v>54</v>
      </c>
      <c r="F119">
        <v>190</v>
      </c>
      <c r="J119">
        <v>2012</v>
      </c>
      <c r="L119">
        <v>6.85</v>
      </c>
      <c r="M119">
        <v>150</v>
      </c>
    </row>
    <row r="120" spans="1:13" x14ac:dyDescent="0.2">
      <c r="A120" t="s">
        <v>4</v>
      </c>
      <c r="C120">
        <v>55</v>
      </c>
      <c r="D120">
        <v>190</v>
      </c>
      <c r="E120">
        <v>55</v>
      </c>
      <c r="F120">
        <v>190</v>
      </c>
      <c r="J120">
        <v>2012</v>
      </c>
      <c r="L120">
        <v>6.9</v>
      </c>
      <c r="M120">
        <v>150</v>
      </c>
    </row>
    <row r="121" spans="1:13" x14ac:dyDescent="0.2">
      <c r="A121" t="s">
        <v>4</v>
      </c>
      <c r="C121">
        <v>56</v>
      </c>
      <c r="D121">
        <v>190</v>
      </c>
      <c r="E121">
        <v>56</v>
      </c>
      <c r="F121">
        <v>190</v>
      </c>
      <c r="J121">
        <v>2012</v>
      </c>
      <c r="L121">
        <v>6.95</v>
      </c>
      <c r="M121">
        <v>150</v>
      </c>
    </row>
    <row r="122" spans="1:13" x14ac:dyDescent="0.2">
      <c r="A122" t="s">
        <v>4</v>
      </c>
      <c r="C122">
        <v>57</v>
      </c>
      <c r="D122">
        <v>190</v>
      </c>
      <c r="E122">
        <v>57</v>
      </c>
      <c r="F122">
        <v>190</v>
      </c>
      <c r="J122">
        <v>2012</v>
      </c>
      <c r="L122">
        <v>7</v>
      </c>
      <c r="M122">
        <v>150</v>
      </c>
    </row>
    <row r="123" spans="1:13" x14ac:dyDescent="0.2">
      <c r="A123" t="s">
        <v>4</v>
      </c>
      <c r="C123">
        <v>58</v>
      </c>
      <c r="D123">
        <v>190</v>
      </c>
      <c r="E123">
        <v>58</v>
      </c>
      <c r="F123">
        <v>190</v>
      </c>
      <c r="J123">
        <v>2012</v>
      </c>
      <c r="L123">
        <v>7.05</v>
      </c>
      <c r="M123">
        <v>150</v>
      </c>
    </row>
    <row r="124" spans="1:13" x14ac:dyDescent="0.2">
      <c r="A124" t="s">
        <v>4</v>
      </c>
      <c r="C124">
        <v>59</v>
      </c>
      <c r="D124">
        <v>190</v>
      </c>
      <c r="E124">
        <v>59</v>
      </c>
      <c r="F124">
        <v>190</v>
      </c>
      <c r="J124">
        <v>2012</v>
      </c>
      <c r="L124">
        <v>7.1</v>
      </c>
      <c r="M124">
        <v>150</v>
      </c>
    </row>
    <row r="125" spans="1:13" x14ac:dyDescent="0.2">
      <c r="A125" t="s">
        <v>4</v>
      </c>
      <c r="C125">
        <v>60</v>
      </c>
      <c r="D125">
        <v>190</v>
      </c>
      <c r="E125">
        <v>60</v>
      </c>
      <c r="F125">
        <v>190</v>
      </c>
      <c r="J125">
        <v>2012</v>
      </c>
      <c r="L125">
        <v>7.15</v>
      </c>
      <c r="M125">
        <v>150</v>
      </c>
    </row>
    <row r="126" spans="1:13" x14ac:dyDescent="0.2">
      <c r="A126" t="s">
        <v>4</v>
      </c>
      <c r="C126">
        <v>61</v>
      </c>
      <c r="D126">
        <v>190</v>
      </c>
      <c r="E126">
        <v>61</v>
      </c>
      <c r="F126">
        <v>190</v>
      </c>
      <c r="J126">
        <v>2012</v>
      </c>
      <c r="L126">
        <v>7.2</v>
      </c>
      <c r="M126">
        <v>150</v>
      </c>
    </row>
    <row r="127" spans="1:13" x14ac:dyDescent="0.2">
      <c r="A127" t="s">
        <v>4</v>
      </c>
      <c r="C127">
        <v>62</v>
      </c>
      <c r="D127">
        <v>190</v>
      </c>
      <c r="E127">
        <v>62</v>
      </c>
      <c r="F127">
        <v>190</v>
      </c>
      <c r="J127">
        <v>2012</v>
      </c>
      <c r="L127">
        <v>7.25</v>
      </c>
      <c r="M127">
        <v>150</v>
      </c>
    </row>
    <row r="128" spans="1:13" x14ac:dyDescent="0.2">
      <c r="A128" t="s">
        <v>4</v>
      </c>
      <c r="C128">
        <v>63</v>
      </c>
      <c r="D128">
        <v>190</v>
      </c>
      <c r="E128">
        <v>63</v>
      </c>
      <c r="F128">
        <v>190</v>
      </c>
      <c r="J128">
        <v>2012</v>
      </c>
      <c r="L128">
        <v>7.3</v>
      </c>
      <c r="M128">
        <v>150</v>
      </c>
    </row>
    <row r="129" spans="1:13" x14ac:dyDescent="0.2">
      <c r="A129" t="s">
        <v>4</v>
      </c>
      <c r="C129">
        <v>64</v>
      </c>
      <c r="D129">
        <v>190</v>
      </c>
      <c r="E129">
        <v>64</v>
      </c>
      <c r="F129">
        <v>190</v>
      </c>
      <c r="J129">
        <v>2012</v>
      </c>
      <c r="L129">
        <v>7.35</v>
      </c>
      <c r="M129">
        <v>150</v>
      </c>
    </row>
    <row r="130" spans="1:13" x14ac:dyDescent="0.2">
      <c r="A130" t="s">
        <v>4</v>
      </c>
      <c r="C130">
        <v>65</v>
      </c>
      <c r="D130">
        <v>190</v>
      </c>
      <c r="E130">
        <v>65</v>
      </c>
      <c r="F130">
        <v>190</v>
      </c>
      <c r="J130">
        <v>2012</v>
      </c>
      <c r="L130">
        <v>7.4</v>
      </c>
      <c r="M130">
        <v>150</v>
      </c>
    </row>
    <row r="131" spans="1:13" x14ac:dyDescent="0.2">
      <c r="A131" t="s">
        <v>4</v>
      </c>
      <c r="C131">
        <v>66</v>
      </c>
      <c r="D131">
        <v>190</v>
      </c>
      <c r="E131">
        <v>66</v>
      </c>
      <c r="F131">
        <v>190</v>
      </c>
      <c r="J131">
        <v>2012</v>
      </c>
      <c r="L131">
        <v>7.45</v>
      </c>
      <c r="M131">
        <v>150</v>
      </c>
    </row>
    <row r="132" spans="1:13" x14ac:dyDescent="0.2">
      <c r="A132" t="s">
        <v>4</v>
      </c>
      <c r="C132">
        <v>67</v>
      </c>
      <c r="D132">
        <v>190</v>
      </c>
      <c r="E132">
        <v>67</v>
      </c>
      <c r="F132">
        <v>190</v>
      </c>
      <c r="J132">
        <v>2012</v>
      </c>
      <c r="L132">
        <v>7.5</v>
      </c>
      <c r="M132">
        <v>150</v>
      </c>
    </row>
    <row r="133" spans="1:13" x14ac:dyDescent="0.2">
      <c r="A133" t="s">
        <v>4</v>
      </c>
      <c r="C133">
        <v>68</v>
      </c>
      <c r="D133">
        <v>190</v>
      </c>
      <c r="E133">
        <v>68</v>
      </c>
      <c r="F133">
        <v>190</v>
      </c>
      <c r="J133">
        <v>2012</v>
      </c>
      <c r="L133">
        <v>7.55</v>
      </c>
      <c r="M133">
        <v>150</v>
      </c>
    </row>
    <row r="134" spans="1:13" x14ac:dyDescent="0.2">
      <c r="A134" t="s">
        <v>4</v>
      </c>
      <c r="C134">
        <v>69</v>
      </c>
      <c r="D134">
        <v>190</v>
      </c>
      <c r="E134">
        <v>69</v>
      </c>
      <c r="F134">
        <v>190</v>
      </c>
      <c r="J134">
        <v>2012</v>
      </c>
      <c r="L134">
        <v>7.6</v>
      </c>
      <c r="M134">
        <v>150</v>
      </c>
    </row>
    <row r="135" spans="1:13" x14ac:dyDescent="0.2">
      <c r="A135" t="s">
        <v>4</v>
      </c>
      <c r="C135">
        <v>70</v>
      </c>
      <c r="D135">
        <v>190</v>
      </c>
      <c r="E135">
        <v>70</v>
      </c>
      <c r="F135">
        <v>190</v>
      </c>
      <c r="J135">
        <v>2012</v>
      </c>
      <c r="L135">
        <v>7.65</v>
      </c>
      <c r="M135">
        <v>150</v>
      </c>
    </row>
    <row r="136" spans="1:13" x14ac:dyDescent="0.2">
      <c r="A136" t="s">
        <v>4</v>
      </c>
      <c r="C136">
        <v>71</v>
      </c>
      <c r="D136">
        <v>190</v>
      </c>
      <c r="E136">
        <v>71</v>
      </c>
      <c r="F136">
        <v>190</v>
      </c>
      <c r="J136">
        <v>2012</v>
      </c>
      <c r="L136">
        <v>7.7</v>
      </c>
      <c r="M136">
        <v>150</v>
      </c>
    </row>
    <row r="137" spans="1:13" x14ac:dyDescent="0.2">
      <c r="A137" t="s">
        <v>4</v>
      </c>
      <c r="C137">
        <v>72</v>
      </c>
      <c r="D137">
        <v>190</v>
      </c>
      <c r="E137">
        <v>72</v>
      </c>
      <c r="F137">
        <v>190</v>
      </c>
      <c r="J137">
        <v>2012</v>
      </c>
      <c r="L137">
        <v>7.75</v>
      </c>
      <c r="M137">
        <v>150</v>
      </c>
    </row>
    <row r="138" spans="1:13" x14ac:dyDescent="0.2">
      <c r="A138" t="s">
        <v>4</v>
      </c>
      <c r="C138">
        <v>73</v>
      </c>
      <c r="D138">
        <v>190</v>
      </c>
      <c r="E138">
        <v>73</v>
      </c>
      <c r="F138">
        <v>190</v>
      </c>
      <c r="J138">
        <v>2012</v>
      </c>
      <c r="L138">
        <v>7.8</v>
      </c>
      <c r="M138">
        <v>150</v>
      </c>
    </row>
    <row r="139" spans="1:13" x14ac:dyDescent="0.2">
      <c r="A139" t="s">
        <v>4</v>
      </c>
      <c r="C139">
        <v>74</v>
      </c>
      <c r="D139">
        <v>190</v>
      </c>
      <c r="E139">
        <v>74</v>
      </c>
      <c r="F139">
        <v>190</v>
      </c>
      <c r="J139">
        <v>2012</v>
      </c>
      <c r="L139">
        <v>7.85</v>
      </c>
      <c r="M139">
        <v>150</v>
      </c>
    </row>
    <row r="140" spans="1:13" x14ac:dyDescent="0.2">
      <c r="A140" t="s">
        <v>4</v>
      </c>
      <c r="C140">
        <v>75</v>
      </c>
      <c r="D140">
        <v>190</v>
      </c>
      <c r="E140">
        <v>75</v>
      </c>
      <c r="F140">
        <v>190</v>
      </c>
      <c r="J140">
        <v>2012</v>
      </c>
      <c r="L140">
        <v>7.9</v>
      </c>
      <c r="M140">
        <v>150</v>
      </c>
    </row>
    <row r="141" spans="1:13" x14ac:dyDescent="0.2">
      <c r="A141" t="s">
        <v>4</v>
      </c>
      <c r="C141">
        <v>76</v>
      </c>
      <c r="D141">
        <v>190</v>
      </c>
      <c r="E141">
        <v>76</v>
      </c>
      <c r="F141">
        <v>190</v>
      </c>
      <c r="J141">
        <v>2012</v>
      </c>
      <c r="L141">
        <v>7.95</v>
      </c>
      <c r="M141">
        <v>150</v>
      </c>
    </row>
    <row r="142" spans="1:13" x14ac:dyDescent="0.2">
      <c r="A142" t="s">
        <v>4</v>
      </c>
      <c r="C142">
        <v>77</v>
      </c>
      <c r="D142">
        <v>190</v>
      </c>
      <c r="E142">
        <v>77</v>
      </c>
      <c r="F142">
        <v>190</v>
      </c>
      <c r="J142">
        <v>2012</v>
      </c>
      <c r="L142">
        <v>8</v>
      </c>
      <c r="M142">
        <v>150</v>
      </c>
    </row>
    <row r="143" spans="1:13" x14ac:dyDescent="0.2">
      <c r="A143" t="s">
        <v>4</v>
      </c>
      <c r="C143">
        <v>78</v>
      </c>
      <c r="D143">
        <v>190</v>
      </c>
      <c r="E143">
        <v>78</v>
      </c>
      <c r="F143">
        <v>190</v>
      </c>
      <c r="J143">
        <v>2012</v>
      </c>
      <c r="L143">
        <v>8.0500000000000007</v>
      </c>
      <c r="M143">
        <v>150</v>
      </c>
    </row>
    <row r="144" spans="1:13" x14ac:dyDescent="0.2">
      <c r="A144" t="s">
        <v>4</v>
      </c>
      <c r="C144">
        <v>79</v>
      </c>
      <c r="D144">
        <v>190</v>
      </c>
      <c r="E144">
        <v>79</v>
      </c>
      <c r="F144">
        <v>190</v>
      </c>
      <c r="J144">
        <v>2012</v>
      </c>
      <c r="L144">
        <v>8.1</v>
      </c>
      <c r="M144">
        <v>150</v>
      </c>
    </row>
    <row r="145" spans="1:13" x14ac:dyDescent="0.2">
      <c r="A145" t="s">
        <v>4</v>
      </c>
      <c r="C145">
        <v>80</v>
      </c>
      <c r="D145">
        <v>190</v>
      </c>
      <c r="E145">
        <v>80</v>
      </c>
      <c r="F145">
        <v>190</v>
      </c>
      <c r="J145">
        <v>2012</v>
      </c>
      <c r="L145">
        <v>8.15</v>
      </c>
      <c r="M145">
        <v>150</v>
      </c>
    </row>
    <row r="146" spans="1:13" x14ac:dyDescent="0.2">
      <c r="A146" t="s">
        <v>4</v>
      </c>
      <c r="C146">
        <v>81</v>
      </c>
      <c r="D146">
        <v>190</v>
      </c>
      <c r="E146">
        <v>81</v>
      </c>
      <c r="F146">
        <v>190</v>
      </c>
      <c r="J146">
        <v>2012</v>
      </c>
      <c r="L146">
        <v>8.1999999999999993</v>
      </c>
      <c r="M146">
        <v>150</v>
      </c>
    </row>
    <row r="147" spans="1:13" x14ac:dyDescent="0.2">
      <c r="A147" t="s">
        <v>4</v>
      </c>
      <c r="C147">
        <v>82</v>
      </c>
      <c r="D147">
        <v>190</v>
      </c>
      <c r="E147">
        <v>82</v>
      </c>
      <c r="F147">
        <v>190</v>
      </c>
      <c r="J147">
        <v>2012</v>
      </c>
      <c r="L147">
        <v>8.25</v>
      </c>
      <c r="M147">
        <v>150</v>
      </c>
    </row>
    <row r="148" spans="1:13" x14ac:dyDescent="0.2">
      <c r="J148">
        <v>2012</v>
      </c>
      <c r="L148">
        <v>8.3000000000000007</v>
      </c>
      <c r="M148">
        <v>150</v>
      </c>
    </row>
    <row r="149" spans="1:13" x14ac:dyDescent="0.2">
      <c r="J149">
        <v>2012</v>
      </c>
      <c r="L149">
        <v>8.35</v>
      </c>
      <c r="M149">
        <v>150</v>
      </c>
    </row>
    <row r="150" spans="1:13" x14ac:dyDescent="0.2">
      <c r="J150">
        <v>2012</v>
      </c>
      <c r="L150">
        <v>8.4</v>
      </c>
      <c r="M150">
        <v>150</v>
      </c>
    </row>
    <row r="151" spans="1:13" x14ac:dyDescent="0.2">
      <c r="J151">
        <v>2012</v>
      </c>
      <c r="L151">
        <v>8.4499999999999993</v>
      </c>
      <c r="M151">
        <v>150</v>
      </c>
    </row>
    <row r="152" spans="1:13" x14ac:dyDescent="0.2">
      <c r="J152">
        <v>2012</v>
      </c>
      <c r="L152">
        <v>8.5</v>
      </c>
      <c r="M152">
        <v>150</v>
      </c>
    </row>
    <row r="153" spans="1:13" x14ac:dyDescent="0.2">
      <c r="J153">
        <v>2012</v>
      </c>
      <c r="L153">
        <v>8.5500000000000007</v>
      </c>
      <c r="M153">
        <v>150</v>
      </c>
    </row>
    <row r="154" spans="1:13" x14ac:dyDescent="0.2">
      <c r="J154">
        <v>2012</v>
      </c>
      <c r="L154">
        <v>8.6</v>
      </c>
      <c r="M154">
        <v>150</v>
      </c>
    </row>
    <row r="155" spans="1:13" x14ac:dyDescent="0.2">
      <c r="J155">
        <v>2012</v>
      </c>
      <c r="L155">
        <v>8.65</v>
      </c>
      <c r="M155">
        <v>150</v>
      </c>
    </row>
    <row r="156" spans="1:13" x14ac:dyDescent="0.2">
      <c r="J156">
        <v>2012</v>
      </c>
      <c r="L156">
        <v>8.6999999999999993</v>
      </c>
      <c r="M156">
        <v>150</v>
      </c>
    </row>
    <row r="157" spans="1:13" x14ac:dyDescent="0.2">
      <c r="J157">
        <v>2012</v>
      </c>
      <c r="L157">
        <v>8.75</v>
      </c>
      <c r="M157">
        <v>150</v>
      </c>
    </row>
    <row r="158" spans="1:13" x14ac:dyDescent="0.2">
      <c r="J158">
        <v>2012</v>
      </c>
      <c r="L158">
        <v>8.8000000000000007</v>
      </c>
      <c r="M158">
        <v>150</v>
      </c>
    </row>
    <row r="159" spans="1:13" x14ac:dyDescent="0.2">
      <c r="J159">
        <v>2012</v>
      </c>
      <c r="L159">
        <v>8.85</v>
      </c>
      <c r="M159">
        <v>150</v>
      </c>
    </row>
    <row r="160" spans="1:13" x14ac:dyDescent="0.2">
      <c r="J160">
        <v>2012</v>
      </c>
      <c r="L160">
        <v>8.9</v>
      </c>
      <c r="M160">
        <v>150</v>
      </c>
    </row>
    <row r="161" spans="10:13" x14ac:dyDescent="0.2">
      <c r="J161">
        <v>2012</v>
      </c>
      <c r="L161">
        <v>8.9499999999999993</v>
      </c>
      <c r="M161">
        <v>150</v>
      </c>
    </row>
    <row r="162" spans="10:13" x14ac:dyDescent="0.2">
      <c r="J162">
        <v>2012</v>
      </c>
      <c r="L162">
        <v>9</v>
      </c>
      <c r="M162">
        <v>150</v>
      </c>
    </row>
    <row r="163" spans="10:13" x14ac:dyDescent="0.2">
      <c r="J163">
        <v>2012</v>
      </c>
      <c r="L163">
        <v>9.0500000000000007</v>
      </c>
      <c r="M163">
        <v>150</v>
      </c>
    </row>
    <row r="164" spans="10:13" x14ac:dyDescent="0.2">
      <c r="J164">
        <v>2012</v>
      </c>
      <c r="L164">
        <v>9.1</v>
      </c>
      <c r="M164">
        <v>150</v>
      </c>
    </row>
    <row r="165" spans="10:13" x14ac:dyDescent="0.2">
      <c r="J165">
        <v>2012</v>
      </c>
      <c r="L165">
        <v>9.15</v>
      </c>
      <c r="M165">
        <v>150</v>
      </c>
    </row>
    <row r="166" spans="10:13" x14ac:dyDescent="0.2">
      <c r="J166">
        <v>2012</v>
      </c>
      <c r="L166">
        <v>9.1999999999999993</v>
      </c>
      <c r="M166">
        <v>150</v>
      </c>
    </row>
    <row r="167" spans="10:13" x14ac:dyDescent="0.2">
      <c r="J167">
        <v>2012</v>
      </c>
      <c r="L167">
        <v>9.25</v>
      </c>
      <c r="M167">
        <v>150</v>
      </c>
    </row>
    <row r="168" spans="10:13" x14ac:dyDescent="0.2">
      <c r="J168">
        <v>2012</v>
      </c>
      <c r="L168">
        <v>9.3000000000000007</v>
      </c>
      <c r="M168">
        <v>150</v>
      </c>
    </row>
    <row r="169" spans="10:13" x14ac:dyDescent="0.2">
      <c r="J169">
        <v>2012</v>
      </c>
      <c r="L169">
        <v>9.35</v>
      </c>
      <c r="M169">
        <v>150</v>
      </c>
    </row>
    <row r="170" spans="10:13" x14ac:dyDescent="0.2">
      <c r="J170">
        <v>2012</v>
      </c>
      <c r="L170">
        <v>9.4</v>
      </c>
      <c r="M170">
        <v>150</v>
      </c>
    </row>
    <row r="171" spans="10:13" x14ac:dyDescent="0.2">
      <c r="J171">
        <v>2012</v>
      </c>
      <c r="L171">
        <v>9.4499999999999993</v>
      </c>
      <c r="M171">
        <v>150</v>
      </c>
    </row>
    <row r="172" spans="10:13" x14ac:dyDescent="0.2">
      <c r="J172">
        <v>2012</v>
      </c>
      <c r="L172">
        <v>9.5</v>
      </c>
      <c r="M172">
        <v>150</v>
      </c>
    </row>
    <row r="173" spans="10:13" x14ac:dyDescent="0.2">
      <c r="J173">
        <v>2012</v>
      </c>
      <c r="L173">
        <v>9.5500000000000007</v>
      </c>
      <c r="M173">
        <v>150</v>
      </c>
    </row>
    <row r="174" spans="10:13" x14ac:dyDescent="0.2">
      <c r="J174">
        <v>2012</v>
      </c>
      <c r="L174">
        <v>9.6</v>
      </c>
      <c r="M174">
        <v>150</v>
      </c>
    </row>
    <row r="175" spans="10:13" x14ac:dyDescent="0.2">
      <c r="J175">
        <v>2012</v>
      </c>
      <c r="L175">
        <v>9.65</v>
      </c>
      <c r="M175">
        <v>150</v>
      </c>
    </row>
    <row r="176" spans="10:13" x14ac:dyDescent="0.2">
      <c r="J176">
        <v>2012</v>
      </c>
      <c r="L176">
        <v>9.6999999999999993</v>
      </c>
      <c r="M176">
        <v>150</v>
      </c>
    </row>
    <row r="177" spans="10:13" x14ac:dyDescent="0.2">
      <c r="J177">
        <v>2012</v>
      </c>
      <c r="L177">
        <v>9.75</v>
      </c>
      <c r="M177">
        <v>150</v>
      </c>
    </row>
    <row r="178" spans="10:13" x14ac:dyDescent="0.2">
      <c r="J178">
        <v>2012</v>
      </c>
      <c r="L178">
        <v>9.8000000000000007</v>
      </c>
      <c r="M178">
        <v>150</v>
      </c>
    </row>
    <row r="179" spans="10:13" x14ac:dyDescent="0.2">
      <c r="J179">
        <v>2012</v>
      </c>
      <c r="L179">
        <v>9.85</v>
      </c>
      <c r="M179">
        <v>150</v>
      </c>
    </row>
    <row r="180" spans="10:13" x14ac:dyDescent="0.2">
      <c r="J180">
        <v>2012</v>
      </c>
      <c r="L180">
        <v>9.9</v>
      </c>
      <c r="M180">
        <v>150</v>
      </c>
    </row>
    <row r="181" spans="10:13" x14ac:dyDescent="0.2">
      <c r="J181">
        <v>2012</v>
      </c>
      <c r="L181">
        <v>9.9499999999999993</v>
      </c>
      <c r="M181">
        <v>150</v>
      </c>
    </row>
    <row r="182" spans="10:13" x14ac:dyDescent="0.2">
      <c r="J182">
        <v>2012</v>
      </c>
      <c r="L182">
        <v>10</v>
      </c>
      <c r="M182">
        <v>150</v>
      </c>
    </row>
    <row r="183" spans="10:13" x14ac:dyDescent="0.2">
      <c r="J183">
        <v>2013</v>
      </c>
      <c r="L183">
        <v>0.1</v>
      </c>
      <c r="M183">
        <v>89.25</v>
      </c>
    </row>
    <row r="184" spans="10:13" x14ac:dyDescent="0.2">
      <c r="J184">
        <v>2013</v>
      </c>
      <c r="L184">
        <v>0.15</v>
      </c>
      <c r="M184">
        <v>89.25</v>
      </c>
    </row>
    <row r="185" spans="10:13" x14ac:dyDescent="0.2">
      <c r="J185">
        <v>2013</v>
      </c>
      <c r="L185">
        <v>0.2</v>
      </c>
      <c r="M185">
        <v>89.25</v>
      </c>
    </row>
    <row r="186" spans="10:13" x14ac:dyDescent="0.2">
      <c r="J186">
        <v>2013</v>
      </c>
      <c r="L186">
        <v>0.25</v>
      </c>
      <c r="M186">
        <v>89.25</v>
      </c>
    </row>
    <row r="187" spans="10:13" x14ac:dyDescent="0.2">
      <c r="J187">
        <v>2013</v>
      </c>
      <c r="L187">
        <v>0.3</v>
      </c>
      <c r="M187">
        <v>89.25</v>
      </c>
    </row>
    <row r="188" spans="10:13" x14ac:dyDescent="0.2">
      <c r="J188">
        <v>2013</v>
      </c>
      <c r="L188">
        <v>0.35</v>
      </c>
      <c r="M188">
        <v>89.25</v>
      </c>
    </row>
    <row r="189" spans="10:13" x14ac:dyDescent="0.2">
      <c r="J189">
        <v>2013</v>
      </c>
      <c r="L189">
        <v>0.4</v>
      </c>
      <c r="M189">
        <v>89.25</v>
      </c>
    </row>
    <row r="190" spans="10:13" x14ac:dyDescent="0.2">
      <c r="J190">
        <v>2013</v>
      </c>
      <c r="L190">
        <v>0.45</v>
      </c>
      <c r="M190">
        <v>89.25</v>
      </c>
    </row>
    <row r="191" spans="10:13" x14ac:dyDescent="0.2">
      <c r="J191">
        <v>2013</v>
      </c>
      <c r="L191">
        <v>0.5</v>
      </c>
      <c r="M191">
        <v>89.25</v>
      </c>
    </row>
    <row r="192" spans="10:13" x14ac:dyDescent="0.2">
      <c r="J192">
        <v>2013</v>
      </c>
      <c r="L192">
        <v>0.55000000000000004</v>
      </c>
      <c r="M192">
        <v>89.25</v>
      </c>
    </row>
    <row r="193" spans="10:13" x14ac:dyDescent="0.2">
      <c r="J193">
        <v>2013</v>
      </c>
      <c r="L193">
        <v>0.6</v>
      </c>
      <c r="M193">
        <v>89.25</v>
      </c>
    </row>
    <row r="194" spans="10:13" x14ac:dyDescent="0.2">
      <c r="J194">
        <v>2013</v>
      </c>
      <c r="L194">
        <v>0.65</v>
      </c>
      <c r="M194">
        <v>89.25</v>
      </c>
    </row>
    <row r="195" spans="10:13" x14ac:dyDescent="0.2">
      <c r="J195">
        <v>2013</v>
      </c>
      <c r="L195">
        <v>0.7</v>
      </c>
      <c r="M195">
        <v>89.25</v>
      </c>
    </row>
    <row r="196" spans="10:13" x14ac:dyDescent="0.2">
      <c r="J196">
        <v>2013</v>
      </c>
      <c r="L196">
        <v>0.75</v>
      </c>
      <c r="M196">
        <v>89.25</v>
      </c>
    </row>
    <row r="197" spans="10:13" x14ac:dyDescent="0.2">
      <c r="J197">
        <v>2013</v>
      </c>
      <c r="L197">
        <v>0.8</v>
      </c>
      <c r="M197">
        <v>89.25</v>
      </c>
    </row>
    <row r="198" spans="10:13" x14ac:dyDescent="0.2">
      <c r="J198">
        <v>2013</v>
      </c>
      <c r="L198">
        <v>0.85</v>
      </c>
      <c r="M198">
        <v>89.25</v>
      </c>
    </row>
    <row r="199" spans="10:13" x14ac:dyDescent="0.2">
      <c r="J199">
        <v>2013</v>
      </c>
      <c r="L199">
        <v>0.9</v>
      </c>
      <c r="M199">
        <v>89.25</v>
      </c>
    </row>
    <row r="200" spans="10:13" x14ac:dyDescent="0.2">
      <c r="J200">
        <v>2013</v>
      </c>
      <c r="L200">
        <v>0.95</v>
      </c>
      <c r="M200">
        <v>89.25</v>
      </c>
    </row>
    <row r="201" spans="10:13" x14ac:dyDescent="0.2">
      <c r="J201">
        <v>2013</v>
      </c>
      <c r="L201">
        <v>1</v>
      </c>
      <c r="M201">
        <v>94.5</v>
      </c>
    </row>
    <row r="202" spans="10:13" x14ac:dyDescent="0.2">
      <c r="J202">
        <v>2013</v>
      </c>
      <c r="L202">
        <v>1.05</v>
      </c>
      <c r="M202">
        <v>94.5</v>
      </c>
    </row>
    <row r="203" spans="10:13" x14ac:dyDescent="0.2">
      <c r="J203">
        <v>2013</v>
      </c>
      <c r="L203">
        <v>1.1000000000000001</v>
      </c>
      <c r="M203">
        <v>94.5</v>
      </c>
    </row>
    <row r="204" spans="10:13" x14ac:dyDescent="0.2">
      <c r="J204">
        <v>2013</v>
      </c>
      <c r="L204">
        <v>1.1499999999999999</v>
      </c>
      <c r="M204">
        <v>94.5</v>
      </c>
    </row>
    <row r="205" spans="10:13" x14ac:dyDescent="0.2">
      <c r="J205">
        <v>2013</v>
      </c>
      <c r="L205">
        <v>1.2</v>
      </c>
      <c r="M205">
        <v>94.5</v>
      </c>
    </row>
    <row r="206" spans="10:13" x14ac:dyDescent="0.2">
      <c r="J206">
        <v>2013</v>
      </c>
      <c r="L206">
        <v>1.25</v>
      </c>
      <c r="M206">
        <v>94.5</v>
      </c>
    </row>
    <row r="207" spans="10:13" x14ac:dyDescent="0.2">
      <c r="J207">
        <v>2013</v>
      </c>
      <c r="L207">
        <v>1.3</v>
      </c>
      <c r="M207">
        <v>94.5</v>
      </c>
    </row>
    <row r="208" spans="10:13" x14ac:dyDescent="0.2">
      <c r="J208">
        <v>2013</v>
      </c>
      <c r="L208">
        <v>1.35</v>
      </c>
      <c r="M208">
        <v>94.5</v>
      </c>
    </row>
    <row r="209" spans="10:13" x14ac:dyDescent="0.2">
      <c r="J209">
        <v>2013</v>
      </c>
      <c r="L209">
        <v>1.4</v>
      </c>
      <c r="M209">
        <v>94.5</v>
      </c>
    </row>
    <row r="210" spans="10:13" x14ac:dyDescent="0.2">
      <c r="J210">
        <v>2013</v>
      </c>
      <c r="L210">
        <v>1.45</v>
      </c>
      <c r="M210">
        <v>94.5</v>
      </c>
    </row>
    <row r="211" spans="10:13" x14ac:dyDescent="0.2">
      <c r="J211">
        <v>2013</v>
      </c>
      <c r="L211">
        <v>1.5</v>
      </c>
      <c r="M211">
        <v>94.5</v>
      </c>
    </row>
    <row r="212" spans="10:13" x14ac:dyDescent="0.2">
      <c r="J212">
        <v>2013</v>
      </c>
      <c r="L212">
        <v>1.55</v>
      </c>
      <c r="M212">
        <v>94.5</v>
      </c>
    </row>
    <row r="213" spans="10:13" x14ac:dyDescent="0.2">
      <c r="J213">
        <v>2013</v>
      </c>
      <c r="L213">
        <v>1.6</v>
      </c>
      <c r="M213">
        <v>94.5</v>
      </c>
    </row>
    <row r="214" spans="10:13" x14ac:dyDescent="0.2">
      <c r="J214">
        <v>2013</v>
      </c>
      <c r="L214">
        <v>1.65</v>
      </c>
      <c r="M214">
        <v>94.5</v>
      </c>
    </row>
    <row r="215" spans="10:13" x14ac:dyDescent="0.2">
      <c r="J215">
        <v>2013</v>
      </c>
      <c r="L215">
        <v>1.7</v>
      </c>
      <c r="M215">
        <v>94.5</v>
      </c>
    </row>
    <row r="216" spans="10:13" x14ac:dyDescent="0.2">
      <c r="J216">
        <v>2013</v>
      </c>
      <c r="L216">
        <v>1.75</v>
      </c>
      <c r="M216">
        <v>94.5</v>
      </c>
    </row>
    <row r="217" spans="10:13" x14ac:dyDescent="0.2">
      <c r="J217">
        <v>2013</v>
      </c>
      <c r="L217">
        <v>1.8</v>
      </c>
      <c r="M217">
        <v>94.5</v>
      </c>
    </row>
    <row r="218" spans="10:13" x14ac:dyDescent="0.2">
      <c r="J218">
        <v>2013</v>
      </c>
      <c r="L218">
        <v>1.85</v>
      </c>
      <c r="M218">
        <v>94.5</v>
      </c>
    </row>
    <row r="219" spans="10:13" x14ac:dyDescent="0.2">
      <c r="J219">
        <v>2013</v>
      </c>
      <c r="L219">
        <v>1.9</v>
      </c>
      <c r="M219">
        <v>94.5</v>
      </c>
    </row>
    <row r="220" spans="10:13" x14ac:dyDescent="0.2">
      <c r="J220">
        <v>2013</v>
      </c>
      <c r="L220">
        <v>1.95</v>
      </c>
      <c r="M220">
        <v>94.5</v>
      </c>
    </row>
    <row r="221" spans="10:13" x14ac:dyDescent="0.2">
      <c r="J221">
        <v>2013</v>
      </c>
      <c r="L221">
        <v>2</v>
      </c>
      <c r="M221">
        <v>99.75</v>
      </c>
    </row>
    <row r="222" spans="10:13" x14ac:dyDescent="0.2">
      <c r="J222">
        <v>2013</v>
      </c>
      <c r="L222">
        <v>2.0499999999999998</v>
      </c>
      <c r="M222">
        <v>99.75</v>
      </c>
    </row>
    <row r="223" spans="10:13" x14ac:dyDescent="0.2">
      <c r="J223">
        <v>2013</v>
      </c>
      <c r="L223">
        <v>2.1</v>
      </c>
      <c r="M223">
        <v>99.75</v>
      </c>
    </row>
    <row r="224" spans="10:13" x14ac:dyDescent="0.2">
      <c r="J224">
        <v>2013</v>
      </c>
      <c r="L224">
        <v>2.15</v>
      </c>
      <c r="M224">
        <v>99.75</v>
      </c>
    </row>
    <row r="225" spans="10:13" x14ac:dyDescent="0.2">
      <c r="J225">
        <v>2013</v>
      </c>
      <c r="L225">
        <v>2.2000000000000002</v>
      </c>
      <c r="M225">
        <v>99.75</v>
      </c>
    </row>
    <row r="226" spans="10:13" x14ac:dyDescent="0.2">
      <c r="J226">
        <v>2013</v>
      </c>
      <c r="L226">
        <v>2.25</v>
      </c>
      <c r="M226">
        <v>99.75</v>
      </c>
    </row>
    <row r="227" spans="10:13" x14ac:dyDescent="0.2">
      <c r="J227">
        <v>2013</v>
      </c>
      <c r="L227">
        <v>2.2999999999999998</v>
      </c>
      <c r="M227">
        <v>99.75</v>
      </c>
    </row>
    <row r="228" spans="10:13" x14ac:dyDescent="0.2">
      <c r="J228">
        <v>2013</v>
      </c>
      <c r="L228">
        <v>2.35</v>
      </c>
      <c r="M228">
        <v>99.75</v>
      </c>
    </row>
    <row r="229" spans="10:13" x14ac:dyDescent="0.2">
      <c r="J229">
        <v>2013</v>
      </c>
      <c r="L229">
        <v>2.4</v>
      </c>
      <c r="M229">
        <v>99.75</v>
      </c>
    </row>
    <row r="230" spans="10:13" x14ac:dyDescent="0.2">
      <c r="J230">
        <v>2013</v>
      </c>
      <c r="L230">
        <v>2.4500000000000002</v>
      </c>
      <c r="M230">
        <v>99.75</v>
      </c>
    </row>
    <row r="231" spans="10:13" x14ac:dyDescent="0.2">
      <c r="J231">
        <v>2013</v>
      </c>
      <c r="L231">
        <v>2.5</v>
      </c>
      <c r="M231">
        <v>99.75</v>
      </c>
    </row>
    <row r="232" spans="10:13" x14ac:dyDescent="0.2">
      <c r="J232">
        <v>2013</v>
      </c>
      <c r="L232">
        <v>2.5499999999999998</v>
      </c>
      <c r="M232">
        <v>99.75</v>
      </c>
    </row>
    <row r="233" spans="10:13" x14ac:dyDescent="0.2">
      <c r="J233">
        <v>2013</v>
      </c>
      <c r="L233">
        <v>2.6</v>
      </c>
      <c r="M233">
        <v>99.75</v>
      </c>
    </row>
    <row r="234" spans="10:13" x14ac:dyDescent="0.2">
      <c r="J234">
        <v>2013</v>
      </c>
      <c r="L234">
        <v>2.65</v>
      </c>
      <c r="M234">
        <v>99.75</v>
      </c>
    </row>
    <row r="235" spans="10:13" x14ac:dyDescent="0.2">
      <c r="J235">
        <v>2013</v>
      </c>
      <c r="L235">
        <v>2.7</v>
      </c>
      <c r="M235">
        <v>99.75</v>
      </c>
    </row>
    <row r="236" spans="10:13" x14ac:dyDescent="0.2">
      <c r="J236">
        <v>2013</v>
      </c>
      <c r="L236">
        <v>2.75</v>
      </c>
      <c r="M236">
        <v>99.75</v>
      </c>
    </row>
    <row r="237" spans="10:13" x14ac:dyDescent="0.2">
      <c r="J237">
        <v>2013</v>
      </c>
      <c r="L237">
        <v>2.8</v>
      </c>
      <c r="M237">
        <v>99.75</v>
      </c>
    </row>
    <row r="238" spans="10:13" x14ac:dyDescent="0.2">
      <c r="J238">
        <v>2013</v>
      </c>
      <c r="L238">
        <v>2.85</v>
      </c>
      <c r="M238">
        <v>99.75</v>
      </c>
    </row>
    <row r="239" spans="10:13" x14ac:dyDescent="0.2">
      <c r="J239">
        <v>2013</v>
      </c>
      <c r="L239">
        <v>2.9</v>
      </c>
      <c r="M239">
        <v>99.75</v>
      </c>
    </row>
    <row r="240" spans="10:13" x14ac:dyDescent="0.2">
      <c r="J240">
        <v>2013</v>
      </c>
      <c r="L240">
        <v>2.95</v>
      </c>
      <c r="M240">
        <v>99.75</v>
      </c>
    </row>
    <row r="241" spans="10:13" x14ac:dyDescent="0.2">
      <c r="J241">
        <v>2013</v>
      </c>
      <c r="L241">
        <v>3</v>
      </c>
      <c r="M241">
        <v>105</v>
      </c>
    </row>
    <row r="242" spans="10:13" x14ac:dyDescent="0.2">
      <c r="J242">
        <v>2013</v>
      </c>
      <c r="L242">
        <v>3.05</v>
      </c>
      <c r="M242">
        <v>105</v>
      </c>
    </row>
    <row r="243" spans="10:13" x14ac:dyDescent="0.2">
      <c r="J243">
        <v>2013</v>
      </c>
      <c r="L243">
        <v>3.1</v>
      </c>
      <c r="M243">
        <v>105</v>
      </c>
    </row>
    <row r="244" spans="10:13" x14ac:dyDescent="0.2">
      <c r="J244">
        <v>2013</v>
      </c>
      <c r="L244">
        <v>3.15</v>
      </c>
      <c r="M244">
        <v>105</v>
      </c>
    </row>
    <row r="245" spans="10:13" x14ac:dyDescent="0.2">
      <c r="J245">
        <v>2013</v>
      </c>
      <c r="L245">
        <v>3.2</v>
      </c>
      <c r="M245">
        <v>105</v>
      </c>
    </row>
    <row r="246" spans="10:13" x14ac:dyDescent="0.2">
      <c r="J246">
        <v>2013</v>
      </c>
      <c r="L246">
        <v>3.25</v>
      </c>
      <c r="M246">
        <v>105</v>
      </c>
    </row>
    <row r="247" spans="10:13" x14ac:dyDescent="0.2">
      <c r="J247">
        <v>2013</v>
      </c>
      <c r="L247">
        <v>3.3</v>
      </c>
      <c r="M247">
        <v>105</v>
      </c>
    </row>
    <row r="248" spans="10:13" x14ac:dyDescent="0.2">
      <c r="J248">
        <v>2013</v>
      </c>
      <c r="L248">
        <v>3.35</v>
      </c>
      <c r="M248">
        <v>105</v>
      </c>
    </row>
    <row r="249" spans="10:13" x14ac:dyDescent="0.2">
      <c r="J249">
        <v>2013</v>
      </c>
      <c r="L249">
        <v>3.4</v>
      </c>
      <c r="M249">
        <v>105</v>
      </c>
    </row>
    <row r="250" spans="10:13" x14ac:dyDescent="0.2">
      <c r="J250">
        <v>2013</v>
      </c>
      <c r="L250">
        <v>3.45</v>
      </c>
      <c r="M250">
        <v>105</v>
      </c>
    </row>
    <row r="251" spans="10:13" x14ac:dyDescent="0.2">
      <c r="J251">
        <v>2013</v>
      </c>
      <c r="L251">
        <v>3.5</v>
      </c>
      <c r="M251">
        <v>105</v>
      </c>
    </row>
    <row r="252" spans="10:13" x14ac:dyDescent="0.2">
      <c r="J252">
        <v>2013</v>
      </c>
      <c r="L252">
        <v>3.55</v>
      </c>
      <c r="M252">
        <v>105</v>
      </c>
    </row>
    <row r="253" spans="10:13" x14ac:dyDescent="0.2">
      <c r="J253">
        <v>2013</v>
      </c>
      <c r="L253">
        <v>3.6</v>
      </c>
      <c r="M253">
        <v>105</v>
      </c>
    </row>
    <row r="254" spans="10:13" x14ac:dyDescent="0.2">
      <c r="J254">
        <v>2013</v>
      </c>
      <c r="L254">
        <v>3.65</v>
      </c>
      <c r="M254">
        <v>105</v>
      </c>
    </row>
    <row r="255" spans="10:13" x14ac:dyDescent="0.2">
      <c r="J255">
        <v>2013</v>
      </c>
      <c r="L255">
        <v>3.7</v>
      </c>
      <c r="M255">
        <v>105</v>
      </c>
    </row>
    <row r="256" spans="10:13" x14ac:dyDescent="0.2">
      <c r="J256">
        <v>2013</v>
      </c>
      <c r="L256">
        <v>3.75</v>
      </c>
      <c r="M256">
        <v>105</v>
      </c>
    </row>
    <row r="257" spans="10:13" x14ac:dyDescent="0.2">
      <c r="J257">
        <v>2013</v>
      </c>
      <c r="L257">
        <v>3.8</v>
      </c>
      <c r="M257">
        <v>105</v>
      </c>
    </row>
    <row r="258" spans="10:13" x14ac:dyDescent="0.2">
      <c r="J258">
        <v>2013</v>
      </c>
      <c r="L258">
        <v>3.85</v>
      </c>
      <c r="M258">
        <v>105</v>
      </c>
    </row>
    <row r="259" spans="10:13" x14ac:dyDescent="0.2">
      <c r="J259">
        <v>2013</v>
      </c>
      <c r="L259">
        <v>3.9</v>
      </c>
      <c r="M259">
        <v>105</v>
      </c>
    </row>
    <row r="260" spans="10:13" x14ac:dyDescent="0.2">
      <c r="J260">
        <v>2013</v>
      </c>
      <c r="L260">
        <v>3.95</v>
      </c>
      <c r="M260">
        <v>105</v>
      </c>
    </row>
    <row r="261" spans="10:13" x14ac:dyDescent="0.2">
      <c r="J261">
        <v>2013</v>
      </c>
      <c r="L261">
        <v>4</v>
      </c>
      <c r="M261">
        <v>115.5</v>
      </c>
    </row>
    <row r="262" spans="10:13" x14ac:dyDescent="0.2">
      <c r="J262">
        <v>2013</v>
      </c>
      <c r="L262">
        <v>4.05</v>
      </c>
      <c r="M262">
        <v>115.5</v>
      </c>
    </row>
    <row r="263" spans="10:13" x14ac:dyDescent="0.2">
      <c r="J263">
        <v>2013</v>
      </c>
      <c r="L263">
        <v>4.0999999999999996</v>
      </c>
      <c r="M263">
        <v>115.5</v>
      </c>
    </row>
    <row r="264" spans="10:13" x14ac:dyDescent="0.2">
      <c r="J264">
        <v>2013</v>
      </c>
      <c r="L264">
        <v>4.1500000000000004</v>
      </c>
      <c r="M264">
        <v>115.5</v>
      </c>
    </row>
    <row r="265" spans="10:13" x14ac:dyDescent="0.2">
      <c r="J265">
        <v>2013</v>
      </c>
      <c r="L265">
        <v>4.2</v>
      </c>
      <c r="M265">
        <v>115.5</v>
      </c>
    </row>
    <row r="266" spans="10:13" x14ac:dyDescent="0.2">
      <c r="J266">
        <v>2013</v>
      </c>
      <c r="L266">
        <v>4.25</v>
      </c>
      <c r="M266">
        <v>115.5</v>
      </c>
    </row>
    <row r="267" spans="10:13" x14ac:dyDescent="0.2">
      <c r="J267">
        <v>2013</v>
      </c>
      <c r="L267">
        <v>4.3</v>
      </c>
      <c r="M267">
        <v>115.5</v>
      </c>
    </row>
    <row r="268" spans="10:13" x14ac:dyDescent="0.2">
      <c r="J268">
        <v>2013</v>
      </c>
      <c r="L268">
        <v>4.3499999999999996</v>
      </c>
      <c r="M268">
        <v>115.5</v>
      </c>
    </row>
    <row r="269" spans="10:13" x14ac:dyDescent="0.2">
      <c r="J269">
        <v>2013</v>
      </c>
      <c r="L269">
        <v>4.4000000000000004</v>
      </c>
      <c r="M269">
        <v>115.5</v>
      </c>
    </row>
    <row r="270" spans="10:13" x14ac:dyDescent="0.2">
      <c r="J270">
        <v>2013</v>
      </c>
      <c r="L270">
        <v>4.45</v>
      </c>
      <c r="M270">
        <v>115.5</v>
      </c>
    </row>
    <row r="271" spans="10:13" x14ac:dyDescent="0.2">
      <c r="J271">
        <v>2013</v>
      </c>
      <c r="L271">
        <v>4.5</v>
      </c>
      <c r="M271">
        <v>115.5</v>
      </c>
    </row>
    <row r="272" spans="10:13" x14ac:dyDescent="0.2">
      <c r="J272">
        <v>2013</v>
      </c>
      <c r="L272">
        <v>4.55</v>
      </c>
      <c r="M272">
        <v>115.5</v>
      </c>
    </row>
    <row r="273" spans="10:13" x14ac:dyDescent="0.2">
      <c r="J273">
        <v>2013</v>
      </c>
      <c r="L273">
        <v>4.5999999999999996</v>
      </c>
      <c r="M273">
        <v>115.5</v>
      </c>
    </row>
    <row r="274" spans="10:13" x14ac:dyDescent="0.2">
      <c r="J274">
        <v>2013</v>
      </c>
      <c r="L274">
        <v>4.6500000000000004</v>
      </c>
      <c r="M274">
        <v>115.5</v>
      </c>
    </row>
    <row r="275" spans="10:13" x14ac:dyDescent="0.2">
      <c r="J275">
        <v>2013</v>
      </c>
      <c r="L275">
        <v>4.7</v>
      </c>
      <c r="M275">
        <v>115.5</v>
      </c>
    </row>
    <row r="276" spans="10:13" x14ac:dyDescent="0.2">
      <c r="J276">
        <v>2013</v>
      </c>
      <c r="L276">
        <v>4.75</v>
      </c>
      <c r="M276">
        <v>115.5</v>
      </c>
    </row>
    <row r="277" spans="10:13" x14ac:dyDescent="0.2">
      <c r="J277">
        <v>2013</v>
      </c>
      <c r="L277">
        <v>4.8</v>
      </c>
      <c r="M277">
        <v>115.5</v>
      </c>
    </row>
    <row r="278" spans="10:13" x14ac:dyDescent="0.2">
      <c r="J278">
        <v>2013</v>
      </c>
      <c r="L278">
        <v>4.8499999999999996</v>
      </c>
      <c r="M278">
        <v>115.5</v>
      </c>
    </row>
    <row r="279" spans="10:13" x14ac:dyDescent="0.2">
      <c r="J279">
        <v>2013</v>
      </c>
      <c r="L279">
        <v>4.9000000000000004</v>
      </c>
      <c r="M279">
        <v>115.5</v>
      </c>
    </row>
    <row r="280" spans="10:13" x14ac:dyDescent="0.2">
      <c r="J280">
        <v>2013</v>
      </c>
      <c r="L280">
        <v>4.95</v>
      </c>
      <c r="M280">
        <v>115.5</v>
      </c>
    </row>
    <row r="281" spans="10:13" x14ac:dyDescent="0.2">
      <c r="J281">
        <v>2013</v>
      </c>
      <c r="L281">
        <v>5</v>
      </c>
      <c r="M281">
        <v>157.5</v>
      </c>
    </row>
    <row r="282" spans="10:13" x14ac:dyDescent="0.2">
      <c r="J282">
        <v>2013</v>
      </c>
      <c r="L282">
        <v>5.05</v>
      </c>
      <c r="M282">
        <v>157.5</v>
      </c>
    </row>
    <row r="283" spans="10:13" x14ac:dyDescent="0.2">
      <c r="J283">
        <v>2013</v>
      </c>
      <c r="L283">
        <v>5.0999999999999996</v>
      </c>
      <c r="M283">
        <v>157.5</v>
      </c>
    </row>
    <row r="284" spans="10:13" x14ac:dyDescent="0.2">
      <c r="J284">
        <v>2013</v>
      </c>
      <c r="L284">
        <v>5.15</v>
      </c>
      <c r="M284">
        <v>157.5</v>
      </c>
    </row>
    <row r="285" spans="10:13" x14ac:dyDescent="0.2">
      <c r="J285">
        <v>2013</v>
      </c>
      <c r="L285">
        <v>5.2</v>
      </c>
      <c r="M285">
        <v>157.5</v>
      </c>
    </row>
    <row r="286" spans="10:13" x14ac:dyDescent="0.2">
      <c r="J286">
        <v>2013</v>
      </c>
      <c r="L286">
        <v>5.25</v>
      </c>
      <c r="M286">
        <v>157.5</v>
      </c>
    </row>
    <row r="287" spans="10:13" x14ac:dyDescent="0.2">
      <c r="J287">
        <v>2013</v>
      </c>
      <c r="L287">
        <v>5.3</v>
      </c>
      <c r="M287">
        <v>157.5</v>
      </c>
    </row>
    <row r="288" spans="10:13" x14ac:dyDescent="0.2">
      <c r="J288">
        <v>2013</v>
      </c>
      <c r="L288">
        <v>5.35</v>
      </c>
      <c r="M288">
        <v>157.5</v>
      </c>
    </row>
    <row r="289" spans="10:13" x14ac:dyDescent="0.2">
      <c r="J289">
        <v>2013</v>
      </c>
      <c r="L289">
        <v>5.4</v>
      </c>
      <c r="M289">
        <v>157.5</v>
      </c>
    </row>
    <row r="290" spans="10:13" x14ac:dyDescent="0.2">
      <c r="J290">
        <v>2013</v>
      </c>
      <c r="L290">
        <v>5.45</v>
      </c>
      <c r="M290">
        <v>157.5</v>
      </c>
    </row>
    <row r="291" spans="10:13" x14ac:dyDescent="0.2">
      <c r="J291">
        <v>2013</v>
      </c>
      <c r="L291">
        <v>5.5</v>
      </c>
      <c r="M291">
        <v>157.5</v>
      </c>
    </row>
    <row r="292" spans="10:13" x14ac:dyDescent="0.2">
      <c r="J292">
        <v>2013</v>
      </c>
      <c r="L292">
        <v>5.55</v>
      </c>
      <c r="M292">
        <v>157.5</v>
      </c>
    </row>
    <row r="293" spans="10:13" x14ac:dyDescent="0.2">
      <c r="J293">
        <v>2013</v>
      </c>
      <c r="L293">
        <v>5.6</v>
      </c>
      <c r="M293">
        <v>157.5</v>
      </c>
    </row>
    <row r="294" spans="10:13" x14ac:dyDescent="0.2">
      <c r="J294">
        <v>2013</v>
      </c>
      <c r="L294">
        <v>5.65</v>
      </c>
      <c r="M294">
        <v>157.5</v>
      </c>
    </row>
    <row r="295" spans="10:13" x14ac:dyDescent="0.2">
      <c r="J295">
        <v>2013</v>
      </c>
      <c r="L295">
        <v>5.7</v>
      </c>
      <c r="M295">
        <v>157.5</v>
      </c>
    </row>
    <row r="296" spans="10:13" x14ac:dyDescent="0.2">
      <c r="J296">
        <v>2013</v>
      </c>
      <c r="L296">
        <v>5.75</v>
      </c>
      <c r="M296">
        <v>157.5</v>
      </c>
    </row>
    <row r="297" spans="10:13" x14ac:dyDescent="0.2">
      <c r="J297">
        <v>2013</v>
      </c>
      <c r="L297">
        <v>5.8</v>
      </c>
      <c r="M297">
        <v>157.5</v>
      </c>
    </row>
    <row r="298" spans="10:13" x14ac:dyDescent="0.2">
      <c r="J298">
        <v>2013</v>
      </c>
      <c r="L298">
        <v>5.85</v>
      </c>
      <c r="M298">
        <v>157.5</v>
      </c>
    </row>
    <row r="299" spans="10:13" x14ac:dyDescent="0.2">
      <c r="J299">
        <v>2013</v>
      </c>
      <c r="L299">
        <v>5.9</v>
      </c>
      <c r="M299">
        <v>157.5</v>
      </c>
    </row>
    <row r="300" spans="10:13" x14ac:dyDescent="0.2">
      <c r="J300">
        <v>2013</v>
      </c>
      <c r="L300">
        <v>5.95</v>
      </c>
      <c r="M300">
        <v>157.5</v>
      </c>
    </row>
    <row r="301" spans="10:13" x14ac:dyDescent="0.2">
      <c r="J301">
        <v>2013</v>
      </c>
      <c r="L301">
        <v>6</v>
      </c>
      <c r="M301">
        <v>157.5</v>
      </c>
    </row>
    <row r="302" spans="10:13" x14ac:dyDescent="0.2">
      <c r="J302">
        <v>2013</v>
      </c>
      <c r="L302">
        <v>6.05</v>
      </c>
      <c r="M302">
        <v>157.5</v>
      </c>
    </row>
    <row r="303" spans="10:13" x14ac:dyDescent="0.2">
      <c r="J303">
        <v>2013</v>
      </c>
      <c r="L303">
        <v>6.1</v>
      </c>
      <c r="M303">
        <v>157.5</v>
      </c>
    </row>
    <row r="304" spans="10:13" x14ac:dyDescent="0.2">
      <c r="J304">
        <v>2013</v>
      </c>
      <c r="L304">
        <v>6.15</v>
      </c>
      <c r="M304">
        <v>157.5</v>
      </c>
    </row>
    <row r="305" spans="10:13" x14ac:dyDescent="0.2">
      <c r="J305">
        <v>2013</v>
      </c>
      <c r="L305">
        <v>6.2</v>
      </c>
      <c r="M305">
        <v>157.5</v>
      </c>
    </row>
    <row r="306" spans="10:13" x14ac:dyDescent="0.2">
      <c r="J306">
        <v>2013</v>
      </c>
      <c r="L306">
        <v>6.25</v>
      </c>
      <c r="M306">
        <v>157.5</v>
      </c>
    </row>
    <row r="307" spans="10:13" x14ac:dyDescent="0.2">
      <c r="J307">
        <v>2013</v>
      </c>
      <c r="L307">
        <v>6.3</v>
      </c>
      <c r="M307">
        <v>157.5</v>
      </c>
    </row>
    <row r="308" spans="10:13" x14ac:dyDescent="0.2">
      <c r="J308">
        <v>2013</v>
      </c>
      <c r="L308">
        <v>6.35</v>
      </c>
      <c r="M308">
        <v>157.5</v>
      </c>
    </row>
    <row r="309" spans="10:13" x14ac:dyDescent="0.2">
      <c r="J309">
        <v>2013</v>
      </c>
      <c r="L309">
        <v>6.4</v>
      </c>
      <c r="M309">
        <v>157.5</v>
      </c>
    </row>
    <row r="310" spans="10:13" x14ac:dyDescent="0.2">
      <c r="J310">
        <v>2013</v>
      </c>
      <c r="L310">
        <v>6.45</v>
      </c>
      <c r="M310">
        <v>157.5</v>
      </c>
    </row>
    <row r="311" spans="10:13" x14ac:dyDescent="0.2">
      <c r="J311">
        <v>2013</v>
      </c>
      <c r="L311">
        <v>6.5</v>
      </c>
      <c r="M311">
        <v>157.5</v>
      </c>
    </row>
    <row r="312" spans="10:13" x14ac:dyDescent="0.2">
      <c r="J312">
        <v>2013</v>
      </c>
      <c r="L312">
        <v>6.55</v>
      </c>
      <c r="M312">
        <v>157.5</v>
      </c>
    </row>
    <row r="313" spans="10:13" x14ac:dyDescent="0.2">
      <c r="J313">
        <v>2013</v>
      </c>
      <c r="L313">
        <v>6.6</v>
      </c>
      <c r="M313">
        <v>157.5</v>
      </c>
    </row>
    <row r="314" spans="10:13" x14ac:dyDescent="0.2">
      <c r="J314">
        <v>2013</v>
      </c>
      <c r="L314">
        <v>6.65</v>
      </c>
      <c r="M314">
        <v>157.5</v>
      </c>
    </row>
    <row r="315" spans="10:13" x14ac:dyDescent="0.2">
      <c r="J315">
        <v>2013</v>
      </c>
      <c r="L315">
        <v>6.7</v>
      </c>
      <c r="M315">
        <v>157.5</v>
      </c>
    </row>
    <row r="316" spans="10:13" x14ac:dyDescent="0.2">
      <c r="J316">
        <v>2013</v>
      </c>
      <c r="L316">
        <v>6.75</v>
      </c>
      <c r="M316">
        <v>157.5</v>
      </c>
    </row>
    <row r="317" spans="10:13" x14ac:dyDescent="0.2">
      <c r="J317">
        <v>2013</v>
      </c>
      <c r="L317">
        <v>6.8</v>
      </c>
      <c r="M317">
        <v>157.5</v>
      </c>
    </row>
    <row r="318" spans="10:13" x14ac:dyDescent="0.2">
      <c r="J318">
        <v>2013</v>
      </c>
      <c r="L318">
        <v>6.85</v>
      </c>
      <c r="M318">
        <v>157.5</v>
      </c>
    </row>
    <row r="319" spans="10:13" x14ac:dyDescent="0.2">
      <c r="J319">
        <v>2013</v>
      </c>
      <c r="L319">
        <v>6.9</v>
      </c>
      <c r="M319">
        <v>157.5</v>
      </c>
    </row>
    <row r="320" spans="10:13" x14ac:dyDescent="0.2">
      <c r="J320">
        <v>2013</v>
      </c>
      <c r="L320">
        <v>6.95</v>
      </c>
      <c r="M320">
        <v>157.5</v>
      </c>
    </row>
    <row r="321" spans="10:13" x14ac:dyDescent="0.2">
      <c r="J321">
        <v>2013</v>
      </c>
      <c r="L321">
        <v>7</v>
      </c>
      <c r="M321">
        <v>157.5</v>
      </c>
    </row>
    <row r="322" spans="10:13" x14ac:dyDescent="0.2">
      <c r="J322">
        <v>2013</v>
      </c>
      <c r="L322">
        <v>7.05</v>
      </c>
      <c r="M322">
        <v>157.5</v>
      </c>
    </row>
    <row r="323" spans="10:13" x14ac:dyDescent="0.2">
      <c r="J323">
        <v>2013</v>
      </c>
      <c r="L323">
        <v>7.1</v>
      </c>
      <c r="M323">
        <v>157.5</v>
      </c>
    </row>
    <row r="324" spans="10:13" x14ac:dyDescent="0.2">
      <c r="J324">
        <v>2013</v>
      </c>
      <c r="L324">
        <v>7.15</v>
      </c>
      <c r="M324">
        <v>157.5</v>
      </c>
    </row>
    <row r="325" spans="10:13" x14ac:dyDescent="0.2">
      <c r="J325">
        <v>2013</v>
      </c>
      <c r="L325">
        <v>7.2</v>
      </c>
      <c r="M325">
        <v>157.5</v>
      </c>
    </row>
    <row r="326" spans="10:13" x14ac:dyDescent="0.2">
      <c r="J326">
        <v>2013</v>
      </c>
      <c r="L326">
        <v>7.25</v>
      </c>
      <c r="M326">
        <v>157.5</v>
      </c>
    </row>
    <row r="327" spans="10:13" x14ac:dyDescent="0.2">
      <c r="J327">
        <v>2013</v>
      </c>
      <c r="L327">
        <v>7.3</v>
      </c>
      <c r="M327">
        <v>157.5</v>
      </c>
    </row>
    <row r="328" spans="10:13" x14ac:dyDescent="0.2">
      <c r="J328">
        <v>2013</v>
      </c>
      <c r="L328">
        <v>7.35</v>
      </c>
      <c r="M328">
        <v>157.5</v>
      </c>
    </row>
    <row r="329" spans="10:13" x14ac:dyDescent="0.2">
      <c r="J329">
        <v>2013</v>
      </c>
      <c r="L329">
        <v>7.4</v>
      </c>
      <c r="M329">
        <v>157.5</v>
      </c>
    </row>
    <row r="330" spans="10:13" x14ac:dyDescent="0.2">
      <c r="J330">
        <v>2013</v>
      </c>
      <c r="L330">
        <v>7.45</v>
      </c>
      <c r="M330">
        <v>157.5</v>
      </c>
    </row>
    <row r="331" spans="10:13" x14ac:dyDescent="0.2">
      <c r="J331">
        <v>2013</v>
      </c>
      <c r="L331">
        <v>7.5</v>
      </c>
      <c r="M331">
        <v>157.5</v>
      </c>
    </row>
    <row r="332" spans="10:13" x14ac:dyDescent="0.2">
      <c r="J332">
        <v>2013</v>
      </c>
      <c r="L332">
        <v>7.55</v>
      </c>
      <c r="M332">
        <v>157.5</v>
      </c>
    </row>
    <row r="333" spans="10:13" x14ac:dyDescent="0.2">
      <c r="J333">
        <v>2013</v>
      </c>
      <c r="L333">
        <v>7.6</v>
      </c>
      <c r="M333">
        <v>157.5</v>
      </c>
    </row>
    <row r="334" spans="10:13" x14ac:dyDescent="0.2">
      <c r="J334">
        <v>2013</v>
      </c>
      <c r="L334">
        <v>7.65</v>
      </c>
      <c r="M334">
        <v>157.5</v>
      </c>
    </row>
    <row r="335" spans="10:13" x14ac:dyDescent="0.2">
      <c r="J335">
        <v>2013</v>
      </c>
      <c r="L335">
        <v>7.7</v>
      </c>
      <c r="M335">
        <v>157.5</v>
      </c>
    </row>
    <row r="336" spans="10:13" x14ac:dyDescent="0.2">
      <c r="J336">
        <v>2013</v>
      </c>
      <c r="L336">
        <v>7.75</v>
      </c>
      <c r="M336">
        <v>157.5</v>
      </c>
    </row>
    <row r="337" spans="10:13" x14ac:dyDescent="0.2">
      <c r="J337">
        <v>2013</v>
      </c>
      <c r="L337">
        <v>7.8</v>
      </c>
      <c r="M337">
        <v>157.5</v>
      </c>
    </row>
    <row r="338" spans="10:13" x14ac:dyDescent="0.2">
      <c r="J338">
        <v>2013</v>
      </c>
      <c r="L338">
        <v>7.85</v>
      </c>
      <c r="M338">
        <v>157.5</v>
      </c>
    </row>
    <row r="339" spans="10:13" x14ac:dyDescent="0.2">
      <c r="J339">
        <v>2013</v>
      </c>
      <c r="L339">
        <v>7.9</v>
      </c>
      <c r="M339">
        <v>157.5</v>
      </c>
    </row>
    <row r="340" spans="10:13" x14ac:dyDescent="0.2">
      <c r="J340">
        <v>2013</v>
      </c>
      <c r="L340">
        <v>7.95</v>
      </c>
      <c r="M340">
        <v>157.5</v>
      </c>
    </row>
    <row r="341" spans="10:13" x14ac:dyDescent="0.2">
      <c r="J341">
        <v>2013</v>
      </c>
      <c r="L341">
        <v>8</v>
      </c>
      <c r="M341">
        <v>157.5</v>
      </c>
    </row>
    <row r="342" spans="10:13" x14ac:dyDescent="0.2">
      <c r="J342">
        <v>2013</v>
      </c>
      <c r="L342">
        <v>8.0500000000000007</v>
      </c>
      <c r="M342">
        <v>157.5</v>
      </c>
    </row>
    <row r="343" spans="10:13" x14ac:dyDescent="0.2">
      <c r="J343">
        <v>2013</v>
      </c>
      <c r="L343">
        <v>8.1</v>
      </c>
      <c r="M343">
        <v>157.5</v>
      </c>
    </row>
    <row r="344" spans="10:13" x14ac:dyDescent="0.2">
      <c r="J344">
        <v>2013</v>
      </c>
      <c r="L344">
        <v>8.15</v>
      </c>
      <c r="M344">
        <v>157.5</v>
      </c>
    </row>
    <row r="345" spans="10:13" x14ac:dyDescent="0.2">
      <c r="J345">
        <v>2013</v>
      </c>
      <c r="L345">
        <v>8.1999999999999993</v>
      </c>
      <c r="M345">
        <v>157.5</v>
      </c>
    </row>
    <row r="346" spans="10:13" x14ac:dyDescent="0.2">
      <c r="J346">
        <v>2013</v>
      </c>
      <c r="L346">
        <v>8.25</v>
      </c>
      <c r="M346">
        <v>157.5</v>
      </c>
    </row>
    <row r="347" spans="10:13" x14ac:dyDescent="0.2">
      <c r="J347">
        <v>2013</v>
      </c>
      <c r="L347">
        <v>8.3000000000000007</v>
      </c>
      <c r="M347">
        <v>157.5</v>
      </c>
    </row>
    <row r="348" spans="10:13" x14ac:dyDescent="0.2">
      <c r="J348">
        <v>2013</v>
      </c>
      <c r="L348">
        <v>8.35</v>
      </c>
      <c r="M348">
        <v>157.5</v>
      </c>
    </row>
    <row r="349" spans="10:13" x14ac:dyDescent="0.2">
      <c r="J349">
        <v>2013</v>
      </c>
      <c r="L349">
        <v>8.4</v>
      </c>
      <c r="M349">
        <v>157.5</v>
      </c>
    </row>
    <row r="350" spans="10:13" x14ac:dyDescent="0.2">
      <c r="J350">
        <v>2013</v>
      </c>
      <c r="L350">
        <v>8.4499999999999993</v>
      </c>
      <c r="M350">
        <v>157.5</v>
      </c>
    </row>
    <row r="351" spans="10:13" x14ac:dyDescent="0.2">
      <c r="J351">
        <v>2013</v>
      </c>
      <c r="L351">
        <v>8.5</v>
      </c>
      <c r="M351">
        <v>157.5</v>
      </c>
    </row>
    <row r="352" spans="10:13" x14ac:dyDescent="0.2">
      <c r="J352">
        <v>2013</v>
      </c>
      <c r="L352">
        <v>8.5500000000000007</v>
      </c>
      <c r="M352">
        <v>157.5</v>
      </c>
    </row>
    <row r="353" spans="10:13" x14ac:dyDescent="0.2">
      <c r="J353">
        <v>2013</v>
      </c>
      <c r="L353">
        <v>8.6</v>
      </c>
      <c r="M353">
        <v>157.5</v>
      </c>
    </row>
    <row r="354" spans="10:13" x14ac:dyDescent="0.2">
      <c r="J354">
        <v>2013</v>
      </c>
      <c r="L354">
        <v>8.65</v>
      </c>
      <c r="M354">
        <v>157.5</v>
      </c>
    </row>
    <row r="355" spans="10:13" x14ac:dyDescent="0.2">
      <c r="J355">
        <v>2013</v>
      </c>
      <c r="L355">
        <v>8.6999999999999993</v>
      </c>
      <c r="M355">
        <v>157.5</v>
      </c>
    </row>
    <row r="356" spans="10:13" x14ac:dyDescent="0.2">
      <c r="J356">
        <v>2013</v>
      </c>
      <c r="L356">
        <v>8.75</v>
      </c>
      <c r="M356">
        <v>157.5</v>
      </c>
    </row>
    <row r="357" spans="10:13" x14ac:dyDescent="0.2">
      <c r="J357">
        <v>2013</v>
      </c>
      <c r="L357">
        <v>8.8000000000000007</v>
      </c>
      <c r="M357">
        <v>157.5</v>
      </c>
    </row>
    <row r="358" spans="10:13" x14ac:dyDescent="0.2">
      <c r="J358">
        <v>2013</v>
      </c>
      <c r="L358">
        <v>8.85</v>
      </c>
      <c r="M358">
        <v>157.5</v>
      </c>
    </row>
    <row r="359" spans="10:13" x14ac:dyDescent="0.2">
      <c r="J359">
        <v>2013</v>
      </c>
      <c r="L359">
        <v>8.9</v>
      </c>
      <c r="M359">
        <v>157.5</v>
      </c>
    </row>
    <row r="360" spans="10:13" x14ac:dyDescent="0.2">
      <c r="J360">
        <v>2013</v>
      </c>
      <c r="L360">
        <v>8.9499999999999993</v>
      </c>
      <c r="M360">
        <v>157.5</v>
      </c>
    </row>
    <row r="361" spans="10:13" x14ac:dyDescent="0.2">
      <c r="J361">
        <v>2013</v>
      </c>
      <c r="L361">
        <v>9</v>
      </c>
      <c r="M361">
        <v>157.5</v>
      </c>
    </row>
    <row r="362" spans="10:13" x14ac:dyDescent="0.2">
      <c r="J362">
        <v>2013</v>
      </c>
      <c r="L362">
        <v>9.0500000000000007</v>
      </c>
      <c r="M362">
        <v>157.5</v>
      </c>
    </row>
    <row r="363" spans="10:13" x14ac:dyDescent="0.2">
      <c r="J363">
        <v>2013</v>
      </c>
      <c r="L363">
        <v>9.1</v>
      </c>
      <c r="M363">
        <v>157.5</v>
      </c>
    </row>
    <row r="364" spans="10:13" x14ac:dyDescent="0.2">
      <c r="J364">
        <v>2013</v>
      </c>
      <c r="L364">
        <v>9.15</v>
      </c>
      <c r="M364">
        <v>157.5</v>
      </c>
    </row>
    <row r="365" spans="10:13" x14ac:dyDescent="0.2">
      <c r="J365">
        <v>2013</v>
      </c>
      <c r="L365">
        <v>9.1999999999999993</v>
      </c>
      <c r="M365">
        <v>157.5</v>
      </c>
    </row>
    <row r="366" spans="10:13" x14ac:dyDescent="0.2">
      <c r="J366">
        <v>2013</v>
      </c>
      <c r="L366">
        <v>9.25</v>
      </c>
      <c r="M366">
        <v>157.5</v>
      </c>
    </row>
    <row r="367" spans="10:13" x14ac:dyDescent="0.2">
      <c r="J367">
        <v>2013</v>
      </c>
      <c r="L367">
        <v>9.3000000000000007</v>
      </c>
      <c r="M367">
        <v>157.5</v>
      </c>
    </row>
    <row r="368" spans="10:13" x14ac:dyDescent="0.2">
      <c r="J368">
        <v>2013</v>
      </c>
      <c r="L368">
        <v>9.35</v>
      </c>
      <c r="M368">
        <v>157.5</v>
      </c>
    </row>
    <row r="369" spans="10:13" x14ac:dyDescent="0.2">
      <c r="J369">
        <v>2013</v>
      </c>
      <c r="L369">
        <v>9.4</v>
      </c>
      <c r="M369">
        <v>157.5</v>
      </c>
    </row>
    <row r="370" spans="10:13" x14ac:dyDescent="0.2">
      <c r="J370">
        <v>2013</v>
      </c>
      <c r="L370">
        <v>9.4499999999999993</v>
      </c>
      <c r="M370">
        <v>157.5</v>
      </c>
    </row>
    <row r="371" spans="10:13" x14ac:dyDescent="0.2">
      <c r="J371">
        <v>2013</v>
      </c>
      <c r="L371">
        <v>9.5</v>
      </c>
      <c r="M371">
        <v>157.5</v>
      </c>
    </row>
    <row r="372" spans="10:13" x14ac:dyDescent="0.2">
      <c r="J372">
        <v>2013</v>
      </c>
      <c r="L372">
        <v>9.5500000000000007</v>
      </c>
      <c r="M372">
        <v>157.5</v>
      </c>
    </row>
    <row r="373" spans="10:13" x14ac:dyDescent="0.2">
      <c r="J373">
        <v>2013</v>
      </c>
      <c r="L373">
        <v>9.6</v>
      </c>
      <c r="M373">
        <v>157.5</v>
      </c>
    </row>
    <row r="374" spans="10:13" x14ac:dyDescent="0.2">
      <c r="J374">
        <v>2013</v>
      </c>
      <c r="L374">
        <v>9.65</v>
      </c>
      <c r="M374">
        <v>157.5</v>
      </c>
    </row>
    <row r="375" spans="10:13" x14ac:dyDescent="0.2">
      <c r="J375">
        <v>2013</v>
      </c>
      <c r="L375">
        <v>9.6999999999999993</v>
      </c>
      <c r="M375">
        <v>157.5</v>
      </c>
    </row>
    <row r="376" spans="10:13" x14ac:dyDescent="0.2">
      <c r="J376">
        <v>2013</v>
      </c>
      <c r="L376">
        <v>9.75</v>
      </c>
      <c r="M376">
        <v>157.5</v>
      </c>
    </row>
    <row r="377" spans="10:13" x14ac:dyDescent="0.2">
      <c r="J377">
        <v>2013</v>
      </c>
      <c r="L377">
        <v>9.8000000000000007</v>
      </c>
      <c r="M377">
        <v>157.5</v>
      </c>
    </row>
    <row r="378" spans="10:13" x14ac:dyDescent="0.2">
      <c r="J378">
        <v>2013</v>
      </c>
      <c r="L378">
        <v>9.85</v>
      </c>
      <c r="M378">
        <v>157.5</v>
      </c>
    </row>
    <row r="379" spans="10:13" x14ac:dyDescent="0.2">
      <c r="J379">
        <v>2013</v>
      </c>
      <c r="L379">
        <v>9.9</v>
      </c>
      <c r="M379">
        <v>157.5</v>
      </c>
    </row>
    <row r="380" spans="10:13" x14ac:dyDescent="0.2">
      <c r="J380">
        <v>2013</v>
      </c>
      <c r="L380">
        <v>9.9499999999999993</v>
      </c>
      <c r="M380">
        <v>157.5</v>
      </c>
    </row>
    <row r="381" spans="10:13" x14ac:dyDescent="0.2">
      <c r="J381">
        <v>2013</v>
      </c>
      <c r="L381">
        <v>10</v>
      </c>
      <c r="M381">
        <v>157.5</v>
      </c>
    </row>
    <row r="382" spans="10:13" x14ac:dyDescent="0.2">
      <c r="J382">
        <v>2014</v>
      </c>
      <c r="L382">
        <v>0.1</v>
      </c>
      <c r="M382">
        <v>93.71</v>
      </c>
    </row>
    <row r="383" spans="10:13" x14ac:dyDescent="0.2">
      <c r="J383">
        <v>2014</v>
      </c>
      <c r="L383">
        <v>0.15</v>
      </c>
      <c r="M383">
        <v>93.71</v>
      </c>
    </row>
    <row r="384" spans="10:13" x14ac:dyDescent="0.2">
      <c r="J384">
        <v>2014</v>
      </c>
      <c r="L384">
        <v>0.2</v>
      </c>
      <c r="M384">
        <v>93.71</v>
      </c>
    </row>
    <row r="385" spans="10:13" x14ac:dyDescent="0.2">
      <c r="J385">
        <v>2014</v>
      </c>
      <c r="L385">
        <v>0.25</v>
      </c>
      <c r="M385">
        <v>93.71</v>
      </c>
    </row>
    <row r="386" spans="10:13" x14ac:dyDescent="0.2">
      <c r="J386">
        <v>2014</v>
      </c>
      <c r="L386">
        <v>0.3</v>
      </c>
      <c r="M386">
        <v>93.71</v>
      </c>
    </row>
    <row r="387" spans="10:13" x14ac:dyDescent="0.2">
      <c r="J387">
        <v>2014</v>
      </c>
      <c r="L387">
        <v>0.35</v>
      </c>
      <c r="M387">
        <v>93.71</v>
      </c>
    </row>
    <row r="388" spans="10:13" x14ac:dyDescent="0.2">
      <c r="J388">
        <v>2014</v>
      </c>
      <c r="L388">
        <v>0.4</v>
      </c>
      <c r="M388">
        <v>93.71</v>
      </c>
    </row>
    <row r="389" spans="10:13" x14ac:dyDescent="0.2">
      <c r="J389">
        <v>2014</v>
      </c>
      <c r="L389">
        <v>0.45</v>
      </c>
      <c r="M389">
        <v>93.71</v>
      </c>
    </row>
    <row r="390" spans="10:13" x14ac:dyDescent="0.2">
      <c r="J390">
        <v>2014</v>
      </c>
      <c r="L390">
        <v>0.5</v>
      </c>
      <c r="M390">
        <v>93.71</v>
      </c>
    </row>
    <row r="391" spans="10:13" x14ac:dyDescent="0.2">
      <c r="J391">
        <v>2014</v>
      </c>
      <c r="L391">
        <v>0.55000000000000004</v>
      </c>
      <c r="M391">
        <v>93.71</v>
      </c>
    </row>
    <row r="392" spans="10:13" x14ac:dyDescent="0.2">
      <c r="J392">
        <v>2014</v>
      </c>
      <c r="L392">
        <v>0.6</v>
      </c>
      <c r="M392">
        <v>93.71</v>
      </c>
    </row>
    <row r="393" spans="10:13" x14ac:dyDescent="0.2">
      <c r="J393">
        <v>2014</v>
      </c>
      <c r="L393">
        <v>0.65</v>
      </c>
      <c r="M393">
        <v>93.71</v>
      </c>
    </row>
    <row r="394" spans="10:13" x14ac:dyDescent="0.2">
      <c r="J394">
        <v>2014</v>
      </c>
      <c r="L394">
        <v>0.7</v>
      </c>
      <c r="M394">
        <v>93.71</v>
      </c>
    </row>
    <row r="395" spans="10:13" x14ac:dyDescent="0.2">
      <c r="J395">
        <v>2014</v>
      </c>
      <c r="L395">
        <v>0.75</v>
      </c>
      <c r="M395">
        <v>93.71</v>
      </c>
    </row>
    <row r="396" spans="10:13" x14ac:dyDescent="0.2">
      <c r="J396">
        <v>2014</v>
      </c>
      <c r="L396">
        <v>0.8</v>
      </c>
      <c r="M396">
        <v>93.71</v>
      </c>
    </row>
    <row r="397" spans="10:13" x14ac:dyDescent="0.2">
      <c r="J397">
        <v>2014</v>
      </c>
      <c r="L397">
        <v>0.85</v>
      </c>
      <c r="M397">
        <v>93.71</v>
      </c>
    </row>
    <row r="398" spans="10:13" x14ac:dyDescent="0.2">
      <c r="J398">
        <v>2014</v>
      </c>
      <c r="L398">
        <v>0.9</v>
      </c>
      <c r="M398">
        <v>93.71</v>
      </c>
    </row>
    <row r="399" spans="10:13" x14ac:dyDescent="0.2">
      <c r="J399">
        <v>2014</v>
      </c>
      <c r="L399">
        <v>0.95</v>
      </c>
      <c r="M399">
        <v>93.71</v>
      </c>
    </row>
    <row r="400" spans="10:13" x14ac:dyDescent="0.2">
      <c r="J400">
        <v>2014</v>
      </c>
      <c r="L400">
        <v>1</v>
      </c>
      <c r="M400">
        <v>99.23</v>
      </c>
    </row>
    <row r="401" spans="10:13" x14ac:dyDescent="0.2">
      <c r="J401">
        <v>2014</v>
      </c>
      <c r="L401">
        <v>1.05</v>
      </c>
      <c r="M401">
        <v>99.23</v>
      </c>
    </row>
    <row r="402" spans="10:13" x14ac:dyDescent="0.2">
      <c r="J402">
        <v>2014</v>
      </c>
      <c r="L402">
        <v>1.1000000000000001</v>
      </c>
      <c r="M402">
        <v>99.23</v>
      </c>
    </row>
    <row r="403" spans="10:13" x14ac:dyDescent="0.2">
      <c r="J403">
        <v>2014</v>
      </c>
      <c r="L403">
        <v>1.1499999999999999</v>
      </c>
      <c r="M403">
        <v>99.23</v>
      </c>
    </row>
    <row r="404" spans="10:13" x14ac:dyDescent="0.2">
      <c r="J404">
        <v>2014</v>
      </c>
      <c r="L404">
        <v>1.2</v>
      </c>
      <c r="M404">
        <v>99.23</v>
      </c>
    </row>
    <row r="405" spans="10:13" x14ac:dyDescent="0.2">
      <c r="J405">
        <v>2014</v>
      </c>
      <c r="L405">
        <v>1.25</v>
      </c>
      <c r="M405">
        <v>99.23</v>
      </c>
    </row>
    <row r="406" spans="10:13" x14ac:dyDescent="0.2">
      <c r="J406">
        <v>2014</v>
      </c>
      <c r="L406">
        <v>1.3</v>
      </c>
      <c r="M406">
        <v>99.23</v>
      </c>
    </row>
    <row r="407" spans="10:13" x14ac:dyDescent="0.2">
      <c r="J407">
        <v>2014</v>
      </c>
      <c r="L407">
        <v>1.35</v>
      </c>
      <c r="M407">
        <v>99.23</v>
      </c>
    </row>
    <row r="408" spans="10:13" x14ac:dyDescent="0.2">
      <c r="J408">
        <v>2014</v>
      </c>
      <c r="L408">
        <v>1.4</v>
      </c>
      <c r="M408">
        <v>99.23</v>
      </c>
    </row>
    <row r="409" spans="10:13" x14ac:dyDescent="0.2">
      <c r="J409">
        <v>2014</v>
      </c>
      <c r="L409">
        <v>1.45</v>
      </c>
      <c r="M409">
        <v>99.23</v>
      </c>
    </row>
    <row r="410" spans="10:13" x14ac:dyDescent="0.2">
      <c r="J410">
        <v>2014</v>
      </c>
      <c r="L410">
        <v>1.5</v>
      </c>
      <c r="M410">
        <v>99.23</v>
      </c>
    </row>
    <row r="411" spans="10:13" x14ac:dyDescent="0.2">
      <c r="J411">
        <v>2014</v>
      </c>
      <c r="L411">
        <v>1.55</v>
      </c>
      <c r="M411">
        <v>99.23</v>
      </c>
    </row>
    <row r="412" spans="10:13" x14ac:dyDescent="0.2">
      <c r="J412">
        <v>2014</v>
      </c>
      <c r="L412">
        <v>1.6</v>
      </c>
      <c r="M412">
        <v>99.23</v>
      </c>
    </row>
    <row r="413" spans="10:13" x14ac:dyDescent="0.2">
      <c r="J413">
        <v>2014</v>
      </c>
      <c r="L413">
        <v>1.65</v>
      </c>
      <c r="M413">
        <v>99.23</v>
      </c>
    </row>
    <row r="414" spans="10:13" x14ac:dyDescent="0.2">
      <c r="J414">
        <v>2014</v>
      </c>
      <c r="L414">
        <v>1.7</v>
      </c>
      <c r="M414">
        <v>99.23</v>
      </c>
    </row>
    <row r="415" spans="10:13" x14ac:dyDescent="0.2">
      <c r="J415">
        <v>2014</v>
      </c>
      <c r="L415">
        <v>1.75</v>
      </c>
      <c r="M415">
        <v>99.23</v>
      </c>
    </row>
    <row r="416" spans="10:13" x14ac:dyDescent="0.2">
      <c r="J416">
        <v>2014</v>
      </c>
      <c r="L416">
        <v>1.8</v>
      </c>
      <c r="M416">
        <v>99.23</v>
      </c>
    </row>
    <row r="417" spans="10:13" x14ac:dyDescent="0.2">
      <c r="J417">
        <v>2014</v>
      </c>
      <c r="L417">
        <v>1.85</v>
      </c>
      <c r="M417">
        <v>99.23</v>
      </c>
    </row>
    <row r="418" spans="10:13" x14ac:dyDescent="0.2">
      <c r="J418">
        <v>2014</v>
      </c>
      <c r="L418">
        <v>1.9</v>
      </c>
      <c r="M418">
        <v>99.23</v>
      </c>
    </row>
    <row r="419" spans="10:13" x14ac:dyDescent="0.2">
      <c r="J419">
        <v>2014</v>
      </c>
      <c r="L419">
        <v>1.95</v>
      </c>
      <c r="M419">
        <v>99.23</v>
      </c>
    </row>
    <row r="420" spans="10:13" x14ac:dyDescent="0.2">
      <c r="J420">
        <v>2014</v>
      </c>
      <c r="L420">
        <v>2</v>
      </c>
      <c r="M420">
        <v>104.74</v>
      </c>
    </row>
    <row r="421" spans="10:13" x14ac:dyDescent="0.2">
      <c r="J421">
        <v>2014</v>
      </c>
      <c r="L421">
        <v>2.0499999999999998</v>
      </c>
      <c r="M421">
        <v>104.74</v>
      </c>
    </row>
    <row r="422" spans="10:13" x14ac:dyDescent="0.2">
      <c r="J422">
        <v>2014</v>
      </c>
      <c r="L422">
        <v>2.1</v>
      </c>
      <c r="M422">
        <v>104.74</v>
      </c>
    </row>
    <row r="423" spans="10:13" x14ac:dyDescent="0.2">
      <c r="J423">
        <v>2014</v>
      </c>
      <c r="L423">
        <v>2.15</v>
      </c>
      <c r="M423">
        <v>104.74</v>
      </c>
    </row>
    <row r="424" spans="10:13" x14ac:dyDescent="0.2">
      <c r="J424">
        <v>2014</v>
      </c>
      <c r="L424">
        <v>2.2000000000000002</v>
      </c>
      <c r="M424">
        <v>104.74</v>
      </c>
    </row>
    <row r="425" spans="10:13" x14ac:dyDescent="0.2">
      <c r="J425">
        <v>2014</v>
      </c>
      <c r="L425">
        <v>2.25</v>
      </c>
      <c r="M425">
        <v>104.74</v>
      </c>
    </row>
    <row r="426" spans="10:13" x14ac:dyDescent="0.2">
      <c r="J426">
        <v>2014</v>
      </c>
      <c r="L426">
        <v>2.2999999999999998</v>
      </c>
      <c r="M426">
        <v>104.74</v>
      </c>
    </row>
    <row r="427" spans="10:13" x14ac:dyDescent="0.2">
      <c r="J427">
        <v>2014</v>
      </c>
      <c r="L427">
        <v>2.35</v>
      </c>
      <c r="M427">
        <v>104.74</v>
      </c>
    </row>
    <row r="428" spans="10:13" x14ac:dyDescent="0.2">
      <c r="J428">
        <v>2014</v>
      </c>
      <c r="L428">
        <v>2.4</v>
      </c>
      <c r="M428">
        <v>104.74</v>
      </c>
    </row>
    <row r="429" spans="10:13" x14ac:dyDescent="0.2">
      <c r="J429">
        <v>2014</v>
      </c>
      <c r="L429">
        <v>2.4500000000000002</v>
      </c>
      <c r="M429">
        <v>104.74</v>
      </c>
    </row>
    <row r="430" spans="10:13" x14ac:dyDescent="0.2">
      <c r="J430">
        <v>2014</v>
      </c>
      <c r="L430">
        <v>2.5</v>
      </c>
      <c r="M430">
        <v>104.74</v>
      </c>
    </row>
    <row r="431" spans="10:13" x14ac:dyDescent="0.2">
      <c r="J431">
        <v>2014</v>
      </c>
      <c r="L431">
        <v>2.5499999999999998</v>
      </c>
      <c r="M431">
        <v>104.74</v>
      </c>
    </row>
    <row r="432" spans="10:13" x14ac:dyDescent="0.2">
      <c r="J432">
        <v>2014</v>
      </c>
      <c r="L432">
        <v>2.6</v>
      </c>
      <c r="M432">
        <v>104.74</v>
      </c>
    </row>
    <row r="433" spans="10:13" x14ac:dyDescent="0.2">
      <c r="J433">
        <v>2014</v>
      </c>
      <c r="L433">
        <v>2.65</v>
      </c>
      <c r="M433">
        <v>104.74</v>
      </c>
    </row>
    <row r="434" spans="10:13" x14ac:dyDescent="0.2">
      <c r="J434">
        <v>2014</v>
      </c>
      <c r="L434">
        <v>2.7</v>
      </c>
      <c r="M434">
        <v>104.74</v>
      </c>
    </row>
    <row r="435" spans="10:13" x14ac:dyDescent="0.2">
      <c r="J435">
        <v>2014</v>
      </c>
      <c r="L435">
        <v>2.75</v>
      </c>
      <c r="M435">
        <v>104.74</v>
      </c>
    </row>
    <row r="436" spans="10:13" x14ac:dyDescent="0.2">
      <c r="J436">
        <v>2014</v>
      </c>
      <c r="L436">
        <v>2.8</v>
      </c>
      <c r="M436">
        <v>104.74</v>
      </c>
    </row>
    <row r="437" spans="10:13" x14ac:dyDescent="0.2">
      <c r="J437">
        <v>2014</v>
      </c>
      <c r="L437">
        <v>2.85</v>
      </c>
      <c r="M437">
        <v>104.74</v>
      </c>
    </row>
    <row r="438" spans="10:13" x14ac:dyDescent="0.2">
      <c r="J438">
        <v>2014</v>
      </c>
      <c r="L438">
        <v>2.9</v>
      </c>
      <c r="M438">
        <v>104.74</v>
      </c>
    </row>
    <row r="439" spans="10:13" x14ac:dyDescent="0.2">
      <c r="J439">
        <v>2014</v>
      </c>
      <c r="L439">
        <v>2.95</v>
      </c>
      <c r="M439">
        <v>104.74</v>
      </c>
    </row>
    <row r="440" spans="10:13" x14ac:dyDescent="0.2">
      <c r="J440">
        <v>2014</v>
      </c>
      <c r="L440">
        <v>3</v>
      </c>
      <c r="M440">
        <v>110.25</v>
      </c>
    </row>
    <row r="441" spans="10:13" x14ac:dyDescent="0.2">
      <c r="J441">
        <v>2014</v>
      </c>
      <c r="L441">
        <v>3.05</v>
      </c>
      <c r="M441">
        <v>110.25</v>
      </c>
    </row>
    <row r="442" spans="10:13" x14ac:dyDescent="0.2">
      <c r="J442">
        <v>2014</v>
      </c>
      <c r="L442">
        <v>3.1</v>
      </c>
      <c r="M442">
        <v>110.25</v>
      </c>
    </row>
    <row r="443" spans="10:13" x14ac:dyDescent="0.2">
      <c r="J443">
        <v>2014</v>
      </c>
      <c r="L443">
        <v>3.15</v>
      </c>
      <c r="M443">
        <v>110.25</v>
      </c>
    </row>
    <row r="444" spans="10:13" x14ac:dyDescent="0.2">
      <c r="J444">
        <v>2014</v>
      </c>
      <c r="L444">
        <v>3.2</v>
      </c>
      <c r="M444">
        <v>110.25</v>
      </c>
    </row>
    <row r="445" spans="10:13" x14ac:dyDescent="0.2">
      <c r="J445">
        <v>2014</v>
      </c>
      <c r="L445">
        <v>3.25</v>
      </c>
      <c r="M445">
        <v>110.25</v>
      </c>
    </row>
    <row r="446" spans="10:13" x14ac:dyDescent="0.2">
      <c r="J446">
        <v>2014</v>
      </c>
      <c r="L446">
        <v>3.3</v>
      </c>
      <c r="M446">
        <v>110.25</v>
      </c>
    </row>
    <row r="447" spans="10:13" x14ac:dyDescent="0.2">
      <c r="J447">
        <v>2014</v>
      </c>
      <c r="L447">
        <v>3.35</v>
      </c>
      <c r="M447">
        <v>110.25</v>
      </c>
    </row>
    <row r="448" spans="10:13" x14ac:dyDescent="0.2">
      <c r="J448">
        <v>2014</v>
      </c>
      <c r="L448">
        <v>3.4</v>
      </c>
      <c r="M448">
        <v>110.25</v>
      </c>
    </row>
    <row r="449" spans="10:13" x14ac:dyDescent="0.2">
      <c r="J449">
        <v>2014</v>
      </c>
      <c r="L449">
        <v>3.45</v>
      </c>
      <c r="M449">
        <v>110.25</v>
      </c>
    </row>
    <row r="450" spans="10:13" x14ac:dyDescent="0.2">
      <c r="J450">
        <v>2014</v>
      </c>
      <c r="L450">
        <v>3.5</v>
      </c>
      <c r="M450">
        <v>110.25</v>
      </c>
    </row>
    <row r="451" spans="10:13" x14ac:dyDescent="0.2">
      <c r="J451">
        <v>2014</v>
      </c>
      <c r="L451">
        <v>3.55</v>
      </c>
      <c r="M451">
        <v>110.25</v>
      </c>
    </row>
    <row r="452" spans="10:13" x14ac:dyDescent="0.2">
      <c r="J452">
        <v>2014</v>
      </c>
      <c r="L452">
        <v>3.6</v>
      </c>
      <c r="M452">
        <v>110.25</v>
      </c>
    </row>
    <row r="453" spans="10:13" x14ac:dyDescent="0.2">
      <c r="J453">
        <v>2014</v>
      </c>
      <c r="L453">
        <v>3.65</v>
      </c>
      <c r="M453">
        <v>110.25</v>
      </c>
    </row>
    <row r="454" spans="10:13" x14ac:dyDescent="0.2">
      <c r="J454">
        <v>2014</v>
      </c>
      <c r="L454">
        <v>3.7</v>
      </c>
      <c r="M454">
        <v>110.25</v>
      </c>
    </row>
    <row r="455" spans="10:13" x14ac:dyDescent="0.2">
      <c r="J455">
        <v>2014</v>
      </c>
      <c r="L455">
        <v>3.75</v>
      </c>
      <c r="M455">
        <v>110.25</v>
      </c>
    </row>
    <row r="456" spans="10:13" x14ac:dyDescent="0.2">
      <c r="J456">
        <v>2014</v>
      </c>
      <c r="L456">
        <v>3.8</v>
      </c>
      <c r="M456">
        <v>110.25</v>
      </c>
    </row>
    <row r="457" spans="10:13" x14ac:dyDescent="0.2">
      <c r="J457">
        <v>2014</v>
      </c>
      <c r="L457">
        <v>3.85</v>
      </c>
      <c r="M457">
        <v>110.25</v>
      </c>
    </row>
    <row r="458" spans="10:13" x14ac:dyDescent="0.2">
      <c r="J458">
        <v>2014</v>
      </c>
      <c r="L458">
        <v>3.9</v>
      </c>
      <c r="M458">
        <v>110.25</v>
      </c>
    </row>
    <row r="459" spans="10:13" x14ac:dyDescent="0.2">
      <c r="J459">
        <v>2014</v>
      </c>
      <c r="L459">
        <v>3.95</v>
      </c>
      <c r="M459">
        <v>110.25</v>
      </c>
    </row>
    <row r="460" spans="10:13" x14ac:dyDescent="0.2">
      <c r="J460">
        <v>2014</v>
      </c>
      <c r="L460">
        <v>4</v>
      </c>
      <c r="M460">
        <v>121.28</v>
      </c>
    </row>
    <row r="461" spans="10:13" x14ac:dyDescent="0.2">
      <c r="J461">
        <v>2014</v>
      </c>
      <c r="L461">
        <v>4.05</v>
      </c>
      <c r="M461">
        <v>121.28</v>
      </c>
    </row>
    <row r="462" spans="10:13" x14ac:dyDescent="0.2">
      <c r="J462">
        <v>2014</v>
      </c>
      <c r="L462">
        <v>4.0999999999999996</v>
      </c>
      <c r="M462">
        <v>121.28</v>
      </c>
    </row>
    <row r="463" spans="10:13" x14ac:dyDescent="0.2">
      <c r="J463">
        <v>2014</v>
      </c>
      <c r="L463">
        <v>4.1500000000000004</v>
      </c>
      <c r="M463">
        <v>121.28</v>
      </c>
    </row>
    <row r="464" spans="10:13" x14ac:dyDescent="0.2">
      <c r="J464">
        <v>2014</v>
      </c>
      <c r="L464">
        <v>4.2</v>
      </c>
      <c r="M464">
        <v>121.28</v>
      </c>
    </row>
    <row r="465" spans="10:13" x14ac:dyDescent="0.2">
      <c r="J465">
        <v>2014</v>
      </c>
      <c r="L465">
        <v>4.25</v>
      </c>
      <c r="M465">
        <v>121.28</v>
      </c>
    </row>
    <row r="466" spans="10:13" x14ac:dyDescent="0.2">
      <c r="J466">
        <v>2014</v>
      </c>
      <c r="L466">
        <v>4.3</v>
      </c>
      <c r="M466">
        <v>121.28</v>
      </c>
    </row>
    <row r="467" spans="10:13" x14ac:dyDescent="0.2">
      <c r="J467">
        <v>2014</v>
      </c>
      <c r="L467">
        <v>4.3499999999999996</v>
      </c>
      <c r="M467">
        <v>121.28</v>
      </c>
    </row>
    <row r="468" spans="10:13" x14ac:dyDescent="0.2">
      <c r="J468">
        <v>2014</v>
      </c>
      <c r="L468">
        <v>4.4000000000000004</v>
      </c>
      <c r="M468">
        <v>121.28</v>
      </c>
    </row>
    <row r="469" spans="10:13" x14ac:dyDescent="0.2">
      <c r="J469">
        <v>2014</v>
      </c>
      <c r="L469">
        <v>4.45</v>
      </c>
      <c r="M469">
        <v>121.28</v>
      </c>
    </row>
    <row r="470" spans="10:13" x14ac:dyDescent="0.2">
      <c r="J470">
        <v>2014</v>
      </c>
      <c r="L470">
        <v>4.5</v>
      </c>
      <c r="M470">
        <v>121.28</v>
      </c>
    </row>
    <row r="471" spans="10:13" x14ac:dyDescent="0.2">
      <c r="J471">
        <v>2014</v>
      </c>
      <c r="L471">
        <v>4.55</v>
      </c>
      <c r="M471">
        <v>121.28</v>
      </c>
    </row>
    <row r="472" spans="10:13" x14ac:dyDescent="0.2">
      <c r="J472">
        <v>2014</v>
      </c>
      <c r="L472">
        <v>4.5999999999999996</v>
      </c>
      <c r="M472">
        <v>121.28</v>
      </c>
    </row>
    <row r="473" spans="10:13" x14ac:dyDescent="0.2">
      <c r="J473">
        <v>2014</v>
      </c>
      <c r="L473">
        <v>4.6500000000000004</v>
      </c>
      <c r="M473">
        <v>121.28</v>
      </c>
    </row>
    <row r="474" spans="10:13" x14ac:dyDescent="0.2">
      <c r="J474">
        <v>2014</v>
      </c>
      <c r="L474">
        <v>4.7</v>
      </c>
      <c r="M474">
        <v>121.28</v>
      </c>
    </row>
    <row r="475" spans="10:13" x14ac:dyDescent="0.2">
      <c r="J475">
        <v>2014</v>
      </c>
      <c r="L475">
        <v>4.75</v>
      </c>
      <c r="M475">
        <v>121.28</v>
      </c>
    </row>
    <row r="476" spans="10:13" x14ac:dyDescent="0.2">
      <c r="J476">
        <v>2014</v>
      </c>
      <c r="L476">
        <v>4.8</v>
      </c>
      <c r="M476">
        <v>121.28</v>
      </c>
    </row>
    <row r="477" spans="10:13" x14ac:dyDescent="0.2">
      <c r="J477">
        <v>2014</v>
      </c>
      <c r="L477">
        <v>4.8499999999999996</v>
      </c>
      <c r="M477">
        <v>121.28</v>
      </c>
    </row>
    <row r="478" spans="10:13" x14ac:dyDescent="0.2">
      <c r="J478">
        <v>2014</v>
      </c>
      <c r="L478">
        <v>4.9000000000000004</v>
      </c>
      <c r="M478">
        <v>121.28</v>
      </c>
    </row>
    <row r="479" spans="10:13" x14ac:dyDescent="0.2">
      <c r="J479">
        <v>2014</v>
      </c>
      <c r="L479">
        <v>4.95</v>
      </c>
      <c r="M479">
        <v>121.28</v>
      </c>
    </row>
    <row r="480" spans="10:13" x14ac:dyDescent="0.2">
      <c r="J480">
        <v>2014</v>
      </c>
      <c r="L480">
        <v>5</v>
      </c>
      <c r="M480">
        <v>165.38</v>
      </c>
    </row>
    <row r="481" spans="10:13" x14ac:dyDescent="0.2">
      <c r="J481">
        <v>2014</v>
      </c>
      <c r="L481">
        <v>5.05</v>
      </c>
      <c r="M481">
        <v>165.38</v>
      </c>
    </row>
    <row r="482" spans="10:13" x14ac:dyDescent="0.2">
      <c r="J482">
        <v>2014</v>
      </c>
      <c r="L482">
        <v>5.0999999999999996</v>
      </c>
      <c r="M482">
        <v>165.38</v>
      </c>
    </row>
    <row r="483" spans="10:13" x14ac:dyDescent="0.2">
      <c r="J483">
        <v>2014</v>
      </c>
      <c r="L483">
        <v>5.15</v>
      </c>
      <c r="M483">
        <v>165.38</v>
      </c>
    </row>
    <row r="484" spans="10:13" x14ac:dyDescent="0.2">
      <c r="J484">
        <v>2014</v>
      </c>
      <c r="L484">
        <v>5.2</v>
      </c>
      <c r="M484">
        <v>165.38</v>
      </c>
    </row>
    <row r="485" spans="10:13" x14ac:dyDescent="0.2">
      <c r="J485">
        <v>2014</v>
      </c>
      <c r="L485">
        <v>5.25</v>
      </c>
      <c r="M485">
        <v>165.38</v>
      </c>
    </row>
    <row r="486" spans="10:13" x14ac:dyDescent="0.2">
      <c r="J486">
        <v>2014</v>
      </c>
      <c r="L486">
        <v>5.3</v>
      </c>
      <c r="M486">
        <v>165.38</v>
      </c>
    </row>
    <row r="487" spans="10:13" x14ac:dyDescent="0.2">
      <c r="J487">
        <v>2014</v>
      </c>
      <c r="L487">
        <v>5.35</v>
      </c>
      <c r="M487">
        <v>165.38</v>
      </c>
    </row>
    <row r="488" spans="10:13" x14ac:dyDescent="0.2">
      <c r="J488">
        <v>2014</v>
      </c>
      <c r="L488">
        <v>5.4</v>
      </c>
      <c r="M488">
        <v>165.38</v>
      </c>
    </row>
    <row r="489" spans="10:13" x14ac:dyDescent="0.2">
      <c r="J489">
        <v>2014</v>
      </c>
      <c r="L489">
        <v>5.45</v>
      </c>
      <c r="M489">
        <v>165.38</v>
      </c>
    </row>
    <row r="490" spans="10:13" x14ac:dyDescent="0.2">
      <c r="J490">
        <v>2014</v>
      </c>
      <c r="L490">
        <v>5.5</v>
      </c>
      <c r="M490">
        <v>165.38</v>
      </c>
    </row>
    <row r="491" spans="10:13" x14ac:dyDescent="0.2">
      <c r="J491">
        <v>2014</v>
      </c>
      <c r="L491">
        <v>5.55</v>
      </c>
      <c r="M491">
        <v>165.38</v>
      </c>
    </row>
    <row r="492" spans="10:13" x14ac:dyDescent="0.2">
      <c r="J492">
        <v>2014</v>
      </c>
      <c r="L492">
        <v>5.6</v>
      </c>
      <c r="M492">
        <v>165.38</v>
      </c>
    </row>
    <row r="493" spans="10:13" x14ac:dyDescent="0.2">
      <c r="J493">
        <v>2014</v>
      </c>
      <c r="L493">
        <v>5.65</v>
      </c>
      <c r="M493">
        <v>165.38</v>
      </c>
    </row>
    <row r="494" spans="10:13" x14ac:dyDescent="0.2">
      <c r="J494">
        <v>2014</v>
      </c>
      <c r="L494">
        <v>5.7</v>
      </c>
      <c r="M494">
        <v>165.38</v>
      </c>
    </row>
    <row r="495" spans="10:13" x14ac:dyDescent="0.2">
      <c r="J495">
        <v>2014</v>
      </c>
      <c r="L495">
        <v>5.75</v>
      </c>
      <c r="M495">
        <v>165.38</v>
      </c>
    </row>
    <row r="496" spans="10:13" x14ac:dyDescent="0.2">
      <c r="J496">
        <v>2014</v>
      </c>
      <c r="L496">
        <v>5.8</v>
      </c>
      <c r="M496">
        <v>165.38</v>
      </c>
    </row>
    <row r="497" spans="10:13" x14ac:dyDescent="0.2">
      <c r="J497">
        <v>2014</v>
      </c>
      <c r="L497">
        <v>5.85</v>
      </c>
      <c r="M497">
        <v>165.38</v>
      </c>
    </row>
    <row r="498" spans="10:13" x14ac:dyDescent="0.2">
      <c r="J498">
        <v>2014</v>
      </c>
      <c r="L498">
        <v>5.9</v>
      </c>
      <c r="M498">
        <v>165.38</v>
      </c>
    </row>
    <row r="499" spans="10:13" x14ac:dyDescent="0.2">
      <c r="J499">
        <v>2014</v>
      </c>
      <c r="L499">
        <v>5.95</v>
      </c>
      <c r="M499">
        <v>165.38</v>
      </c>
    </row>
    <row r="500" spans="10:13" x14ac:dyDescent="0.2">
      <c r="J500">
        <v>2014</v>
      </c>
      <c r="L500">
        <v>6</v>
      </c>
      <c r="M500">
        <v>165.38</v>
      </c>
    </row>
    <row r="501" spans="10:13" x14ac:dyDescent="0.2">
      <c r="J501">
        <v>2014</v>
      </c>
      <c r="L501">
        <v>6.05</v>
      </c>
      <c r="M501">
        <v>165.38</v>
      </c>
    </row>
    <row r="502" spans="10:13" x14ac:dyDescent="0.2">
      <c r="J502">
        <v>2014</v>
      </c>
      <c r="L502">
        <v>6.1</v>
      </c>
      <c r="M502">
        <v>165.38</v>
      </c>
    </row>
    <row r="503" spans="10:13" x14ac:dyDescent="0.2">
      <c r="J503">
        <v>2014</v>
      </c>
      <c r="L503">
        <v>6.15</v>
      </c>
      <c r="M503">
        <v>165.38</v>
      </c>
    </row>
    <row r="504" spans="10:13" x14ac:dyDescent="0.2">
      <c r="J504">
        <v>2014</v>
      </c>
      <c r="L504">
        <v>6.2</v>
      </c>
      <c r="M504">
        <v>165.38</v>
      </c>
    </row>
    <row r="505" spans="10:13" x14ac:dyDescent="0.2">
      <c r="J505">
        <v>2014</v>
      </c>
      <c r="L505">
        <v>6.25</v>
      </c>
      <c r="M505">
        <v>165.38</v>
      </c>
    </row>
    <row r="506" spans="10:13" x14ac:dyDescent="0.2">
      <c r="J506">
        <v>2014</v>
      </c>
      <c r="L506">
        <v>6.3</v>
      </c>
      <c r="M506">
        <v>165.38</v>
      </c>
    </row>
    <row r="507" spans="10:13" x14ac:dyDescent="0.2">
      <c r="J507">
        <v>2014</v>
      </c>
      <c r="L507">
        <v>6.35</v>
      </c>
      <c r="M507">
        <v>165.38</v>
      </c>
    </row>
    <row r="508" spans="10:13" x14ac:dyDescent="0.2">
      <c r="J508">
        <v>2014</v>
      </c>
      <c r="L508">
        <v>6.4</v>
      </c>
      <c r="M508">
        <v>165.38</v>
      </c>
    </row>
    <row r="509" spans="10:13" x14ac:dyDescent="0.2">
      <c r="J509">
        <v>2014</v>
      </c>
      <c r="L509">
        <v>6.45</v>
      </c>
      <c r="M509">
        <v>165.38</v>
      </c>
    </row>
    <row r="510" spans="10:13" x14ac:dyDescent="0.2">
      <c r="J510">
        <v>2014</v>
      </c>
      <c r="L510">
        <v>6.5</v>
      </c>
      <c r="M510">
        <v>165.38</v>
      </c>
    </row>
    <row r="511" spans="10:13" x14ac:dyDescent="0.2">
      <c r="J511">
        <v>2014</v>
      </c>
      <c r="L511">
        <v>6.55</v>
      </c>
      <c r="M511">
        <v>165.38</v>
      </c>
    </row>
    <row r="512" spans="10:13" x14ac:dyDescent="0.2">
      <c r="J512">
        <v>2014</v>
      </c>
      <c r="L512">
        <v>6.6</v>
      </c>
      <c r="M512">
        <v>165.38</v>
      </c>
    </row>
    <row r="513" spans="10:13" x14ac:dyDescent="0.2">
      <c r="J513">
        <v>2014</v>
      </c>
      <c r="L513">
        <v>6.65</v>
      </c>
      <c r="M513">
        <v>165.38</v>
      </c>
    </row>
    <row r="514" spans="10:13" x14ac:dyDescent="0.2">
      <c r="J514">
        <v>2014</v>
      </c>
      <c r="L514">
        <v>6.7</v>
      </c>
      <c r="M514">
        <v>165.38</v>
      </c>
    </row>
    <row r="515" spans="10:13" x14ac:dyDescent="0.2">
      <c r="J515">
        <v>2014</v>
      </c>
      <c r="L515">
        <v>6.75</v>
      </c>
      <c r="M515">
        <v>165.38</v>
      </c>
    </row>
    <row r="516" spans="10:13" x14ac:dyDescent="0.2">
      <c r="J516">
        <v>2014</v>
      </c>
      <c r="L516">
        <v>6.8</v>
      </c>
      <c r="M516">
        <v>165.38</v>
      </c>
    </row>
    <row r="517" spans="10:13" x14ac:dyDescent="0.2">
      <c r="J517">
        <v>2014</v>
      </c>
      <c r="L517">
        <v>6.85</v>
      </c>
      <c r="M517">
        <v>165.38</v>
      </c>
    </row>
    <row r="518" spans="10:13" x14ac:dyDescent="0.2">
      <c r="J518">
        <v>2014</v>
      </c>
      <c r="L518">
        <v>6.9</v>
      </c>
      <c r="M518">
        <v>165.38</v>
      </c>
    </row>
    <row r="519" spans="10:13" x14ac:dyDescent="0.2">
      <c r="J519">
        <v>2014</v>
      </c>
      <c r="L519">
        <v>6.95</v>
      </c>
      <c r="M519">
        <v>165.38</v>
      </c>
    </row>
    <row r="520" spans="10:13" x14ac:dyDescent="0.2">
      <c r="J520">
        <v>2014</v>
      </c>
      <c r="L520">
        <v>7</v>
      </c>
      <c r="M520">
        <v>165.38</v>
      </c>
    </row>
    <row r="521" spans="10:13" x14ac:dyDescent="0.2">
      <c r="J521">
        <v>2014</v>
      </c>
      <c r="L521">
        <v>7.05</v>
      </c>
      <c r="M521">
        <v>165.38</v>
      </c>
    </row>
    <row r="522" spans="10:13" x14ac:dyDescent="0.2">
      <c r="J522">
        <v>2014</v>
      </c>
      <c r="L522">
        <v>7.1</v>
      </c>
      <c r="M522">
        <v>165.38</v>
      </c>
    </row>
    <row r="523" spans="10:13" x14ac:dyDescent="0.2">
      <c r="J523">
        <v>2014</v>
      </c>
      <c r="L523">
        <v>7.15</v>
      </c>
      <c r="M523">
        <v>165.38</v>
      </c>
    </row>
    <row r="524" spans="10:13" x14ac:dyDescent="0.2">
      <c r="J524">
        <v>2014</v>
      </c>
      <c r="L524">
        <v>7.2</v>
      </c>
      <c r="M524">
        <v>165.38</v>
      </c>
    </row>
    <row r="525" spans="10:13" x14ac:dyDescent="0.2">
      <c r="J525">
        <v>2014</v>
      </c>
      <c r="L525">
        <v>7.25</v>
      </c>
      <c r="M525">
        <v>165.38</v>
      </c>
    </row>
    <row r="526" spans="10:13" x14ac:dyDescent="0.2">
      <c r="J526">
        <v>2014</v>
      </c>
      <c r="L526">
        <v>7.3</v>
      </c>
      <c r="M526">
        <v>165.38</v>
      </c>
    </row>
    <row r="527" spans="10:13" x14ac:dyDescent="0.2">
      <c r="J527">
        <v>2014</v>
      </c>
      <c r="L527">
        <v>7.35</v>
      </c>
      <c r="M527">
        <v>165.38</v>
      </c>
    </row>
    <row r="528" spans="10:13" x14ac:dyDescent="0.2">
      <c r="J528">
        <v>2014</v>
      </c>
      <c r="L528">
        <v>7.4</v>
      </c>
      <c r="M528">
        <v>165.38</v>
      </c>
    </row>
    <row r="529" spans="10:13" x14ac:dyDescent="0.2">
      <c r="J529">
        <v>2014</v>
      </c>
      <c r="L529">
        <v>7.45</v>
      </c>
      <c r="M529">
        <v>165.38</v>
      </c>
    </row>
    <row r="530" spans="10:13" x14ac:dyDescent="0.2">
      <c r="J530">
        <v>2014</v>
      </c>
      <c r="L530">
        <v>7.5</v>
      </c>
      <c r="M530">
        <v>165.38</v>
      </c>
    </row>
    <row r="531" spans="10:13" x14ac:dyDescent="0.2">
      <c r="J531">
        <v>2014</v>
      </c>
      <c r="L531">
        <v>7.55</v>
      </c>
      <c r="M531">
        <v>165.38</v>
      </c>
    </row>
    <row r="532" spans="10:13" x14ac:dyDescent="0.2">
      <c r="J532">
        <v>2014</v>
      </c>
      <c r="L532">
        <v>7.6</v>
      </c>
      <c r="M532">
        <v>165.38</v>
      </c>
    </row>
    <row r="533" spans="10:13" x14ac:dyDescent="0.2">
      <c r="J533">
        <v>2014</v>
      </c>
      <c r="L533">
        <v>7.65</v>
      </c>
      <c r="M533">
        <v>165.38</v>
      </c>
    </row>
    <row r="534" spans="10:13" x14ac:dyDescent="0.2">
      <c r="J534">
        <v>2014</v>
      </c>
      <c r="L534">
        <v>7.7</v>
      </c>
      <c r="M534">
        <v>165.38</v>
      </c>
    </row>
    <row r="535" spans="10:13" x14ac:dyDescent="0.2">
      <c r="J535">
        <v>2014</v>
      </c>
      <c r="L535">
        <v>7.75</v>
      </c>
      <c r="M535">
        <v>165.38</v>
      </c>
    </row>
    <row r="536" spans="10:13" x14ac:dyDescent="0.2">
      <c r="J536">
        <v>2014</v>
      </c>
      <c r="L536">
        <v>7.8</v>
      </c>
      <c r="M536">
        <v>165.38</v>
      </c>
    </row>
    <row r="537" spans="10:13" x14ac:dyDescent="0.2">
      <c r="J537">
        <v>2014</v>
      </c>
      <c r="L537">
        <v>7.85</v>
      </c>
      <c r="M537">
        <v>165.38</v>
      </c>
    </row>
    <row r="538" spans="10:13" x14ac:dyDescent="0.2">
      <c r="J538">
        <v>2014</v>
      </c>
      <c r="L538">
        <v>7.9</v>
      </c>
      <c r="M538">
        <v>165.38</v>
      </c>
    </row>
    <row r="539" spans="10:13" x14ac:dyDescent="0.2">
      <c r="J539">
        <v>2014</v>
      </c>
      <c r="L539">
        <v>7.95</v>
      </c>
      <c r="M539">
        <v>165.38</v>
      </c>
    </row>
    <row r="540" spans="10:13" x14ac:dyDescent="0.2">
      <c r="J540">
        <v>2014</v>
      </c>
      <c r="L540">
        <v>8</v>
      </c>
      <c r="M540">
        <v>165.38</v>
      </c>
    </row>
    <row r="541" spans="10:13" x14ac:dyDescent="0.2">
      <c r="J541">
        <v>2014</v>
      </c>
      <c r="L541">
        <v>8.0500000000000007</v>
      </c>
      <c r="M541">
        <v>165.38</v>
      </c>
    </row>
    <row r="542" spans="10:13" x14ac:dyDescent="0.2">
      <c r="J542">
        <v>2014</v>
      </c>
      <c r="L542">
        <v>8.1</v>
      </c>
      <c r="M542">
        <v>165.38</v>
      </c>
    </row>
    <row r="543" spans="10:13" x14ac:dyDescent="0.2">
      <c r="J543">
        <v>2014</v>
      </c>
      <c r="L543">
        <v>8.15</v>
      </c>
      <c r="M543">
        <v>165.38</v>
      </c>
    </row>
    <row r="544" spans="10:13" x14ac:dyDescent="0.2">
      <c r="J544">
        <v>2014</v>
      </c>
      <c r="L544">
        <v>8.1999999999999993</v>
      </c>
      <c r="M544">
        <v>165.38</v>
      </c>
    </row>
    <row r="545" spans="10:13" x14ac:dyDescent="0.2">
      <c r="J545">
        <v>2014</v>
      </c>
      <c r="L545">
        <v>8.25</v>
      </c>
      <c r="M545">
        <v>165.38</v>
      </c>
    </row>
    <row r="546" spans="10:13" x14ac:dyDescent="0.2">
      <c r="J546">
        <v>2014</v>
      </c>
      <c r="L546">
        <v>8.3000000000000007</v>
      </c>
      <c r="M546">
        <v>165.38</v>
      </c>
    </row>
    <row r="547" spans="10:13" x14ac:dyDescent="0.2">
      <c r="J547">
        <v>2014</v>
      </c>
      <c r="L547">
        <v>8.35</v>
      </c>
      <c r="M547">
        <v>165.38</v>
      </c>
    </row>
    <row r="548" spans="10:13" x14ac:dyDescent="0.2">
      <c r="J548">
        <v>2014</v>
      </c>
      <c r="L548">
        <v>8.4</v>
      </c>
      <c r="M548">
        <v>165.38</v>
      </c>
    </row>
    <row r="549" spans="10:13" x14ac:dyDescent="0.2">
      <c r="J549">
        <v>2014</v>
      </c>
      <c r="L549">
        <v>8.4499999999999993</v>
      </c>
      <c r="M549">
        <v>165.38</v>
      </c>
    </row>
    <row r="550" spans="10:13" x14ac:dyDescent="0.2">
      <c r="J550">
        <v>2014</v>
      </c>
      <c r="L550">
        <v>8.5</v>
      </c>
      <c r="M550">
        <v>165.38</v>
      </c>
    </row>
    <row r="551" spans="10:13" x14ac:dyDescent="0.2">
      <c r="J551">
        <v>2014</v>
      </c>
      <c r="L551">
        <v>8.5500000000000007</v>
      </c>
      <c r="M551">
        <v>165.38</v>
      </c>
    </row>
    <row r="552" spans="10:13" x14ac:dyDescent="0.2">
      <c r="J552">
        <v>2014</v>
      </c>
      <c r="L552">
        <v>8.6</v>
      </c>
      <c r="M552">
        <v>165.38</v>
      </c>
    </row>
    <row r="553" spans="10:13" x14ac:dyDescent="0.2">
      <c r="J553">
        <v>2014</v>
      </c>
      <c r="L553">
        <v>8.65</v>
      </c>
      <c r="M553">
        <v>165.38</v>
      </c>
    </row>
    <row r="554" spans="10:13" x14ac:dyDescent="0.2">
      <c r="J554">
        <v>2014</v>
      </c>
      <c r="L554">
        <v>8.6999999999999993</v>
      </c>
      <c r="M554">
        <v>165.38</v>
      </c>
    </row>
    <row r="555" spans="10:13" x14ac:dyDescent="0.2">
      <c r="J555">
        <v>2014</v>
      </c>
      <c r="L555">
        <v>8.75</v>
      </c>
      <c r="M555">
        <v>165.38</v>
      </c>
    </row>
    <row r="556" spans="10:13" x14ac:dyDescent="0.2">
      <c r="J556">
        <v>2014</v>
      </c>
      <c r="L556">
        <v>8.8000000000000007</v>
      </c>
      <c r="M556">
        <v>165.38</v>
      </c>
    </row>
    <row r="557" spans="10:13" x14ac:dyDescent="0.2">
      <c r="J557">
        <v>2014</v>
      </c>
      <c r="L557">
        <v>8.85</v>
      </c>
      <c r="M557">
        <v>165.38</v>
      </c>
    </row>
    <row r="558" spans="10:13" x14ac:dyDescent="0.2">
      <c r="J558">
        <v>2014</v>
      </c>
      <c r="L558">
        <v>8.9</v>
      </c>
      <c r="M558">
        <v>165.38</v>
      </c>
    </row>
    <row r="559" spans="10:13" x14ac:dyDescent="0.2">
      <c r="J559">
        <v>2014</v>
      </c>
      <c r="L559">
        <v>8.9499999999999993</v>
      </c>
      <c r="M559">
        <v>165.38</v>
      </c>
    </row>
    <row r="560" spans="10:13" x14ac:dyDescent="0.2">
      <c r="J560">
        <v>2014</v>
      </c>
      <c r="L560">
        <v>9</v>
      </c>
      <c r="M560">
        <v>165.38</v>
      </c>
    </row>
    <row r="561" spans="10:13" x14ac:dyDescent="0.2">
      <c r="J561">
        <v>2014</v>
      </c>
      <c r="L561">
        <v>9.0500000000000007</v>
      </c>
      <c r="M561">
        <v>165.38</v>
      </c>
    </row>
    <row r="562" spans="10:13" x14ac:dyDescent="0.2">
      <c r="J562">
        <v>2014</v>
      </c>
      <c r="L562">
        <v>9.1</v>
      </c>
      <c r="M562">
        <v>165.38</v>
      </c>
    </row>
    <row r="563" spans="10:13" x14ac:dyDescent="0.2">
      <c r="J563">
        <v>2014</v>
      </c>
      <c r="L563">
        <v>9.15</v>
      </c>
      <c r="M563">
        <v>165.38</v>
      </c>
    </row>
    <row r="564" spans="10:13" x14ac:dyDescent="0.2">
      <c r="J564">
        <v>2014</v>
      </c>
      <c r="L564">
        <v>9.1999999999999993</v>
      </c>
      <c r="M564">
        <v>165.38</v>
      </c>
    </row>
    <row r="565" spans="10:13" x14ac:dyDescent="0.2">
      <c r="J565">
        <v>2014</v>
      </c>
      <c r="L565">
        <v>9.25</v>
      </c>
      <c r="M565">
        <v>165.38</v>
      </c>
    </row>
    <row r="566" spans="10:13" x14ac:dyDescent="0.2">
      <c r="J566">
        <v>2014</v>
      </c>
      <c r="L566">
        <v>9.3000000000000007</v>
      </c>
      <c r="M566">
        <v>165.38</v>
      </c>
    </row>
    <row r="567" spans="10:13" x14ac:dyDescent="0.2">
      <c r="J567">
        <v>2014</v>
      </c>
      <c r="L567">
        <v>9.35</v>
      </c>
      <c r="M567">
        <v>165.38</v>
      </c>
    </row>
    <row r="568" spans="10:13" x14ac:dyDescent="0.2">
      <c r="J568">
        <v>2014</v>
      </c>
      <c r="L568">
        <v>9.4</v>
      </c>
      <c r="M568">
        <v>165.38</v>
      </c>
    </row>
    <row r="569" spans="10:13" x14ac:dyDescent="0.2">
      <c r="J569">
        <v>2014</v>
      </c>
      <c r="L569">
        <v>9.4499999999999993</v>
      </c>
      <c r="M569">
        <v>165.38</v>
      </c>
    </row>
    <row r="570" spans="10:13" x14ac:dyDescent="0.2">
      <c r="J570">
        <v>2014</v>
      </c>
      <c r="L570">
        <v>9.5</v>
      </c>
      <c r="M570">
        <v>165.38</v>
      </c>
    </row>
    <row r="571" spans="10:13" x14ac:dyDescent="0.2">
      <c r="J571">
        <v>2014</v>
      </c>
      <c r="L571">
        <v>9.5500000000000007</v>
      </c>
      <c r="M571">
        <v>165.38</v>
      </c>
    </row>
    <row r="572" spans="10:13" x14ac:dyDescent="0.2">
      <c r="J572">
        <v>2014</v>
      </c>
      <c r="L572">
        <v>9.6</v>
      </c>
      <c r="M572">
        <v>165.38</v>
      </c>
    </row>
    <row r="573" spans="10:13" x14ac:dyDescent="0.2">
      <c r="J573">
        <v>2014</v>
      </c>
      <c r="L573">
        <v>9.65</v>
      </c>
      <c r="M573">
        <v>165.38</v>
      </c>
    </row>
    <row r="574" spans="10:13" x14ac:dyDescent="0.2">
      <c r="J574">
        <v>2014</v>
      </c>
      <c r="L574">
        <v>9.6999999999999993</v>
      </c>
      <c r="M574">
        <v>165.38</v>
      </c>
    </row>
    <row r="575" spans="10:13" x14ac:dyDescent="0.2">
      <c r="J575">
        <v>2014</v>
      </c>
      <c r="L575">
        <v>9.75</v>
      </c>
      <c r="M575">
        <v>165.38</v>
      </c>
    </row>
    <row r="576" spans="10:13" x14ac:dyDescent="0.2">
      <c r="J576">
        <v>2014</v>
      </c>
      <c r="L576">
        <v>9.8000000000000007</v>
      </c>
      <c r="M576">
        <v>165.38</v>
      </c>
    </row>
    <row r="577" spans="10:13" x14ac:dyDescent="0.2">
      <c r="J577">
        <v>2014</v>
      </c>
      <c r="L577">
        <v>9.85</v>
      </c>
      <c r="M577">
        <v>165.38</v>
      </c>
    </row>
    <row r="578" spans="10:13" x14ac:dyDescent="0.2">
      <c r="J578">
        <v>2014</v>
      </c>
      <c r="L578">
        <v>9.9</v>
      </c>
      <c r="M578">
        <v>165.38</v>
      </c>
    </row>
    <row r="579" spans="10:13" x14ac:dyDescent="0.2">
      <c r="J579">
        <v>2014</v>
      </c>
      <c r="L579">
        <v>9.9499999999999993</v>
      </c>
      <c r="M579">
        <v>165.38</v>
      </c>
    </row>
    <row r="580" spans="10:13" x14ac:dyDescent="0.2">
      <c r="J580">
        <v>2014</v>
      </c>
      <c r="L580">
        <v>10</v>
      </c>
      <c r="M580">
        <v>165.38</v>
      </c>
    </row>
    <row r="581" spans="10:13" x14ac:dyDescent="0.2">
      <c r="J581">
        <v>2015</v>
      </c>
      <c r="L581">
        <v>0.1</v>
      </c>
      <c r="M581">
        <v>98.4</v>
      </c>
    </row>
    <row r="582" spans="10:13" x14ac:dyDescent="0.2">
      <c r="J582">
        <v>2015</v>
      </c>
      <c r="L582">
        <v>0.15</v>
      </c>
      <c r="M582">
        <v>98.4</v>
      </c>
    </row>
    <row r="583" spans="10:13" x14ac:dyDescent="0.2">
      <c r="J583">
        <v>2015</v>
      </c>
      <c r="L583">
        <v>0.2</v>
      </c>
      <c r="M583">
        <v>98.4</v>
      </c>
    </row>
    <row r="584" spans="10:13" x14ac:dyDescent="0.2">
      <c r="J584">
        <v>2015</v>
      </c>
      <c r="L584">
        <v>0.25</v>
      </c>
      <c r="M584">
        <v>98.4</v>
      </c>
    </row>
    <row r="585" spans="10:13" x14ac:dyDescent="0.2">
      <c r="J585">
        <v>2015</v>
      </c>
      <c r="L585">
        <v>0.3</v>
      </c>
      <c r="M585">
        <v>98.4</v>
      </c>
    </row>
    <row r="586" spans="10:13" x14ac:dyDescent="0.2">
      <c r="J586">
        <v>2015</v>
      </c>
      <c r="L586">
        <v>0.35</v>
      </c>
      <c r="M586">
        <v>98.4</v>
      </c>
    </row>
    <row r="587" spans="10:13" x14ac:dyDescent="0.2">
      <c r="J587">
        <v>2015</v>
      </c>
      <c r="L587">
        <v>0.4</v>
      </c>
      <c r="M587">
        <v>98.4</v>
      </c>
    </row>
    <row r="588" spans="10:13" x14ac:dyDescent="0.2">
      <c r="J588">
        <v>2015</v>
      </c>
      <c r="L588">
        <v>0.45</v>
      </c>
      <c r="M588">
        <v>98.4</v>
      </c>
    </row>
    <row r="589" spans="10:13" x14ac:dyDescent="0.2">
      <c r="J589">
        <v>2015</v>
      </c>
      <c r="L589">
        <v>0.5</v>
      </c>
      <c r="M589">
        <v>98.4</v>
      </c>
    </row>
    <row r="590" spans="10:13" x14ac:dyDescent="0.2">
      <c r="J590">
        <v>2015</v>
      </c>
      <c r="L590">
        <v>0.55000000000000004</v>
      </c>
      <c r="M590">
        <v>98.4</v>
      </c>
    </row>
    <row r="591" spans="10:13" x14ac:dyDescent="0.2">
      <c r="J591">
        <v>2015</v>
      </c>
      <c r="L591">
        <v>0.6</v>
      </c>
      <c r="M591">
        <v>98.4</v>
      </c>
    </row>
    <row r="592" spans="10:13" x14ac:dyDescent="0.2">
      <c r="J592">
        <v>2015</v>
      </c>
      <c r="L592">
        <v>0.65</v>
      </c>
      <c r="M592">
        <v>98.4</v>
      </c>
    </row>
    <row r="593" spans="10:13" x14ac:dyDescent="0.2">
      <c r="J593">
        <v>2015</v>
      </c>
      <c r="L593">
        <v>0.7</v>
      </c>
      <c r="M593">
        <v>98.4</v>
      </c>
    </row>
    <row r="594" spans="10:13" x14ac:dyDescent="0.2">
      <c r="J594">
        <v>2015</v>
      </c>
      <c r="L594">
        <v>0.75</v>
      </c>
      <c r="M594">
        <v>98.4</v>
      </c>
    </row>
    <row r="595" spans="10:13" x14ac:dyDescent="0.2">
      <c r="J595">
        <v>2015</v>
      </c>
      <c r="L595">
        <v>0.8</v>
      </c>
      <c r="M595">
        <v>98.4</v>
      </c>
    </row>
    <row r="596" spans="10:13" x14ac:dyDescent="0.2">
      <c r="J596">
        <v>2015</v>
      </c>
      <c r="L596">
        <v>0.85</v>
      </c>
      <c r="M596">
        <v>98.4</v>
      </c>
    </row>
    <row r="597" spans="10:13" x14ac:dyDescent="0.2">
      <c r="J597">
        <v>2015</v>
      </c>
      <c r="L597">
        <v>0.9</v>
      </c>
      <c r="M597">
        <v>98.4</v>
      </c>
    </row>
    <row r="598" spans="10:13" x14ac:dyDescent="0.2">
      <c r="J598">
        <v>2015</v>
      </c>
      <c r="L598">
        <v>0.95</v>
      </c>
      <c r="M598">
        <v>98.4</v>
      </c>
    </row>
    <row r="599" spans="10:13" x14ac:dyDescent="0.2">
      <c r="J599">
        <v>2015</v>
      </c>
      <c r="L599">
        <v>1</v>
      </c>
      <c r="M599">
        <v>104.19</v>
      </c>
    </row>
    <row r="600" spans="10:13" x14ac:dyDescent="0.2">
      <c r="J600">
        <v>2015</v>
      </c>
      <c r="L600">
        <v>1.05</v>
      </c>
      <c r="M600">
        <v>104.19</v>
      </c>
    </row>
    <row r="601" spans="10:13" x14ac:dyDescent="0.2">
      <c r="J601">
        <v>2015</v>
      </c>
      <c r="L601">
        <v>1.1000000000000001</v>
      </c>
      <c r="M601">
        <v>104.19</v>
      </c>
    </row>
    <row r="602" spans="10:13" x14ac:dyDescent="0.2">
      <c r="J602">
        <v>2015</v>
      </c>
      <c r="L602">
        <v>1.1499999999999999</v>
      </c>
      <c r="M602">
        <v>104.19</v>
      </c>
    </row>
    <row r="603" spans="10:13" x14ac:dyDescent="0.2">
      <c r="J603">
        <v>2015</v>
      </c>
      <c r="L603">
        <v>1.2</v>
      </c>
      <c r="M603">
        <v>104.19</v>
      </c>
    </row>
    <row r="604" spans="10:13" x14ac:dyDescent="0.2">
      <c r="J604">
        <v>2015</v>
      </c>
      <c r="L604">
        <v>1.25</v>
      </c>
      <c r="M604">
        <v>104.19</v>
      </c>
    </row>
    <row r="605" spans="10:13" x14ac:dyDescent="0.2">
      <c r="J605">
        <v>2015</v>
      </c>
      <c r="L605">
        <v>1.3</v>
      </c>
      <c r="M605">
        <v>104.19</v>
      </c>
    </row>
    <row r="606" spans="10:13" x14ac:dyDescent="0.2">
      <c r="J606">
        <v>2015</v>
      </c>
      <c r="L606">
        <v>1.35</v>
      </c>
      <c r="M606">
        <v>104.19</v>
      </c>
    </row>
    <row r="607" spans="10:13" x14ac:dyDescent="0.2">
      <c r="J607">
        <v>2015</v>
      </c>
      <c r="L607">
        <v>1.4</v>
      </c>
      <c r="M607">
        <v>104.19</v>
      </c>
    </row>
    <row r="608" spans="10:13" x14ac:dyDescent="0.2">
      <c r="J608">
        <v>2015</v>
      </c>
      <c r="L608">
        <v>1.45</v>
      </c>
      <c r="M608">
        <v>104.19</v>
      </c>
    </row>
    <row r="609" spans="10:13" x14ac:dyDescent="0.2">
      <c r="J609">
        <v>2015</v>
      </c>
      <c r="L609">
        <v>1.5</v>
      </c>
      <c r="M609">
        <v>104.19</v>
      </c>
    </row>
    <row r="610" spans="10:13" x14ac:dyDescent="0.2">
      <c r="J610">
        <v>2015</v>
      </c>
      <c r="L610">
        <v>1.55</v>
      </c>
      <c r="M610">
        <v>104.19</v>
      </c>
    </row>
    <row r="611" spans="10:13" x14ac:dyDescent="0.2">
      <c r="J611">
        <v>2015</v>
      </c>
      <c r="L611">
        <v>1.6</v>
      </c>
      <c r="M611">
        <v>104.19</v>
      </c>
    </row>
    <row r="612" spans="10:13" x14ac:dyDescent="0.2">
      <c r="J612">
        <v>2015</v>
      </c>
      <c r="L612">
        <v>1.65</v>
      </c>
      <c r="M612">
        <v>104.19</v>
      </c>
    </row>
    <row r="613" spans="10:13" x14ac:dyDescent="0.2">
      <c r="J613">
        <v>2015</v>
      </c>
      <c r="L613">
        <v>1.7</v>
      </c>
      <c r="M613">
        <v>104.19</v>
      </c>
    </row>
    <row r="614" spans="10:13" x14ac:dyDescent="0.2">
      <c r="J614">
        <v>2015</v>
      </c>
      <c r="L614">
        <v>1.75</v>
      </c>
      <c r="M614">
        <v>104.19</v>
      </c>
    </row>
    <row r="615" spans="10:13" x14ac:dyDescent="0.2">
      <c r="J615">
        <v>2015</v>
      </c>
      <c r="L615">
        <v>1.8</v>
      </c>
      <c r="M615">
        <v>104.19</v>
      </c>
    </row>
    <row r="616" spans="10:13" x14ac:dyDescent="0.2">
      <c r="J616">
        <v>2015</v>
      </c>
      <c r="L616">
        <v>1.85</v>
      </c>
      <c r="M616">
        <v>104.19</v>
      </c>
    </row>
    <row r="617" spans="10:13" x14ac:dyDescent="0.2">
      <c r="J617">
        <v>2015</v>
      </c>
      <c r="L617">
        <v>1.9</v>
      </c>
      <c r="M617">
        <v>104.19</v>
      </c>
    </row>
    <row r="618" spans="10:13" x14ac:dyDescent="0.2">
      <c r="J618">
        <v>2015</v>
      </c>
      <c r="L618">
        <v>1.95</v>
      </c>
      <c r="M618">
        <v>104.19</v>
      </c>
    </row>
    <row r="619" spans="10:13" x14ac:dyDescent="0.2">
      <c r="J619">
        <v>2015</v>
      </c>
      <c r="L619">
        <v>2</v>
      </c>
      <c r="M619">
        <v>109.98</v>
      </c>
    </row>
    <row r="620" spans="10:13" x14ac:dyDescent="0.2">
      <c r="J620">
        <v>2015</v>
      </c>
      <c r="L620">
        <v>2.0499999999999998</v>
      </c>
      <c r="M620">
        <v>109.98</v>
      </c>
    </row>
    <row r="621" spans="10:13" x14ac:dyDescent="0.2">
      <c r="J621">
        <v>2015</v>
      </c>
      <c r="L621">
        <v>2.1</v>
      </c>
      <c r="M621">
        <v>109.98</v>
      </c>
    </row>
    <row r="622" spans="10:13" x14ac:dyDescent="0.2">
      <c r="J622">
        <v>2015</v>
      </c>
      <c r="L622">
        <v>2.15</v>
      </c>
      <c r="M622">
        <v>109.98</v>
      </c>
    </row>
    <row r="623" spans="10:13" x14ac:dyDescent="0.2">
      <c r="J623">
        <v>2015</v>
      </c>
      <c r="L623">
        <v>2.2000000000000002</v>
      </c>
      <c r="M623">
        <v>109.98</v>
      </c>
    </row>
    <row r="624" spans="10:13" x14ac:dyDescent="0.2">
      <c r="J624">
        <v>2015</v>
      </c>
      <c r="L624">
        <v>2.25</v>
      </c>
      <c r="M624">
        <v>109.98</v>
      </c>
    </row>
    <row r="625" spans="10:13" x14ac:dyDescent="0.2">
      <c r="J625">
        <v>2015</v>
      </c>
      <c r="L625">
        <v>2.2999999999999998</v>
      </c>
      <c r="M625">
        <v>109.98</v>
      </c>
    </row>
    <row r="626" spans="10:13" x14ac:dyDescent="0.2">
      <c r="J626">
        <v>2015</v>
      </c>
      <c r="L626">
        <v>2.35</v>
      </c>
      <c r="M626">
        <v>109.98</v>
      </c>
    </row>
    <row r="627" spans="10:13" x14ac:dyDescent="0.2">
      <c r="J627">
        <v>2015</v>
      </c>
      <c r="L627">
        <v>2.4</v>
      </c>
      <c r="M627">
        <v>109.98</v>
      </c>
    </row>
    <row r="628" spans="10:13" x14ac:dyDescent="0.2">
      <c r="J628">
        <v>2015</v>
      </c>
      <c r="L628">
        <v>2.4500000000000002</v>
      </c>
      <c r="M628">
        <v>109.98</v>
      </c>
    </row>
    <row r="629" spans="10:13" x14ac:dyDescent="0.2">
      <c r="J629">
        <v>2015</v>
      </c>
      <c r="L629">
        <v>2.5</v>
      </c>
      <c r="M629">
        <v>109.98</v>
      </c>
    </row>
    <row r="630" spans="10:13" x14ac:dyDescent="0.2">
      <c r="J630">
        <v>2015</v>
      </c>
      <c r="L630">
        <v>2.5499999999999998</v>
      </c>
      <c r="M630">
        <v>109.98</v>
      </c>
    </row>
    <row r="631" spans="10:13" x14ac:dyDescent="0.2">
      <c r="J631">
        <v>2015</v>
      </c>
      <c r="L631">
        <v>2.6</v>
      </c>
      <c r="M631">
        <v>109.98</v>
      </c>
    </row>
    <row r="632" spans="10:13" x14ac:dyDescent="0.2">
      <c r="J632">
        <v>2015</v>
      </c>
      <c r="L632">
        <v>2.65</v>
      </c>
      <c r="M632">
        <v>109.98</v>
      </c>
    </row>
    <row r="633" spans="10:13" x14ac:dyDescent="0.2">
      <c r="J633">
        <v>2015</v>
      </c>
      <c r="L633">
        <v>2.7</v>
      </c>
      <c r="M633">
        <v>109.98</v>
      </c>
    </row>
    <row r="634" spans="10:13" x14ac:dyDescent="0.2">
      <c r="J634">
        <v>2015</v>
      </c>
      <c r="L634">
        <v>2.75</v>
      </c>
      <c r="M634">
        <v>109.98</v>
      </c>
    </row>
    <row r="635" spans="10:13" x14ac:dyDescent="0.2">
      <c r="J635">
        <v>2015</v>
      </c>
      <c r="L635">
        <v>2.8</v>
      </c>
      <c r="M635">
        <v>109.98</v>
      </c>
    </row>
    <row r="636" spans="10:13" x14ac:dyDescent="0.2">
      <c r="J636">
        <v>2015</v>
      </c>
      <c r="L636">
        <v>2.85</v>
      </c>
      <c r="M636">
        <v>109.98</v>
      </c>
    </row>
    <row r="637" spans="10:13" x14ac:dyDescent="0.2">
      <c r="J637">
        <v>2015</v>
      </c>
      <c r="L637">
        <v>2.9</v>
      </c>
      <c r="M637">
        <v>109.98</v>
      </c>
    </row>
    <row r="638" spans="10:13" x14ac:dyDescent="0.2">
      <c r="J638">
        <v>2015</v>
      </c>
      <c r="L638">
        <v>2.95</v>
      </c>
      <c r="M638">
        <v>109.98</v>
      </c>
    </row>
    <row r="639" spans="10:13" x14ac:dyDescent="0.2">
      <c r="J639">
        <v>2015</v>
      </c>
      <c r="L639">
        <v>3</v>
      </c>
      <c r="M639">
        <v>115.76</v>
      </c>
    </row>
    <row r="640" spans="10:13" x14ac:dyDescent="0.2">
      <c r="J640">
        <v>2015</v>
      </c>
      <c r="L640">
        <v>3.05</v>
      </c>
      <c r="M640">
        <v>115.76</v>
      </c>
    </row>
    <row r="641" spans="10:13" x14ac:dyDescent="0.2">
      <c r="J641">
        <v>2015</v>
      </c>
      <c r="L641">
        <v>3.1</v>
      </c>
      <c r="M641">
        <v>115.76</v>
      </c>
    </row>
    <row r="642" spans="10:13" x14ac:dyDescent="0.2">
      <c r="J642">
        <v>2015</v>
      </c>
      <c r="L642">
        <v>3.15</v>
      </c>
      <c r="M642">
        <v>115.76</v>
      </c>
    </row>
    <row r="643" spans="10:13" x14ac:dyDescent="0.2">
      <c r="J643">
        <v>2015</v>
      </c>
      <c r="L643">
        <v>3.2</v>
      </c>
      <c r="M643">
        <v>115.76</v>
      </c>
    </row>
    <row r="644" spans="10:13" x14ac:dyDescent="0.2">
      <c r="J644">
        <v>2015</v>
      </c>
      <c r="L644">
        <v>3.25</v>
      </c>
      <c r="M644">
        <v>115.76</v>
      </c>
    </row>
    <row r="645" spans="10:13" x14ac:dyDescent="0.2">
      <c r="J645">
        <v>2015</v>
      </c>
      <c r="L645">
        <v>3.3</v>
      </c>
      <c r="M645">
        <v>115.76</v>
      </c>
    </row>
    <row r="646" spans="10:13" x14ac:dyDescent="0.2">
      <c r="J646">
        <v>2015</v>
      </c>
      <c r="L646">
        <v>3.35</v>
      </c>
      <c r="M646">
        <v>115.76</v>
      </c>
    </row>
    <row r="647" spans="10:13" x14ac:dyDescent="0.2">
      <c r="J647">
        <v>2015</v>
      </c>
      <c r="L647">
        <v>3.4</v>
      </c>
      <c r="M647">
        <v>115.76</v>
      </c>
    </row>
    <row r="648" spans="10:13" x14ac:dyDescent="0.2">
      <c r="J648">
        <v>2015</v>
      </c>
      <c r="L648">
        <v>3.45</v>
      </c>
      <c r="M648">
        <v>115.76</v>
      </c>
    </row>
    <row r="649" spans="10:13" x14ac:dyDescent="0.2">
      <c r="J649">
        <v>2015</v>
      </c>
      <c r="L649">
        <v>3.5</v>
      </c>
      <c r="M649">
        <v>115.76</v>
      </c>
    </row>
    <row r="650" spans="10:13" x14ac:dyDescent="0.2">
      <c r="J650">
        <v>2015</v>
      </c>
      <c r="L650">
        <v>3.55</v>
      </c>
      <c r="M650">
        <v>115.76</v>
      </c>
    </row>
    <row r="651" spans="10:13" x14ac:dyDescent="0.2">
      <c r="J651">
        <v>2015</v>
      </c>
      <c r="L651">
        <v>3.6</v>
      </c>
      <c r="M651">
        <v>115.76</v>
      </c>
    </row>
    <row r="652" spans="10:13" x14ac:dyDescent="0.2">
      <c r="J652">
        <v>2015</v>
      </c>
      <c r="L652">
        <v>3.65</v>
      </c>
      <c r="M652">
        <v>115.76</v>
      </c>
    </row>
    <row r="653" spans="10:13" x14ac:dyDescent="0.2">
      <c r="J653">
        <v>2015</v>
      </c>
      <c r="L653">
        <v>3.7</v>
      </c>
      <c r="M653">
        <v>115.76</v>
      </c>
    </row>
    <row r="654" spans="10:13" x14ac:dyDescent="0.2">
      <c r="J654">
        <v>2015</v>
      </c>
      <c r="L654">
        <v>3.75</v>
      </c>
      <c r="M654">
        <v>115.76</v>
      </c>
    </row>
    <row r="655" spans="10:13" x14ac:dyDescent="0.2">
      <c r="J655">
        <v>2015</v>
      </c>
      <c r="L655">
        <v>3.8</v>
      </c>
      <c r="M655">
        <v>115.76</v>
      </c>
    </row>
    <row r="656" spans="10:13" x14ac:dyDescent="0.2">
      <c r="J656">
        <v>2015</v>
      </c>
      <c r="L656">
        <v>3.85</v>
      </c>
      <c r="M656">
        <v>115.76</v>
      </c>
    </row>
    <row r="657" spans="10:13" x14ac:dyDescent="0.2">
      <c r="J657">
        <v>2015</v>
      </c>
      <c r="L657">
        <v>3.9</v>
      </c>
      <c r="M657">
        <v>115.76</v>
      </c>
    </row>
    <row r="658" spans="10:13" x14ac:dyDescent="0.2">
      <c r="J658">
        <v>2015</v>
      </c>
      <c r="L658">
        <v>3.95</v>
      </c>
      <c r="M658">
        <v>115.76</v>
      </c>
    </row>
    <row r="659" spans="10:13" x14ac:dyDescent="0.2">
      <c r="J659">
        <v>2015</v>
      </c>
      <c r="L659">
        <v>4</v>
      </c>
      <c r="M659">
        <v>127.34</v>
      </c>
    </row>
    <row r="660" spans="10:13" x14ac:dyDescent="0.2">
      <c r="J660">
        <v>2015</v>
      </c>
      <c r="L660">
        <v>4.05</v>
      </c>
      <c r="M660">
        <v>127.34</v>
      </c>
    </row>
    <row r="661" spans="10:13" x14ac:dyDescent="0.2">
      <c r="J661">
        <v>2015</v>
      </c>
      <c r="L661">
        <v>4.0999999999999996</v>
      </c>
      <c r="M661">
        <v>127.34</v>
      </c>
    </row>
    <row r="662" spans="10:13" x14ac:dyDescent="0.2">
      <c r="J662">
        <v>2015</v>
      </c>
      <c r="L662">
        <v>4.1500000000000004</v>
      </c>
      <c r="M662">
        <v>127.34</v>
      </c>
    </row>
    <row r="663" spans="10:13" x14ac:dyDescent="0.2">
      <c r="J663">
        <v>2015</v>
      </c>
      <c r="L663">
        <v>4.2</v>
      </c>
      <c r="M663">
        <v>127.34</v>
      </c>
    </row>
    <row r="664" spans="10:13" x14ac:dyDescent="0.2">
      <c r="J664">
        <v>2015</v>
      </c>
      <c r="L664">
        <v>4.25</v>
      </c>
      <c r="M664">
        <v>127.34</v>
      </c>
    </row>
    <row r="665" spans="10:13" x14ac:dyDescent="0.2">
      <c r="J665">
        <v>2015</v>
      </c>
      <c r="L665">
        <v>4.3</v>
      </c>
      <c r="M665">
        <v>127.34</v>
      </c>
    </row>
    <row r="666" spans="10:13" x14ac:dyDescent="0.2">
      <c r="J666">
        <v>2015</v>
      </c>
      <c r="L666">
        <v>4.3499999999999996</v>
      </c>
      <c r="M666">
        <v>127.34</v>
      </c>
    </row>
    <row r="667" spans="10:13" x14ac:dyDescent="0.2">
      <c r="J667">
        <v>2015</v>
      </c>
      <c r="L667">
        <v>4.4000000000000004</v>
      </c>
      <c r="M667">
        <v>127.34</v>
      </c>
    </row>
    <row r="668" spans="10:13" x14ac:dyDescent="0.2">
      <c r="J668">
        <v>2015</v>
      </c>
      <c r="L668">
        <v>4.45</v>
      </c>
      <c r="M668">
        <v>127.34</v>
      </c>
    </row>
    <row r="669" spans="10:13" x14ac:dyDescent="0.2">
      <c r="J669">
        <v>2015</v>
      </c>
      <c r="L669">
        <v>4.5</v>
      </c>
      <c r="M669">
        <v>127.34</v>
      </c>
    </row>
    <row r="670" spans="10:13" x14ac:dyDescent="0.2">
      <c r="J670">
        <v>2015</v>
      </c>
      <c r="L670">
        <v>4.55</v>
      </c>
      <c r="M670">
        <v>127.34</v>
      </c>
    </row>
    <row r="671" spans="10:13" x14ac:dyDescent="0.2">
      <c r="J671">
        <v>2015</v>
      </c>
      <c r="L671">
        <v>4.5999999999999996</v>
      </c>
      <c r="M671">
        <v>127.34</v>
      </c>
    </row>
    <row r="672" spans="10:13" x14ac:dyDescent="0.2">
      <c r="J672">
        <v>2015</v>
      </c>
      <c r="L672">
        <v>4.6500000000000004</v>
      </c>
      <c r="M672">
        <v>127.34</v>
      </c>
    </row>
    <row r="673" spans="10:13" x14ac:dyDescent="0.2">
      <c r="J673">
        <v>2015</v>
      </c>
      <c r="L673">
        <v>4.7</v>
      </c>
      <c r="M673">
        <v>127.34</v>
      </c>
    </row>
    <row r="674" spans="10:13" x14ac:dyDescent="0.2">
      <c r="J674">
        <v>2015</v>
      </c>
      <c r="L674">
        <v>4.75</v>
      </c>
      <c r="M674">
        <v>127.34</v>
      </c>
    </row>
    <row r="675" spans="10:13" x14ac:dyDescent="0.2">
      <c r="J675">
        <v>2015</v>
      </c>
      <c r="L675">
        <v>4.8</v>
      </c>
      <c r="M675">
        <v>127.34</v>
      </c>
    </row>
    <row r="676" spans="10:13" x14ac:dyDescent="0.2">
      <c r="J676">
        <v>2015</v>
      </c>
      <c r="L676">
        <v>4.8499999999999996</v>
      </c>
      <c r="M676">
        <v>127.34</v>
      </c>
    </row>
    <row r="677" spans="10:13" x14ac:dyDescent="0.2">
      <c r="J677">
        <v>2015</v>
      </c>
      <c r="L677">
        <v>4.9000000000000004</v>
      </c>
      <c r="M677">
        <v>127.34</v>
      </c>
    </row>
    <row r="678" spans="10:13" x14ac:dyDescent="0.2">
      <c r="J678">
        <v>2015</v>
      </c>
      <c r="L678">
        <v>4.95</v>
      </c>
      <c r="M678">
        <v>127.34</v>
      </c>
    </row>
    <row r="679" spans="10:13" x14ac:dyDescent="0.2">
      <c r="J679">
        <v>2015</v>
      </c>
      <c r="L679">
        <v>5</v>
      </c>
      <c r="M679">
        <v>173.65</v>
      </c>
    </row>
    <row r="680" spans="10:13" x14ac:dyDescent="0.2">
      <c r="J680">
        <v>2015</v>
      </c>
      <c r="L680">
        <v>5.05</v>
      </c>
      <c r="M680">
        <v>173.65</v>
      </c>
    </row>
    <row r="681" spans="10:13" x14ac:dyDescent="0.2">
      <c r="J681">
        <v>2015</v>
      </c>
      <c r="L681">
        <v>5.0999999999999996</v>
      </c>
      <c r="M681">
        <v>173.65</v>
      </c>
    </row>
    <row r="682" spans="10:13" x14ac:dyDescent="0.2">
      <c r="J682">
        <v>2015</v>
      </c>
      <c r="L682">
        <v>5.15</v>
      </c>
      <c r="M682">
        <v>173.65</v>
      </c>
    </row>
    <row r="683" spans="10:13" x14ac:dyDescent="0.2">
      <c r="J683">
        <v>2015</v>
      </c>
      <c r="L683">
        <v>5.2</v>
      </c>
      <c r="M683">
        <v>173.65</v>
      </c>
    </row>
    <row r="684" spans="10:13" x14ac:dyDescent="0.2">
      <c r="J684">
        <v>2015</v>
      </c>
      <c r="L684">
        <v>5.25</v>
      </c>
      <c r="M684">
        <v>173.65</v>
      </c>
    </row>
    <row r="685" spans="10:13" x14ac:dyDescent="0.2">
      <c r="J685">
        <v>2015</v>
      </c>
      <c r="L685">
        <v>5.3</v>
      </c>
      <c r="M685">
        <v>173.65</v>
      </c>
    </row>
    <row r="686" spans="10:13" x14ac:dyDescent="0.2">
      <c r="J686">
        <v>2015</v>
      </c>
      <c r="L686">
        <v>5.35</v>
      </c>
      <c r="M686">
        <v>173.65</v>
      </c>
    </row>
    <row r="687" spans="10:13" x14ac:dyDescent="0.2">
      <c r="J687">
        <v>2015</v>
      </c>
      <c r="L687">
        <v>5.4</v>
      </c>
      <c r="M687">
        <v>173.65</v>
      </c>
    </row>
    <row r="688" spans="10:13" x14ac:dyDescent="0.2">
      <c r="J688">
        <v>2015</v>
      </c>
      <c r="L688">
        <v>5.45</v>
      </c>
      <c r="M688">
        <v>173.65</v>
      </c>
    </row>
    <row r="689" spans="10:13" x14ac:dyDescent="0.2">
      <c r="J689">
        <v>2015</v>
      </c>
      <c r="L689">
        <v>5.5</v>
      </c>
      <c r="M689">
        <v>173.65</v>
      </c>
    </row>
    <row r="690" spans="10:13" x14ac:dyDescent="0.2">
      <c r="J690">
        <v>2015</v>
      </c>
      <c r="L690">
        <v>5.55</v>
      </c>
      <c r="M690">
        <v>173.65</v>
      </c>
    </row>
    <row r="691" spans="10:13" x14ac:dyDescent="0.2">
      <c r="J691">
        <v>2015</v>
      </c>
      <c r="L691">
        <v>5.6</v>
      </c>
      <c r="M691">
        <v>173.65</v>
      </c>
    </row>
    <row r="692" spans="10:13" x14ac:dyDescent="0.2">
      <c r="J692">
        <v>2015</v>
      </c>
      <c r="L692">
        <v>5.65</v>
      </c>
      <c r="M692">
        <v>173.65</v>
      </c>
    </row>
    <row r="693" spans="10:13" x14ac:dyDescent="0.2">
      <c r="J693">
        <v>2015</v>
      </c>
      <c r="L693">
        <v>5.7</v>
      </c>
      <c r="M693">
        <v>173.65</v>
      </c>
    </row>
    <row r="694" spans="10:13" x14ac:dyDescent="0.2">
      <c r="J694">
        <v>2015</v>
      </c>
      <c r="L694">
        <v>5.75</v>
      </c>
      <c r="M694">
        <v>173.65</v>
      </c>
    </row>
    <row r="695" spans="10:13" x14ac:dyDescent="0.2">
      <c r="J695">
        <v>2015</v>
      </c>
      <c r="L695">
        <v>5.8</v>
      </c>
      <c r="M695">
        <v>173.65</v>
      </c>
    </row>
    <row r="696" spans="10:13" x14ac:dyDescent="0.2">
      <c r="J696">
        <v>2015</v>
      </c>
      <c r="L696">
        <v>5.85</v>
      </c>
      <c r="M696">
        <v>173.65</v>
      </c>
    </row>
    <row r="697" spans="10:13" x14ac:dyDescent="0.2">
      <c r="J697">
        <v>2015</v>
      </c>
      <c r="L697">
        <v>5.9</v>
      </c>
      <c r="M697">
        <v>173.65</v>
      </c>
    </row>
    <row r="698" spans="10:13" x14ac:dyDescent="0.2">
      <c r="J698">
        <v>2015</v>
      </c>
      <c r="L698">
        <v>5.95</v>
      </c>
      <c r="M698">
        <v>173.65</v>
      </c>
    </row>
    <row r="699" spans="10:13" x14ac:dyDescent="0.2">
      <c r="J699">
        <v>2015</v>
      </c>
      <c r="L699">
        <v>6</v>
      </c>
      <c r="M699">
        <v>173.65</v>
      </c>
    </row>
    <row r="700" spans="10:13" x14ac:dyDescent="0.2">
      <c r="J700">
        <v>2015</v>
      </c>
      <c r="L700">
        <v>6.05</v>
      </c>
      <c r="M700">
        <v>173.65</v>
      </c>
    </row>
    <row r="701" spans="10:13" x14ac:dyDescent="0.2">
      <c r="J701">
        <v>2015</v>
      </c>
      <c r="L701">
        <v>6.1</v>
      </c>
      <c r="M701">
        <v>173.65</v>
      </c>
    </row>
    <row r="702" spans="10:13" x14ac:dyDescent="0.2">
      <c r="J702">
        <v>2015</v>
      </c>
      <c r="L702">
        <v>6.15</v>
      </c>
      <c r="M702">
        <v>173.65</v>
      </c>
    </row>
    <row r="703" spans="10:13" x14ac:dyDescent="0.2">
      <c r="J703">
        <v>2015</v>
      </c>
      <c r="L703">
        <v>6.2</v>
      </c>
      <c r="M703">
        <v>173.65</v>
      </c>
    </row>
    <row r="704" spans="10:13" x14ac:dyDescent="0.2">
      <c r="J704">
        <v>2015</v>
      </c>
      <c r="L704">
        <v>6.25</v>
      </c>
      <c r="M704">
        <v>173.65</v>
      </c>
    </row>
    <row r="705" spans="10:13" x14ac:dyDescent="0.2">
      <c r="J705">
        <v>2015</v>
      </c>
      <c r="L705">
        <v>6.3</v>
      </c>
      <c r="M705">
        <v>173.65</v>
      </c>
    </row>
    <row r="706" spans="10:13" x14ac:dyDescent="0.2">
      <c r="J706">
        <v>2015</v>
      </c>
      <c r="L706">
        <v>6.35</v>
      </c>
      <c r="M706">
        <v>173.65</v>
      </c>
    </row>
    <row r="707" spans="10:13" x14ac:dyDescent="0.2">
      <c r="J707">
        <v>2015</v>
      </c>
      <c r="L707">
        <v>6.4</v>
      </c>
      <c r="M707">
        <v>173.65</v>
      </c>
    </row>
    <row r="708" spans="10:13" x14ac:dyDescent="0.2">
      <c r="J708">
        <v>2015</v>
      </c>
      <c r="L708">
        <v>6.45</v>
      </c>
      <c r="M708">
        <v>173.65</v>
      </c>
    </row>
    <row r="709" spans="10:13" x14ac:dyDescent="0.2">
      <c r="J709">
        <v>2015</v>
      </c>
      <c r="L709">
        <v>6.5</v>
      </c>
      <c r="M709">
        <v>173.65</v>
      </c>
    </row>
    <row r="710" spans="10:13" x14ac:dyDescent="0.2">
      <c r="J710">
        <v>2015</v>
      </c>
      <c r="L710">
        <v>6.55</v>
      </c>
      <c r="M710">
        <v>173.65</v>
      </c>
    </row>
    <row r="711" spans="10:13" x14ac:dyDescent="0.2">
      <c r="J711">
        <v>2015</v>
      </c>
      <c r="L711">
        <v>6.6</v>
      </c>
      <c r="M711">
        <v>173.65</v>
      </c>
    </row>
    <row r="712" spans="10:13" x14ac:dyDescent="0.2">
      <c r="J712">
        <v>2015</v>
      </c>
      <c r="L712">
        <v>6.65</v>
      </c>
      <c r="M712">
        <v>173.65</v>
      </c>
    </row>
    <row r="713" spans="10:13" x14ac:dyDescent="0.2">
      <c r="J713">
        <v>2015</v>
      </c>
      <c r="L713">
        <v>6.7</v>
      </c>
      <c r="M713">
        <v>173.65</v>
      </c>
    </row>
    <row r="714" spans="10:13" x14ac:dyDescent="0.2">
      <c r="J714">
        <v>2015</v>
      </c>
      <c r="L714">
        <v>6.75</v>
      </c>
      <c r="M714">
        <v>173.65</v>
      </c>
    </row>
    <row r="715" spans="10:13" x14ac:dyDescent="0.2">
      <c r="J715">
        <v>2015</v>
      </c>
      <c r="L715">
        <v>6.8</v>
      </c>
      <c r="M715">
        <v>173.65</v>
      </c>
    </row>
    <row r="716" spans="10:13" x14ac:dyDescent="0.2">
      <c r="J716">
        <v>2015</v>
      </c>
      <c r="L716">
        <v>6.85</v>
      </c>
      <c r="M716">
        <v>173.65</v>
      </c>
    </row>
    <row r="717" spans="10:13" x14ac:dyDescent="0.2">
      <c r="J717">
        <v>2015</v>
      </c>
      <c r="L717">
        <v>6.9</v>
      </c>
      <c r="M717">
        <v>173.65</v>
      </c>
    </row>
    <row r="718" spans="10:13" x14ac:dyDescent="0.2">
      <c r="J718">
        <v>2015</v>
      </c>
      <c r="L718">
        <v>6.95</v>
      </c>
      <c r="M718">
        <v>173.65</v>
      </c>
    </row>
    <row r="719" spans="10:13" x14ac:dyDescent="0.2">
      <c r="J719">
        <v>2015</v>
      </c>
      <c r="L719">
        <v>7</v>
      </c>
      <c r="M719">
        <v>173.65</v>
      </c>
    </row>
    <row r="720" spans="10:13" x14ac:dyDescent="0.2">
      <c r="J720">
        <v>2015</v>
      </c>
      <c r="L720">
        <v>7.05</v>
      </c>
      <c r="M720">
        <v>173.65</v>
      </c>
    </row>
    <row r="721" spans="10:13" x14ac:dyDescent="0.2">
      <c r="J721">
        <v>2015</v>
      </c>
      <c r="L721">
        <v>7.1</v>
      </c>
      <c r="M721">
        <v>173.65</v>
      </c>
    </row>
    <row r="722" spans="10:13" x14ac:dyDescent="0.2">
      <c r="J722">
        <v>2015</v>
      </c>
      <c r="L722">
        <v>7.15</v>
      </c>
      <c r="M722">
        <v>173.65</v>
      </c>
    </row>
    <row r="723" spans="10:13" x14ac:dyDescent="0.2">
      <c r="J723">
        <v>2015</v>
      </c>
      <c r="L723">
        <v>7.2</v>
      </c>
      <c r="M723">
        <v>173.65</v>
      </c>
    </row>
    <row r="724" spans="10:13" x14ac:dyDescent="0.2">
      <c r="J724">
        <v>2015</v>
      </c>
      <c r="L724">
        <v>7.25</v>
      </c>
      <c r="M724">
        <v>173.65</v>
      </c>
    </row>
    <row r="725" spans="10:13" x14ac:dyDescent="0.2">
      <c r="J725">
        <v>2015</v>
      </c>
      <c r="L725">
        <v>7.3</v>
      </c>
      <c r="M725">
        <v>173.65</v>
      </c>
    </row>
    <row r="726" spans="10:13" x14ac:dyDescent="0.2">
      <c r="J726">
        <v>2015</v>
      </c>
      <c r="L726">
        <v>7.35</v>
      </c>
      <c r="M726">
        <v>173.65</v>
      </c>
    </row>
    <row r="727" spans="10:13" x14ac:dyDescent="0.2">
      <c r="J727">
        <v>2015</v>
      </c>
      <c r="L727">
        <v>7.4</v>
      </c>
      <c r="M727">
        <v>173.65</v>
      </c>
    </row>
    <row r="728" spans="10:13" x14ac:dyDescent="0.2">
      <c r="J728">
        <v>2015</v>
      </c>
      <c r="L728">
        <v>7.45</v>
      </c>
      <c r="M728">
        <v>173.65</v>
      </c>
    </row>
    <row r="729" spans="10:13" x14ac:dyDescent="0.2">
      <c r="J729">
        <v>2015</v>
      </c>
      <c r="L729">
        <v>7.5</v>
      </c>
      <c r="M729">
        <v>173.65</v>
      </c>
    </row>
    <row r="730" spans="10:13" x14ac:dyDescent="0.2">
      <c r="J730">
        <v>2015</v>
      </c>
      <c r="L730">
        <v>7.55</v>
      </c>
      <c r="M730">
        <v>173.65</v>
      </c>
    </row>
    <row r="731" spans="10:13" x14ac:dyDescent="0.2">
      <c r="J731">
        <v>2015</v>
      </c>
      <c r="L731">
        <v>7.6</v>
      </c>
      <c r="M731">
        <v>173.65</v>
      </c>
    </row>
    <row r="732" spans="10:13" x14ac:dyDescent="0.2">
      <c r="J732">
        <v>2015</v>
      </c>
      <c r="L732">
        <v>7.65</v>
      </c>
      <c r="M732">
        <v>173.65</v>
      </c>
    </row>
    <row r="733" spans="10:13" x14ac:dyDescent="0.2">
      <c r="J733">
        <v>2015</v>
      </c>
      <c r="L733">
        <v>7.7</v>
      </c>
      <c r="M733">
        <v>173.65</v>
      </c>
    </row>
    <row r="734" spans="10:13" x14ac:dyDescent="0.2">
      <c r="J734">
        <v>2015</v>
      </c>
      <c r="L734">
        <v>7.75</v>
      </c>
      <c r="M734">
        <v>173.65</v>
      </c>
    </row>
    <row r="735" spans="10:13" x14ac:dyDescent="0.2">
      <c r="J735">
        <v>2015</v>
      </c>
      <c r="L735">
        <v>7.8</v>
      </c>
      <c r="M735">
        <v>173.65</v>
      </c>
    </row>
    <row r="736" spans="10:13" x14ac:dyDescent="0.2">
      <c r="J736">
        <v>2015</v>
      </c>
      <c r="L736">
        <v>7.85</v>
      </c>
      <c r="M736">
        <v>173.65</v>
      </c>
    </row>
    <row r="737" spans="10:13" x14ac:dyDescent="0.2">
      <c r="J737">
        <v>2015</v>
      </c>
      <c r="L737">
        <v>7.9</v>
      </c>
      <c r="M737">
        <v>173.65</v>
      </c>
    </row>
    <row r="738" spans="10:13" x14ac:dyDescent="0.2">
      <c r="J738">
        <v>2015</v>
      </c>
      <c r="L738">
        <v>7.95</v>
      </c>
      <c r="M738">
        <v>173.65</v>
      </c>
    </row>
    <row r="739" spans="10:13" x14ac:dyDescent="0.2">
      <c r="J739">
        <v>2015</v>
      </c>
      <c r="L739">
        <v>8</v>
      </c>
      <c r="M739">
        <v>173.65</v>
      </c>
    </row>
    <row r="740" spans="10:13" x14ac:dyDescent="0.2">
      <c r="J740">
        <v>2015</v>
      </c>
      <c r="L740">
        <v>8.0500000000000007</v>
      </c>
      <c r="M740">
        <v>173.65</v>
      </c>
    </row>
    <row r="741" spans="10:13" x14ac:dyDescent="0.2">
      <c r="J741">
        <v>2015</v>
      </c>
      <c r="L741">
        <v>8.1</v>
      </c>
      <c r="M741">
        <v>173.65</v>
      </c>
    </row>
    <row r="742" spans="10:13" x14ac:dyDescent="0.2">
      <c r="J742">
        <v>2015</v>
      </c>
      <c r="L742">
        <v>8.15</v>
      </c>
      <c r="M742">
        <v>173.65</v>
      </c>
    </row>
    <row r="743" spans="10:13" x14ac:dyDescent="0.2">
      <c r="J743">
        <v>2015</v>
      </c>
      <c r="L743">
        <v>8.1999999999999993</v>
      </c>
      <c r="M743">
        <v>173.65</v>
      </c>
    </row>
    <row r="744" spans="10:13" x14ac:dyDescent="0.2">
      <c r="J744">
        <v>2015</v>
      </c>
      <c r="L744">
        <v>8.25</v>
      </c>
      <c r="M744">
        <v>173.65</v>
      </c>
    </row>
    <row r="745" spans="10:13" x14ac:dyDescent="0.2">
      <c r="J745">
        <v>2015</v>
      </c>
      <c r="L745">
        <v>8.3000000000000007</v>
      </c>
      <c r="M745">
        <v>173.65</v>
      </c>
    </row>
    <row r="746" spans="10:13" x14ac:dyDescent="0.2">
      <c r="J746">
        <v>2015</v>
      </c>
      <c r="L746">
        <v>8.35</v>
      </c>
      <c r="M746">
        <v>173.65</v>
      </c>
    </row>
    <row r="747" spans="10:13" x14ac:dyDescent="0.2">
      <c r="J747">
        <v>2015</v>
      </c>
      <c r="L747">
        <v>8.4</v>
      </c>
      <c r="M747">
        <v>173.65</v>
      </c>
    </row>
    <row r="748" spans="10:13" x14ac:dyDescent="0.2">
      <c r="J748">
        <v>2015</v>
      </c>
      <c r="L748">
        <v>8.4499999999999993</v>
      </c>
      <c r="M748">
        <v>173.65</v>
      </c>
    </row>
    <row r="749" spans="10:13" x14ac:dyDescent="0.2">
      <c r="J749">
        <v>2015</v>
      </c>
      <c r="L749">
        <v>8.5</v>
      </c>
      <c r="M749">
        <v>173.65</v>
      </c>
    </row>
    <row r="750" spans="10:13" x14ac:dyDescent="0.2">
      <c r="J750">
        <v>2015</v>
      </c>
      <c r="L750">
        <v>8.5500000000000007</v>
      </c>
      <c r="M750">
        <v>173.65</v>
      </c>
    </row>
    <row r="751" spans="10:13" x14ac:dyDescent="0.2">
      <c r="J751">
        <v>2015</v>
      </c>
      <c r="L751">
        <v>8.6</v>
      </c>
      <c r="M751">
        <v>173.65</v>
      </c>
    </row>
    <row r="752" spans="10:13" x14ac:dyDescent="0.2">
      <c r="J752">
        <v>2015</v>
      </c>
      <c r="L752">
        <v>8.65</v>
      </c>
      <c r="M752">
        <v>173.65</v>
      </c>
    </row>
    <row r="753" spans="10:13" x14ac:dyDescent="0.2">
      <c r="J753">
        <v>2015</v>
      </c>
      <c r="L753">
        <v>8.6999999999999993</v>
      </c>
      <c r="M753">
        <v>173.65</v>
      </c>
    </row>
    <row r="754" spans="10:13" x14ac:dyDescent="0.2">
      <c r="J754">
        <v>2015</v>
      </c>
      <c r="L754">
        <v>8.75</v>
      </c>
      <c r="M754">
        <v>173.65</v>
      </c>
    </row>
    <row r="755" spans="10:13" x14ac:dyDescent="0.2">
      <c r="J755">
        <v>2015</v>
      </c>
      <c r="L755">
        <v>8.8000000000000007</v>
      </c>
      <c r="M755">
        <v>173.65</v>
      </c>
    </row>
    <row r="756" spans="10:13" x14ac:dyDescent="0.2">
      <c r="J756">
        <v>2015</v>
      </c>
      <c r="L756">
        <v>8.85</v>
      </c>
      <c r="M756">
        <v>173.65</v>
      </c>
    </row>
    <row r="757" spans="10:13" x14ac:dyDescent="0.2">
      <c r="J757">
        <v>2015</v>
      </c>
      <c r="L757">
        <v>8.9</v>
      </c>
      <c r="M757">
        <v>173.65</v>
      </c>
    </row>
    <row r="758" spans="10:13" x14ac:dyDescent="0.2">
      <c r="J758">
        <v>2015</v>
      </c>
      <c r="L758">
        <v>8.9499999999999993</v>
      </c>
      <c r="M758">
        <v>173.65</v>
      </c>
    </row>
    <row r="759" spans="10:13" x14ac:dyDescent="0.2">
      <c r="J759">
        <v>2015</v>
      </c>
      <c r="L759">
        <v>9</v>
      </c>
      <c r="M759">
        <v>173.65</v>
      </c>
    </row>
    <row r="760" spans="10:13" x14ac:dyDescent="0.2">
      <c r="J760">
        <v>2015</v>
      </c>
      <c r="L760">
        <v>9.0500000000000007</v>
      </c>
      <c r="M760">
        <v>173.65</v>
      </c>
    </row>
    <row r="761" spans="10:13" x14ac:dyDescent="0.2">
      <c r="J761">
        <v>2015</v>
      </c>
      <c r="L761">
        <v>9.1</v>
      </c>
      <c r="M761">
        <v>173.65</v>
      </c>
    </row>
    <row r="762" spans="10:13" x14ac:dyDescent="0.2">
      <c r="J762">
        <v>2015</v>
      </c>
      <c r="L762">
        <v>9.15</v>
      </c>
      <c r="M762">
        <v>173.65</v>
      </c>
    </row>
    <row r="763" spans="10:13" x14ac:dyDescent="0.2">
      <c r="J763">
        <v>2015</v>
      </c>
      <c r="L763">
        <v>9.1999999999999993</v>
      </c>
      <c r="M763">
        <v>173.65</v>
      </c>
    </row>
    <row r="764" spans="10:13" x14ac:dyDescent="0.2">
      <c r="J764">
        <v>2015</v>
      </c>
      <c r="L764">
        <v>9.25</v>
      </c>
      <c r="M764">
        <v>173.65</v>
      </c>
    </row>
    <row r="765" spans="10:13" x14ac:dyDescent="0.2">
      <c r="J765">
        <v>2015</v>
      </c>
      <c r="L765">
        <v>9.3000000000000007</v>
      </c>
      <c r="M765">
        <v>173.65</v>
      </c>
    </row>
    <row r="766" spans="10:13" x14ac:dyDescent="0.2">
      <c r="J766">
        <v>2015</v>
      </c>
      <c r="L766">
        <v>9.35</v>
      </c>
      <c r="M766">
        <v>173.65</v>
      </c>
    </row>
    <row r="767" spans="10:13" x14ac:dyDescent="0.2">
      <c r="J767">
        <v>2015</v>
      </c>
      <c r="L767">
        <v>9.4</v>
      </c>
      <c r="M767">
        <v>173.65</v>
      </c>
    </row>
    <row r="768" spans="10:13" x14ac:dyDescent="0.2">
      <c r="J768">
        <v>2015</v>
      </c>
      <c r="L768">
        <v>9.4499999999999993</v>
      </c>
      <c r="M768">
        <v>173.65</v>
      </c>
    </row>
    <row r="769" spans="10:13" x14ac:dyDescent="0.2">
      <c r="J769">
        <v>2015</v>
      </c>
      <c r="L769">
        <v>9.5</v>
      </c>
      <c r="M769">
        <v>173.65</v>
      </c>
    </row>
    <row r="770" spans="10:13" x14ac:dyDescent="0.2">
      <c r="J770">
        <v>2015</v>
      </c>
      <c r="L770">
        <v>9.5500000000000007</v>
      </c>
      <c r="M770">
        <v>173.65</v>
      </c>
    </row>
    <row r="771" spans="10:13" x14ac:dyDescent="0.2">
      <c r="J771">
        <v>2015</v>
      </c>
      <c r="L771">
        <v>9.6</v>
      </c>
      <c r="M771">
        <v>173.65</v>
      </c>
    </row>
    <row r="772" spans="10:13" x14ac:dyDescent="0.2">
      <c r="J772">
        <v>2015</v>
      </c>
      <c r="L772">
        <v>9.65</v>
      </c>
      <c r="M772">
        <v>173.65</v>
      </c>
    </row>
    <row r="773" spans="10:13" x14ac:dyDescent="0.2">
      <c r="J773">
        <v>2015</v>
      </c>
      <c r="L773">
        <v>9.6999999999999993</v>
      </c>
      <c r="M773">
        <v>173.65</v>
      </c>
    </row>
    <row r="774" spans="10:13" x14ac:dyDescent="0.2">
      <c r="J774">
        <v>2015</v>
      </c>
      <c r="L774">
        <v>9.75</v>
      </c>
      <c r="M774">
        <v>173.65</v>
      </c>
    </row>
    <row r="775" spans="10:13" x14ac:dyDescent="0.2">
      <c r="J775">
        <v>2015</v>
      </c>
      <c r="L775">
        <v>9.8000000000000007</v>
      </c>
      <c r="M775">
        <v>173.65</v>
      </c>
    </row>
    <row r="776" spans="10:13" x14ac:dyDescent="0.2">
      <c r="J776">
        <v>2015</v>
      </c>
      <c r="L776">
        <v>9.85</v>
      </c>
      <c r="M776">
        <v>173.65</v>
      </c>
    </row>
    <row r="777" spans="10:13" x14ac:dyDescent="0.2">
      <c r="J777">
        <v>2015</v>
      </c>
      <c r="L777">
        <v>9.9</v>
      </c>
      <c r="M777">
        <v>173.65</v>
      </c>
    </row>
    <row r="778" spans="10:13" x14ac:dyDescent="0.2">
      <c r="J778">
        <v>2015</v>
      </c>
      <c r="L778">
        <v>9.9499999999999993</v>
      </c>
      <c r="M778">
        <v>173.65</v>
      </c>
    </row>
    <row r="779" spans="10:13" x14ac:dyDescent="0.2">
      <c r="J779">
        <v>2015</v>
      </c>
      <c r="L779">
        <v>10</v>
      </c>
      <c r="M779">
        <v>173.65</v>
      </c>
    </row>
    <row r="780" spans="10:13" x14ac:dyDescent="0.2">
      <c r="J780">
        <v>2016</v>
      </c>
      <c r="L780">
        <v>0.1</v>
      </c>
      <c r="M780">
        <v>103.32</v>
      </c>
    </row>
    <row r="781" spans="10:13" x14ac:dyDescent="0.2">
      <c r="J781">
        <v>2016</v>
      </c>
      <c r="L781">
        <v>0.15</v>
      </c>
      <c r="M781">
        <v>103.32</v>
      </c>
    </row>
    <row r="782" spans="10:13" x14ac:dyDescent="0.2">
      <c r="J782">
        <v>2016</v>
      </c>
      <c r="L782">
        <v>0.2</v>
      </c>
      <c r="M782">
        <v>103.32</v>
      </c>
    </row>
    <row r="783" spans="10:13" x14ac:dyDescent="0.2">
      <c r="J783">
        <v>2016</v>
      </c>
      <c r="L783">
        <v>0.25</v>
      </c>
      <c r="M783">
        <v>103.32</v>
      </c>
    </row>
    <row r="784" spans="10:13" x14ac:dyDescent="0.2">
      <c r="J784">
        <v>2016</v>
      </c>
      <c r="L784">
        <v>0.3</v>
      </c>
      <c r="M784">
        <v>103.32</v>
      </c>
    </row>
    <row r="785" spans="10:13" x14ac:dyDescent="0.2">
      <c r="J785">
        <v>2016</v>
      </c>
      <c r="L785">
        <v>0.35</v>
      </c>
      <c r="M785">
        <v>103.32</v>
      </c>
    </row>
    <row r="786" spans="10:13" x14ac:dyDescent="0.2">
      <c r="J786">
        <v>2016</v>
      </c>
      <c r="L786">
        <v>0.4</v>
      </c>
      <c r="M786">
        <v>103.32</v>
      </c>
    </row>
    <row r="787" spans="10:13" x14ac:dyDescent="0.2">
      <c r="J787">
        <v>2016</v>
      </c>
      <c r="L787">
        <v>0.45</v>
      </c>
      <c r="M787">
        <v>103.32</v>
      </c>
    </row>
    <row r="788" spans="10:13" x14ac:dyDescent="0.2">
      <c r="J788">
        <v>2016</v>
      </c>
      <c r="L788">
        <v>0.5</v>
      </c>
      <c r="M788">
        <v>103.32</v>
      </c>
    </row>
    <row r="789" spans="10:13" x14ac:dyDescent="0.2">
      <c r="J789">
        <v>2016</v>
      </c>
      <c r="L789">
        <v>0.55000000000000004</v>
      </c>
      <c r="M789">
        <v>103.32</v>
      </c>
    </row>
    <row r="790" spans="10:13" x14ac:dyDescent="0.2">
      <c r="J790">
        <v>2016</v>
      </c>
      <c r="L790">
        <v>0.6</v>
      </c>
      <c r="M790">
        <v>103.32</v>
      </c>
    </row>
    <row r="791" spans="10:13" x14ac:dyDescent="0.2">
      <c r="J791">
        <v>2016</v>
      </c>
      <c r="L791">
        <v>0.65</v>
      </c>
      <c r="M791">
        <v>103.32</v>
      </c>
    </row>
    <row r="792" spans="10:13" x14ac:dyDescent="0.2">
      <c r="J792">
        <v>2016</v>
      </c>
      <c r="L792">
        <v>0.7</v>
      </c>
      <c r="M792">
        <v>103.32</v>
      </c>
    </row>
    <row r="793" spans="10:13" x14ac:dyDescent="0.2">
      <c r="J793">
        <v>2016</v>
      </c>
      <c r="L793">
        <v>0.75</v>
      </c>
      <c r="M793">
        <v>103.32</v>
      </c>
    </row>
    <row r="794" spans="10:13" x14ac:dyDescent="0.2">
      <c r="J794">
        <v>2016</v>
      </c>
      <c r="L794">
        <v>0.8</v>
      </c>
      <c r="M794">
        <v>103.32</v>
      </c>
    </row>
    <row r="795" spans="10:13" x14ac:dyDescent="0.2">
      <c r="J795">
        <v>2016</v>
      </c>
      <c r="L795">
        <v>0.85</v>
      </c>
      <c r="M795">
        <v>103.32</v>
      </c>
    </row>
    <row r="796" spans="10:13" x14ac:dyDescent="0.2">
      <c r="J796">
        <v>2016</v>
      </c>
      <c r="L796">
        <v>0.9</v>
      </c>
      <c r="M796">
        <v>103.32</v>
      </c>
    </row>
    <row r="797" spans="10:13" x14ac:dyDescent="0.2">
      <c r="J797">
        <v>2016</v>
      </c>
      <c r="L797">
        <v>0.95</v>
      </c>
      <c r="M797">
        <v>103.32</v>
      </c>
    </row>
    <row r="798" spans="10:13" x14ac:dyDescent="0.2">
      <c r="J798">
        <v>2016</v>
      </c>
      <c r="L798">
        <v>1</v>
      </c>
      <c r="M798">
        <v>109.4</v>
      </c>
    </row>
    <row r="799" spans="10:13" x14ac:dyDescent="0.2">
      <c r="J799">
        <v>2016</v>
      </c>
      <c r="L799">
        <v>1.05</v>
      </c>
      <c r="M799">
        <v>109.4</v>
      </c>
    </row>
    <row r="800" spans="10:13" x14ac:dyDescent="0.2">
      <c r="J800">
        <v>2016</v>
      </c>
      <c r="L800">
        <v>1.1000000000000001</v>
      </c>
      <c r="M800">
        <v>109.4</v>
      </c>
    </row>
    <row r="801" spans="10:13" x14ac:dyDescent="0.2">
      <c r="J801">
        <v>2016</v>
      </c>
      <c r="L801">
        <v>1.1499999999999999</v>
      </c>
      <c r="M801">
        <v>109.4</v>
      </c>
    </row>
    <row r="802" spans="10:13" x14ac:dyDescent="0.2">
      <c r="J802">
        <v>2016</v>
      </c>
      <c r="L802">
        <v>1.2</v>
      </c>
      <c r="M802">
        <v>109.4</v>
      </c>
    </row>
    <row r="803" spans="10:13" x14ac:dyDescent="0.2">
      <c r="J803">
        <v>2016</v>
      </c>
      <c r="L803">
        <v>1.25</v>
      </c>
      <c r="M803">
        <v>109.4</v>
      </c>
    </row>
    <row r="804" spans="10:13" x14ac:dyDescent="0.2">
      <c r="J804">
        <v>2016</v>
      </c>
      <c r="L804">
        <v>1.3</v>
      </c>
      <c r="M804">
        <v>109.4</v>
      </c>
    </row>
    <row r="805" spans="10:13" x14ac:dyDescent="0.2">
      <c r="J805">
        <v>2016</v>
      </c>
      <c r="L805">
        <v>1.35</v>
      </c>
      <c r="M805">
        <v>109.4</v>
      </c>
    </row>
    <row r="806" spans="10:13" x14ac:dyDescent="0.2">
      <c r="J806">
        <v>2016</v>
      </c>
      <c r="L806">
        <v>1.4</v>
      </c>
      <c r="M806">
        <v>109.4</v>
      </c>
    </row>
    <row r="807" spans="10:13" x14ac:dyDescent="0.2">
      <c r="J807">
        <v>2016</v>
      </c>
      <c r="L807">
        <v>1.45</v>
      </c>
      <c r="M807">
        <v>109.4</v>
      </c>
    </row>
    <row r="808" spans="10:13" x14ac:dyDescent="0.2">
      <c r="J808">
        <v>2016</v>
      </c>
      <c r="L808">
        <v>1.5</v>
      </c>
      <c r="M808">
        <v>109.4</v>
      </c>
    </row>
    <row r="809" spans="10:13" x14ac:dyDescent="0.2">
      <c r="J809">
        <v>2016</v>
      </c>
      <c r="L809">
        <v>1.55</v>
      </c>
      <c r="M809">
        <v>109.4</v>
      </c>
    </row>
    <row r="810" spans="10:13" x14ac:dyDescent="0.2">
      <c r="J810">
        <v>2016</v>
      </c>
      <c r="L810">
        <v>1.6</v>
      </c>
      <c r="M810">
        <v>109.4</v>
      </c>
    </row>
    <row r="811" spans="10:13" x14ac:dyDescent="0.2">
      <c r="J811">
        <v>2016</v>
      </c>
      <c r="L811">
        <v>1.65</v>
      </c>
      <c r="M811">
        <v>109.4</v>
      </c>
    </row>
    <row r="812" spans="10:13" x14ac:dyDescent="0.2">
      <c r="J812">
        <v>2016</v>
      </c>
      <c r="L812">
        <v>1.7</v>
      </c>
      <c r="M812">
        <v>109.4</v>
      </c>
    </row>
    <row r="813" spans="10:13" x14ac:dyDescent="0.2">
      <c r="J813">
        <v>2016</v>
      </c>
      <c r="L813">
        <v>1.75</v>
      </c>
      <c r="M813">
        <v>109.4</v>
      </c>
    </row>
    <row r="814" spans="10:13" x14ac:dyDescent="0.2">
      <c r="J814">
        <v>2016</v>
      </c>
      <c r="L814">
        <v>1.8</v>
      </c>
      <c r="M814">
        <v>109.4</v>
      </c>
    </row>
    <row r="815" spans="10:13" x14ac:dyDescent="0.2">
      <c r="J815">
        <v>2016</v>
      </c>
      <c r="L815">
        <v>1.85</v>
      </c>
      <c r="M815">
        <v>109.4</v>
      </c>
    </row>
    <row r="816" spans="10:13" x14ac:dyDescent="0.2">
      <c r="J816">
        <v>2016</v>
      </c>
      <c r="L816">
        <v>1.9</v>
      </c>
      <c r="M816">
        <v>109.4</v>
      </c>
    </row>
    <row r="817" spans="10:13" x14ac:dyDescent="0.2">
      <c r="J817">
        <v>2016</v>
      </c>
      <c r="L817">
        <v>1.95</v>
      </c>
      <c r="M817">
        <v>109.4</v>
      </c>
    </row>
    <row r="818" spans="10:13" x14ac:dyDescent="0.2">
      <c r="J818">
        <v>2016</v>
      </c>
      <c r="L818">
        <v>2</v>
      </c>
      <c r="M818">
        <v>115.48</v>
      </c>
    </row>
    <row r="819" spans="10:13" x14ac:dyDescent="0.2">
      <c r="J819">
        <v>2016</v>
      </c>
      <c r="L819">
        <v>2.0499999999999998</v>
      </c>
      <c r="M819">
        <v>115.48</v>
      </c>
    </row>
    <row r="820" spans="10:13" x14ac:dyDescent="0.2">
      <c r="J820">
        <v>2016</v>
      </c>
      <c r="L820">
        <v>2.1</v>
      </c>
      <c r="M820">
        <v>115.48</v>
      </c>
    </row>
    <row r="821" spans="10:13" x14ac:dyDescent="0.2">
      <c r="J821">
        <v>2016</v>
      </c>
      <c r="L821">
        <v>2.15</v>
      </c>
      <c r="M821">
        <v>115.48</v>
      </c>
    </row>
    <row r="822" spans="10:13" x14ac:dyDescent="0.2">
      <c r="J822">
        <v>2016</v>
      </c>
      <c r="L822">
        <v>2.2000000000000002</v>
      </c>
      <c r="M822">
        <v>115.48</v>
      </c>
    </row>
    <row r="823" spans="10:13" x14ac:dyDescent="0.2">
      <c r="J823">
        <v>2016</v>
      </c>
      <c r="L823">
        <v>2.25</v>
      </c>
      <c r="M823">
        <v>115.48</v>
      </c>
    </row>
    <row r="824" spans="10:13" x14ac:dyDescent="0.2">
      <c r="J824">
        <v>2016</v>
      </c>
      <c r="L824">
        <v>2.2999999999999998</v>
      </c>
      <c r="M824">
        <v>115.48</v>
      </c>
    </row>
    <row r="825" spans="10:13" x14ac:dyDescent="0.2">
      <c r="J825">
        <v>2016</v>
      </c>
      <c r="L825">
        <v>2.35</v>
      </c>
      <c r="M825">
        <v>115.48</v>
      </c>
    </row>
    <row r="826" spans="10:13" x14ac:dyDescent="0.2">
      <c r="J826">
        <v>2016</v>
      </c>
      <c r="L826">
        <v>2.4</v>
      </c>
      <c r="M826">
        <v>115.48</v>
      </c>
    </row>
    <row r="827" spans="10:13" x14ac:dyDescent="0.2">
      <c r="J827">
        <v>2016</v>
      </c>
      <c r="L827">
        <v>2.4500000000000002</v>
      </c>
      <c r="M827">
        <v>115.48</v>
      </c>
    </row>
    <row r="828" spans="10:13" x14ac:dyDescent="0.2">
      <c r="J828">
        <v>2016</v>
      </c>
      <c r="L828">
        <v>2.5</v>
      </c>
      <c r="M828">
        <v>115.48</v>
      </c>
    </row>
    <row r="829" spans="10:13" x14ac:dyDescent="0.2">
      <c r="J829">
        <v>2016</v>
      </c>
      <c r="L829">
        <v>2.5499999999999998</v>
      </c>
      <c r="M829">
        <v>115.48</v>
      </c>
    </row>
    <row r="830" spans="10:13" x14ac:dyDescent="0.2">
      <c r="J830">
        <v>2016</v>
      </c>
      <c r="L830">
        <v>2.6</v>
      </c>
      <c r="M830">
        <v>115.48</v>
      </c>
    </row>
    <row r="831" spans="10:13" x14ac:dyDescent="0.2">
      <c r="J831">
        <v>2016</v>
      </c>
      <c r="L831">
        <v>2.65</v>
      </c>
      <c r="M831">
        <v>115.48</v>
      </c>
    </row>
    <row r="832" spans="10:13" x14ac:dyDescent="0.2">
      <c r="J832">
        <v>2016</v>
      </c>
      <c r="L832">
        <v>2.7</v>
      </c>
      <c r="M832">
        <v>115.48</v>
      </c>
    </row>
    <row r="833" spans="10:13" x14ac:dyDescent="0.2">
      <c r="J833">
        <v>2016</v>
      </c>
      <c r="L833">
        <v>2.75</v>
      </c>
      <c r="M833">
        <v>115.48</v>
      </c>
    </row>
    <row r="834" spans="10:13" x14ac:dyDescent="0.2">
      <c r="J834">
        <v>2016</v>
      </c>
      <c r="L834">
        <v>2.8</v>
      </c>
      <c r="M834">
        <v>115.48</v>
      </c>
    </row>
    <row r="835" spans="10:13" x14ac:dyDescent="0.2">
      <c r="J835">
        <v>2016</v>
      </c>
      <c r="L835">
        <v>2.85</v>
      </c>
      <c r="M835">
        <v>115.48</v>
      </c>
    </row>
    <row r="836" spans="10:13" x14ac:dyDescent="0.2">
      <c r="J836">
        <v>2016</v>
      </c>
      <c r="L836">
        <v>2.9</v>
      </c>
      <c r="M836">
        <v>115.48</v>
      </c>
    </row>
    <row r="837" spans="10:13" x14ac:dyDescent="0.2">
      <c r="J837">
        <v>2016</v>
      </c>
      <c r="L837">
        <v>2.95</v>
      </c>
      <c r="M837">
        <v>115.48</v>
      </c>
    </row>
    <row r="838" spans="10:13" x14ac:dyDescent="0.2">
      <c r="J838">
        <v>2016</v>
      </c>
      <c r="L838">
        <v>3</v>
      </c>
      <c r="M838">
        <v>121.55</v>
      </c>
    </row>
    <row r="839" spans="10:13" x14ac:dyDescent="0.2">
      <c r="J839">
        <v>2016</v>
      </c>
      <c r="L839">
        <v>3.05</v>
      </c>
      <c r="M839">
        <v>121.55</v>
      </c>
    </row>
    <row r="840" spans="10:13" x14ac:dyDescent="0.2">
      <c r="J840">
        <v>2016</v>
      </c>
      <c r="L840">
        <v>3.1</v>
      </c>
      <c r="M840">
        <v>121.55</v>
      </c>
    </row>
    <row r="841" spans="10:13" x14ac:dyDescent="0.2">
      <c r="J841">
        <v>2016</v>
      </c>
      <c r="L841">
        <v>3.15</v>
      </c>
      <c r="M841">
        <v>121.55</v>
      </c>
    </row>
    <row r="842" spans="10:13" x14ac:dyDescent="0.2">
      <c r="J842">
        <v>2016</v>
      </c>
      <c r="L842">
        <v>3.2</v>
      </c>
      <c r="M842">
        <v>121.55</v>
      </c>
    </row>
    <row r="843" spans="10:13" x14ac:dyDescent="0.2">
      <c r="J843">
        <v>2016</v>
      </c>
      <c r="L843">
        <v>3.25</v>
      </c>
      <c r="M843">
        <v>121.55</v>
      </c>
    </row>
    <row r="844" spans="10:13" x14ac:dyDescent="0.2">
      <c r="J844">
        <v>2016</v>
      </c>
      <c r="L844">
        <v>3.3</v>
      </c>
      <c r="M844">
        <v>121.55</v>
      </c>
    </row>
    <row r="845" spans="10:13" x14ac:dyDescent="0.2">
      <c r="J845">
        <v>2016</v>
      </c>
      <c r="L845">
        <v>3.35</v>
      </c>
      <c r="M845">
        <v>121.55</v>
      </c>
    </row>
    <row r="846" spans="10:13" x14ac:dyDescent="0.2">
      <c r="J846">
        <v>2016</v>
      </c>
      <c r="L846">
        <v>3.4</v>
      </c>
      <c r="M846">
        <v>121.55</v>
      </c>
    </row>
    <row r="847" spans="10:13" x14ac:dyDescent="0.2">
      <c r="J847">
        <v>2016</v>
      </c>
      <c r="L847">
        <v>3.45</v>
      </c>
      <c r="M847">
        <v>121.55</v>
      </c>
    </row>
    <row r="848" spans="10:13" x14ac:dyDescent="0.2">
      <c r="J848">
        <v>2016</v>
      </c>
      <c r="L848">
        <v>3.5</v>
      </c>
      <c r="M848">
        <v>121.55</v>
      </c>
    </row>
    <row r="849" spans="10:13" x14ac:dyDescent="0.2">
      <c r="J849">
        <v>2016</v>
      </c>
      <c r="L849">
        <v>3.55</v>
      </c>
      <c r="M849">
        <v>121.55</v>
      </c>
    </row>
    <row r="850" spans="10:13" x14ac:dyDescent="0.2">
      <c r="J850">
        <v>2016</v>
      </c>
      <c r="L850">
        <v>3.6</v>
      </c>
      <c r="M850">
        <v>121.55</v>
      </c>
    </row>
    <row r="851" spans="10:13" x14ac:dyDescent="0.2">
      <c r="J851">
        <v>2016</v>
      </c>
      <c r="L851">
        <v>3.65</v>
      </c>
      <c r="M851">
        <v>121.55</v>
      </c>
    </row>
    <row r="852" spans="10:13" x14ac:dyDescent="0.2">
      <c r="J852">
        <v>2016</v>
      </c>
      <c r="L852">
        <v>3.7</v>
      </c>
      <c r="M852">
        <v>121.55</v>
      </c>
    </row>
    <row r="853" spans="10:13" x14ac:dyDescent="0.2">
      <c r="J853">
        <v>2016</v>
      </c>
      <c r="L853">
        <v>3.75</v>
      </c>
      <c r="M853">
        <v>121.55</v>
      </c>
    </row>
    <row r="854" spans="10:13" x14ac:dyDescent="0.2">
      <c r="J854">
        <v>2016</v>
      </c>
      <c r="L854">
        <v>3.8</v>
      </c>
      <c r="M854">
        <v>121.55</v>
      </c>
    </row>
    <row r="855" spans="10:13" x14ac:dyDescent="0.2">
      <c r="J855">
        <v>2016</v>
      </c>
      <c r="L855">
        <v>3.85</v>
      </c>
      <c r="M855">
        <v>121.55</v>
      </c>
    </row>
    <row r="856" spans="10:13" x14ac:dyDescent="0.2">
      <c r="J856">
        <v>2016</v>
      </c>
      <c r="L856">
        <v>3.9</v>
      </c>
      <c r="M856">
        <v>121.55</v>
      </c>
    </row>
    <row r="857" spans="10:13" x14ac:dyDescent="0.2">
      <c r="J857">
        <v>2016</v>
      </c>
      <c r="L857">
        <v>3.95</v>
      </c>
      <c r="M857">
        <v>121.55</v>
      </c>
    </row>
    <row r="858" spans="10:13" x14ac:dyDescent="0.2">
      <c r="J858">
        <v>2016</v>
      </c>
      <c r="L858">
        <v>4</v>
      </c>
      <c r="M858">
        <v>133.71</v>
      </c>
    </row>
    <row r="859" spans="10:13" x14ac:dyDescent="0.2">
      <c r="J859">
        <v>2016</v>
      </c>
      <c r="L859">
        <v>4.05</v>
      </c>
      <c r="M859">
        <v>133.71</v>
      </c>
    </row>
    <row r="860" spans="10:13" x14ac:dyDescent="0.2">
      <c r="J860">
        <v>2016</v>
      </c>
      <c r="L860">
        <v>4.0999999999999996</v>
      </c>
      <c r="M860">
        <v>133.71</v>
      </c>
    </row>
    <row r="861" spans="10:13" x14ac:dyDescent="0.2">
      <c r="J861">
        <v>2016</v>
      </c>
      <c r="L861">
        <v>4.1500000000000004</v>
      </c>
      <c r="M861">
        <v>133.71</v>
      </c>
    </row>
    <row r="862" spans="10:13" x14ac:dyDescent="0.2">
      <c r="J862">
        <v>2016</v>
      </c>
      <c r="L862">
        <v>4.2</v>
      </c>
      <c r="M862">
        <v>133.71</v>
      </c>
    </row>
    <row r="863" spans="10:13" x14ac:dyDescent="0.2">
      <c r="J863">
        <v>2016</v>
      </c>
      <c r="L863">
        <v>4.25</v>
      </c>
      <c r="M863">
        <v>133.71</v>
      </c>
    </row>
    <row r="864" spans="10:13" x14ac:dyDescent="0.2">
      <c r="J864">
        <v>2016</v>
      </c>
      <c r="L864">
        <v>4.3</v>
      </c>
      <c r="M864">
        <v>133.71</v>
      </c>
    </row>
    <row r="865" spans="10:13" x14ac:dyDescent="0.2">
      <c r="J865">
        <v>2016</v>
      </c>
      <c r="L865">
        <v>4.3499999999999996</v>
      </c>
      <c r="M865">
        <v>133.71</v>
      </c>
    </row>
    <row r="866" spans="10:13" x14ac:dyDescent="0.2">
      <c r="J866">
        <v>2016</v>
      </c>
      <c r="L866">
        <v>4.4000000000000004</v>
      </c>
      <c r="M866">
        <v>133.71</v>
      </c>
    </row>
    <row r="867" spans="10:13" x14ac:dyDescent="0.2">
      <c r="J867">
        <v>2016</v>
      </c>
      <c r="L867">
        <v>4.45</v>
      </c>
      <c r="M867">
        <v>133.71</v>
      </c>
    </row>
    <row r="868" spans="10:13" x14ac:dyDescent="0.2">
      <c r="J868">
        <v>2016</v>
      </c>
      <c r="L868">
        <v>4.5</v>
      </c>
      <c r="M868">
        <v>133.71</v>
      </c>
    </row>
    <row r="869" spans="10:13" x14ac:dyDescent="0.2">
      <c r="J869">
        <v>2016</v>
      </c>
      <c r="L869">
        <v>4.55</v>
      </c>
      <c r="M869">
        <v>133.71</v>
      </c>
    </row>
    <row r="870" spans="10:13" x14ac:dyDescent="0.2">
      <c r="J870">
        <v>2016</v>
      </c>
      <c r="L870">
        <v>4.5999999999999996</v>
      </c>
      <c r="M870">
        <v>133.71</v>
      </c>
    </row>
    <row r="871" spans="10:13" x14ac:dyDescent="0.2">
      <c r="J871">
        <v>2016</v>
      </c>
      <c r="L871">
        <v>4.6500000000000004</v>
      </c>
      <c r="M871">
        <v>133.71</v>
      </c>
    </row>
    <row r="872" spans="10:13" x14ac:dyDescent="0.2">
      <c r="J872">
        <v>2016</v>
      </c>
      <c r="L872">
        <v>4.7</v>
      </c>
      <c r="M872">
        <v>133.71</v>
      </c>
    </row>
    <row r="873" spans="10:13" x14ac:dyDescent="0.2">
      <c r="J873">
        <v>2016</v>
      </c>
      <c r="L873">
        <v>4.75</v>
      </c>
      <c r="M873">
        <v>133.71</v>
      </c>
    </row>
    <row r="874" spans="10:13" x14ac:dyDescent="0.2">
      <c r="J874">
        <v>2016</v>
      </c>
      <c r="L874">
        <v>4.8</v>
      </c>
      <c r="M874">
        <v>133.71</v>
      </c>
    </row>
    <row r="875" spans="10:13" x14ac:dyDescent="0.2">
      <c r="J875">
        <v>2016</v>
      </c>
      <c r="L875">
        <v>4.8499999999999996</v>
      </c>
      <c r="M875">
        <v>133.71</v>
      </c>
    </row>
    <row r="876" spans="10:13" x14ac:dyDescent="0.2">
      <c r="J876">
        <v>2016</v>
      </c>
      <c r="L876">
        <v>4.9000000000000004</v>
      </c>
      <c r="M876">
        <v>133.71</v>
      </c>
    </row>
    <row r="877" spans="10:13" x14ac:dyDescent="0.2">
      <c r="J877">
        <v>2016</v>
      </c>
      <c r="L877">
        <v>4.95</v>
      </c>
      <c r="M877">
        <v>133.71</v>
      </c>
    </row>
    <row r="878" spans="10:13" x14ac:dyDescent="0.2">
      <c r="J878">
        <v>2016</v>
      </c>
      <c r="L878">
        <v>5</v>
      </c>
      <c r="M878">
        <v>182.33</v>
      </c>
    </row>
    <row r="879" spans="10:13" x14ac:dyDescent="0.2">
      <c r="J879">
        <v>2016</v>
      </c>
      <c r="L879">
        <v>5.05</v>
      </c>
      <c r="M879">
        <v>182.33</v>
      </c>
    </row>
    <row r="880" spans="10:13" x14ac:dyDescent="0.2">
      <c r="J880">
        <v>2016</v>
      </c>
      <c r="L880">
        <v>5.0999999999999996</v>
      </c>
      <c r="M880">
        <v>182.33</v>
      </c>
    </row>
    <row r="881" spans="10:13" x14ac:dyDescent="0.2">
      <c r="J881">
        <v>2016</v>
      </c>
      <c r="L881">
        <v>5.15</v>
      </c>
      <c r="M881">
        <v>182.33</v>
      </c>
    </row>
    <row r="882" spans="10:13" x14ac:dyDescent="0.2">
      <c r="J882">
        <v>2016</v>
      </c>
      <c r="L882">
        <v>5.2</v>
      </c>
      <c r="M882">
        <v>182.33</v>
      </c>
    </row>
    <row r="883" spans="10:13" x14ac:dyDescent="0.2">
      <c r="J883">
        <v>2016</v>
      </c>
      <c r="L883">
        <v>5.25</v>
      </c>
      <c r="M883">
        <v>182.33</v>
      </c>
    </row>
    <row r="884" spans="10:13" x14ac:dyDescent="0.2">
      <c r="J884">
        <v>2016</v>
      </c>
      <c r="L884">
        <v>5.3</v>
      </c>
      <c r="M884">
        <v>182.33</v>
      </c>
    </row>
    <row r="885" spans="10:13" x14ac:dyDescent="0.2">
      <c r="J885">
        <v>2016</v>
      </c>
      <c r="L885">
        <v>5.35</v>
      </c>
      <c r="M885">
        <v>182.33</v>
      </c>
    </row>
    <row r="886" spans="10:13" x14ac:dyDescent="0.2">
      <c r="J886">
        <v>2016</v>
      </c>
      <c r="L886">
        <v>5.4</v>
      </c>
      <c r="M886">
        <v>182.33</v>
      </c>
    </row>
    <row r="887" spans="10:13" x14ac:dyDescent="0.2">
      <c r="J887">
        <v>2016</v>
      </c>
      <c r="L887">
        <v>5.45</v>
      </c>
      <c r="M887">
        <v>182.33</v>
      </c>
    </row>
    <row r="888" spans="10:13" x14ac:dyDescent="0.2">
      <c r="J888">
        <v>2016</v>
      </c>
      <c r="L888">
        <v>5.5</v>
      </c>
      <c r="M888">
        <v>182.33</v>
      </c>
    </row>
    <row r="889" spans="10:13" x14ac:dyDescent="0.2">
      <c r="J889">
        <v>2016</v>
      </c>
      <c r="L889">
        <v>5.55</v>
      </c>
      <c r="M889">
        <v>182.33</v>
      </c>
    </row>
    <row r="890" spans="10:13" x14ac:dyDescent="0.2">
      <c r="J890">
        <v>2016</v>
      </c>
      <c r="L890">
        <v>5.6</v>
      </c>
      <c r="M890">
        <v>182.33</v>
      </c>
    </row>
    <row r="891" spans="10:13" x14ac:dyDescent="0.2">
      <c r="J891">
        <v>2016</v>
      </c>
      <c r="L891">
        <v>5.65</v>
      </c>
      <c r="M891">
        <v>182.33</v>
      </c>
    </row>
    <row r="892" spans="10:13" x14ac:dyDescent="0.2">
      <c r="J892">
        <v>2016</v>
      </c>
      <c r="L892">
        <v>5.7</v>
      </c>
      <c r="M892">
        <v>182.33</v>
      </c>
    </row>
    <row r="893" spans="10:13" x14ac:dyDescent="0.2">
      <c r="J893">
        <v>2016</v>
      </c>
      <c r="L893">
        <v>5.75</v>
      </c>
      <c r="M893">
        <v>182.33</v>
      </c>
    </row>
    <row r="894" spans="10:13" x14ac:dyDescent="0.2">
      <c r="J894">
        <v>2016</v>
      </c>
      <c r="L894">
        <v>5.8</v>
      </c>
      <c r="M894">
        <v>182.33</v>
      </c>
    </row>
    <row r="895" spans="10:13" x14ac:dyDescent="0.2">
      <c r="J895">
        <v>2016</v>
      </c>
      <c r="L895">
        <v>5.85</v>
      </c>
      <c r="M895">
        <v>182.33</v>
      </c>
    </row>
    <row r="896" spans="10:13" x14ac:dyDescent="0.2">
      <c r="J896">
        <v>2016</v>
      </c>
      <c r="L896">
        <v>5.9</v>
      </c>
      <c r="M896">
        <v>182.33</v>
      </c>
    </row>
    <row r="897" spans="10:13" x14ac:dyDescent="0.2">
      <c r="J897">
        <v>2016</v>
      </c>
      <c r="L897">
        <v>5.95</v>
      </c>
      <c r="M897">
        <v>182.33</v>
      </c>
    </row>
    <row r="898" spans="10:13" x14ac:dyDescent="0.2">
      <c r="J898">
        <v>2016</v>
      </c>
      <c r="L898">
        <v>6</v>
      </c>
      <c r="M898">
        <v>182.33</v>
      </c>
    </row>
    <row r="899" spans="10:13" x14ac:dyDescent="0.2">
      <c r="J899">
        <v>2016</v>
      </c>
      <c r="L899">
        <v>6.05</v>
      </c>
      <c r="M899">
        <v>182.33</v>
      </c>
    </row>
    <row r="900" spans="10:13" x14ac:dyDescent="0.2">
      <c r="J900">
        <v>2016</v>
      </c>
      <c r="L900">
        <v>6.1</v>
      </c>
      <c r="M900">
        <v>182.33</v>
      </c>
    </row>
    <row r="901" spans="10:13" x14ac:dyDescent="0.2">
      <c r="J901">
        <v>2016</v>
      </c>
      <c r="L901">
        <v>6.15</v>
      </c>
      <c r="M901">
        <v>182.33</v>
      </c>
    </row>
    <row r="902" spans="10:13" x14ac:dyDescent="0.2">
      <c r="J902">
        <v>2016</v>
      </c>
      <c r="L902">
        <v>6.2</v>
      </c>
      <c r="M902">
        <v>182.33</v>
      </c>
    </row>
    <row r="903" spans="10:13" x14ac:dyDescent="0.2">
      <c r="J903">
        <v>2016</v>
      </c>
      <c r="L903">
        <v>6.25</v>
      </c>
      <c r="M903">
        <v>182.33</v>
      </c>
    </row>
    <row r="904" spans="10:13" x14ac:dyDescent="0.2">
      <c r="J904">
        <v>2016</v>
      </c>
      <c r="L904">
        <v>6.3</v>
      </c>
      <c r="M904">
        <v>182.33</v>
      </c>
    </row>
    <row r="905" spans="10:13" x14ac:dyDescent="0.2">
      <c r="J905">
        <v>2016</v>
      </c>
      <c r="L905">
        <v>6.35</v>
      </c>
      <c r="M905">
        <v>182.33</v>
      </c>
    </row>
    <row r="906" spans="10:13" x14ac:dyDescent="0.2">
      <c r="J906">
        <v>2016</v>
      </c>
      <c r="L906">
        <v>6.4</v>
      </c>
      <c r="M906">
        <v>182.33</v>
      </c>
    </row>
    <row r="907" spans="10:13" x14ac:dyDescent="0.2">
      <c r="J907">
        <v>2016</v>
      </c>
      <c r="L907">
        <v>6.45</v>
      </c>
      <c r="M907">
        <v>182.33</v>
      </c>
    </row>
    <row r="908" spans="10:13" x14ac:dyDescent="0.2">
      <c r="J908">
        <v>2016</v>
      </c>
      <c r="L908">
        <v>6.5</v>
      </c>
      <c r="M908">
        <v>182.33</v>
      </c>
    </row>
    <row r="909" spans="10:13" x14ac:dyDescent="0.2">
      <c r="J909">
        <v>2016</v>
      </c>
      <c r="L909">
        <v>6.55</v>
      </c>
      <c r="M909">
        <v>182.33</v>
      </c>
    </row>
    <row r="910" spans="10:13" x14ac:dyDescent="0.2">
      <c r="J910">
        <v>2016</v>
      </c>
      <c r="L910">
        <v>6.6</v>
      </c>
      <c r="M910">
        <v>182.33</v>
      </c>
    </row>
    <row r="911" spans="10:13" x14ac:dyDescent="0.2">
      <c r="J911">
        <v>2016</v>
      </c>
      <c r="L911">
        <v>6.65</v>
      </c>
      <c r="M911">
        <v>182.33</v>
      </c>
    </row>
    <row r="912" spans="10:13" x14ac:dyDescent="0.2">
      <c r="J912">
        <v>2016</v>
      </c>
      <c r="L912">
        <v>6.7</v>
      </c>
      <c r="M912">
        <v>182.33</v>
      </c>
    </row>
    <row r="913" spans="10:13" x14ac:dyDescent="0.2">
      <c r="J913">
        <v>2016</v>
      </c>
      <c r="L913">
        <v>6.75</v>
      </c>
      <c r="M913">
        <v>182.33</v>
      </c>
    </row>
    <row r="914" spans="10:13" x14ac:dyDescent="0.2">
      <c r="J914">
        <v>2016</v>
      </c>
      <c r="L914">
        <v>6.8</v>
      </c>
      <c r="M914">
        <v>182.33</v>
      </c>
    </row>
    <row r="915" spans="10:13" x14ac:dyDescent="0.2">
      <c r="J915">
        <v>2016</v>
      </c>
      <c r="L915">
        <v>6.85</v>
      </c>
      <c r="M915">
        <v>182.33</v>
      </c>
    </row>
    <row r="916" spans="10:13" x14ac:dyDescent="0.2">
      <c r="J916">
        <v>2016</v>
      </c>
      <c r="L916">
        <v>6.9</v>
      </c>
      <c r="M916">
        <v>182.33</v>
      </c>
    </row>
    <row r="917" spans="10:13" x14ac:dyDescent="0.2">
      <c r="J917">
        <v>2016</v>
      </c>
      <c r="L917">
        <v>6.95</v>
      </c>
      <c r="M917">
        <v>182.33</v>
      </c>
    </row>
    <row r="918" spans="10:13" x14ac:dyDescent="0.2">
      <c r="J918">
        <v>2016</v>
      </c>
      <c r="L918">
        <v>7</v>
      </c>
      <c r="M918">
        <v>182.33</v>
      </c>
    </row>
    <row r="919" spans="10:13" x14ac:dyDescent="0.2">
      <c r="J919">
        <v>2016</v>
      </c>
      <c r="L919">
        <v>7.05</v>
      </c>
      <c r="M919">
        <v>182.33</v>
      </c>
    </row>
    <row r="920" spans="10:13" x14ac:dyDescent="0.2">
      <c r="J920">
        <v>2016</v>
      </c>
      <c r="L920">
        <v>7.1</v>
      </c>
      <c r="M920">
        <v>182.33</v>
      </c>
    </row>
    <row r="921" spans="10:13" x14ac:dyDescent="0.2">
      <c r="J921">
        <v>2016</v>
      </c>
      <c r="L921">
        <v>7.15</v>
      </c>
      <c r="M921">
        <v>182.33</v>
      </c>
    </row>
    <row r="922" spans="10:13" x14ac:dyDescent="0.2">
      <c r="J922">
        <v>2016</v>
      </c>
      <c r="L922">
        <v>7.2</v>
      </c>
      <c r="M922">
        <v>182.33</v>
      </c>
    </row>
    <row r="923" spans="10:13" x14ac:dyDescent="0.2">
      <c r="J923">
        <v>2016</v>
      </c>
      <c r="L923">
        <v>7.25</v>
      </c>
      <c r="M923">
        <v>182.33</v>
      </c>
    </row>
    <row r="924" spans="10:13" x14ac:dyDescent="0.2">
      <c r="J924">
        <v>2016</v>
      </c>
      <c r="L924">
        <v>7.3</v>
      </c>
      <c r="M924">
        <v>182.33</v>
      </c>
    </row>
    <row r="925" spans="10:13" x14ac:dyDescent="0.2">
      <c r="J925">
        <v>2016</v>
      </c>
      <c r="L925">
        <v>7.35</v>
      </c>
      <c r="M925">
        <v>182.33</v>
      </c>
    </row>
    <row r="926" spans="10:13" x14ac:dyDescent="0.2">
      <c r="J926">
        <v>2016</v>
      </c>
      <c r="L926">
        <v>7.4</v>
      </c>
      <c r="M926">
        <v>182.33</v>
      </c>
    </row>
    <row r="927" spans="10:13" x14ac:dyDescent="0.2">
      <c r="J927">
        <v>2016</v>
      </c>
      <c r="L927">
        <v>7.45</v>
      </c>
      <c r="M927">
        <v>182.33</v>
      </c>
    </row>
    <row r="928" spans="10:13" x14ac:dyDescent="0.2">
      <c r="J928">
        <v>2016</v>
      </c>
      <c r="L928">
        <v>7.5</v>
      </c>
      <c r="M928">
        <v>182.33</v>
      </c>
    </row>
    <row r="929" spans="10:13" x14ac:dyDescent="0.2">
      <c r="J929">
        <v>2016</v>
      </c>
      <c r="L929">
        <v>7.55</v>
      </c>
      <c r="M929">
        <v>182.33</v>
      </c>
    </row>
    <row r="930" spans="10:13" x14ac:dyDescent="0.2">
      <c r="J930">
        <v>2016</v>
      </c>
      <c r="L930">
        <v>7.6</v>
      </c>
      <c r="M930">
        <v>182.33</v>
      </c>
    </row>
    <row r="931" spans="10:13" x14ac:dyDescent="0.2">
      <c r="J931">
        <v>2016</v>
      </c>
      <c r="L931">
        <v>7.65</v>
      </c>
      <c r="M931">
        <v>182.33</v>
      </c>
    </row>
    <row r="932" spans="10:13" x14ac:dyDescent="0.2">
      <c r="J932">
        <v>2016</v>
      </c>
      <c r="L932">
        <v>7.7</v>
      </c>
      <c r="M932">
        <v>182.33</v>
      </c>
    </row>
    <row r="933" spans="10:13" x14ac:dyDescent="0.2">
      <c r="J933">
        <v>2016</v>
      </c>
      <c r="L933">
        <v>7.75</v>
      </c>
      <c r="M933">
        <v>182.33</v>
      </c>
    </row>
    <row r="934" spans="10:13" x14ac:dyDescent="0.2">
      <c r="J934">
        <v>2016</v>
      </c>
      <c r="L934">
        <v>7.8</v>
      </c>
      <c r="M934">
        <v>182.33</v>
      </c>
    </row>
    <row r="935" spans="10:13" x14ac:dyDescent="0.2">
      <c r="J935">
        <v>2016</v>
      </c>
      <c r="L935">
        <v>7.85</v>
      </c>
      <c r="M935">
        <v>182.33</v>
      </c>
    </row>
    <row r="936" spans="10:13" x14ac:dyDescent="0.2">
      <c r="J936">
        <v>2016</v>
      </c>
      <c r="L936">
        <v>7.9</v>
      </c>
      <c r="M936">
        <v>182.33</v>
      </c>
    </row>
    <row r="937" spans="10:13" x14ac:dyDescent="0.2">
      <c r="J937">
        <v>2016</v>
      </c>
      <c r="L937">
        <v>7.95</v>
      </c>
      <c r="M937">
        <v>182.33</v>
      </c>
    </row>
    <row r="938" spans="10:13" x14ac:dyDescent="0.2">
      <c r="J938">
        <v>2016</v>
      </c>
      <c r="L938">
        <v>8</v>
      </c>
      <c r="M938">
        <v>182.33</v>
      </c>
    </row>
    <row r="939" spans="10:13" x14ac:dyDescent="0.2">
      <c r="J939">
        <v>2016</v>
      </c>
      <c r="L939">
        <v>8.0500000000000007</v>
      </c>
      <c r="M939">
        <v>182.33</v>
      </c>
    </row>
    <row r="940" spans="10:13" x14ac:dyDescent="0.2">
      <c r="J940">
        <v>2016</v>
      </c>
      <c r="L940">
        <v>8.1</v>
      </c>
      <c r="M940">
        <v>182.33</v>
      </c>
    </row>
    <row r="941" spans="10:13" x14ac:dyDescent="0.2">
      <c r="J941">
        <v>2016</v>
      </c>
      <c r="L941">
        <v>8.15</v>
      </c>
      <c r="M941">
        <v>182.33</v>
      </c>
    </row>
    <row r="942" spans="10:13" x14ac:dyDescent="0.2">
      <c r="J942">
        <v>2016</v>
      </c>
      <c r="L942">
        <v>8.1999999999999993</v>
      </c>
      <c r="M942">
        <v>182.33</v>
      </c>
    </row>
    <row r="943" spans="10:13" x14ac:dyDescent="0.2">
      <c r="J943">
        <v>2016</v>
      </c>
      <c r="L943">
        <v>8.25</v>
      </c>
      <c r="M943">
        <v>182.33</v>
      </c>
    </row>
    <row r="944" spans="10:13" x14ac:dyDescent="0.2">
      <c r="J944">
        <v>2016</v>
      </c>
      <c r="L944">
        <v>8.3000000000000007</v>
      </c>
      <c r="M944">
        <v>182.33</v>
      </c>
    </row>
    <row r="945" spans="10:13" x14ac:dyDescent="0.2">
      <c r="J945">
        <v>2016</v>
      </c>
      <c r="L945">
        <v>8.35</v>
      </c>
      <c r="M945">
        <v>182.33</v>
      </c>
    </row>
    <row r="946" spans="10:13" x14ac:dyDescent="0.2">
      <c r="J946">
        <v>2016</v>
      </c>
      <c r="L946">
        <v>8.4</v>
      </c>
      <c r="M946">
        <v>182.33</v>
      </c>
    </row>
    <row r="947" spans="10:13" x14ac:dyDescent="0.2">
      <c r="J947">
        <v>2016</v>
      </c>
      <c r="L947">
        <v>8.4499999999999993</v>
      </c>
      <c r="M947">
        <v>182.33</v>
      </c>
    </row>
    <row r="948" spans="10:13" x14ac:dyDescent="0.2">
      <c r="J948">
        <v>2016</v>
      </c>
      <c r="L948">
        <v>8.5</v>
      </c>
      <c r="M948">
        <v>182.33</v>
      </c>
    </row>
    <row r="949" spans="10:13" x14ac:dyDescent="0.2">
      <c r="J949">
        <v>2016</v>
      </c>
      <c r="L949">
        <v>8.5500000000000007</v>
      </c>
      <c r="M949">
        <v>182.33</v>
      </c>
    </row>
    <row r="950" spans="10:13" x14ac:dyDescent="0.2">
      <c r="J950">
        <v>2016</v>
      </c>
      <c r="L950">
        <v>8.6</v>
      </c>
      <c r="M950">
        <v>182.33</v>
      </c>
    </row>
    <row r="951" spans="10:13" x14ac:dyDescent="0.2">
      <c r="J951">
        <v>2016</v>
      </c>
      <c r="L951">
        <v>8.65</v>
      </c>
      <c r="M951">
        <v>182.33</v>
      </c>
    </row>
    <row r="952" spans="10:13" x14ac:dyDescent="0.2">
      <c r="J952">
        <v>2016</v>
      </c>
      <c r="L952">
        <v>8.6999999999999993</v>
      </c>
      <c r="M952">
        <v>182.33</v>
      </c>
    </row>
    <row r="953" spans="10:13" x14ac:dyDescent="0.2">
      <c r="J953">
        <v>2016</v>
      </c>
      <c r="L953">
        <v>8.75</v>
      </c>
      <c r="M953">
        <v>182.33</v>
      </c>
    </row>
    <row r="954" spans="10:13" x14ac:dyDescent="0.2">
      <c r="J954">
        <v>2016</v>
      </c>
      <c r="L954">
        <v>8.8000000000000007</v>
      </c>
      <c r="M954">
        <v>182.33</v>
      </c>
    </row>
    <row r="955" spans="10:13" x14ac:dyDescent="0.2">
      <c r="J955">
        <v>2016</v>
      </c>
      <c r="L955">
        <v>8.85</v>
      </c>
      <c r="M955">
        <v>182.33</v>
      </c>
    </row>
    <row r="956" spans="10:13" x14ac:dyDescent="0.2">
      <c r="J956">
        <v>2016</v>
      </c>
      <c r="L956">
        <v>8.9</v>
      </c>
      <c r="M956">
        <v>182.33</v>
      </c>
    </row>
    <row r="957" spans="10:13" x14ac:dyDescent="0.2">
      <c r="J957">
        <v>2016</v>
      </c>
      <c r="L957">
        <v>8.9499999999999993</v>
      </c>
      <c r="M957">
        <v>182.33</v>
      </c>
    </row>
    <row r="958" spans="10:13" x14ac:dyDescent="0.2">
      <c r="J958">
        <v>2016</v>
      </c>
      <c r="L958">
        <v>9</v>
      </c>
      <c r="M958">
        <v>182.33</v>
      </c>
    </row>
    <row r="959" spans="10:13" x14ac:dyDescent="0.2">
      <c r="J959">
        <v>2016</v>
      </c>
      <c r="L959">
        <v>9.0500000000000007</v>
      </c>
      <c r="M959">
        <v>182.33</v>
      </c>
    </row>
    <row r="960" spans="10:13" x14ac:dyDescent="0.2">
      <c r="J960">
        <v>2016</v>
      </c>
      <c r="L960">
        <v>9.1</v>
      </c>
      <c r="M960">
        <v>182.33</v>
      </c>
    </row>
    <row r="961" spans="10:13" x14ac:dyDescent="0.2">
      <c r="J961">
        <v>2016</v>
      </c>
      <c r="L961">
        <v>9.15</v>
      </c>
      <c r="M961">
        <v>182.33</v>
      </c>
    </row>
    <row r="962" spans="10:13" x14ac:dyDescent="0.2">
      <c r="J962">
        <v>2016</v>
      </c>
      <c r="L962">
        <v>9.1999999999999993</v>
      </c>
      <c r="M962">
        <v>182.33</v>
      </c>
    </row>
    <row r="963" spans="10:13" x14ac:dyDescent="0.2">
      <c r="J963">
        <v>2016</v>
      </c>
      <c r="L963">
        <v>9.25</v>
      </c>
      <c r="M963">
        <v>182.33</v>
      </c>
    </row>
    <row r="964" spans="10:13" x14ac:dyDescent="0.2">
      <c r="J964">
        <v>2016</v>
      </c>
      <c r="L964">
        <v>9.3000000000000007</v>
      </c>
      <c r="M964">
        <v>182.33</v>
      </c>
    </row>
    <row r="965" spans="10:13" x14ac:dyDescent="0.2">
      <c r="J965">
        <v>2016</v>
      </c>
      <c r="L965">
        <v>9.35</v>
      </c>
      <c r="M965">
        <v>182.33</v>
      </c>
    </row>
    <row r="966" spans="10:13" x14ac:dyDescent="0.2">
      <c r="J966">
        <v>2016</v>
      </c>
      <c r="L966">
        <v>9.4</v>
      </c>
      <c r="M966">
        <v>182.33</v>
      </c>
    </row>
    <row r="967" spans="10:13" x14ac:dyDescent="0.2">
      <c r="J967">
        <v>2016</v>
      </c>
      <c r="L967">
        <v>9.4499999999999993</v>
      </c>
      <c r="M967">
        <v>182.33</v>
      </c>
    </row>
    <row r="968" spans="10:13" x14ac:dyDescent="0.2">
      <c r="J968">
        <v>2016</v>
      </c>
      <c r="L968">
        <v>9.5</v>
      </c>
      <c r="M968">
        <v>182.33</v>
      </c>
    </row>
    <row r="969" spans="10:13" x14ac:dyDescent="0.2">
      <c r="J969">
        <v>2016</v>
      </c>
      <c r="L969">
        <v>9.5500000000000007</v>
      </c>
      <c r="M969">
        <v>182.33</v>
      </c>
    </row>
    <row r="970" spans="10:13" x14ac:dyDescent="0.2">
      <c r="J970">
        <v>2016</v>
      </c>
      <c r="L970">
        <v>9.6</v>
      </c>
      <c r="M970">
        <v>182.33</v>
      </c>
    </row>
    <row r="971" spans="10:13" x14ac:dyDescent="0.2">
      <c r="J971">
        <v>2016</v>
      </c>
      <c r="L971">
        <v>9.65</v>
      </c>
      <c r="M971">
        <v>182.33</v>
      </c>
    </row>
    <row r="972" spans="10:13" x14ac:dyDescent="0.2">
      <c r="J972">
        <v>2016</v>
      </c>
      <c r="L972">
        <v>9.6999999999999993</v>
      </c>
      <c r="M972">
        <v>182.33</v>
      </c>
    </row>
    <row r="973" spans="10:13" x14ac:dyDescent="0.2">
      <c r="J973">
        <v>2016</v>
      </c>
      <c r="L973">
        <v>9.75</v>
      </c>
      <c r="M973">
        <v>182.33</v>
      </c>
    </row>
    <row r="974" spans="10:13" x14ac:dyDescent="0.2">
      <c r="J974">
        <v>2016</v>
      </c>
      <c r="L974">
        <v>9.8000000000000007</v>
      </c>
      <c r="M974">
        <v>182.33</v>
      </c>
    </row>
    <row r="975" spans="10:13" x14ac:dyDescent="0.2">
      <c r="J975">
        <v>2016</v>
      </c>
      <c r="L975">
        <v>9.85</v>
      </c>
      <c r="M975">
        <v>182.33</v>
      </c>
    </row>
    <row r="976" spans="10:13" x14ac:dyDescent="0.2">
      <c r="J976">
        <v>2016</v>
      </c>
      <c r="L976">
        <v>9.9</v>
      </c>
      <c r="M976">
        <v>182.33</v>
      </c>
    </row>
    <row r="977" spans="10:13" x14ac:dyDescent="0.2">
      <c r="J977">
        <v>2016</v>
      </c>
      <c r="L977">
        <v>9.9499999999999993</v>
      </c>
      <c r="M977">
        <v>182.33</v>
      </c>
    </row>
    <row r="978" spans="10:13" x14ac:dyDescent="0.2">
      <c r="J978">
        <v>2016</v>
      </c>
      <c r="L978">
        <v>10</v>
      </c>
      <c r="M978">
        <v>182.33</v>
      </c>
    </row>
    <row r="979" spans="10:13" x14ac:dyDescent="0.2">
      <c r="J979">
        <v>2016</v>
      </c>
      <c r="L979">
        <v>0</v>
      </c>
    </row>
  </sheetData>
  <dataConsolidate/>
  <mergeCells count="43">
    <mergeCell ref="A51:H51"/>
    <mergeCell ref="A59:H59"/>
    <mergeCell ref="A24:H24"/>
    <mergeCell ref="B36:D36"/>
    <mergeCell ref="A41:H41"/>
    <mergeCell ref="A18:J18"/>
    <mergeCell ref="K18:M18"/>
    <mergeCell ref="B26:D26"/>
    <mergeCell ref="B31:D31"/>
    <mergeCell ref="Q20:V20"/>
    <mergeCell ref="E22:W22"/>
    <mergeCell ref="U41:W41"/>
    <mergeCell ref="T24:V24"/>
    <mergeCell ref="U36:W36"/>
    <mergeCell ref="A20:O20"/>
    <mergeCell ref="A12:E12"/>
    <mergeCell ref="F12:R12"/>
    <mergeCell ref="J14:K14"/>
    <mergeCell ref="A22:D22"/>
    <mergeCell ref="U26:W26"/>
    <mergeCell ref="U31:W31"/>
    <mergeCell ref="R4:W8"/>
    <mergeCell ref="A5:O5"/>
    <mergeCell ref="A7:E7"/>
    <mergeCell ref="B9:E9"/>
    <mergeCell ref="L9:N9"/>
    <mergeCell ref="P9:R9"/>
    <mergeCell ref="J9:K9"/>
    <mergeCell ref="A4:E4"/>
    <mergeCell ref="F4:H4"/>
    <mergeCell ref="J10:K10"/>
    <mergeCell ref="L10:N10"/>
    <mergeCell ref="B10:E10"/>
    <mergeCell ref="A1:E1"/>
    <mergeCell ref="S1:W1"/>
    <mergeCell ref="A2:E2"/>
    <mergeCell ref="F2:O2"/>
    <mergeCell ref="A3:E3"/>
    <mergeCell ref="F3:H3"/>
    <mergeCell ref="J1:K1"/>
    <mergeCell ref="M1:O1"/>
    <mergeCell ref="R2:W2"/>
    <mergeCell ref="P10:R10"/>
  </mergeCells>
  <dataValidations count="9">
    <dataValidation type="list" allowBlank="1" showInputMessage="1" showErrorMessage="1" sqref="D3 I10">
      <formula1>#REF!</formula1>
    </dataValidation>
    <dataValidation type="list" allowBlank="1" showInputMessage="1" showErrorMessage="1" sqref="B15:B17 B19">
      <formula1>$B$10:$B$10</formula1>
    </dataValidation>
    <dataValidation type="list" allowBlank="1" showInputMessage="1" showErrorMessage="1" sqref="H10">
      <formula1>$U$44:$U$47</formula1>
    </dataValidation>
    <dataValidation type="list" allowBlank="1" showInputMessage="1" showErrorMessage="1" sqref="D4">
      <formula1>#REF!</formula1>
    </dataValidation>
    <dataValidation type="list" allowBlank="1" showInputMessage="1" showErrorMessage="1" sqref="F3:H3">
      <formula1>#REF!</formula1>
    </dataValidation>
    <dataValidation type="list" allowBlank="1" showInputMessage="1" showErrorMessage="1" sqref="F4:H4">
      <formula1>#REF!</formula1>
    </dataValidation>
    <dataValidation type="list" allowBlank="1" showInputMessage="1" showErrorMessage="1" sqref="A10">
      <formula1>#REF!</formula1>
    </dataValidation>
    <dataValidation type="list" allowBlank="1" showInputMessage="1" showErrorMessage="1" sqref="O10">
      <formula1>#REF!</formula1>
    </dataValidation>
    <dataValidation type="list" allowBlank="1" showInputMessage="1" showErrorMessage="1" sqref="A19">
      <formula1>#REF!</formula1>
    </dataValidation>
  </dataValidations>
  <pageMargins left="0.23622047244094491" right="0.23622047244094491" top="0.23" bottom="0.21" header="0.18" footer="0.1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M185"/>
  <sheetViews>
    <sheetView rightToLeft="1" zoomScale="90" zoomScaleNormal="90" workbookViewId="0">
      <selection activeCell="A5" sqref="A5:L5"/>
    </sheetView>
  </sheetViews>
  <sheetFormatPr defaultRowHeight="14.25" x14ac:dyDescent="0.2"/>
  <cols>
    <col min="1" max="1" width="5.375" customWidth="1"/>
    <col min="2" max="2" width="8.25" customWidth="1"/>
    <col min="3" max="3" width="4.625" customWidth="1"/>
    <col min="4" max="4" width="1.875" customWidth="1"/>
    <col min="5" max="5" width="5.625" customWidth="1"/>
    <col min="6" max="6" width="1.875" customWidth="1"/>
    <col min="7" max="7" width="7" bestFit="1" customWidth="1"/>
    <col min="8" max="8" width="1.875" customWidth="1"/>
    <col min="9" max="9" width="5" customWidth="1"/>
    <col min="10" max="10" width="3.625" customWidth="1"/>
    <col min="11" max="11" width="1.875" customWidth="1"/>
    <col min="12" max="12" width="7.875" customWidth="1"/>
    <col min="13" max="13" width="1.875" customWidth="1"/>
    <col min="14" max="14" width="5.375" customWidth="1"/>
    <col min="15" max="15" width="1.875" customWidth="1"/>
    <col min="16" max="16" width="7.125" customWidth="1"/>
    <col min="17" max="17" width="1.875" customWidth="1"/>
    <col min="18" max="18" width="6.25" customWidth="1"/>
    <col min="19" max="19" width="1.875" customWidth="1"/>
    <col min="20" max="20" width="9.25" customWidth="1"/>
    <col min="22" max="25" width="9.25" bestFit="1" customWidth="1"/>
    <col min="26" max="26" width="10.125" bestFit="1" customWidth="1"/>
  </cols>
  <sheetData>
    <row r="1" spans="1:20" ht="26.25" x14ac:dyDescent="0.7">
      <c r="A1" s="139"/>
      <c r="B1" s="139"/>
      <c r="C1" s="13"/>
      <c r="D1" s="12"/>
      <c r="E1" s="13"/>
      <c r="F1" s="12"/>
      <c r="G1" s="118"/>
      <c r="H1" s="12"/>
      <c r="I1" s="153"/>
      <c r="J1" s="154"/>
      <c r="K1" s="12"/>
      <c r="L1" s="11"/>
      <c r="P1" s="155"/>
      <c r="Q1" s="155"/>
      <c r="R1" s="155"/>
      <c r="S1" s="155"/>
      <c r="T1" s="155"/>
    </row>
    <row r="2" spans="1:20" ht="26.25" x14ac:dyDescent="0.7">
      <c r="A2" s="139"/>
      <c r="B2" s="139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6"/>
      <c r="N2" s="6"/>
      <c r="O2" s="6"/>
      <c r="P2" s="155"/>
      <c r="Q2" s="155"/>
      <c r="R2" s="155"/>
      <c r="S2" s="155"/>
      <c r="T2" s="155"/>
    </row>
    <row r="3" spans="1:20" ht="20.25" x14ac:dyDescent="0.25">
      <c r="A3" s="139" t="s">
        <v>39</v>
      </c>
      <c r="B3" s="139"/>
      <c r="C3" s="140" t="s">
        <v>9</v>
      </c>
      <c r="D3" s="140"/>
      <c r="E3" s="140"/>
    </row>
    <row r="4" spans="1:20" ht="21" customHeight="1" x14ac:dyDescent="0.25">
      <c r="A4" s="141" t="s">
        <v>47</v>
      </c>
      <c r="B4" s="141"/>
      <c r="C4" s="140" t="s">
        <v>36</v>
      </c>
      <c r="D4" s="140"/>
      <c r="E4" s="140"/>
      <c r="P4" s="142"/>
      <c r="Q4" s="143"/>
      <c r="R4" s="143"/>
      <c r="S4" s="143"/>
      <c r="T4" s="144"/>
    </row>
    <row r="5" spans="1:20" s="5" customFormat="1" ht="42.75" x14ac:dyDescent="1.1000000000000001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4"/>
      <c r="N5" s="14"/>
      <c r="O5" s="14"/>
      <c r="P5" s="145"/>
      <c r="Q5" s="146"/>
      <c r="R5" s="146"/>
      <c r="S5" s="146"/>
      <c r="T5" s="147"/>
    </row>
    <row r="6" spans="1:20" ht="15" customHeight="1" x14ac:dyDescent="0.2">
      <c r="P6" s="145"/>
      <c r="Q6" s="146"/>
      <c r="R6" s="146"/>
      <c r="S6" s="146"/>
      <c r="T6" s="147"/>
    </row>
    <row r="7" spans="1:20" ht="26.25" x14ac:dyDescent="0.7">
      <c r="A7" s="152" t="s">
        <v>40</v>
      </c>
      <c r="B7" s="152"/>
      <c r="C7" s="4"/>
      <c r="D7" s="4"/>
      <c r="G7" s="4"/>
      <c r="H7" s="4"/>
      <c r="P7" s="145"/>
      <c r="Q7" s="146"/>
      <c r="R7" s="146"/>
      <c r="S7" s="146"/>
      <c r="T7" s="147"/>
    </row>
    <row r="8" spans="1:20" ht="7.5" customHeight="1" x14ac:dyDescent="0.2">
      <c r="C8" s="4"/>
      <c r="D8" s="4"/>
      <c r="G8" s="4"/>
      <c r="H8" s="4"/>
      <c r="P8" s="148"/>
      <c r="Q8" s="149"/>
      <c r="R8" s="149"/>
      <c r="S8" s="149"/>
      <c r="T8" s="150"/>
    </row>
    <row r="9" spans="1:20" s="8" customFormat="1" ht="16.5" x14ac:dyDescent="0.25">
      <c r="A9" s="44" t="s">
        <v>2</v>
      </c>
      <c r="B9" s="44" t="s">
        <v>23</v>
      </c>
      <c r="C9" s="44" t="s">
        <v>13</v>
      </c>
      <c r="D9" s="44"/>
      <c r="E9" s="44" t="s">
        <v>10</v>
      </c>
      <c r="F9" s="44"/>
      <c r="G9" s="44" t="s">
        <v>1</v>
      </c>
      <c r="H9" s="44"/>
      <c r="I9" s="130" t="s">
        <v>17</v>
      </c>
      <c r="J9" s="130"/>
      <c r="K9" s="130" t="s">
        <v>53</v>
      </c>
      <c r="L9" s="130"/>
      <c r="M9" s="44"/>
      <c r="N9" s="44" t="s">
        <v>24</v>
      </c>
      <c r="O9" s="57"/>
      <c r="P9" s="59"/>
      <c r="Q9" s="59"/>
      <c r="R9" s="59"/>
      <c r="S9" s="59"/>
      <c r="T9" s="59"/>
    </row>
    <row r="10" spans="1:20" s="8" customFormat="1" ht="16.5" x14ac:dyDescent="0.25">
      <c r="A10" s="57" t="s">
        <v>4</v>
      </c>
      <c r="B10" s="116">
        <v>50440</v>
      </c>
      <c r="C10" s="116">
        <v>0.5</v>
      </c>
      <c r="D10" s="120"/>
      <c r="E10" s="57" t="s">
        <v>15</v>
      </c>
      <c r="F10" s="57"/>
      <c r="G10" s="127">
        <v>1981</v>
      </c>
      <c r="H10" s="131">
        <v>39238</v>
      </c>
      <c r="I10" s="131"/>
      <c r="J10" s="131"/>
      <c r="K10" s="131">
        <v>42679</v>
      </c>
      <c r="L10" s="131"/>
      <c r="M10" s="132" t="s">
        <v>29</v>
      </c>
      <c r="N10" s="132"/>
      <c r="O10" s="57"/>
      <c r="P10" s="59"/>
      <c r="Q10" s="59"/>
      <c r="R10" s="59"/>
      <c r="S10" s="59"/>
      <c r="T10" s="59"/>
    </row>
    <row r="11" spans="1:20" s="8" customFormat="1" ht="7.5" customHeight="1" x14ac:dyDescent="0.25">
      <c r="A11" s="57"/>
      <c r="B11" s="57"/>
      <c r="C11" s="120"/>
      <c r="D11" s="120"/>
      <c r="E11" s="57"/>
      <c r="F11" s="57"/>
      <c r="G11" s="120"/>
      <c r="H11" s="120"/>
      <c r="I11" s="57"/>
      <c r="J11" s="57"/>
      <c r="K11" s="57"/>
      <c r="L11" s="57"/>
      <c r="M11" s="57"/>
      <c r="N11" s="57"/>
      <c r="O11" s="57"/>
      <c r="P11" s="27"/>
      <c r="Q11" s="27"/>
      <c r="R11" s="27"/>
      <c r="S11" s="27"/>
      <c r="T11" s="27"/>
    </row>
    <row r="12" spans="1:20" ht="21" x14ac:dyDescent="0.55000000000000004">
      <c r="A12" s="138" t="s">
        <v>41</v>
      </c>
      <c r="B12" s="138"/>
      <c r="C12" s="190" t="s">
        <v>60</v>
      </c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27"/>
      <c r="Q12" s="27"/>
      <c r="R12" s="27"/>
      <c r="S12" s="27"/>
      <c r="T12" s="27"/>
    </row>
    <row r="13" spans="1:20" s="8" customFormat="1" ht="9" customHeight="1" thickBot="1" x14ac:dyDescent="0.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</row>
    <row r="14" spans="1:20" s="17" customFormat="1" ht="39" thickBot="1" x14ac:dyDescent="0.3">
      <c r="A14" s="40" t="s">
        <v>33</v>
      </c>
      <c r="B14" s="117" t="s">
        <v>31</v>
      </c>
      <c r="C14" s="41" t="s">
        <v>59</v>
      </c>
      <c r="D14" s="117" t="s">
        <v>19</v>
      </c>
      <c r="E14" s="41" t="s">
        <v>42</v>
      </c>
      <c r="F14" s="117" t="s">
        <v>19</v>
      </c>
      <c r="G14" s="41" t="s">
        <v>34</v>
      </c>
      <c r="H14" s="117" t="s">
        <v>19</v>
      </c>
      <c r="I14" s="133" t="s">
        <v>21</v>
      </c>
      <c r="J14" s="133"/>
      <c r="K14" s="117" t="s">
        <v>31</v>
      </c>
      <c r="L14" s="117" t="s">
        <v>12</v>
      </c>
      <c r="M14" s="117" t="s">
        <v>32</v>
      </c>
      <c r="N14" s="117" t="s">
        <v>3</v>
      </c>
      <c r="O14" s="117" t="s">
        <v>31</v>
      </c>
      <c r="P14" s="117" t="s">
        <v>6</v>
      </c>
      <c r="Q14" s="117" t="s">
        <v>19</v>
      </c>
      <c r="R14" s="42" t="s">
        <v>37</v>
      </c>
      <c r="S14" s="42" t="s">
        <v>31</v>
      </c>
      <c r="T14" s="65" t="s">
        <v>58</v>
      </c>
    </row>
    <row r="15" spans="1:20" s="19" customFormat="1" ht="18.95" customHeight="1" x14ac:dyDescent="0.2">
      <c r="A15" s="46">
        <f>IF(YEAR(MIN($H$10:$K$10))+ROWS($A$1:A1)-1&gt;YEAR(MAX($H$10:$K$10)),"",YEAR(MIN($H$10:$K$10))+ROWS($A$1:A1)-1)</f>
        <v>2007</v>
      </c>
      <c r="B15" s="44" t="s">
        <v>31</v>
      </c>
      <c r="C15" s="46">
        <f t="shared" ref="C15:C21" si="0">VLOOKUP((A15-$G$10),$A$59:$C$63,HLOOKUP($A$10,$A$57:$C$58,2,1),2)</f>
        <v>190</v>
      </c>
      <c r="D15" s="45" t="s">
        <v>19</v>
      </c>
      <c r="E15" s="46">
        <f t="shared" ref="E15:E21" si="1">VLOOKUP($C$10,$A$37:$P$43,HLOOKUP(A15,$A$35:$P$36,2,1),2)</f>
        <v>66</v>
      </c>
      <c r="F15" s="45" t="s">
        <v>19</v>
      </c>
      <c r="G15" s="49">
        <f t="shared" ref="G15:G21" si="2">VLOOKUP($E$10,$R$37:$T$40,HLOOKUP($M$10,$R$35:$T$36,2,),)</f>
        <v>0.25</v>
      </c>
      <c r="H15" s="45" t="s">
        <v>19</v>
      </c>
      <c r="I15" s="47">
        <f>IF(ROWS($A$1:A1)-1&gt;YEAR($K$10)-YEAR($H$10),"",IF(MAX(YEAR($H$10),YEAR($K$10))=A15,ROUND(($K$10-DATE(YEAR($K$10),1,1))/30.45,1),IF(MIN(YEAR($H$10),YEAR($K$10))=A15,ROUND((DATE(A15,12,31)-$H$10)/30.45,1),12)))</f>
        <v>6.9</v>
      </c>
      <c r="J15" s="48" t="s">
        <v>22</v>
      </c>
      <c r="K15" s="44" t="s">
        <v>31</v>
      </c>
      <c r="L15" s="46">
        <f>MROUND(((I15/12)*G15*E15*C15),5)</f>
        <v>1805</v>
      </c>
      <c r="M15" s="44" t="s">
        <v>32</v>
      </c>
      <c r="N15" s="46">
        <f t="shared" ref="N15:N21" si="3">VLOOKUP(A15,$U$37:$Z$54,HLOOKUP($C$4,$U$35:$Z$36,2,1),2)</f>
        <v>5000</v>
      </c>
      <c r="O15" s="44" t="s">
        <v>31</v>
      </c>
      <c r="P15" s="116">
        <f>IFERROR(L15-N15,"دون الحد")</f>
        <v>-3195</v>
      </c>
      <c r="Q15" s="45" t="s">
        <v>19</v>
      </c>
      <c r="R15" s="50">
        <f t="shared" ref="R15:R21" si="4">VLOOKUP($C$3,$AE$35:$AF$36,2,0)</f>
        <v>0.1</v>
      </c>
      <c r="S15" s="51" t="s">
        <v>31</v>
      </c>
      <c r="T15" s="116">
        <f>ROUNDUP(IF((L15-N15)&lt;=23500,((L15-N15))*0.1,IF(AND((L15-N15)&gt;23500,(L15-N15)&lt;38500),((L15-N15)-23500)*0.15+2350,IF(AND((L15-N15)&gt;38500,(L15-N15)&lt;=200000),((L15-N15)-38500)*0.2+4600,IF((L15-N15)&gt;200000,((L15-N15)-200000)*0.22+36900,0)))),0)</f>
        <v>-320</v>
      </c>
    </row>
    <row r="16" spans="1:20" s="19" customFormat="1" ht="18.95" customHeight="1" x14ac:dyDescent="0.2">
      <c r="A16" s="46">
        <f>IF(YEAR(MIN($H$10:$K$10))+ROWS($A$1:A2)-1&gt;YEAR(MAX($H$10:$K$10)),"",YEAR(MIN($H$10:$K$10))+ROWS($A$1:A2)-1)</f>
        <v>2008</v>
      </c>
      <c r="B16" s="44" t="s">
        <v>31</v>
      </c>
      <c r="C16" s="46">
        <f t="shared" si="0"/>
        <v>190</v>
      </c>
      <c r="D16" s="45" t="s">
        <v>19</v>
      </c>
      <c r="E16" s="46">
        <f t="shared" si="1"/>
        <v>69</v>
      </c>
      <c r="F16" s="45" t="s">
        <v>19</v>
      </c>
      <c r="G16" s="49">
        <f t="shared" si="2"/>
        <v>0.25</v>
      </c>
      <c r="H16" s="45" t="s">
        <v>19</v>
      </c>
      <c r="I16" s="47">
        <f>IF(ROWS($A$1:A2)-1&gt;YEAR($K$10)-YEAR($H$10),"",IF(MAX(YEAR($H$10),YEAR($K$10))=A16,ROUND(($K$10-DATE(YEAR($K$10),1,1))/30.45,1),IF(MIN(YEAR($H$10),YEAR($K$10))=A16,ROUND((DATE(A16,12,31)-$H$10)/30.45,1),12)))</f>
        <v>12</v>
      </c>
      <c r="J16" s="48" t="s">
        <v>22</v>
      </c>
      <c r="K16" s="44" t="s">
        <v>31</v>
      </c>
      <c r="L16" s="46">
        <f t="shared" ref="L16:L25" si="5">MROUND(((I16/12)*G16*E16*C16),5)</f>
        <v>3280</v>
      </c>
      <c r="M16" s="44" t="s">
        <v>32</v>
      </c>
      <c r="N16" s="46">
        <f t="shared" si="3"/>
        <v>5000</v>
      </c>
      <c r="O16" s="44" t="s">
        <v>31</v>
      </c>
      <c r="P16" s="116">
        <f t="shared" ref="P16:P25" si="6">IFERROR(L16-N16,"دون الحد")</f>
        <v>-1720</v>
      </c>
      <c r="Q16" s="45" t="s">
        <v>19</v>
      </c>
      <c r="R16" s="50">
        <f t="shared" si="4"/>
        <v>0.1</v>
      </c>
      <c r="S16" s="51" t="s">
        <v>31</v>
      </c>
      <c r="T16" s="116">
        <f t="shared" ref="T16:T25" si="7">ROUNDUP(IF((L16-N16)&lt;=23500,((L16-N16))*0.1,IF(AND((L16-N16)&gt;23500,(L16-N16)&lt;38500),((L16-N16)-23500)*0.15+2350,IF(AND((L16-N16)&gt;38500,(L16-N16)&lt;=200000),((L16-N16)-38500)*0.2+4600,IF((L16-N16)&gt;200000,((L16-N16)-200000)*0.22+36900,0)))),0)</f>
        <v>-172</v>
      </c>
    </row>
    <row r="17" spans="1:20" s="19" customFormat="1" ht="18.95" customHeight="1" x14ac:dyDescent="0.2">
      <c r="A17" s="46">
        <f>IF(YEAR(MIN($H$10:$K$10))+ROWS($A$1:A3)-1&gt;YEAR(MAX($H$10:$K$10)),"",YEAR(MIN($H$10:$K$10))+ROWS($A$1:A3)-1)</f>
        <v>2009</v>
      </c>
      <c r="B17" s="44" t="s">
        <v>31</v>
      </c>
      <c r="C17" s="46">
        <f t="shared" si="0"/>
        <v>190</v>
      </c>
      <c r="D17" s="45" t="s">
        <v>19</v>
      </c>
      <c r="E17" s="46">
        <f t="shared" si="1"/>
        <v>73</v>
      </c>
      <c r="F17" s="45" t="s">
        <v>19</v>
      </c>
      <c r="G17" s="49">
        <f t="shared" si="2"/>
        <v>0.25</v>
      </c>
      <c r="H17" s="45" t="s">
        <v>19</v>
      </c>
      <c r="I17" s="47">
        <f>IF(ROWS($A$1:A3)-1&gt;YEAR($K$10)-YEAR($H$10),"",IF(MAX(YEAR($H$10),YEAR($K$10))=A17,ROUND(($K$10-DATE(YEAR($K$10),1,1))/30.45,1),IF(MIN(YEAR($H$10),YEAR($K$10))=A17,ROUND((DATE(A17,12,31)-$H$10)/30.45,1),12)))</f>
        <v>12</v>
      </c>
      <c r="J17" s="48" t="s">
        <v>22</v>
      </c>
      <c r="K17" s="44" t="s">
        <v>31</v>
      </c>
      <c r="L17" s="46">
        <f t="shared" si="5"/>
        <v>3470</v>
      </c>
      <c r="M17" s="44" t="s">
        <v>32</v>
      </c>
      <c r="N17" s="46">
        <f t="shared" si="3"/>
        <v>5000</v>
      </c>
      <c r="O17" s="44" t="s">
        <v>31</v>
      </c>
      <c r="P17" s="116">
        <f t="shared" si="6"/>
        <v>-1530</v>
      </c>
      <c r="Q17" s="45" t="s">
        <v>19</v>
      </c>
      <c r="R17" s="50">
        <f t="shared" si="4"/>
        <v>0.1</v>
      </c>
      <c r="S17" s="51" t="s">
        <v>31</v>
      </c>
      <c r="T17" s="116">
        <f t="shared" si="7"/>
        <v>-153</v>
      </c>
    </row>
    <row r="18" spans="1:20" s="19" customFormat="1" ht="18.95" customHeight="1" x14ac:dyDescent="0.2">
      <c r="A18" s="46">
        <f>IF(YEAR(MIN($H$10:$K$10))+ROWS($A$1:A4)-1&gt;YEAR(MAX($H$10:$K$10)),"",YEAR(MIN($H$10:$K$10))+ROWS($A$1:A4)-1)</f>
        <v>2010</v>
      </c>
      <c r="B18" s="44" t="s">
        <v>31</v>
      </c>
      <c r="C18" s="46">
        <f t="shared" si="0"/>
        <v>190</v>
      </c>
      <c r="D18" s="45" t="s">
        <v>19</v>
      </c>
      <c r="E18" s="46">
        <f t="shared" si="1"/>
        <v>77</v>
      </c>
      <c r="F18" s="45" t="s">
        <v>19</v>
      </c>
      <c r="G18" s="49">
        <f t="shared" si="2"/>
        <v>0.25</v>
      </c>
      <c r="H18" s="45" t="s">
        <v>19</v>
      </c>
      <c r="I18" s="47">
        <f>IF(ROWS($A$1:A4)-1&gt;YEAR($K$10)-YEAR($H$10),"",IF(MAX(YEAR($H$10),YEAR($K$10))=A18,ROUND(($K$10-DATE(YEAR($K$10),1,1))/30.45,1),IF(MIN(YEAR($H$10),YEAR($K$10))=A18,ROUND((DATE(A18,12,31)-$H$10)/30.45,1),12)))</f>
        <v>12</v>
      </c>
      <c r="J18" s="48" t="s">
        <v>22</v>
      </c>
      <c r="K18" s="44" t="s">
        <v>31</v>
      </c>
      <c r="L18" s="46">
        <f t="shared" si="5"/>
        <v>3660</v>
      </c>
      <c r="M18" s="44" t="s">
        <v>32</v>
      </c>
      <c r="N18" s="46">
        <f t="shared" si="3"/>
        <v>5000</v>
      </c>
      <c r="O18" s="44" t="s">
        <v>31</v>
      </c>
      <c r="P18" s="116">
        <f t="shared" si="6"/>
        <v>-1340</v>
      </c>
      <c r="Q18" s="45" t="s">
        <v>19</v>
      </c>
      <c r="R18" s="50">
        <f t="shared" si="4"/>
        <v>0.1</v>
      </c>
      <c r="S18" s="51" t="s">
        <v>31</v>
      </c>
      <c r="T18" s="116">
        <f t="shared" si="7"/>
        <v>-134</v>
      </c>
    </row>
    <row r="19" spans="1:20" s="19" customFormat="1" ht="18.95" customHeight="1" x14ac:dyDescent="0.2">
      <c r="A19" s="46">
        <f>IF(YEAR(MIN($H$10:$K$10))+ROWS($A$1:A5)-1&gt;YEAR(MAX($H$10:$K$10)),"",YEAR(MIN($H$10:$K$10))+ROWS($A$1:A5)-1)</f>
        <v>2011</v>
      </c>
      <c r="B19" s="44" t="s">
        <v>31</v>
      </c>
      <c r="C19" s="46">
        <f t="shared" si="0"/>
        <v>190</v>
      </c>
      <c r="D19" s="45" t="s">
        <v>19</v>
      </c>
      <c r="E19" s="46">
        <f t="shared" si="1"/>
        <v>81</v>
      </c>
      <c r="F19" s="45" t="s">
        <v>19</v>
      </c>
      <c r="G19" s="49">
        <f t="shared" si="2"/>
        <v>0.25</v>
      </c>
      <c r="H19" s="45" t="s">
        <v>19</v>
      </c>
      <c r="I19" s="47">
        <f>IF(ROWS($A$1:A5)-1&gt;YEAR($K$10)-YEAR($H$10),"",IF(MAX(YEAR($H$10),YEAR($K$10))=A19,ROUND(($K$10-DATE(YEAR($K$10),1,1))/30.45,1),IF(MIN(YEAR($H$10),YEAR($K$10))=A19,ROUND((DATE(A19,12,31)-$H$10)/30.45,1),12)))</f>
        <v>12</v>
      </c>
      <c r="J19" s="48" t="s">
        <v>22</v>
      </c>
      <c r="K19" s="44" t="s">
        <v>31</v>
      </c>
      <c r="L19" s="46">
        <f t="shared" si="5"/>
        <v>3850</v>
      </c>
      <c r="M19" s="44" t="s">
        <v>32</v>
      </c>
      <c r="N19" s="46">
        <f t="shared" si="3"/>
        <v>5000</v>
      </c>
      <c r="O19" s="44" t="s">
        <v>31</v>
      </c>
      <c r="P19" s="116">
        <f t="shared" si="6"/>
        <v>-1150</v>
      </c>
      <c r="Q19" s="45" t="s">
        <v>19</v>
      </c>
      <c r="R19" s="50">
        <f t="shared" si="4"/>
        <v>0.1</v>
      </c>
      <c r="S19" s="51" t="s">
        <v>31</v>
      </c>
      <c r="T19" s="116">
        <f t="shared" si="7"/>
        <v>-115</v>
      </c>
    </row>
    <row r="20" spans="1:20" s="19" customFormat="1" ht="18.95" customHeight="1" x14ac:dyDescent="0.2">
      <c r="A20" s="46">
        <f>IF(YEAR(MIN($H$10:$K$10))+ROWS($A$1:A6)-1&gt;YEAR(MAX($H$10:$K$10)),"",YEAR(MIN($H$10:$K$10))+ROWS($A$1:A6)-1)</f>
        <v>2012</v>
      </c>
      <c r="B20" s="44" t="s">
        <v>31</v>
      </c>
      <c r="C20" s="46">
        <f t="shared" si="0"/>
        <v>190</v>
      </c>
      <c r="D20" s="45" t="s">
        <v>19</v>
      </c>
      <c r="E20" s="46">
        <f t="shared" si="1"/>
        <v>85</v>
      </c>
      <c r="F20" s="45" t="s">
        <v>19</v>
      </c>
      <c r="G20" s="49">
        <f t="shared" si="2"/>
        <v>0.25</v>
      </c>
      <c r="H20" s="45" t="s">
        <v>19</v>
      </c>
      <c r="I20" s="47">
        <f>IF(ROWS($A$1:A6)-1&gt;YEAR($K$10)-YEAR($H$10),"",IF(MAX(YEAR($H$10),YEAR($K$10))=A20,ROUND(($K$10-DATE(YEAR($K$10),1,1))/30.45,1),IF(MIN(YEAR($H$10),YEAR($K$10))=A20,ROUND((DATE(A20,12,31)-$H$10)/30.45,1),12)))</f>
        <v>12</v>
      </c>
      <c r="J20" s="48" t="s">
        <v>22</v>
      </c>
      <c r="K20" s="44" t="s">
        <v>31</v>
      </c>
      <c r="L20" s="46">
        <f t="shared" si="5"/>
        <v>4040</v>
      </c>
      <c r="M20" s="44" t="s">
        <v>32</v>
      </c>
      <c r="N20" s="46">
        <f t="shared" si="3"/>
        <v>5000</v>
      </c>
      <c r="O20" s="44" t="s">
        <v>31</v>
      </c>
      <c r="P20" s="116">
        <f t="shared" si="6"/>
        <v>-960</v>
      </c>
      <c r="Q20" s="45" t="s">
        <v>19</v>
      </c>
      <c r="R20" s="50">
        <f t="shared" si="4"/>
        <v>0.1</v>
      </c>
      <c r="S20" s="51" t="s">
        <v>31</v>
      </c>
      <c r="T20" s="116">
        <f t="shared" si="7"/>
        <v>-96</v>
      </c>
    </row>
    <row r="21" spans="1:20" s="19" customFormat="1" ht="18.95" customHeight="1" x14ac:dyDescent="0.2">
      <c r="A21" s="46">
        <f>IF(YEAR(MIN($H$10:$K$10))+ROWS($A$1:A7)-1&gt;YEAR(MAX($H$10:$K$10)),"",YEAR(MIN($H$10:$K$10))+ROWS($A$1:A7)-1)</f>
        <v>2013</v>
      </c>
      <c r="B21" s="44" t="s">
        <v>31</v>
      </c>
      <c r="C21" s="46">
        <f t="shared" si="0"/>
        <v>190</v>
      </c>
      <c r="D21" s="45" t="s">
        <v>19</v>
      </c>
      <c r="E21" s="46">
        <f t="shared" si="1"/>
        <v>89</v>
      </c>
      <c r="F21" s="45" t="s">
        <v>19</v>
      </c>
      <c r="G21" s="49">
        <f t="shared" si="2"/>
        <v>0.25</v>
      </c>
      <c r="H21" s="45" t="s">
        <v>19</v>
      </c>
      <c r="I21" s="47">
        <f>IF(ROWS($A$1:A7)-1&gt;YEAR($K$10)-YEAR($H$10),"",IF(MAX(YEAR($H$10),YEAR($K$10))=A21,ROUND(($K$10-DATE(YEAR($K$10),1,1))/30.45,1),IF(MIN(YEAR($H$10),YEAR($K$10))=A21,ROUND((DATE(A21,12,31)-$H$10)/30.45,1),12)))</f>
        <v>12</v>
      </c>
      <c r="J21" s="48" t="s">
        <v>22</v>
      </c>
      <c r="K21" s="44" t="s">
        <v>31</v>
      </c>
      <c r="L21" s="46">
        <f t="shared" si="5"/>
        <v>4230</v>
      </c>
      <c r="M21" s="44" t="s">
        <v>32</v>
      </c>
      <c r="N21" s="46">
        <f t="shared" si="3"/>
        <v>5000</v>
      </c>
      <c r="O21" s="44" t="s">
        <v>31</v>
      </c>
      <c r="P21" s="116">
        <f t="shared" si="6"/>
        <v>-770</v>
      </c>
      <c r="Q21" s="45" t="s">
        <v>19</v>
      </c>
      <c r="R21" s="50">
        <f t="shared" si="4"/>
        <v>0.1</v>
      </c>
      <c r="S21" s="51" t="s">
        <v>31</v>
      </c>
      <c r="T21" s="116">
        <f t="shared" si="7"/>
        <v>-77</v>
      </c>
    </row>
    <row r="22" spans="1:20" s="19" customFormat="1" ht="18.95" customHeight="1" x14ac:dyDescent="0.2">
      <c r="A22" s="46">
        <f>IF(YEAR(MIN($H$10:$K$10))+ROWS($A$1:A8)-1&gt;YEAR(MAX($H$10:$K$10)),"",YEAR(MIN($H$10:$K$10))+ROWS($A$1:A8)-1)</f>
        <v>2014</v>
      </c>
      <c r="B22" s="44" t="s">
        <v>31</v>
      </c>
      <c r="C22" s="46">
        <f t="shared" ref="C22:C25" si="8">VLOOKUP((A22-$G$10),$A$59:$C$63,HLOOKUP($A$10,$A$57:$C$58,2,1),2)</f>
        <v>190</v>
      </c>
      <c r="D22" s="45" t="s">
        <v>19</v>
      </c>
      <c r="E22" s="46">
        <f t="shared" ref="E22:E25" si="9">VLOOKUP($C$10,$A$37:$P$43,HLOOKUP(A22,$A$35:$P$36,2,1),2)</f>
        <v>94</v>
      </c>
      <c r="F22" s="45" t="s">
        <v>19</v>
      </c>
      <c r="G22" s="49">
        <f t="shared" ref="G22:G25" si="10">VLOOKUP($E$10,$R$37:$T$40,HLOOKUP($M$10,$R$35:$T$36,2,),)</f>
        <v>0.25</v>
      </c>
      <c r="H22" s="45" t="s">
        <v>19</v>
      </c>
      <c r="I22" s="47">
        <f>IF(ROWS($A$1:A8)-1&gt;YEAR($K$10)-YEAR($H$10),"",IF(MAX(YEAR($H$10),YEAR($K$10))=A22,ROUND(($K$10-DATE(YEAR($K$10),1,1))/30.45,1),IF(MIN(YEAR($H$10),YEAR($K$10))=A22,ROUND((DATE(A22,12,31)-$H$10)/30.45,1),12)))</f>
        <v>12</v>
      </c>
      <c r="J22" s="48" t="s">
        <v>22</v>
      </c>
      <c r="K22" s="44" t="s">
        <v>31</v>
      </c>
      <c r="L22" s="46">
        <f t="shared" si="5"/>
        <v>4465</v>
      </c>
      <c r="M22" s="44" t="s">
        <v>32</v>
      </c>
      <c r="N22" s="46">
        <f t="shared" ref="N22:N25" si="11">VLOOKUP(A22,$U$37:$Z$54,HLOOKUP($C$4,$U$35:$Z$36,2,1),2)</f>
        <v>5000</v>
      </c>
      <c r="O22" s="44" t="s">
        <v>31</v>
      </c>
      <c r="P22" s="116">
        <f t="shared" si="6"/>
        <v>-535</v>
      </c>
      <c r="Q22" s="45" t="s">
        <v>19</v>
      </c>
      <c r="R22" s="50">
        <f t="shared" ref="R22:R25" si="12">VLOOKUP($C$3,$AE$35:$AF$36,2,0)</f>
        <v>0.1</v>
      </c>
      <c r="S22" s="51" t="s">
        <v>31</v>
      </c>
      <c r="T22" s="116">
        <f t="shared" si="7"/>
        <v>-54</v>
      </c>
    </row>
    <row r="23" spans="1:20" s="19" customFormat="1" ht="18.95" customHeight="1" x14ac:dyDescent="0.2">
      <c r="A23" s="46">
        <f>IF(YEAR(MIN($H$10:$K$10))+ROWS($A$1:A9)-1&gt;YEAR(MAX($H$10:$K$10)),"",YEAR(MIN($H$10:$K$10))+ROWS($A$1:A9)-1)</f>
        <v>2015</v>
      </c>
      <c r="B23" s="44" t="s">
        <v>31</v>
      </c>
      <c r="C23" s="46">
        <f t="shared" si="8"/>
        <v>190</v>
      </c>
      <c r="D23" s="45" t="s">
        <v>19</v>
      </c>
      <c r="E23" s="46">
        <f t="shared" si="9"/>
        <v>99</v>
      </c>
      <c r="F23" s="45" t="s">
        <v>19</v>
      </c>
      <c r="G23" s="49">
        <f t="shared" si="10"/>
        <v>0.25</v>
      </c>
      <c r="H23" s="45" t="s">
        <v>19</v>
      </c>
      <c r="I23" s="47">
        <f>IF(ROWS($A$1:A9)-1&gt;YEAR($K$10)-YEAR($H$10),"",IF(MAX(YEAR($H$10),YEAR($K$10))=A23,ROUND(($K$10-DATE(YEAR($K$10),1,1))/30.45,1),IF(MIN(YEAR($H$10),YEAR($K$10))=A23,ROUND((DATE(A23,12,31)-$H$10)/30.45,1),12)))</f>
        <v>12</v>
      </c>
      <c r="J23" s="48" t="s">
        <v>22</v>
      </c>
      <c r="K23" s="44" t="s">
        <v>31</v>
      </c>
      <c r="L23" s="46">
        <f t="shared" si="5"/>
        <v>4705</v>
      </c>
      <c r="M23" s="44" t="s">
        <v>32</v>
      </c>
      <c r="N23" s="46">
        <f t="shared" si="11"/>
        <v>6500</v>
      </c>
      <c r="O23" s="44" t="s">
        <v>31</v>
      </c>
      <c r="P23" s="116">
        <f t="shared" si="6"/>
        <v>-1795</v>
      </c>
      <c r="Q23" s="45" t="s">
        <v>19</v>
      </c>
      <c r="R23" s="50">
        <f t="shared" si="12"/>
        <v>0.1</v>
      </c>
      <c r="S23" s="51" t="s">
        <v>31</v>
      </c>
      <c r="T23" s="116">
        <f t="shared" si="7"/>
        <v>-180</v>
      </c>
    </row>
    <row r="24" spans="1:20" s="19" customFormat="1" ht="18.95" customHeight="1" x14ac:dyDescent="0.2">
      <c r="A24" s="46">
        <f>IF(YEAR(MIN($H$10:$K$10))+ROWS($A$1:A10)-1&gt;YEAR(MAX($H$10:$K$10)),"",YEAR(MIN($H$10:$K$10))+ROWS($A$1:A10)-1)</f>
        <v>2016</v>
      </c>
      <c r="B24" s="44" t="s">
        <v>31</v>
      </c>
      <c r="C24" s="46">
        <f t="shared" si="8"/>
        <v>190</v>
      </c>
      <c r="D24" s="45" t="s">
        <v>19</v>
      </c>
      <c r="E24" s="46">
        <f t="shared" si="9"/>
        <v>104</v>
      </c>
      <c r="F24" s="45" t="s">
        <v>19</v>
      </c>
      <c r="G24" s="49">
        <f t="shared" si="10"/>
        <v>0.25</v>
      </c>
      <c r="H24" s="45" t="s">
        <v>19</v>
      </c>
      <c r="I24" s="47">
        <f>IF(ROWS($A$1:A10)-1&gt;YEAR($K$10)-YEAR($H$10),"",IF(MAX(YEAR($H$10),YEAR($K$10))=A24,ROUND(($K$10-DATE(YEAR($K$10),1,1))/30.45,1),IF(MIN(YEAR($H$10),YEAR($K$10))=A24,ROUND((DATE(A24,12,31)-$H$10)/30.45,1),12)))</f>
        <v>10.1</v>
      </c>
      <c r="J24" s="48" t="s">
        <v>22</v>
      </c>
      <c r="K24" s="44" t="s">
        <v>31</v>
      </c>
      <c r="L24" s="46">
        <f t="shared" si="5"/>
        <v>4160</v>
      </c>
      <c r="M24" s="44" t="s">
        <v>32</v>
      </c>
      <c r="N24" s="46">
        <f t="shared" si="11"/>
        <v>6500</v>
      </c>
      <c r="O24" s="44" t="s">
        <v>31</v>
      </c>
      <c r="P24" s="116">
        <f t="shared" si="6"/>
        <v>-2340</v>
      </c>
      <c r="Q24" s="45" t="s">
        <v>19</v>
      </c>
      <c r="R24" s="50">
        <f t="shared" si="12"/>
        <v>0.1</v>
      </c>
      <c r="S24" s="51" t="s">
        <v>31</v>
      </c>
      <c r="T24" s="116">
        <f t="shared" si="7"/>
        <v>-234</v>
      </c>
    </row>
    <row r="25" spans="1:20" s="15" customFormat="1" ht="18.95" customHeight="1" thickBot="1" x14ac:dyDescent="0.25">
      <c r="A25" s="46" t="str">
        <f>IF(YEAR(MIN($H$10:$K$10))+ROWS($A$1:A11)-1&gt;YEAR(MAX($H$10:$K$10)),"",YEAR(MIN($H$10:$K$10))+ROWS($A$1:A11)-1)</f>
        <v/>
      </c>
      <c r="B25" s="44" t="s">
        <v>31</v>
      </c>
      <c r="C25" s="46" t="e">
        <f t="shared" si="8"/>
        <v>#VALUE!</v>
      </c>
      <c r="D25" s="45" t="s">
        <v>19</v>
      </c>
      <c r="E25" s="46" t="e">
        <f t="shared" si="9"/>
        <v>#N/A</v>
      </c>
      <c r="F25" s="45" t="s">
        <v>19</v>
      </c>
      <c r="G25" s="49">
        <f t="shared" si="10"/>
        <v>0.25</v>
      </c>
      <c r="H25" s="45" t="s">
        <v>19</v>
      </c>
      <c r="I25" s="47" t="str">
        <f>IF(ROWS($A$1:A11)-1&gt;YEAR($K$10)-YEAR($H$10),"",IF(MAX(YEAR($H$10),YEAR($K$10))=A25,ROUND(($K$10-DATE(YEAR($K$10),1,1))/30.45,1),IF(MIN(YEAR($H$10),YEAR($K$10))=A25,ROUND((DATE(A25,12,31)-$H$10)/30.45,1),12)))</f>
        <v/>
      </c>
      <c r="J25" s="48" t="s">
        <v>22</v>
      </c>
      <c r="K25" s="44" t="s">
        <v>31</v>
      </c>
      <c r="L25" s="46" t="e">
        <f t="shared" si="5"/>
        <v>#VALUE!</v>
      </c>
      <c r="M25" s="44" t="s">
        <v>32</v>
      </c>
      <c r="N25" s="46" t="e">
        <f t="shared" si="11"/>
        <v>#N/A</v>
      </c>
      <c r="O25" s="44" t="s">
        <v>31</v>
      </c>
      <c r="P25" s="116" t="str">
        <f t="shared" si="6"/>
        <v>دون الحد</v>
      </c>
      <c r="Q25" s="45" t="s">
        <v>19</v>
      </c>
      <c r="R25" s="50">
        <f t="shared" si="12"/>
        <v>0.1</v>
      </c>
      <c r="S25" s="51" t="s">
        <v>31</v>
      </c>
      <c r="T25" s="116" t="e">
        <f t="shared" si="7"/>
        <v>#VALUE!</v>
      </c>
    </row>
    <row r="26" spans="1:20" ht="20.25" customHeight="1" thickBot="1" x14ac:dyDescent="0.25">
      <c r="A26" s="134" t="s">
        <v>20</v>
      </c>
      <c r="B26" s="135"/>
      <c r="C26" s="135"/>
      <c r="D26" s="135"/>
      <c r="E26" s="135"/>
      <c r="F26" s="135"/>
      <c r="G26" s="135"/>
      <c r="H26" s="135"/>
      <c r="I26" s="135"/>
      <c r="J26" s="136"/>
      <c r="K26" s="117"/>
      <c r="L26" s="54"/>
      <c r="M26" s="55"/>
      <c r="N26" s="119"/>
      <c r="O26" s="55"/>
      <c r="P26" s="119"/>
      <c r="Q26" s="55"/>
      <c r="R26" s="55"/>
      <c r="S26" s="55"/>
      <c r="T26" s="54" t="e">
        <f>SUM(T15:T25)</f>
        <v>#VALUE!</v>
      </c>
    </row>
    <row r="27" spans="1:20" ht="5.25" customHeight="1" thickBot="1" x14ac:dyDescent="0.25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44"/>
      <c r="L27" s="57"/>
      <c r="M27" s="57"/>
      <c r="N27" s="116"/>
      <c r="O27" s="57"/>
      <c r="P27" s="116"/>
      <c r="Q27" s="57"/>
      <c r="R27" s="57"/>
      <c r="S27" s="57"/>
      <c r="T27" s="52"/>
    </row>
    <row r="28" spans="1:20" ht="17.25" customHeight="1" thickBot="1" x14ac:dyDescent="0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134" t="s">
        <v>43</v>
      </c>
      <c r="R28" s="135"/>
      <c r="S28" s="136"/>
      <c r="T28" s="54"/>
    </row>
    <row r="29" spans="1:20" ht="5.25" customHeight="1" thickBot="1" x14ac:dyDescent="0.2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121"/>
      <c r="R29" s="121"/>
      <c r="S29" s="121"/>
      <c r="T29" s="57"/>
    </row>
    <row r="30" spans="1:20" ht="18.75" customHeight="1" thickBot="1" x14ac:dyDescent="0.25">
      <c r="A30" s="125"/>
      <c r="C30" s="125"/>
      <c r="D30" s="125"/>
      <c r="E30" s="125"/>
      <c r="F30" s="122"/>
      <c r="G30" s="122"/>
      <c r="H30" s="122"/>
      <c r="I30" s="122"/>
      <c r="J30" s="122"/>
      <c r="K30" s="122"/>
      <c r="L30" s="123"/>
      <c r="M30" s="57"/>
      <c r="N30" s="57"/>
      <c r="O30" s="57"/>
      <c r="P30" s="57"/>
      <c r="Q30" s="137" t="s">
        <v>44</v>
      </c>
      <c r="R30" s="137"/>
      <c r="S30" s="137"/>
      <c r="T30" s="54" t="e">
        <f>T26-T28</f>
        <v>#VALUE!</v>
      </c>
    </row>
    <row r="31" spans="1:20" ht="18.75" customHeight="1" x14ac:dyDescent="0.2">
      <c r="A31" s="123"/>
      <c r="B31" s="123" t="s">
        <v>73</v>
      </c>
      <c r="C31" s="123"/>
      <c r="D31" s="123"/>
      <c r="E31" s="123"/>
      <c r="F31" s="122"/>
      <c r="G31" s="122"/>
      <c r="H31" s="122"/>
      <c r="I31" s="122"/>
      <c r="J31" s="122"/>
      <c r="K31" s="122"/>
      <c r="L31" s="123"/>
      <c r="M31" s="57"/>
      <c r="N31" s="57"/>
      <c r="O31" s="57"/>
      <c r="P31" s="123" t="s">
        <v>18</v>
      </c>
      <c r="Q31" s="57"/>
      <c r="R31" s="57"/>
      <c r="S31" s="57"/>
      <c r="T31" s="124"/>
    </row>
    <row r="32" spans="1:20" ht="18.75" customHeight="1" x14ac:dyDescent="0.2">
      <c r="A32" s="123"/>
      <c r="B32" s="123" t="s">
        <v>72</v>
      </c>
      <c r="C32" s="123"/>
      <c r="D32" s="123"/>
      <c r="E32" s="123"/>
      <c r="F32" s="122"/>
      <c r="G32" s="122"/>
      <c r="H32" s="122"/>
      <c r="I32" s="122"/>
      <c r="J32" s="122"/>
      <c r="K32" s="122"/>
      <c r="L32" s="123"/>
      <c r="M32" s="57"/>
      <c r="N32" s="57"/>
      <c r="O32" s="57"/>
      <c r="P32" s="123" t="s">
        <v>74</v>
      </c>
      <c r="Q32" s="57"/>
      <c r="R32" s="57"/>
      <c r="S32" s="57"/>
      <c r="T32" s="124"/>
    </row>
    <row r="33" spans="1:39" x14ac:dyDescent="0.2">
      <c r="N33" s="57"/>
      <c r="O33" s="57"/>
      <c r="P33" s="57"/>
      <c r="Q33" s="57"/>
      <c r="R33" s="57"/>
      <c r="S33" s="57"/>
      <c r="T33" s="57"/>
    </row>
    <row r="34" spans="1:39" ht="25.5" thickBot="1" x14ac:dyDescent="0.7">
      <c r="B34" s="129" t="s">
        <v>54</v>
      </c>
      <c r="C34" s="129"/>
      <c r="D34" s="129"/>
      <c r="L34" s="63"/>
      <c r="M34" s="63"/>
      <c r="N34" s="63"/>
      <c r="O34" s="63"/>
      <c r="P34" s="63"/>
      <c r="Q34" s="7"/>
      <c r="R34" s="7"/>
      <c r="S34" s="7"/>
      <c r="T34" s="7"/>
      <c r="U34" s="129" t="s">
        <v>3</v>
      </c>
      <c r="V34" s="129"/>
      <c r="W34" s="129"/>
      <c r="Y34" s="85"/>
      <c r="Z34" s="85"/>
    </row>
    <row r="35" spans="1:39" ht="15" thickBot="1" x14ac:dyDescent="0.25">
      <c r="B35" s="2">
        <v>2002</v>
      </c>
      <c r="C35" s="2">
        <v>2003</v>
      </c>
      <c r="D35" s="2">
        <v>2004</v>
      </c>
      <c r="E35" s="2">
        <v>2005</v>
      </c>
      <c r="F35" s="2">
        <v>2006</v>
      </c>
      <c r="G35" s="2">
        <v>2007</v>
      </c>
      <c r="H35" s="2">
        <v>2008</v>
      </c>
      <c r="I35" s="2">
        <v>2009</v>
      </c>
      <c r="J35" s="2">
        <v>2010</v>
      </c>
      <c r="K35" s="2">
        <v>2011</v>
      </c>
      <c r="L35" s="2">
        <v>2012</v>
      </c>
      <c r="M35" s="2">
        <v>2013</v>
      </c>
      <c r="N35" s="2">
        <v>2014</v>
      </c>
      <c r="O35" s="2">
        <v>2015</v>
      </c>
      <c r="P35" s="2">
        <v>2016</v>
      </c>
      <c r="Q35" s="2"/>
      <c r="R35" s="66"/>
      <c r="S35" s="67" t="s">
        <v>29</v>
      </c>
      <c r="T35" s="68" t="s">
        <v>30</v>
      </c>
      <c r="U35" s="2"/>
      <c r="V35" s="3" t="s">
        <v>36</v>
      </c>
      <c r="W35" s="3" t="s">
        <v>35</v>
      </c>
      <c r="X35" t="s">
        <v>63</v>
      </c>
      <c r="Y35" s="85"/>
      <c r="Z35" s="85"/>
      <c r="AC35" t="s">
        <v>4</v>
      </c>
      <c r="AE35" t="s">
        <v>9</v>
      </c>
      <c r="AF35" s="1">
        <v>0.1</v>
      </c>
      <c r="AG35" t="s">
        <v>36</v>
      </c>
      <c r="AH35" t="s">
        <v>29</v>
      </c>
      <c r="AL35" t="s">
        <v>33</v>
      </c>
      <c r="AM35" t="s">
        <v>52</v>
      </c>
    </row>
    <row r="36" spans="1:39" x14ac:dyDescent="0.2">
      <c r="B36">
        <v>2</v>
      </c>
      <c r="C36" s="2">
        <v>3</v>
      </c>
      <c r="D36">
        <v>4</v>
      </c>
      <c r="E36" s="2">
        <v>5</v>
      </c>
      <c r="F36">
        <v>6</v>
      </c>
      <c r="G36" s="2">
        <v>7</v>
      </c>
      <c r="H36">
        <v>8</v>
      </c>
      <c r="I36" s="2">
        <v>9</v>
      </c>
      <c r="J36">
        <v>10</v>
      </c>
      <c r="K36" s="2">
        <v>11</v>
      </c>
      <c r="L36">
        <v>12</v>
      </c>
      <c r="M36" s="2">
        <v>13</v>
      </c>
      <c r="N36">
        <v>14</v>
      </c>
      <c r="O36" s="2">
        <v>15</v>
      </c>
      <c r="P36">
        <v>16</v>
      </c>
      <c r="R36" s="69"/>
      <c r="S36" s="70">
        <v>2</v>
      </c>
      <c r="T36" s="71">
        <v>3</v>
      </c>
      <c r="U36" s="2"/>
      <c r="V36" s="3">
        <v>2</v>
      </c>
      <c r="W36" s="3">
        <v>3</v>
      </c>
      <c r="X36">
        <v>4</v>
      </c>
      <c r="Y36" s="85"/>
      <c r="Z36" s="85"/>
      <c r="AC36" t="s">
        <v>5</v>
      </c>
      <c r="AE36" t="s">
        <v>45</v>
      </c>
      <c r="AF36" s="23">
        <v>0.22500000000000001</v>
      </c>
      <c r="AG36" t="s">
        <v>35</v>
      </c>
      <c r="AH36" s="68" t="s">
        <v>30</v>
      </c>
      <c r="AL36">
        <v>2016</v>
      </c>
      <c r="AM36">
        <v>18</v>
      </c>
    </row>
    <row r="37" spans="1:39" x14ac:dyDescent="0.2">
      <c r="A37">
        <v>0</v>
      </c>
      <c r="B37">
        <f t="shared" ref="B37:K43" si="13">ROUND((C37)-(C37*5%),)</f>
        <v>51</v>
      </c>
      <c r="C37">
        <f t="shared" si="13"/>
        <v>54</v>
      </c>
      <c r="D37">
        <f t="shared" si="13"/>
        <v>57</v>
      </c>
      <c r="E37">
        <f t="shared" si="13"/>
        <v>60</v>
      </c>
      <c r="F37">
        <f t="shared" si="13"/>
        <v>63</v>
      </c>
      <c r="G37">
        <f t="shared" si="13"/>
        <v>66</v>
      </c>
      <c r="H37">
        <f t="shared" si="13"/>
        <v>69</v>
      </c>
      <c r="I37">
        <f t="shared" si="13"/>
        <v>73</v>
      </c>
      <c r="J37">
        <f t="shared" si="13"/>
        <v>77</v>
      </c>
      <c r="K37">
        <f>ROUND((L37)-(L37*5%),)</f>
        <v>81</v>
      </c>
      <c r="L37">
        <v>85</v>
      </c>
      <c r="M37">
        <v>89</v>
      </c>
      <c r="N37">
        <v>94</v>
      </c>
      <c r="O37">
        <v>99</v>
      </c>
      <c r="P37">
        <f t="shared" ref="M37:P43" si="14">ROUND(((O37*5%)+(O37)),)</f>
        <v>104</v>
      </c>
      <c r="R37" s="69" t="s">
        <v>11</v>
      </c>
      <c r="S37" s="72">
        <v>0.3</v>
      </c>
      <c r="T37" s="73">
        <v>0.35</v>
      </c>
      <c r="U37">
        <v>2000</v>
      </c>
      <c r="V37">
        <v>5000</v>
      </c>
      <c r="W37">
        <v>0</v>
      </c>
      <c r="X37">
        <v>5000</v>
      </c>
      <c r="Y37" s="85"/>
      <c r="Z37" s="85"/>
      <c r="AC37" t="s">
        <v>8</v>
      </c>
      <c r="AG37" t="s">
        <v>63</v>
      </c>
      <c r="AL37">
        <v>2015</v>
      </c>
      <c r="AM37">
        <v>18</v>
      </c>
    </row>
    <row r="38" spans="1:39" x14ac:dyDescent="0.2">
      <c r="A38">
        <v>1</v>
      </c>
      <c r="B38">
        <f t="shared" si="13"/>
        <v>55</v>
      </c>
      <c r="C38">
        <f t="shared" si="13"/>
        <v>58</v>
      </c>
      <c r="D38">
        <f t="shared" si="13"/>
        <v>61</v>
      </c>
      <c r="E38">
        <f t="shared" si="13"/>
        <v>64</v>
      </c>
      <c r="F38">
        <f t="shared" si="13"/>
        <v>67</v>
      </c>
      <c r="G38">
        <f t="shared" si="13"/>
        <v>70</v>
      </c>
      <c r="H38">
        <f t="shared" si="13"/>
        <v>74</v>
      </c>
      <c r="I38">
        <f t="shared" si="13"/>
        <v>78</v>
      </c>
      <c r="J38">
        <f t="shared" si="13"/>
        <v>82</v>
      </c>
      <c r="K38">
        <f t="shared" si="13"/>
        <v>86</v>
      </c>
      <c r="L38">
        <v>90</v>
      </c>
      <c r="M38">
        <f t="shared" si="14"/>
        <v>95</v>
      </c>
      <c r="N38">
        <v>100</v>
      </c>
      <c r="O38">
        <v>105</v>
      </c>
      <c r="P38">
        <f t="shared" si="14"/>
        <v>110</v>
      </c>
      <c r="R38" s="69" t="s">
        <v>14</v>
      </c>
      <c r="S38" s="72">
        <v>0.3</v>
      </c>
      <c r="T38" s="73">
        <v>0.35</v>
      </c>
      <c r="U38">
        <v>2001</v>
      </c>
      <c r="V38">
        <v>5000</v>
      </c>
      <c r="W38">
        <v>0</v>
      </c>
      <c r="X38">
        <v>5000</v>
      </c>
      <c r="Y38" s="85"/>
      <c r="Z38" s="85"/>
      <c r="AC38" t="s">
        <v>25</v>
      </c>
      <c r="AL38">
        <v>2014</v>
      </c>
      <c r="AM38">
        <v>16</v>
      </c>
    </row>
    <row r="39" spans="1:39" x14ac:dyDescent="0.2">
      <c r="A39">
        <v>2</v>
      </c>
      <c r="B39">
        <f t="shared" si="13"/>
        <v>58</v>
      </c>
      <c r="C39">
        <f t="shared" si="13"/>
        <v>61</v>
      </c>
      <c r="D39">
        <f t="shared" si="13"/>
        <v>64</v>
      </c>
      <c r="E39">
        <f t="shared" si="13"/>
        <v>67</v>
      </c>
      <c r="F39">
        <f t="shared" si="13"/>
        <v>70</v>
      </c>
      <c r="G39">
        <f t="shared" si="13"/>
        <v>74</v>
      </c>
      <c r="H39">
        <f t="shared" si="13"/>
        <v>78</v>
      </c>
      <c r="I39">
        <f t="shared" si="13"/>
        <v>82</v>
      </c>
      <c r="J39">
        <f t="shared" si="13"/>
        <v>86</v>
      </c>
      <c r="K39">
        <f t="shared" si="13"/>
        <v>90</v>
      </c>
      <c r="L39">
        <v>95</v>
      </c>
      <c r="M39">
        <v>99</v>
      </c>
      <c r="N39">
        <v>104</v>
      </c>
      <c r="O39">
        <v>109</v>
      </c>
      <c r="P39">
        <f t="shared" si="14"/>
        <v>114</v>
      </c>
      <c r="R39" s="69" t="s">
        <v>15</v>
      </c>
      <c r="S39" s="72">
        <v>0.25</v>
      </c>
      <c r="T39" s="73">
        <v>0.3</v>
      </c>
      <c r="U39">
        <v>2002</v>
      </c>
      <c r="V39">
        <v>5000</v>
      </c>
      <c r="W39">
        <v>0</v>
      </c>
      <c r="X39">
        <v>5000</v>
      </c>
      <c r="Y39" s="85"/>
      <c r="Z39" s="85"/>
      <c r="AC39" t="s">
        <v>26</v>
      </c>
      <c r="AL39">
        <v>2013</v>
      </c>
      <c r="AM39">
        <v>12</v>
      </c>
    </row>
    <row r="40" spans="1:39" ht="15" thickBot="1" x14ac:dyDescent="0.25">
      <c r="A40">
        <v>3</v>
      </c>
      <c r="B40">
        <f t="shared" si="13"/>
        <v>61</v>
      </c>
      <c r="C40">
        <f t="shared" si="13"/>
        <v>64</v>
      </c>
      <c r="D40">
        <f t="shared" si="13"/>
        <v>67</v>
      </c>
      <c r="E40">
        <f t="shared" si="13"/>
        <v>70</v>
      </c>
      <c r="F40">
        <f t="shared" si="13"/>
        <v>74</v>
      </c>
      <c r="G40">
        <f t="shared" si="13"/>
        <v>78</v>
      </c>
      <c r="H40">
        <f t="shared" si="13"/>
        <v>82</v>
      </c>
      <c r="I40">
        <f t="shared" si="13"/>
        <v>86</v>
      </c>
      <c r="J40">
        <f t="shared" si="13"/>
        <v>90</v>
      </c>
      <c r="K40">
        <f t="shared" si="13"/>
        <v>95</v>
      </c>
      <c r="L40">
        <v>100</v>
      </c>
      <c r="M40">
        <v>105</v>
      </c>
      <c r="N40">
        <v>110</v>
      </c>
      <c r="O40">
        <v>116</v>
      </c>
      <c r="P40">
        <f t="shared" si="14"/>
        <v>122</v>
      </c>
      <c r="R40" s="74" t="s">
        <v>16</v>
      </c>
      <c r="S40" s="75">
        <v>0.25</v>
      </c>
      <c r="T40" s="76">
        <v>0.25</v>
      </c>
      <c r="U40">
        <v>2003</v>
      </c>
      <c r="V40">
        <v>5000</v>
      </c>
      <c r="W40">
        <v>0</v>
      </c>
      <c r="X40">
        <v>5000</v>
      </c>
      <c r="Y40" s="85"/>
      <c r="Z40" s="85"/>
      <c r="AC40" t="s">
        <v>27</v>
      </c>
      <c r="AL40">
        <v>2012</v>
      </c>
      <c r="AM40">
        <v>10</v>
      </c>
    </row>
    <row r="41" spans="1:39" x14ac:dyDescent="0.2">
      <c r="A41">
        <v>4</v>
      </c>
      <c r="B41">
        <f t="shared" si="13"/>
        <v>67</v>
      </c>
      <c r="C41">
        <f t="shared" si="13"/>
        <v>70</v>
      </c>
      <c r="D41">
        <f t="shared" si="13"/>
        <v>74</v>
      </c>
      <c r="E41">
        <f t="shared" si="13"/>
        <v>78</v>
      </c>
      <c r="F41">
        <f t="shared" si="13"/>
        <v>82</v>
      </c>
      <c r="G41">
        <f t="shared" si="13"/>
        <v>86</v>
      </c>
      <c r="H41">
        <f t="shared" si="13"/>
        <v>90</v>
      </c>
      <c r="I41">
        <f t="shared" si="13"/>
        <v>95</v>
      </c>
      <c r="J41">
        <f t="shared" si="13"/>
        <v>100</v>
      </c>
      <c r="K41">
        <f t="shared" si="13"/>
        <v>105</v>
      </c>
      <c r="L41">
        <v>110</v>
      </c>
      <c r="M41">
        <v>116</v>
      </c>
      <c r="N41">
        <v>121</v>
      </c>
      <c r="O41">
        <v>128</v>
      </c>
      <c r="P41">
        <f t="shared" si="14"/>
        <v>134</v>
      </c>
      <c r="U41">
        <v>2004</v>
      </c>
      <c r="V41">
        <v>5000</v>
      </c>
      <c r="W41">
        <v>0</v>
      </c>
      <c r="X41">
        <v>5000</v>
      </c>
      <c r="Y41" s="85"/>
      <c r="Z41" s="85"/>
      <c r="AC41" t="s">
        <v>28</v>
      </c>
      <c r="AL41">
        <v>2011</v>
      </c>
      <c r="AM41">
        <v>10</v>
      </c>
    </row>
    <row r="42" spans="1:39" x14ac:dyDescent="0.2">
      <c r="A42">
        <v>5</v>
      </c>
      <c r="B42">
        <f t="shared" si="13"/>
        <v>90</v>
      </c>
      <c r="C42">
        <f t="shared" si="13"/>
        <v>95</v>
      </c>
      <c r="D42">
        <f t="shared" si="13"/>
        <v>100</v>
      </c>
      <c r="E42">
        <f t="shared" si="13"/>
        <v>105</v>
      </c>
      <c r="F42">
        <f t="shared" si="13"/>
        <v>111</v>
      </c>
      <c r="G42">
        <f t="shared" si="13"/>
        <v>117</v>
      </c>
      <c r="H42">
        <f t="shared" si="13"/>
        <v>123</v>
      </c>
      <c r="I42">
        <f t="shared" si="13"/>
        <v>129</v>
      </c>
      <c r="J42">
        <f t="shared" si="13"/>
        <v>136</v>
      </c>
      <c r="K42">
        <f t="shared" si="13"/>
        <v>143</v>
      </c>
      <c r="L42">
        <v>150</v>
      </c>
      <c r="M42">
        <v>158</v>
      </c>
      <c r="N42">
        <v>163</v>
      </c>
      <c r="O42">
        <v>172</v>
      </c>
      <c r="P42">
        <f t="shared" si="14"/>
        <v>181</v>
      </c>
      <c r="U42">
        <v>2005</v>
      </c>
      <c r="V42">
        <v>5000</v>
      </c>
      <c r="W42">
        <v>0</v>
      </c>
      <c r="X42">
        <v>5000</v>
      </c>
      <c r="Y42" s="85"/>
      <c r="Z42" s="85"/>
      <c r="AL42">
        <v>2010</v>
      </c>
      <c r="AM42">
        <v>8</v>
      </c>
    </row>
    <row r="43" spans="1:39" ht="16.5" x14ac:dyDescent="0.25">
      <c r="A43">
        <v>10</v>
      </c>
      <c r="B43">
        <f t="shared" si="13"/>
        <v>90</v>
      </c>
      <c r="C43">
        <f t="shared" si="13"/>
        <v>95</v>
      </c>
      <c r="D43">
        <f t="shared" si="13"/>
        <v>100</v>
      </c>
      <c r="E43">
        <f t="shared" si="13"/>
        <v>105</v>
      </c>
      <c r="F43">
        <f t="shared" si="13"/>
        <v>111</v>
      </c>
      <c r="G43">
        <f t="shared" si="13"/>
        <v>117</v>
      </c>
      <c r="H43">
        <f t="shared" si="13"/>
        <v>123</v>
      </c>
      <c r="I43">
        <f t="shared" si="13"/>
        <v>129</v>
      </c>
      <c r="J43">
        <f t="shared" si="13"/>
        <v>136</v>
      </c>
      <c r="K43">
        <f t="shared" si="13"/>
        <v>143</v>
      </c>
      <c r="L43">
        <v>150</v>
      </c>
      <c r="M43">
        <v>158</v>
      </c>
      <c r="N43">
        <v>163</v>
      </c>
      <c r="O43">
        <v>172</v>
      </c>
      <c r="P43">
        <f t="shared" si="14"/>
        <v>181</v>
      </c>
      <c r="U43">
        <v>2006</v>
      </c>
      <c r="V43">
        <v>5000</v>
      </c>
      <c r="W43">
        <v>0</v>
      </c>
      <c r="X43">
        <v>5000</v>
      </c>
      <c r="Y43" s="85"/>
      <c r="Z43" s="85"/>
      <c r="AA43" s="8"/>
      <c r="AL43">
        <v>2009</v>
      </c>
      <c r="AM43">
        <v>8</v>
      </c>
    </row>
    <row r="44" spans="1:39" ht="16.5" x14ac:dyDescent="0.25">
      <c r="U44">
        <v>2007</v>
      </c>
      <c r="V44">
        <v>5000</v>
      </c>
      <c r="W44">
        <v>0</v>
      </c>
      <c r="X44">
        <v>5000</v>
      </c>
      <c r="Y44" s="85"/>
      <c r="Z44" s="85"/>
      <c r="AA44" s="10"/>
      <c r="AL44">
        <v>2008</v>
      </c>
      <c r="AM44">
        <v>8</v>
      </c>
    </row>
    <row r="45" spans="1:39" ht="16.5" x14ac:dyDescent="0.25">
      <c r="U45">
        <v>2008</v>
      </c>
      <c r="V45">
        <v>5000</v>
      </c>
      <c r="W45">
        <v>0</v>
      </c>
      <c r="X45">
        <v>5000</v>
      </c>
      <c r="Y45" s="85"/>
      <c r="Z45" s="85"/>
      <c r="AA45" s="8"/>
      <c r="AL45">
        <v>2007</v>
      </c>
      <c r="AM45">
        <v>7</v>
      </c>
    </row>
    <row r="46" spans="1:39" ht="24.75" x14ac:dyDescent="0.65">
      <c r="B46" s="129" t="s">
        <v>55</v>
      </c>
      <c r="C46" s="129"/>
      <c r="D46" s="129"/>
      <c r="L46" s="63"/>
      <c r="M46" s="63"/>
      <c r="N46" s="63"/>
      <c r="O46" s="63"/>
      <c r="P46" s="63"/>
      <c r="U46">
        <v>2009</v>
      </c>
      <c r="V46">
        <v>5000</v>
      </c>
      <c r="W46">
        <v>0</v>
      </c>
      <c r="X46">
        <v>5000</v>
      </c>
      <c r="Y46" s="85"/>
      <c r="Z46" s="85"/>
      <c r="AA46" s="8"/>
      <c r="AL46">
        <v>2006</v>
      </c>
      <c r="AM46">
        <v>7</v>
      </c>
    </row>
    <row r="47" spans="1:39" ht="16.5" x14ac:dyDescent="0.25">
      <c r="B47" s="2">
        <v>2002</v>
      </c>
      <c r="C47" s="2">
        <v>2003</v>
      </c>
      <c r="D47" s="2">
        <v>2004</v>
      </c>
      <c r="E47" s="2">
        <v>2005</v>
      </c>
      <c r="F47" s="2">
        <v>2006</v>
      </c>
      <c r="G47" s="2">
        <v>2007</v>
      </c>
      <c r="H47" s="2">
        <v>2008</v>
      </c>
      <c r="I47" s="2">
        <v>2009</v>
      </c>
      <c r="J47" s="2">
        <v>2010</v>
      </c>
      <c r="K47" s="2">
        <v>2011</v>
      </c>
      <c r="L47" s="2">
        <v>2012</v>
      </c>
      <c r="M47" s="2">
        <v>2013</v>
      </c>
      <c r="N47" s="2">
        <v>2014</v>
      </c>
      <c r="O47" s="2">
        <v>2015</v>
      </c>
      <c r="P47" s="2">
        <v>2016</v>
      </c>
      <c r="U47">
        <v>2010</v>
      </c>
      <c r="V47">
        <v>5000</v>
      </c>
      <c r="W47">
        <v>0</v>
      </c>
      <c r="X47">
        <v>5000</v>
      </c>
      <c r="Y47" s="85"/>
      <c r="Z47" s="85"/>
      <c r="AA47" s="8"/>
      <c r="AL47">
        <v>2005</v>
      </c>
      <c r="AM47">
        <v>6</v>
      </c>
    </row>
    <row r="48" spans="1:39" ht="16.5" x14ac:dyDescent="0.25">
      <c r="B48">
        <v>2</v>
      </c>
      <c r="C48" s="2">
        <v>3</v>
      </c>
      <c r="D48">
        <v>4</v>
      </c>
      <c r="E48" s="2">
        <v>5</v>
      </c>
      <c r="F48">
        <v>6</v>
      </c>
      <c r="G48" s="2">
        <v>7</v>
      </c>
      <c r="H48">
        <v>8</v>
      </c>
      <c r="I48" s="2">
        <v>9</v>
      </c>
      <c r="J48">
        <v>10</v>
      </c>
      <c r="K48" s="2">
        <v>11</v>
      </c>
      <c r="L48">
        <v>12</v>
      </c>
      <c r="M48" s="2">
        <v>13</v>
      </c>
      <c r="N48">
        <v>14</v>
      </c>
      <c r="O48" s="2">
        <v>15</v>
      </c>
      <c r="P48">
        <v>16</v>
      </c>
      <c r="U48">
        <v>2011</v>
      </c>
      <c r="V48">
        <v>5000</v>
      </c>
      <c r="W48">
        <v>0</v>
      </c>
      <c r="X48">
        <v>5000</v>
      </c>
      <c r="Y48" s="85"/>
      <c r="Z48" s="85"/>
      <c r="AA48" s="8"/>
      <c r="AL48">
        <v>2004</v>
      </c>
      <c r="AM48">
        <v>6</v>
      </c>
    </row>
    <row r="49" spans="1:27" ht="16.5" x14ac:dyDescent="0.25">
      <c r="A49">
        <v>0</v>
      </c>
      <c r="B49">
        <f t="shared" ref="B49:K54" si="15">ROUND((C49)-(C49*5%),)</f>
        <v>48</v>
      </c>
      <c r="C49">
        <f t="shared" si="15"/>
        <v>50</v>
      </c>
      <c r="D49">
        <f t="shared" si="15"/>
        <v>53</v>
      </c>
      <c r="E49">
        <f t="shared" si="15"/>
        <v>56</v>
      </c>
      <c r="F49">
        <f t="shared" si="15"/>
        <v>59</v>
      </c>
      <c r="G49">
        <f t="shared" si="15"/>
        <v>62</v>
      </c>
      <c r="H49">
        <f t="shared" si="15"/>
        <v>65</v>
      </c>
      <c r="I49">
        <f t="shared" si="15"/>
        <v>68</v>
      </c>
      <c r="J49">
        <f t="shared" si="15"/>
        <v>72</v>
      </c>
      <c r="K49">
        <f>ROUND((L49)-(L49*5%),)</f>
        <v>76</v>
      </c>
      <c r="L49">
        <v>80</v>
      </c>
      <c r="M49">
        <f>ROUND(((L49*5%)+(L49)),)</f>
        <v>84</v>
      </c>
      <c r="N49">
        <f t="shared" ref="N49:P54" si="16">ROUND(((M49*5%)+(M49)),)</f>
        <v>88</v>
      </c>
      <c r="O49">
        <f t="shared" si="16"/>
        <v>92</v>
      </c>
      <c r="P49">
        <f t="shared" si="16"/>
        <v>97</v>
      </c>
      <c r="U49">
        <v>2012</v>
      </c>
      <c r="V49">
        <v>5000</v>
      </c>
      <c r="W49">
        <v>0</v>
      </c>
      <c r="X49">
        <v>5000</v>
      </c>
      <c r="Y49" s="85"/>
      <c r="Z49" s="85"/>
      <c r="AA49" s="8"/>
    </row>
    <row r="50" spans="1:27" ht="16.5" x14ac:dyDescent="0.25">
      <c r="A50">
        <v>5</v>
      </c>
      <c r="B50">
        <f t="shared" si="15"/>
        <v>51</v>
      </c>
      <c r="C50">
        <f t="shared" si="15"/>
        <v>54</v>
      </c>
      <c r="D50">
        <f t="shared" si="15"/>
        <v>57</v>
      </c>
      <c r="E50">
        <f t="shared" si="15"/>
        <v>60</v>
      </c>
      <c r="F50">
        <f t="shared" si="15"/>
        <v>63</v>
      </c>
      <c r="G50">
        <f t="shared" si="15"/>
        <v>66</v>
      </c>
      <c r="H50">
        <f t="shared" si="15"/>
        <v>69</v>
      </c>
      <c r="I50">
        <f t="shared" si="15"/>
        <v>73</v>
      </c>
      <c r="J50">
        <f t="shared" si="15"/>
        <v>77</v>
      </c>
      <c r="K50">
        <f t="shared" si="15"/>
        <v>81</v>
      </c>
      <c r="L50">
        <v>85</v>
      </c>
      <c r="M50">
        <f t="shared" ref="M50:M54" si="17">ROUND(((L50*5%)+(L50)),)</f>
        <v>89</v>
      </c>
      <c r="N50">
        <f t="shared" si="16"/>
        <v>93</v>
      </c>
      <c r="O50">
        <f t="shared" si="16"/>
        <v>98</v>
      </c>
      <c r="P50">
        <f t="shared" si="16"/>
        <v>103</v>
      </c>
      <c r="U50">
        <v>2013</v>
      </c>
      <c r="V50">
        <v>5000</v>
      </c>
      <c r="W50">
        <v>0</v>
      </c>
      <c r="X50">
        <v>5000</v>
      </c>
      <c r="Y50" s="85"/>
      <c r="Z50" s="85"/>
      <c r="AA50" s="8"/>
    </row>
    <row r="51" spans="1:27" ht="16.5" x14ac:dyDescent="0.25">
      <c r="A51">
        <v>7</v>
      </c>
      <c r="B51">
        <f t="shared" si="15"/>
        <v>58</v>
      </c>
      <c r="C51">
        <f t="shared" si="15"/>
        <v>61</v>
      </c>
      <c r="D51">
        <f t="shared" si="15"/>
        <v>64</v>
      </c>
      <c r="E51">
        <f t="shared" si="15"/>
        <v>67</v>
      </c>
      <c r="F51">
        <f t="shared" si="15"/>
        <v>70</v>
      </c>
      <c r="G51">
        <f t="shared" si="15"/>
        <v>74</v>
      </c>
      <c r="H51">
        <f t="shared" si="15"/>
        <v>78</v>
      </c>
      <c r="I51">
        <f t="shared" si="15"/>
        <v>82</v>
      </c>
      <c r="J51">
        <f t="shared" si="15"/>
        <v>86</v>
      </c>
      <c r="K51">
        <f t="shared" si="15"/>
        <v>90</v>
      </c>
      <c r="L51">
        <v>95</v>
      </c>
      <c r="M51">
        <f t="shared" si="17"/>
        <v>100</v>
      </c>
      <c r="N51">
        <f t="shared" si="16"/>
        <v>105</v>
      </c>
      <c r="O51">
        <f t="shared" si="16"/>
        <v>110</v>
      </c>
      <c r="P51">
        <f t="shared" si="16"/>
        <v>116</v>
      </c>
      <c r="U51">
        <v>2014</v>
      </c>
      <c r="V51">
        <v>5000</v>
      </c>
      <c r="W51">
        <v>0</v>
      </c>
      <c r="X51">
        <v>5000</v>
      </c>
      <c r="Y51" s="85"/>
      <c r="Z51" s="85"/>
      <c r="AA51" s="8"/>
    </row>
    <row r="52" spans="1:27" ht="16.5" x14ac:dyDescent="0.25">
      <c r="A52">
        <v>11</v>
      </c>
      <c r="B52">
        <f t="shared" si="15"/>
        <v>64</v>
      </c>
      <c r="C52">
        <f t="shared" si="15"/>
        <v>67</v>
      </c>
      <c r="D52">
        <f t="shared" si="15"/>
        <v>70</v>
      </c>
      <c r="E52">
        <f t="shared" si="15"/>
        <v>74</v>
      </c>
      <c r="F52">
        <f t="shared" si="15"/>
        <v>78</v>
      </c>
      <c r="G52">
        <f t="shared" si="15"/>
        <v>82</v>
      </c>
      <c r="H52">
        <f t="shared" si="15"/>
        <v>86</v>
      </c>
      <c r="I52">
        <f t="shared" si="15"/>
        <v>90</v>
      </c>
      <c r="J52">
        <f t="shared" si="15"/>
        <v>95</v>
      </c>
      <c r="K52">
        <f t="shared" si="15"/>
        <v>100</v>
      </c>
      <c r="L52">
        <v>105</v>
      </c>
      <c r="M52">
        <f t="shared" si="17"/>
        <v>110</v>
      </c>
      <c r="N52">
        <f t="shared" si="16"/>
        <v>116</v>
      </c>
      <c r="O52">
        <f t="shared" si="16"/>
        <v>122</v>
      </c>
      <c r="P52">
        <f t="shared" si="16"/>
        <v>128</v>
      </c>
      <c r="U52">
        <v>2015</v>
      </c>
      <c r="V52">
        <v>6500</v>
      </c>
      <c r="W52">
        <v>0</v>
      </c>
      <c r="X52">
        <v>6500</v>
      </c>
      <c r="Y52" s="85"/>
      <c r="Z52" s="85"/>
      <c r="AA52" s="8"/>
    </row>
    <row r="53" spans="1:27" ht="16.5" x14ac:dyDescent="0.25">
      <c r="A53">
        <v>14</v>
      </c>
      <c r="B53">
        <f t="shared" si="15"/>
        <v>64</v>
      </c>
      <c r="C53">
        <f t="shared" si="15"/>
        <v>67</v>
      </c>
      <c r="D53">
        <f t="shared" si="15"/>
        <v>70</v>
      </c>
      <c r="E53">
        <f t="shared" si="15"/>
        <v>74</v>
      </c>
      <c r="F53">
        <f t="shared" si="15"/>
        <v>78</v>
      </c>
      <c r="G53">
        <f t="shared" si="15"/>
        <v>82</v>
      </c>
      <c r="H53">
        <f t="shared" si="15"/>
        <v>86</v>
      </c>
      <c r="I53">
        <f t="shared" si="15"/>
        <v>90</v>
      </c>
      <c r="J53">
        <f t="shared" si="15"/>
        <v>95</v>
      </c>
      <c r="K53">
        <f t="shared" si="15"/>
        <v>100</v>
      </c>
      <c r="L53">
        <v>105</v>
      </c>
      <c r="M53">
        <f t="shared" si="17"/>
        <v>110</v>
      </c>
      <c r="N53">
        <f t="shared" si="16"/>
        <v>116</v>
      </c>
      <c r="O53">
        <f t="shared" si="16"/>
        <v>122</v>
      </c>
      <c r="P53">
        <f t="shared" si="16"/>
        <v>128</v>
      </c>
      <c r="U53">
        <v>2016</v>
      </c>
      <c r="V53">
        <v>6500</v>
      </c>
      <c r="W53">
        <v>0</v>
      </c>
      <c r="X53">
        <v>6500</v>
      </c>
      <c r="Y53" s="85"/>
      <c r="Z53" s="85"/>
      <c r="AA53" s="8"/>
    </row>
    <row r="54" spans="1:27" ht="16.5" x14ac:dyDescent="0.25">
      <c r="A54">
        <v>17</v>
      </c>
      <c r="B54">
        <f t="shared" si="15"/>
        <v>64</v>
      </c>
      <c r="C54">
        <f t="shared" si="15"/>
        <v>67</v>
      </c>
      <c r="D54">
        <f t="shared" si="15"/>
        <v>70</v>
      </c>
      <c r="E54">
        <f t="shared" si="15"/>
        <v>74</v>
      </c>
      <c r="F54">
        <f t="shared" si="15"/>
        <v>78</v>
      </c>
      <c r="G54">
        <f t="shared" si="15"/>
        <v>82</v>
      </c>
      <c r="H54">
        <f t="shared" si="15"/>
        <v>86</v>
      </c>
      <c r="I54">
        <f t="shared" si="15"/>
        <v>90</v>
      </c>
      <c r="J54">
        <f t="shared" si="15"/>
        <v>95</v>
      </c>
      <c r="K54">
        <f t="shared" si="15"/>
        <v>100</v>
      </c>
      <c r="L54">
        <v>105</v>
      </c>
      <c r="M54">
        <f t="shared" si="17"/>
        <v>110</v>
      </c>
      <c r="N54">
        <f t="shared" si="16"/>
        <v>116</v>
      </c>
      <c r="O54">
        <f t="shared" si="16"/>
        <v>122</v>
      </c>
      <c r="P54">
        <f t="shared" si="16"/>
        <v>128</v>
      </c>
      <c r="U54">
        <v>2017</v>
      </c>
      <c r="V54">
        <v>7200</v>
      </c>
      <c r="W54">
        <v>0</v>
      </c>
      <c r="X54">
        <v>7200</v>
      </c>
      <c r="Y54" s="85"/>
      <c r="Z54" s="85"/>
      <c r="AA54" s="8"/>
    </row>
    <row r="55" spans="1:27" ht="16.5" x14ac:dyDescent="0.25">
      <c r="Y55" s="85"/>
      <c r="Z55" s="17"/>
      <c r="AA55" s="8"/>
    </row>
    <row r="56" spans="1:27" ht="24.75" x14ac:dyDescent="0.65">
      <c r="B56" s="129" t="s">
        <v>0</v>
      </c>
      <c r="C56" s="129"/>
      <c r="D56" s="129"/>
      <c r="Y56" s="85"/>
      <c r="Z56" s="86"/>
      <c r="AA56" s="8"/>
    </row>
    <row r="57" spans="1:27" ht="16.5" x14ac:dyDescent="0.25">
      <c r="B57" s="2" t="s">
        <v>57</v>
      </c>
      <c r="C57" s="2" t="s">
        <v>4</v>
      </c>
      <c r="D57" s="2"/>
      <c r="E57" s="2"/>
      <c r="F57" s="2"/>
      <c r="G57" s="2"/>
      <c r="Z57" s="10"/>
      <c r="AA57" s="8"/>
    </row>
    <row r="58" spans="1:27" ht="16.5" x14ac:dyDescent="0.25">
      <c r="B58">
        <v>2</v>
      </c>
      <c r="C58" s="2">
        <v>3</v>
      </c>
      <c r="E58" s="2"/>
      <c r="G58" s="2"/>
      <c r="Z58" s="8"/>
      <c r="AA58" s="8"/>
    </row>
    <row r="59" spans="1:27" ht="16.5" x14ac:dyDescent="0.25">
      <c r="A59">
        <v>0</v>
      </c>
      <c r="B59">
        <v>300</v>
      </c>
      <c r="C59">
        <v>280</v>
      </c>
      <c r="Z59" s="10"/>
      <c r="AA59" s="8"/>
    </row>
    <row r="60" spans="1:27" ht="16.5" x14ac:dyDescent="0.25">
      <c r="A60">
        <v>6</v>
      </c>
      <c r="B60">
        <v>250</v>
      </c>
      <c r="C60">
        <v>250</v>
      </c>
      <c r="Z60" s="8"/>
      <c r="AA60" s="8"/>
    </row>
    <row r="61" spans="1:27" ht="16.5" x14ac:dyDescent="0.25">
      <c r="A61">
        <v>10</v>
      </c>
      <c r="B61">
        <v>230</v>
      </c>
      <c r="C61">
        <v>230</v>
      </c>
      <c r="Z61" s="10"/>
      <c r="AA61" s="8"/>
    </row>
    <row r="62" spans="1:27" ht="16.5" x14ac:dyDescent="0.25">
      <c r="A62">
        <v>15</v>
      </c>
      <c r="B62">
        <v>190</v>
      </c>
      <c r="C62">
        <v>190</v>
      </c>
      <c r="Z62" s="8"/>
      <c r="AA62" s="8"/>
    </row>
    <row r="63" spans="1:27" ht="16.5" x14ac:dyDescent="0.25">
      <c r="A63">
        <v>100</v>
      </c>
      <c r="B63">
        <v>190</v>
      </c>
      <c r="C63">
        <v>190</v>
      </c>
      <c r="Z63" s="10"/>
      <c r="AA63" s="8"/>
    </row>
    <row r="64" spans="1:27" ht="16.5" x14ac:dyDescent="0.25">
      <c r="Z64" s="8"/>
      <c r="AA64" s="8"/>
    </row>
    <row r="65" spans="26:27" ht="16.5" x14ac:dyDescent="0.25">
      <c r="Z65" s="10"/>
      <c r="AA65" s="8"/>
    </row>
    <row r="66" spans="26:27" ht="16.5" x14ac:dyDescent="0.25">
      <c r="Z66" s="8"/>
      <c r="AA66" s="8"/>
    </row>
    <row r="67" spans="26:27" ht="16.5" x14ac:dyDescent="0.25">
      <c r="Z67" s="10"/>
      <c r="AA67" s="8"/>
    </row>
    <row r="68" spans="26:27" ht="16.5" x14ac:dyDescent="0.25">
      <c r="Z68" s="8"/>
      <c r="AA68" s="8"/>
    </row>
    <row r="69" spans="26:27" ht="16.5" x14ac:dyDescent="0.25">
      <c r="Z69" s="10"/>
      <c r="AA69" s="8"/>
    </row>
    <row r="70" spans="26:27" ht="16.5" x14ac:dyDescent="0.25">
      <c r="Z70" s="8"/>
      <c r="AA70" s="8"/>
    </row>
    <row r="71" spans="26:27" ht="16.5" x14ac:dyDescent="0.25">
      <c r="Z71" s="10"/>
      <c r="AA71" s="8"/>
    </row>
    <row r="81" spans="26:26" ht="16.5" x14ac:dyDescent="0.25">
      <c r="Z81" s="8"/>
    </row>
    <row r="82" spans="26:26" ht="16.5" x14ac:dyDescent="0.25">
      <c r="Z82" s="10"/>
    </row>
    <row r="83" spans="26:26" ht="16.5" x14ac:dyDescent="0.25">
      <c r="Z83" s="8"/>
    </row>
    <row r="84" spans="26:26" ht="16.5" x14ac:dyDescent="0.25">
      <c r="Z84" s="8"/>
    </row>
    <row r="85" spans="26:26" ht="16.5" x14ac:dyDescent="0.25">
      <c r="Z85" s="10"/>
    </row>
    <row r="86" spans="26:26" ht="16.5" x14ac:dyDescent="0.25">
      <c r="Z86" s="8"/>
    </row>
    <row r="87" spans="26:26" ht="16.5" x14ac:dyDescent="0.25">
      <c r="Z87" s="8"/>
    </row>
    <row r="88" spans="26:26" ht="16.5" x14ac:dyDescent="0.25">
      <c r="Z88" s="10"/>
    </row>
    <row r="89" spans="26:26" ht="16.5" x14ac:dyDescent="0.25">
      <c r="Z89" s="8"/>
    </row>
    <row r="90" spans="26:26" ht="16.5" x14ac:dyDescent="0.25">
      <c r="Z90" s="8"/>
    </row>
    <row r="91" spans="26:26" ht="16.5" x14ac:dyDescent="0.25">
      <c r="Z91" s="10"/>
    </row>
    <row r="92" spans="26:26" ht="16.5" x14ac:dyDescent="0.25">
      <c r="Z92" s="8"/>
    </row>
    <row r="93" spans="26:26" ht="16.5" x14ac:dyDescent="0.25">
      <c r="Z93" s="10"/>
    </row>
    <row r="94" spans="26:26" ht="16.5" x14ac:dyDescent="0.25">
      <c r="Z94" s="8"/>
    </row>
    <row r="95" spans="26:26" ht="16.5" x14ac:dyDescent="0.25">
      <c r="Z95" s="10"/>
    </row>
    <row r="96" spans="26:26" ht="16.5" x14ac:dyDescent="0.25">
      <c r="Z96" s="8"/>
    </row>
    <row r="97" spans="26:26" ht="16.5" x14ac:dyDescent="0.25">
      <c r="Z97" s="10"/>
    </row>
    <row r="98" spans="26:26" ht="16.5" x14ac:dyDescent="0.25">
      <c r="Z98" s="8"/>
    </row>
    <row r="99" spans="26:26" ht="16.5" x14ac:dyDescent="0.25">
      <c r="Z99" s="10"/>
    </row>
    <row r="100" spans="26:26" ht="16.5" x14ac:dyDescent="0.25">
      <c r="Z100" s="8"/>
    </row>
    <row r="101" spans="26:26" ht="16.5" x14ac:dyDescent="0.25">
      <c r="Z101" s="10"/>
    </row>
    <row r="102" spans="26:26" ht="16.5" x14ac:dyDescent="0.25">
      <c r="Z102" s="8"/>
    </row>
    <row r="103" spans="26:26" ht="16.5" x14ac:dyDescent="0.25">
      <c r="Z103" s="10"/>
    </row>
    <row r="104" spans="26:26" ht="16.5" x14ac:dyDescent="0.25">
      <c r="Z104" s="8"/>
    </row>
    <row r="105" spans="26:26" ht="16.5" x14ac:dyDescent="0.25">
      <c r="Z105" s="10"/>
    </row>
    <row r="106" spans="26:26" ht="16.5" x14ac:dyDescent="0.25">
      <c r="Z106" s="8"/>
    </row>
    <row r="107" spans="26:26" ht="16.5" x14ac:dyDescent="0.25">
      <c r="Z107" s="10"/>
    </row>
    <row r="108" spans="26:26" ht="16.5" x14ac:dyDescent="0.25">
      <c r="Z108" s="8"/>
    </row>
    <row r="109" spans="26:26" ht="16.5" x14ac:dyDescent="0.25">
      <c r="Z109" s="10"/>
    </row>
    <row r="116" spans="3:26" x14ac:dyDescent="0.2">
      <c r="C116" s="2"/>
      <c r="D116" s="2"/>
    </row>
    <row r="119" spans="3:26" ht="16.5" x14ac:dyDescent="0.25">
      <c r="Z119" s="8"/>
    </row>
    <row r="120" spans="3:26" ht="16.5" x14ac:dyDescent="0.25">
      <c r="Z120" s="10"/>
    </row>
    <row r="121" spans="3:26" ht="16.5" x14ac:dyDescent="0.25">
      <c r="Z121" s="8"/>
    </row>
    <row r="122" spans="3:26" ht="16.5" x14ac:dyDescent="0.25">
      <c r="Z122" s="8"/>
    </row>
    <row r="123" spans="3:26" ht="16.5" x14ac:dyDescent="0.25">
      <c r="Z123" s="10"/>
    </row>
    <row r="124" spans="3:26" ht="16.5" x14ac:dyDescent="0.25">
      <c r="Z124" s="8"/>
    </row>
    <row r="125" spans="3:26" ht="16.5" x14ac:dyDescent="0.25">
      <c r="Z125" s="8"/>
    </row>
    <row r="126" spans="3:26" ht="16.5" x14ac:dyDescent="0.25">
      <c r="Z126" s="10"/>
    </row>
    <row r="127" spans="3:26" ht="16.5" x14ac:dyDescent="0.25">
      <c r="Z127" s="8"/>
    </row>
    <row r="128" spans="3:26" ht="16.5" x14ac:dyDescent="0.25">
      <c r="Z128" s="8"/>
    </row>
    <row r="129" spans="26:26" ht="16.5" x14ac:dyDescent="0.25">
      <c r="Z129" s="10"/>
    </row>
    <row r="130" spans="26:26" ht="16.5" x14ac:dyDescent="0.25">
      <c r="Z130" s="8"/>
    </row>
    <row r="131" spans="26:26" ht="16.5" x14ac:dyDescent="0.25">
      <c r="Z131" s="10"/>
    </row>
    <row r="132" spans="26:26" ht="16.5" x14ac:dyDescent="0.25">
      <c r="Z132" s="8"/>
    </row>
    <row r="133" spans="26:26" ht="16.5" x14ac:dyDescent="0.25">
      <c r="Z133" s="10"/>
    </row>
    <row r="134" spans="26:26" ht="16.5" x14ac:dyDescent="0.25">
      <c r="Z134" s="8"/>
    </row>
    <row r="135" spans="26:26" ht="16.5" x14ac:dyDescent="0.25">
      <c r="Z135" s="10"/>
    </row>
    <row r="136" spans="26:26" ht="16.5" x14ac:dyDescent="0.25">
      <c r="Z136" s="8"/>
    </row>
    <row r="137" spans="26:26" ht="16.5" x14ac:dyDescent="0.25">
      <c r="Z137" s="10"/>
    </row>
    <row r="138" spans="26:26" ht="16.5" x14ac:dyDescent="0.25">
      <c r="Z138" s="8"/>
    </row>
    <row r="139" spans="26:26" ht="16.5" x14ac:dyDescent="0.25">
      <c r="Z139" s="10"/>
    </row>
    <row r="140" spans="26:26" ht="16.5" x14ac:dyDescent="0.25">
      <c r="Z140" s="8"/>
    </row>
    <row r="141" spans="26:26" ht="16.5" x14ac:dyDescent="0.25">
      <c r="Z141" s="10"/>
    </row>
    <row r="142" spans="26:26" ht="16.5" x14ac:dyDescent="0.25">
      <c r="Z142" s="8"/>
    </row>
    <row r="143" spans="26:26" ht="16.5" x14ac:dyDescent="0.25">
      <c r="Z143" s="10"/>
    </row>
    <row r="144" spans="26:26" ht="16.5" x14ac:dyDescent="0.25">
      <c r="Z144" s="8"/>
    </row>
    <row r="145" spans="26:27" ht="16.5" x14ac:dyDescent="0.25">
      <c r="Z145" s="10"/>
    </row>
    <row r="146" spans="26:27" ht="16.5" x14ac:dyDescent="0.25">
      <c r="Z146" s="8"/>
    </row>
    <row r="147" spans="26:27" ht="16.5" x14ac:dyDescent="0.25">
      <c r="Z147" s="10"/>
    </row>
    <row r="157" spans="26:27" ht="16.5" x14ac:dyDescent="0.25">
      <c r="Z157" s="8"/>
      <c r="AA157" s="8"/>
    </row>
    <row r="158" spans="26:27" ht="16.5" x14ac:dyDescent="0.25">
      <c r="Z158" s="10"/>
      <c r="AA158" s="10"/>
    </row>
    <row r="159" spans="26:27" ht="16.5" x14ac:dyDescent="0.25">
      <c r="Z159" s="8"/>
      <c r="AA159" s="8"/>
    </row>
    <row r="160" spans="26:27" ht="16.5" x14ac:dyDescent="0.25">
      <c r="Z160" s="8"/>
      <c r="AA160" s="8"/>
    </row>
    <row r="161" spans="26:27" ht="16.5" x14ac:dyDescent="0.25">
      <c r="Z161" s="10"/>
      <c r="AA161" s="8"/>
    </row>
    <row r="162" spans="26:27" ht="16.5" x14ac:dyDescent="0.25">
      <c r="Z162" s="8"/>
      <c r="AA162" s="8"/>
    </row>
    <row r="163" spans="26:27" ht="16.5" x14ac:dyDescent="0.25">
      <c r="Z163" s="8"/>
      <c r="AA163" s="8"/>
    </row>
    <row r="164" spans="26:27" ht="16.5" x14ac:dyDescent="0.25">
      <c r="Z164" s="10"/>
      <c r="AA164" s="8"/>
    </row>
    <row r="165" spans="26:27" ht="16.5" x14ac:dyDescent="0.25">
      <c r="Z165" s="8"/>
      <c r="AA165" s="8"/>
    </row>
    <row r="166" spans="26:27" ht="16.5" x14ac:dyDescent="0.25">
      <c r="Z166" s="8"/>
      <c r="AA166" s="8"/>
    </row>
    <row r="167" spans="26:27" ht="16.5" x14ac:dyDescent="0.25">
      <c r="Z167" s="10"/>
      <c r="AA167" s="8"/>
    </row>
    <row r="168" spans="26:27" ht="16.5" x14ac:dyDescent="0.25">
      <c r="Z168" s="8"/>
      <c r="AA168" s="8"/>
    </row>
    <row r="169" spans="26:27" ht="16.5" x14ac:dyDescent="0.25">
      <c r="Z169" s="10"/>
      <c r="AA169" s="8"/>
    </row>
    <row r="170" spans="26:27" ht="16.5" x14ac:dyDescent="0.25">
      <c r="Z170" s="8"/>
      <c r="AA170" s="8"/>
    </row>
    <row r="171" spans="26:27" ht="16.5" x14ac:dyDescent="0.25">
      <c r="Z171" s="10"/>
      <c r="AA171" s="8"/>
    </row>
    <row r="172" spans="26:27" ht="16.5" x14ac:dyDescent="0.25">
      <c r="Z172" s="8"/>
      <c r="AA172" s="8"/>
    </row>
    <row r="173" spans="26:27" ht="16.5" x14ac:dyDescent="0.25">
      <c r="Z173" s="10"/>
      <c r="AA173" s="8"/>
    </row>
    <row r="174" spans="26:27" ht="16.5" x14ac:dyDescent="0.25">
      <c r="Z174" s="8"/>
      <c r="AA174" s="8"/>
    </row>
    <row r="175" spans="26:27" ht="16.5" x14ac:dyDescent="0.25">
      <c r="Z175" s="10"/>
      <c r="AA175" s="8"/>
    </row>
    <row r="176" spans="26:27" ht="16.5" x14ac:dyDescent="0.25">
      <c r="Z176" s="8"/>
      <c r="AA176" s="8"/>
    </row>
    <row r="177" spans="26:27" ht="16.5" x14ac:dyDescent="0.25">
      <c r="Z177" s="10"/>
      <c r="AA177" s="8"/>
    </row>
    <row r="178" spans="26:27" ht="16.5" x14ac:dyDescent="0.25">
      <c r="Z178" s="8"/>
      <c r="AA178" s="8"/>
    </row>
    <row r="179" spans="26:27" ht="16.5" x14ac:dyDescent="0.25">
      <c r="Z179" s="10"/>
      <c r="AA179" s="8"/>
    </row>
    <row r="180" spans="26:27" ht="16.5" x14ac:dyDescent="0.25">
      <c r="Z180" s="8"/>
      <c r="AA180" s="8"/>
    </row>
    <row r="181" spans="26:27" ht="16.5" x14ac:dyDescent="0.25">
      <c r="Z181" s="10"/>
      <c r="AA181" s="8"/>
    </row>
    <row r="182" spans="26:27" ht="16.5" x14ac:dyDescent="0.25">
      <c r="Z182" s="8"/>
      <c r="AA182" s="8"/>
    </row>
    <row r="183" spans="26:27" ht="16.5" x14ac:dyDescent="0.25">
      <c r="Z183" s="10"/>
      <c r="AA183" s="8"/>
    </row>
    <row r="184" spans="26:27" ht="16.5" x14ac:dyDescent="0.25">
      <c r="Z184" s="8"/>
      <c r="AA184" s="8"/>
    </row>
    <row r="185" spans="26:27" ht="16.5" x14ac:dyDescent="0.25">
      <c r="Z185" s="10"/>
      <c r="AA185" s="8"/>
    </row>
  </sheetData>
  <dataConsolidate/>
  <mergeCells count="28">
    <mergeCell ref="U34:W34"/>
    <mergeCell ref="I14:J14"/>
    <mergeCell ref="A1:B1"/>
    <mergeCell ref="A2:B2"/>
    <mergeCell ref="A3:B3"/>
    <mergeCell ref="C2:L2"/>
    <mergeCell ref="A4:B4"/>
    <mergeCell ref="C3:E3"/>
    <mergeCell ref="C4:E4"/>
    <mergeCell ref="B34:D34"/>
    <mergeCell ref="K9:L9"/>
    <mergeCell ref="I9:J9"/>
    <mergeCell ref="M10:N10"/>
    <mergeCell ref="H10:J10"/>
    <mergeCell ref="P4:T8"/>
    <mergeCell ref="B46:D46"/>
    <mergeCell ref="B56:D56"/>
    <mergeCell ref="A26:J26"/>
    <mergeCell ref="P1:T1"/>
    <mergeCell ref="I1:J1"/>
    <mergeCell ref="A12:B12"/>
    <mergeCell ref="C12:O12"/>
    <mergeCell ref="A7:B7"/>
    <mergeCell ref="A5:L5"/>
    <mergeCell ref="Q28:S28"/>
    <mergeCell ref="Q30:S30"/>
    <mergeCell ref="P2:T2"/>
    <mergeCell ref="K10:L10"/>
  </mergeCells>
  <dataValidations count="5">
    <dataValidation type="list" allowBlank="1" showInputMessage="1" showErrorMessage="1" sqref="F10">
      <formula1>#REF!</formula1>
    </dataValidation>
    <dataValidation type="list" allowBlank="1" showInputMessage="1" showErrorMessage="1" sqref="A10">
      <formula1>$AC$35:$AC$41</formula1>
    </dataValidation>
    <dataValidation type="list" allowBlank="1" showInputMessage="1" showErrorMessage="1" sqref="C4:E4">
      <formula1>$AG$35:$AG$39</formula1>
    </dataValidation>
    <dataValidation type="list" allowBlank="1" showInputMessage="1" showErrorMessage="1" sqref="E10">
      <formula1>$R$37:$R$40</formula1>
    </dataValidation>
    <dataValidation type="list" allowBlank="1" showInputMessage="1" showErrorMessage="1" sqref="M10">
      <formula1>$AH$35:$AH$36</formula1>
    </dataValidation>
  </dataValidations>
  <pageMargins left="0.23622047244094491" right="0.23622047244094491" top="0.23" bottom="0.21" header="0.18" footer="0.17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M183"/>
  <sheetViews>
    <sheetView rightToLeft="1" tabSelected="1" topLeftCell="A2" zoomScale="80" zoomScaleNormal="80" workbookViewId="0">
      <selection activeCell="T16" sqref="T16"/>
    </sheetView>
  </sheetViews>
  <sheetFormatPr defaultRowHeight="14.25" x14ac:dyDescent="0.2"/>
  <cols>
    <col min="1" max="1" width="6.625" bestFit="1" customWidth="1"/>
    <col min="2" max="2" width="8.25" customWidth="1"/>
    <col min="3" max="3" width="8" bestFit="1" customWidth="1"/>
    <col min="4" max="4" width="2.625" bestFit="1" customWidth="1"/>
    <col min="5" max="5" width="7.375" bestFit="1" customWidth="1"/>
    <col min="6" max="6" width="2.625" bestFit="1" customWidth="1"/>
    <col min="7" max="7" width="10.125" bestFit="1" customWidth="1"/>
    <col min="8" max="8" width="2.625" bestFit="1" customWidth="1"/>
    <col min="9" max="9" width="5.125" customWidth="1"/>
    <col min="10" max="10" width="7.75" bestFit="1" customWidth="1"/>
    <col min="11" max="11" width="3" bestFit="1" customWidth="1"/>
    <col min="12" max="12" width="12.875" bestFit="1" customWidth="1"/>
    <col min="13" max="13" width="2" bestFit="1" customWidth="1"/>
    <col min="14" max="14" width="9.25" bestFit="1" customWidth="1"/>
    <col min="15" max="15" width="2.375" bestFit="1" customWidth="1"/>
    <col min="16" max="16" width="10.125" bestFit="1" customWidth="1"/>
    <col min="17" max="17" width="2.75" bestFit="1" customWidth="1"/>
    <col min="18" max="18" width="9.25" customWidth="1"/>
    <col min="19" max="19" width="6.75" bestFit="1" customWidth="1"/>
    <col min="20" max="20" width="12.125" bestFit="1" customWidth="1"/>
    <col min="22" max="25" width="9.25" bestFit="1" customWidth="1"/>
    <col min="26" max="26" width="10.125" bestFit="1" customWidth="1"/>
  </cols>
  <sheetData>
    <row r="1" spans="1:20" ht="26.25" x14ac:dyDescent="0.7">
      <c r="A1" s="139"/>
      <c r="B1" s="139"/>
      <c r="C1" s="118"/>
      <c r="D1" s="12"/>
      <c r="E1" s="118"/>
      <c r="F1" s="12"/>
      <c r="G1" s="118"/>
      <c r="H1" s="12"/>
      <c r="I1" s="153"/>
      <c r="J1" s="153"/>
      <c r="K1" s="12"/>
      <c r="L1" s="118"/>
      <c r="P1" s="155"/>
      <c r="Q1" s="155"/>
      <c r="R1" s="155"/>
      <c r="S1" s="155"/>
      <c r="T1" s="155"/>
    </row>
    <row r="2" spans="1:20" ht="26.25" x14ac:dyDescent="0.7">
      <c r="A2" s="139"/>
      <c r="B2" s="139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6"/>
      <c r="N2" s="6"/>
      <c r="O2" s="6"/>
      <c r="P2" s="155"/>
      <c r="Q2" s="155"/>
      <c r="R2" s="155"/>
      <c r="S2" s="155"/>
      <c r="T2" s="155"/>
    </row>
    <row r="3" spans="1:20" ht="20.25" x14ac:dyDescent="0.25">
      <c r="A3" s="139" t="s">
        <v>39</v>
      </c>
      <c r="B3" s="139"/>
      <c r="C3" s="158" t="s">
        <v>9</v>
      </c>
      <c r="D3" s="158"/>
      <c r="E3" s="158"/>
    </row>
    <row r="4" spans="1:20" ht="21" customHeight="1" x14ac:dyDescent="0.25">
      <c r="A4" s="141" t="s">
        <v>47</v>
      </c>
      <c r="B4" s="141"/>
      <c r="C4" s="140" t="s">
        <v>46</v>
      </c>
      <c r="D4" s="140"/>
      <c r="E4" s="140"/>
      <c r="P4" s="191"/>
      <c r="Q4" s="192"/>
      <c r="R4" s="192"/>
      <c r="S4" s="192"/>
      <c r="T4" s="193"/>
    </row>
    <row r="5" spans="1:20" s="5" customFormat="1" ht="42.75" x14ac:dyDescent="1.1000000000000001">
      <c r="A5" s="151" t="s">
        <v>38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4"/>
      <c r="N5" s="14"/>
      <c r="O5" s="14"/>
      <c r="P5" s="194"/>
      <c r="Q5" s="195"/>
      <c r="R5" s="195"/>
      <c r="S5" s="195"/>
      <c r="T5" s="196"/>
    </row>
    <row r="6" spans="1:20" ht="15" customHeight="1" x14ac:dyDescent="0.2">
      <c r="P6" s="194"/>
      <c r="Q6" s="195"/>
      <c r="R6" s="195"/>
      <c r="S6" s="195"/>
      <c r="T6" s="196"/>
    </row>
    <row r="7" spans="1:20" ht="26.25" x14ac:dyDescent="0.7">
      <c r="A7" s="152" t="s">
        <v>40</v>
      </c>
      <c r="B7" s="152"/>
      <c r="C7" s="4"/>
      <c r="D7" s="4"/>
      <c r="G7" s="4"/>
      <c r="H7" s="4"/>
      <c r="P7" s="194"/>
      <c r="Q7" s="195"/>
      <c r="R7" s="195"/>
      <c r="S7" s="195"/>
      <c r="T7" s="196"/>
    </row>
    <row r="8" spans="1:20" ht="7.5" customHeight="1" x14ac:dyDescent="0.2">
      <c r="C8" s="4"/>
      <c r="D8" s="4"/>
      <c r="G8" s="4"/>
      <c r="H8" s="4"/>
      <c r="P8" s="194"/>
      <c r="Q8" s="195"/>
      <c r="R8" s="195"/>
      <c r="S8" s="195"/>
      <c r="T8" s="196"/>
    </row>
    <row r="9" spans="1:20" s="8" customFormat="1" ht="16.5" x14ac:dyDescent="0.25">
      <c r="A9" s="28" t="s">
        <v>2</v>
      </c>
      <c r="B9" s="28" t="s">
        <v>23</v>
      </c>
      <c r="C9" s="28" t="s">
        <v>56</v>
      </c>
      <c r="D9" s="28"/>
      <c r="E9" s="93" t="s">
        <v>10</v>
      </c>
      <c r="F9" s="28"/>
      <c r="G9" s="90" t="s">
        <v>1</v>
      </c>
      <c r="H9" s="90"/>
      <c r="I9" s="164" t="s">
        <v>17</v>
      </c>
      <c r="J9" s="164"/>
      <c r="K9" s="164" t="s">
        <v>53</v>
      </c>
      <c r="L9" s="164"/>
      <c r="M9" s="90" t="s">
        <v>24</v>
      </c>
      <c r="P9" s="194"/>
      <c r="Q9" s="195"/>
      <c r="R9" s="195"/>
      <c r="S9" s="195"/>
      <c r="T9" s="196"/>
    </row>
    <row r="10" spans="1:20" s="8" customFormat="1" ht="16.5" x14ac:dyDescent="0.25">
      <c r="A10" s="8" t="s">
        <v>5</v>
      </c>
      <c r="B10" s="18">
        <v>43434</v>
      </c>
      <c r="C10" s="18">
        <v>11</v>
      </c>
      <c r="D10" s="9"/>
      <c r="E10" s="8" t="s">
        <v>14</v>
      </c>
      <c r="G10" s="18">
        <v>2013</v>
      </c>
      <c r="I10" s="200">
        <v>41734</v>
      </c>
      <c r="J10" s="200"/>
      <c r="K10" s="200">
        <f ca="1">NOW()</f>
        <v>44075.010346064817</v>
      </c>
      <c r="L10" s="200"/>
      <c r="M10" s="8" t="s">
        <v>30</v>
      </c>
      <c r="P10" s="197"/>
      <c r="Q10" s="198"/>
      <c r="R10" s="198"/>
      <c r="S10" s="198"/>
      <c r="T10" s="199"/>
    </row>
    <row r="11" spans="1:20" s="8" customFormat="1" ht="7.5" customHeight="1" x14ac:dyDescent="0.25">
      <c r="C11" s="9"/>
      <c r="D11" s="9"/>
      <c r="G11" s="9"/>
      <c r="H11" s="9"/>
      <c r="P11" s="27"/>
      <c r="Q11" s="27"/>
      <c r="R11" s="27"/>
      <c r="S11" s="27"/>
      <c r="T11" s="27"/>
    </row>
    <row r="12" spans="1:20" ht="26.25" x14ac:dyDescent="0.7">
      <c r="A12" s="152" t="s">
        <v>41</v>
      </c>
      <c r="B12" s="152"/>
      <c r="C12" s="178" t="s">
        <v>48</v>
      </c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27"/>
      <c r="Q12" s="27"/>
      <c r="R12" s="27"/>
      <c r="S12" s="27"/>
      <c r="T12" s="27"/>
    </row>
    <row r="13" spans="1:20" s="8" customFormat="1" ht="9" customHeight="1" thickBot="1" x14ac:dyDescent="0.3"/>
    <row r="14" spans="1:20" s="17" customFormat="1" ht="50.25" thickBot="1" x14ac:dyDescent="0.3">
      <c r="A14" s="30" t="s">
        <v>33</v>
      </c>
      <c r="B14" s="32" t="s">
        <v>31</v>
      </c>
      <c r="C14" s="31" t="s">
        <v>59</v>
      </c>
      <c r="D14" s="32" t="s">
        <v>19</v>
      </c>
      <c r="E14" s="31" t="s">
        <v>42</v>
      </c>
      <c r="F14" s="32" t="s">
        <v>19</v>
      </c>
      <c r="G14" s="31" t="s">
        <v>34</v>
      </c>
      <c r="H14" s="91" t="s">
        <v>19</v>
      </c>
      <c r="I14" s="202" t="s">
        <v>21</v>
      </c>
      <c r="J14" s="202"/>
      <c r="K14" s="91" t="s">
        <v>31</v>
      </c>
      <c r="L14" s="91" t="s">
        <v>12</v>
      </c>
      <c r="M14" s="91" t="s">
        <v>32</v>
      </c>
      <c r="N14" s="91" t="s">
        <v>3</v>
      </c>
      <c r="O14" s="91" t="s">
        <v>31</v>
      </c>
      <c r="P14" s="91" t="s">
        <v>6</v>
      </c>
      <c r="Q14" s="91" t="s">
        <v>19</v>
      </c>
      <c r="R14" s="33" t="s">
        <v>37</v>
      </c>
      <c r="S14" s="33" t="s">
        <v>31</v>
      </c>
      <c r="T14" s="64" t="s">
        <v>58</v>
      </c>
    </row>
    <row r="15" spans="1:20" s="19" customFormat="1" ht="18.95" customHeight="1" x14ac:dyDescent="0.2">
      <c r="A15" s="25">
        <f ca="1">IF(YEAR(MIN($I$10:$K$10))+ROWS($A$1:A1)-1&gt;YEAR(MAX($I$10:$K$10)),"",YEAR(MIN($I$10:$K$10))+ROWS($A$1:A1)-1)</f>
        <v>2014</v>
      </c>
      <c r="B15" s="28" t="s">
        <v>31</v>
      </c>
      <c r="C15" s="25">
        <f ca="1">VLOOKUP((A15-$G$10),$A$57:$C$61,HLOOKUP($A$10,$A$55:$C$56,2,1),2)</f>
        <v>300</v>
      </c>
      <c r="D15" s="19" t="s">
        <v>19</v>
      </c>
      <c r="E15" s="25">
        <f ca="1">VLOOKUP($C$10,$A$47:$P$52,HLOOKUP(A15,$A$45:$P$46,2,1),2)</f>
        <v>116</v>
      </c>
      <c r="F15" s="19" t="s">
        <v>19</v>
      </c>
      <c r="G15" s="22">
        <f t="shared" ref="G15:G25" si="0">VLOOKUP($E$10,$R$35:$T$38,HLOOKUP($M$10,$R$33:$T$34,2,),)</f>
        <v>0.35</v>
      </c>
      <c r="H15" s="19" t="s">
        <v>19</v>
      </c>
      <c r="I15" s="20">
        <f ca="1">IF(ROWS($A$1:A1)-1&gt;YEAR($K$10)-YEAR($I$10),"",IF(MAX(YEAR($I$10),YEAR($K$10))=A15,ROUND(($K$10-DATE(YEAR($K$10),1,1))/30.45,1),IF(MIN(YEAR($I$10),YEAR($K$10))=A15,ROUND((DATE(A15,12,31)-$I$10)/30.45,1),12)))</f>
        <v>8.9</v>
      </c>
      <c r="J15" s="21" t="s">
        <v>22</v>
      </c>
      <c r="K15" s="90" t="s">
        <v>31</v>
      </c>
      <c r="L15" s="25">
        <f ca="1">MROUND(((I15/12)*G15*E15*C15),5)</f>
        <v>9035</v>
      </c>
      <c r="M15" s="90" t="s">
        <v>32</v>
      </c>
      <c r="N15" s="25">
        <v>6500</v>
      </c>
      <c r="O15" s="90" t="s">
        <v>31</v>
      </c>
      <c r="P15" s="18">
        <f ca="1">IFERROR(L15-N15,"دون الحد")</f>
        <v>2535</v>
      </c>
      <c r="Q15" s="19" t="s">
        <v>19</v>
      </c>
      <c r="R15" s="24">
        <f>VLOOKUP($C$3,$AE$33:$AF$34,2,0)</f>
        <v>0.1</v>
      </c>
      <c r="S15" s="16" t="s">
        <v>31</v>
      </c>
      <c r="T15" s="18">
        <f ca="1">ROUNDUP(IF((L15-N15)&lt;=23500,((L15-N15))*0.1,IF(AND((L15-N15)&gt;23500,(L15-N15)&lt;38500),((L15-N15)-23500)*0.15+2350,IF(AND((L15-N15)&gt;38500,(L15-N15)&lt;=200000),((L15-N15)-38500)*0.2+4600,IF((L15-N15)&gt;200000,((L15-N15)-200000)*0.22+36900,0)))),0)</f>
        <v>254</v>
      </c>
    </row>
    <row r="16" spans="1:20" s="19" customFormat="1" ht="18.95" customHeight="1" x14ac:dyDescent="0.2">
      <c r="A16" s="25">
        <f ca="1">IF(YEAR(MIN($I$10:$K$10))+ROWS($A$1:A2)-1&gt;YEAR(MAX($I$10:$K$10)),"",YEAR(MIN($I$10:$K$10))+ROWS($A$1:A2)-1)</f>
        <v>2015</v>
      </c>
      <c r="B16" s="28" t="s">
        <v>31</v>
      </c>
      <c r="C16" s="25">
        <f t="shared" ref="C16:C25" ca="1" si="1">VLOOKUP((A16-$G$10),$A$57:$C$61,HLOOKUP($A$10,$A$55:$C$56,2,1),2)</f>
        <v>300</v>
      </c>
      <c r="D16" s="19" t="s">
        <v>19</v>
      </c>
      <c r="E16" s="25">
        <f t="shared" ref="E16:E25" ca="1" si="2">VLOOKUP($C$10,$A$47:$P$54,HLOOKUP(A16,$A$45:$P$46,2,1),2)</f>
        <v>122</v>
      </c>
      <c r="F16" s="19" t="s">
        <v>19</v>
      </c>
      <c r="G16" s="22">
        <f t="shared" si="0"/>
        <v>0.35</v>
      </c>
      <c r="H16" s="19" t="s">
        <v>19</v>
      </c>
      <c r="I16" s="20">
        <f ca="1">IF(ROWS($A$1:A2)-1&gt;YEAR($K$10)-YEAR($I$10),"",IF(MAX(YEAR($I$10),YEAR($K$10))=A16,ROUND(($K$10-DATE(YEAR($K$10),1,1))/30.45,1),IF(MIN(YEAR($I$10),YEAR($K$10))=A16,ROUND((DATE(A16,12,31)-$I$10)/30.45,1),12)))</f>
        <v>12</v>
      </c>
      <c r="J16" s="21" t="s">
        <v>22</v>
      </c>
      <c r="K16" s="90" t="s">
        <v>31</v>
      </c>
      <c r="L16" s="25">
        <f t="shared" ref="L16:L25" ca="1" si="3">MROUND(((I16/12)*G16*E16*C16),5)</f>
        <v>12810</v>
      </c>
      <c r="M16" s="90" t="s">
        <v>32</v>
      </c>
      <c r="N16" s="25" t="e">
        <f ca="1">VLOOKUP(A16,$U$35:$Z$52,HLOOKUP($C$4,$U$33:$Z$34,2,1),2)</f>
        <v>#N/A</v>
      </c>
      <c r="O16" s="90" t="s">
        <v>31</v>
      </c>
      <c r="P16" s="18" t="str">
        <f t="shared" ref="P16:P25" ca="1" si="4">IFERROR(L16-N16,"دون الحد")</f>
        <v>دون الحد</v>
      </c>
      <c r="Q16" s="19" t="s">
        <v>19</v>
      </c>
      <c r="R16" s="24">
        <f>VLOOKUP($C$3,$AE$33:$AF$34,2,0)</f>
        <v>0.1</v>
      </c>
      <c r="S16" s="16" t="s">
        <v>31</v>
      </c>
      <c r="T16" s="18" t="e">
        <f t="shared" ref="T16:T25" ca="1" si="5">ROUNDUP(IF((L16-N16)&lt;=23500,((L16-N16))*0.1,IF(AND((L16-N16)&gt;23500,(L16-N16)&lt;38500),((L16-N16)-23500)*0.15+2350,IF(AND((L16-N16)&gt;38500,(L16-N16)&lt;=200000),((L16-N16)-38500)*0.2+4600,IF((L16-N16)&gt;200000,((L16-N16)-200000)*0.22+36900,0)))),0)</f>
        <v>#N/A</v>
      </c>
    </row>
    <row r="17" spans="1:26" s="19" customFormat="1" ht="18.95" customHeight="1" x14ac:dyDescent="0.2">
      <c r="A17" s="25">
        <f ca="1">IF(YEAR(MIN($I$10:$K$10))+ROWS($A$1:A3)-1&gt;YEAR(MAX($I$10:$K$10)),"",YEAR(MIN($I$10:$K$10))+ROWS($A$1:A3)-1)</f>
        <v>2016</v>
      </c>
      <c r="B17" s="28" t="s">
        <v>31</v>
      </c>
      <c r="C17" s="25">
        <f t="shared" ca="1" si="1"/>
        <v>300</v>
      </c>
      <c r="D17" s="19" t="s">
        <v>19</v>
      </c>
      <c r="E17" s="25">
        <f t="shared" ca="1" si="2"/>
        <v>128</v>
      </c>
      <c r="F17" s="19" t="s">
        <v>19</v>
      </c>
      <c r="G17" s="22">
        <f t="shared" si="0"/>
        <v>0.35</v>
      </c>
      <c r="H17" s="19" t="s">
        <v>19</v>
      </c>
      <c r="I17" s="20">
        <f ca="1">IF(ROWS($A$1:A3)-1&gt;YEAR($K$10)-YEAR($I$10),"",IF(MAX(YEAR($I$10),YEAR($K$10))=A17,ROUND(($K$10-DATE(YEAR($K$10),1,1))/30.45,1),IF(MIN(YEAR($I$10),YEAR($K$10))=A17,ROUND((DATE(A17,12,31)-$I$10)/30.45,1),12)))</f>
        <v>12</v>
      </c>
      <c r="J17" s="21" t="s">
        <v>22</v>
      </c>
      <c r="K17" s="90" t="s">
        <v>31</v>
      </c>
      <c r="L17" s="25">
        <f t="shared" ca="1" si="3"/>
        <v>13440</v>
      </c>
      <c r="M17" s="90" t="s">
        <v>32</v>
      </c>
      <c r="N17" s="25" t="e">
        <f ca="1">VLOOKUP(A17,$U$35:$Z$52,HLOOKUP($C$4,$U$33:$Z$34,2,1),2)</f>
        <v>#N/A</v>
      </c>
      <c r="O17" s="90" t="s">
        <v>31</v>
      </c>
      <c r="P17" s="18" t="str">
        <f t="shared" ca="1" si="4"/>
        <v>دون الحد</v>
      </c>
      <c r="Q17" s="19" t="s">
        <v>19</v>
      </c>
      <c r="R17" s="24">
        <f>VLOOKUP($C$3,$AE$33:$AF$34,2,0)</f>
        <v>0.1</v>
      </c>
      <c r="S17" s="16" t="s">
        <v>31</v>
      </c>
      <c r="T17" s="18" t="e">
        <f t="shared" ca="1" si="5"/>
        <v>#N/A</v>
      </c>
    </row>
    <row r="18" spans="1:26" s="19" customFormat="1" ht="18.95" customHeight="1" x14ac:dyDescent="0.2">
      <c r="A18" s="25">
        <f ca="1">IF(YEAR(MIN($I$10:$K$10))+ROWS($A$1:A4)-1&gt;YEAR(MAX($I$10:$K$10)),"",YEAR(MIN($I$10:$K$10))+ROWS($A$1:A4)-1)</f>
        <v>2017</v>
      </c>
      <c r="B18" s="28" t="s">
        <v>31</v>
      </c>
      <c r="C18" s="25">
        <f t="shared" ca="1" si="1"/>
        <v>300</v>
      </c>
      <c r="D18" s="19" t="s">
        <v>19</v>
      </c>
      <c r="E18" s="25">
        <f t="shared" ca="1" si="2"/>
        <v>128</v>
      </c>
      <c r="F18" s="19" t="s">
        <v>19</v>
      </c>
      <c r="G18" s="22">
        <f t="shared" si="0"/>
        <v>0.35</v>
      </c>
      <c r="H18" s="19" t="s">
        <v>19</v>
      </c>
      <c r="I18" s="20">
        <f ca="1">IF(ROWS($A$1:A4)-1&gt;YEAR($K$10)-YEAR($I$10),"",IF(MAX(YEAR($I$10),YEAR($K$10))=A18,ROUND(($K$10-DATE(YEAR($K$10),1,1))/30.45,1),IF(MIN(YEAR($I$10),YEAR($K$10))=A18,ROUND((DATE(A18,12,31)-$I$10)/30.45,1),12)))</f>
        <v>12</v>
      </c>
      <c r="J18" s="21" t="s">
        <v>22</v>
      </c>
      <c r="K18" s="90" t="s">
        <v>31</v>
      </c>
      <c r="L18" s="25">
        <f t="shared" ca="1" si="3"/>
        <v>13440</v>
      </c>
      <c r="M18" s="90" t="s">
        <v>32</v>
      </c>
      <c r="N18" s="25" t="e">
        <f ca="1">VLOOKUP(A18,$U$35:$Z$52,HLOOKUP($C$4,$U$33:$Z$34,2,1),2)</f>
        <v>#N/A</v>
      </c>
      <c r="O18" s="90" t="s">
        <v>31</v>
      </c>
      <c r="P18" s="18" t="str">
        <f t="shared" ca="1" si="4"/>
        <v>دون الحد</v>
      </c>
      <c r="Q18" s="19" t="s">
        <v>19</v>
      </c>
      <c r="R18" s="24">
        <f>VLOOKUP($C$3,$AE$33:$AF$34,2,0)</f>
        <v>0.1</v>
      </c>
      <c r="S18" s="16" t="s">
        <v>31</v>
      </c>
      <c r="T18" s="18" t="e">
        <f t="shared" ca="1" si="5"/>
        <v>#N/A</v>
      </c>
    </row>
    <row r="19" spans="1:26" s="19" customFormat="1" ht="18.95" customHeight="1" x14ac:dyDescent="0.2">
      <c r="A19" s="25">
        <f ca="1">IF(YEAR(MIN($I$10:$K$10))+ROWS($A$1:A5)-1&gt;YEAR(MAX($I$10:$K$10)),"",YEAR(MIN($I$10:$K$10))+ROWS($A$1:A5)-1)</f>
        <v>2018</v>
      </c>
      <c r="B19" s="28" t="s">
        <v>31</v>
      </c>
      <c r="C19" s="25">
        <f t="shared" ca="1" si="1"/>
        <v>300</v>
      </c>
      <c r="D19" s="19" t="s">
        <v>19</v>
      </c>
      <c r="E19" s="25">
        <f t="shared" ca="1" si="2"/>
        <v>128</v>
      </c>
      <c r="F19" s="19" t="s">
        <v>19</v>
      </c>
      <c r="G19" s="22">
        <f t="shared" si="0"/>
        <v>0.35</v>
      </c>
      <c r="H19" s="19" t="s">
        <v>19</v>
      </c>
      <c r="I19" s="20">
        <f ca="1">IF(ROWS($A$1:A5)-1&gt;YEAR($K$10)-YEAR($I$10),"",IF(MAX(YEAR($I$10),YEAR($K$10))=A19,ROUND(($K$10-DATE(YEAR($K$10),1,1))/30.45,1),IF(MIN(YEAR($I$10),YEAR($K$10))=A19,ROUND((DATE(A19,12,31)-$I$10)/30.45,1),12)))</f>
        <v>12</v>
      </c>
      <c r="J19" s="21" t="s">
        <v>22</v>
      </c>
      <c r="K19" s="90" t="s">
        <v>31</v>
      </c>
      <c r="L19" s="25">
        <f t="shared" ca="1" si="3"/>
        <v>13440</v>
      </c>
      <c r="M19" s="90" t="s">
        <v>32</v>
      </c>
      <c r="N19" s="25" t="e">
        <f ca="1">VLOOKUP(A19,$U$35:$Z$52,HLOOKUP($C$4,$U$33:$Z$34,2,1),2)</f>
        <v>#N/A</v>
      </c>
      <c r="O19" s="90" t="s">
        <v>31</v>
      </c>
      <c r="P19" s="18" t="str">
        <f t="shared" ca="1" si="4"/>
        <v>دون الحد</v>
      </c>
      <c r="Q19" s="19" t="s">
        <v>19</v>
      </c>
      <c r="R19" s="24">
        <f>VLOOKUP($C$3,$AE$33:$AF$34,2,0)</f>
        <v>0.1</v>
      </c>
      <c r="S19" s="16" t="s">
        <v>31</v>
      </c>
      <c r="T19" s="18" t="e">
        <f t="shared" ca="1" si="5"/>
        <v>#N/A</v>
      </c>
    </row>
    <row r="20" spans="1:26" s="19" customFormat="1" ht="18.95" customHeight="1" x14ac:dyDescent="0.2">
      <c r="A20" s="25">
        <f ca="1">IF(YEAR(MIN($I$10:$K$10))+ROWS($A$1:A6)-1&gt;YEAR(MAX($I$10:$K$10)),"",YEAR(MIN($I$10:$K$10))+ROWS($A$1:A6)-1)</f>
        <v>2019</v>
      </c>
      <c r="B20" s="28" t="s">
        <v>31</v>
      </c>
      <c r="C20" s="25">
        <f t="shared" ca="1" si="1"/>
        <v>250</v>
      </c>
      <c r="D20" s="19" t="s">
        <v>19</v>
      </c>
      <c r="E20" s="25">
        <f t="shared" ca="1" si="2"/>
        <v>128</v>
      </c>
      <c r="F20" s="19" t="s">
        <v>19</v>
      </c>
      <c r="G20" s="22">
        <f t="shared" si="0"/>
        <v>0.35</v>
      </c>
      <c r="H20" s="19" t="s">
        <v>19</v>
      </c>
      <c r="I20" s="20">
        <f ca="1">IF(ROWS($A$1:A6)-1&gt;YEAR($K$10)-YEAR($I$10),"",IF(MAX(YEAR($I$10),YEAR($K$10))=A20,ROUND(($K$10-DATE(YEAR($K$10),1,1))/30.45,1),IF(MIN(YEAR($I$10),YEAR($K$10))=A20,ROUND((DATE(A20,12,31)-$I$10)/30.45,1),12)))</f>
        <v>12</v>
      </c>
      <c r="J20" s="21" t="s">
        <v>22</v>
      </c>
      <c r="K20" s="90" t="s">
        <v>31</v>
      </c>
      <c r="L20" s="25">
        <f t="shared" ca="1" si="3"/>
        <v>11200</v>
      </c>
      <c r="M20" s="90" t="s">
        <v>32</v>
      </c>
      <c r="N20" s="25" t="e">
        <f ca="1">VLOOKUP(A20,$U$35:$Z$52,HLOOKUP($C$4,$U$33:$Z$34,2,1),2)</f>
        <v>#N/A</v>
      </c>
      <c r="O20" s="90" t="s">
        <v>31</v>
      </c>
      <c r="P20" s="18" t="str">
        <f t="shared" ca="1" si="4"/>
        <v>دون الحد</v>
      </c>
      <c r="Q20" s="19" t="s">
        <v>19</v>
      </c>
      <c r="R20" s="24">
        <f>VLOOKUP($C$3,$AE$33:$AF$34,2,0)</f>
        <v>0.1</v>
      </c>
      <c r="S20" s="16" t="s">
        <v>31</v>
      </c>
      <c r="T20" s="18" t="e">
        <f t="shared" ca="1" si="5"/>
        <v>#N/A</v>
      </c>
    </row>
    <row r="21" spans="1:26" s="19" customFormat="1" ht="18.95" customHeight="1" x14ac:dyDescent="0.2">
      <c r="A21" s="25">
        <f ca="1">IF(YEAR(MIN($I$10:$K$10))+ROWS($A$1:A7)-1&gt;YEAR(MAX($I$10:$K$10)),"",YEAR(MIN($I$10:$K$10))+ROWS($A$1:A7)-1)</f>
        <v>2020</v>
      </c>
      <c r="B21" s="28" t="s">
        <v>31</v>
      </c>
      <c r="C21" s="25">
        <f t="shared" ca="1" si="1"/>
        <v>250</v>
      </c>
      <c r="D21" s="19" t="s">
        <v>19</v>
      </c>
      <c r="E21" s="25">
        <f t="shared" ca="1" si="2"/>
        <v>128</v>
      </c>
      <c r="F21" s="19" t="s">
        <v>19</v>
      </c>
      <c r="G21" s="22">
        <f t="shared" si="0"/>
        <v>0.35</v>
      </c>
      <c r="H21" s="19" t="s">
        <v>19</v>
      </c>
      <c r="I21" s="20">
        <f ca="1">IF(ROWS($A$1:A7)-1&gt;YEAR($K$10)-YEAR($I$10),"",IF(MAX(YEAR($I$10),YEAR($K$10))=A21,ROUND(($K$10-DATE(YEAR($K$10),1,1))/30.45,1),IF(MIN(YEAR($I$10),YEAR($K$10))=A21,ROUND((DATE(A21,12,31)-$I$10)/30.45,1),12)))</f>
        <v>8</v>
      </c>
      <c r="J21" s="21" t="s">
        <v>22</v>
      </c>
      <c r="K21" s="90" t="s">
        <v>31</v>
      </c>
      <c r="L21" s="25">
        <f t="shared" ca="1" si="3"/>
        <v>7465</v>
      </c>
      <c r="M21" s="90" t="s">
        <v>32</v>
      </c>
      <c r="N21" s="25" t="e">
        <f ca="1">VLOOKUP(A21,$U$35:$Z$52,HLOOKUP($C$4,$U$33:$Z$34,2,1),2)</f>
        <v>#N/A</v>
      </c>
      <c r="O21" s="90" t="s">
        <v>31</v>
      </c>
      <c r="P21" s="18" t="str">
        <f t="shared" ca="1" si="4"/>
        <v>دون الحد</v>
      </c>
      <c r="Q21" s="19" t="s">
        <v>19</v>
      </c>
      <c r="R21" s="24">
        <f>VLOOKUP($C$3,$AE$33:$AF$34,2,0)</f>
        <v>0.1</v>
      </c>
      <c r="S21" s="16" t="s">
        <v>31</v>
      </c>
      <c r="T21" s="18" t="e">
        <f t="shared" ca="1" si="5"/>
        <v>#N/A</v>
      </c>
    </row>
    <row r="22" spans="1:26" s="19" customFormat="1" ht="18.95" customHeight="1" x14ac:dyDescent="0.2">
      <c r="A22" s="25" t="str">
        <f ca="1">IF(YEAR(MIN($I$10:$K$10))+ROWS($A$1:A8)-1&gt;YEAR(MAX($I$10:$K$10)),"",YEAR(MIN($I$10:$K$10))+ROWS($A$1:A8)-1)</f>
        <v/>
      </c>
      <c r="B22" s="28" t="s">
        <v>31</v>
      </c>
      <c r="C22" s="25" t="e">
        <f t="shared" ca="1" si="1"/>
        <v>#VALUE!</v>
      </c>
      <c r="D22" s="19" t="s">
        <v>19</v>
      </c>
      <c r="E22" s="25" t="e">
        <f t="shared" ca="1" si="2"/>
        <v>#N/A</v>
      </c>
      <c r="F22" s="19" t="s">
        <v>19</v>
      </c>
      <c r="G22" s="22">
        <f t="shared" si="0"/>
        <v>0.35</v>
      </c>
      <c r="H22" s="19" t="s">
        <v>19</v>
      </c>
      <c r="I22" s="20" t="str">
        <f ca="1">IF(ROWS($A$1:A8)-1&gt;YEAR($K$10)-YEAR($I$10),"",IF(MAX(YEAR($I$10),YEAR($K$10))=A22,ROUND(($K$10-DATE(YEAR($K$10),1,1))/30.45,1),IF(MIN(YEAR($I$10),YEAR($K$10))=A22,ROUND((DATE(A22,12,31)-$I$10)/30.45,1),12)))</f>
        <v/>
      </c>
      <c r="J22" s="21" t="s">
        <v>22</v>
      </c>
      <c r="K22" s="90" t="s">
        <v>31</v>
      </c>
      <c r="L22" s="25" t="e">
        <f t="shared" ca="1" si="3"/>
        <v>#VALUE!</v>
      </c>
      <c r="M22" s="90" t="s">
        <v>32</v>
      </c>
      <c r="N22" s="25" t="e">
        <f ca="1">VLOOKUP(A22,$U$35:$Z$52,HLOOKUP($C$4,$U$33:$Z$34,2,1),2)</f>
        <v>#N/A</v>
      </c>
      <c r="O22" s="90" t="s">
        <v>31</v>
      </c>
      <c r="P22" s="18" t="str">
        <f t="shared" ca="1" si="4"/>
        <v>دون الحد</v>
      </c>
      <c r="Q22" s="19" t="s">
        <v>19</v>
      </c>
      <c r="R22" s="24">
        <f>VLOOKUP($C$3,$AE$33:$AF$34,2,0)</f>
        <v>0.1</v>
      </c>
      <c r="S22" s="16" t="s">
        <v>31</v>
      </c>
      <c r="T22" s="18" t="e">
        <f t="shared" ca="1" si="5"/>
        <v>#VALUE!</v>
      </c>
    </row>
    <row r="23" spans="1:26" s="19" customFormat="1" ht="18.95" customHeight="1" x14ac:dyDescent="0.2">
      <c r="A23" s="25" t="str">
        <f ca="1">IF(YEAR(MIN($I$10:$K$10))+ROWS($A$1:A9)-1&gt;YEAR(MAX($I$10:$K$10)),"",YEAR(MIN($I$10:$K$10))+ROWS($A$1:A9)-1)</f>
        <v/>
      </c>
      <c r="B23" s="28" t="s">
        <v>31</v>
      </c>
      <c r="C23" s="25" t="e">
        <f t="shared" ca="1" si="1"/>
        <v>#VALUE!</v>
      </c>
      <c r="D23" s="19" t="s">
        <v>19</v>
      </c>
      <c r="E23" s="25" t="e">
        <f t="shared" ca="1" si="2"/>
        <v>#N/A</v>
      </c>
      <c r="F23" s="19" t="s">
        <v>19</v>
      </c>
      <c r="G23" s="22">
        <f t="shared" si="0"/>
        <v>0.35</v>
      </c>
      <c r="H23" s="19" t="s">
        <v>19</v>
      </c>
      <c r="I23" s="20" t="str">
        <f ca="1">IF(ROWS($A$1:A9)-1&gt;YEAR($K$10)-YEAR($I$10),"",IF(MAX(YEAR($I$10),YEAR($K$10))=A23,ROUND(($K$10-DATE(YEAR($K$10),1,1))/30.45,1),IF(MIN(YEAR($I$10),YEAR($K$10))=A23,ROUND((DATE(A23,12,31)-$I$10)/30.45,1),12)))</f>
        <v/>
      </c>
      <c r="J23" s="21" t="s">
        <v>22</v>
      </c>
      <c r="K23" s="90" t="s">
        <v>31</v>
      </c>
      <c r="L23" s="25" t="e">
        <f t="shared" ca="1" si="3"/>
        <v>#VALUE!</v>
      </c>
      <c r="M23" s="90" t="s">
        <v>32</v>
      </c>
      <c r="N23" s="25" t="e">
        <f ca="1">VLOOKUP(A23,$U$35:$Z$52,HLOOKUP($C$4,$U$33:$Z$34,2,1),2)</f>
        <v>#N/A</v>
      </c>
      <c r="O23" s="90" t="s">
        <v>31</v>
      </c>
      <c r="P23" s="18" t="str">
        <f t="shared" ca="1" si="4"/>
        <v>دون الحد</v>
      </c>
      <c r="Q23" s="19" t="s">
        <v>19</v>
      </c>
      <c r="R23" s="24">
        <f>VLOOKUP($C$3,$AE$33:$AF$34,2,0)</f>
        <v>0.1</v>
      </c>
      <c r="S23" s="16" t="s">
        <v>31</v>
      </c>
      <c r="T23" s="18" t="e">
        <f t="shared" ca="1" si="5"/>
        <v>#VALUE!</v>
      </c>
    </row>
    <row r="24" spans="1:26" s="19" customFormat="1" ht="18.95" customHeight="1" x14ac:dyDescent="0.2">
      <c r="A24" s="25" t="str">
        <f ca="1">IF(YEAR(MIN($I$10:$K$10))+ROWS($A$1:A10)-1&gt;YEAR(MAX($I$10:$K$10)),"",YEAR(MIN($I$10:$K$10))+ROWS($A$1:A10)-1)</f>
        <v/>
      </c>
      <c r="B24" s="28" t="s">
        <v>31</v>
      </c>
      <c r="C24" s="25" t="e">
        <f t="shared" ca="1" si="1"/>
        <v>#VALUE!</v>
      </c>
      <c r="D24" s="19" t="s">
        <v>19</v>
      </c>
      <c r="E24" s="25" t="e">
        <f t="shared" ca="1" si="2"/>
        <v>#N/A</v>
      </c>
      <c r="F24" s="19" t="s">
        <v>19</v>
      </c>
      <c r="G24" s="22">
        <f t="shared" si="0"/>
        <v>0.35</v>
      </c>
      <c r="H24" s="19" t="s">
        <v>19</v>
      </c>
      <c r="I24" s="20" t="str">
        <f ca="1">IF(ROWS($A$1:A10)-1&gt;YEAR($K$10)-YEAR($I$10),"",IF(MAX(YEAR($I$10),YEAR($K$10))=A24,ROUND(($K$10-DATE(YEAR($K$10),1,1))/30.45,1),IF(MIN(YEAR($I$10),YEAR($K$10))=A24,ROUND((DATE(A24,12,31)-$I$10)/30.45,1),12)))</f>
        <v/>
      </c>
      <c r="J24" s="21" t="s">
        <v>22</v>
      </c>
      <c r="K24" s="90" t="s">
        <v>31</v>
      </c>
      <c r="L24" s="25" t="e">
        <f t="shared" ca="1" si="3"/>
        <v>#VALUE!</v>
      </c>
      <c r="M24" s="90" t="s">
        <v>32</v>
      </c>
      <c r="N24" s="25" t="e">
        <f ca="1">VLOOKUP(A24,$U$35:$Z$52,HLOOKUP($C$4,$U$33:$Z$34,2,1),2)</f>
        <v>#N/A</v>
      </c>
      <c r="O24" s="90" t="s">
        <v>31</v>
      </c>
      <c r="P24" s="18" t="str">
        <f t="shared" ca="1" si="4"/>
        <v>دون الحد</v>
      </c>
      <c r="Q24" s="19" t="s">
        <v>19</v>
      </c>
      <c r="R24" s="24">
        <f>VLOOKUP($C$3,$AE$33:$AF$34,2,0)</f>
        <v>0.1</v>
      </c>
      <c r="S24" s="16" t="s">
        <v>31</v>
      </c>
      <c r="T24" s="18" t="e">
        <f t="shared" ca="1" si="5"/>
        <v>#VALUE!</v>
      </c>
    </row>
    <row r="25" spans="1:26" s="15" customFormat="1" ht="18.95" customHeight="1" thickBot="1" x14ac:dyDescent="0.25">
      <c r="A25" s="25" t="str">
        <f ca="1">IF(YEAR(MIN($I$10:$K$10))+ROWS($A$1:A11)-1&gt;YEAR(MAX($I$10:$K$10)),"",YEAR(MIN($I$10:$K$10))+ROWS($A$1:A11)-1)</f>
        <v/>
      </c>
      <c r="B25" s="28" t="s">
        <v>31</v>
      </c>
      <c r="C25" s="25" t="e">
        <f t="shared" ca="1" si="1"/>
        <v>#VALUE!</v>
      </c>
      <c r="D25" s="19" t="s">
        <v>19</v>
      </c>
      <c r="E25" s="25" t="e">
        <f t="shared" ca="1" si="2"/>
        <v>#N/A</v>
      </c>
      <c r="F25" s="19" t="s">
        <v>19</v>
      </c>
      <c r="G25" s="22">
        <f t="shared" si="0"/>
        <v>0.35</v>
      </c>
      <c r="H25" s="19" t="s">
        <v>19</v>
      </c>
      <c r="I25" s="20" t="str">
        <f ca="1">IF(ROWS($A$1:A11)-1&gt;YEAR($K$10)-YEAR($I$10),"",IF(MAX(YEAR($I$10),YEAR($K$10))=A25,ROUND(($K$10-DATE(YEAR($K$10),1,1))/30.45,1),IF(MIN(YEAR($I$10),YEAR($K$10))=A25,ROUND((DATE(A25,12,31)-$I$10)/30.45,1),12)))</f>
        <v/>
      </c>
      <c r="J25" s="21" t="s">
        <v>22</v>
      </c>
      <c r="K25" s="90" t="s">
        <v>31</v>
      </c>
      <c r="L25" s="25" t="e">
        <f t="shared" ca="1" si="3"/>
        <v>#VALUE!</v>
      </c>
      <c r="M25" s="90" t="s">
        <v>32</v>
      </c>
      <c r="N25" s="25" t="e">
        <f ca="1">VLOOKUP(A25,$U$35:$Z$52,HLOOKUP($C$4,$U$33:$Z$34,2,1),2)</f>
        <v>#N/A</v>
      </c>
      <c r="O25" s="90" t="s">
        <v>31</v>
      </c>
      <c r="P25" s="18" t="str">
        <f t="shared" ca="1" si="4"/>
        <v>دون الحد</v>
      </c>
      <c r="Q25" s="19" t="s">
        <v>19</v>
      </c>
      <c r="R25" s="24">
        <f>VLOOKUP($C$3,$AE$33:$AF$34,2,0)</f>
        <v>0.1</v>
      </c>
      <c r="S25" s="16" t="s">
        <v>31</v>
      </c>
      <c r="T25" s="18" t="e">
        <f t="shared" ca="1" si="5"/>
        <v>#VALUE!</v>
      </c>
    </row>
    <row r="26" spans="1:26" ht="20.25" customHeight="1" thickBot="1" x14ac:dyDescent="0.25">
      <c r="A26" s="187" t="s">
        <v>20</v>
      </c>
      <c r="B26" s="188"/>
      <c r="C26" s="188"/>
      <c r="D26" s="188"/>
      <c r="E26" s="188"/>
      <c r="F26" s="188"/>
      <c r="G26" s="188"/>
      <c r="H26" s="188"/>
      <c r="I26" s="188"/>
      <c r="J26" s="189"/>
      <c r="K26" s="32" t="s">
        <v>31</v>
      </c>
      <c r="L26" s="35" t="e">
        <f ca="1">SUM(L15:L25)</f>
        <v>#VALUE!</v>
      </c>
      <c r="M26" s="35"/>
      <c r="N26" s="36"/>
      <c r="O26" s="35"/>
      <c r="P26" s="36"/>
      <c r="Q26" s="35"/>
      <c r="R26" s="35"/>
      <c r="S26" s="35"/>
      <c r="T26" s="37">
        <f t="shared" ref="T26" si="6">MROUND((P26*R26),5)</f>
        <v>0</v>
      </c>
    </row>
    <row r="27" spans="1:26" ht="5.25" customHeight="1" thickBo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8"/>
      <c r="N27" s="18"/>
      <c r="P27" s="18"/>
      <c r="T27" s="26"/>
    </row>
    <row r="28" spans="1:26" ht="17.25" customHeight="1" thickBot="1" x14ac:dyDescent="0.25">
      <c r="Q28" s="187" t="s">
        <v>43</v>
      </c>
      <c r="R28" s="188"/>
      <c r="S28" s="189"/>
      <c r="T28" s="34"/>
    </row>
    <row r="29" spans="1:26" ht="5.25" customHeight="1" thickBot="1" x14ac:dyDescent="0.25">
      <c r="Q29" s="29"/>
      <c r="R29" s="29"/>
      <c r="S29" s="29"/>
    </row>
    <row r="30" spans="1:26" ht="18.75" customHeight="1" thickBot="1" x14ac:dyDescent="0.4">
      <c r="A30" s="183" t="s">
        <v>50</v>
      </c>
      <c r="B30" s="183"/>
      <c r="C30" s="183"/>
      <c r="D30" s="183"/>
      <c r="E30" s="183"/>
      <c r="F30" s="38"/>
      <c r="G30" s="38"/>
      <c r="H30" s="38"/>
      <c r="I30" s="38"/>
      <c r="J30" s="38"/>
      <c r="K30" s="38"/>
      <c r="L30" s="39" t="s">
        <v>49</v>
      </c>
      <c r="Q30" s="201" t="s">
        <v>44</v>
      </c>
      <c r="R30" s="201"/>
      <c r="S30" s="201"/>
      <c r="T30" s="34">
        <f>T26-T28</f>
        <v>0</v>
      </c>
    </row>
    <row r="32" spans="1:26" ht="25.5" thickBot="1" x14ac:dyDescent="0.7">
      <c r="B32" s="129" t="s">
        <v>54</v>
      </c>
      <c r="C32" s="129"/>
      <c r="D32" s="129"/>
      <c r="L32" s="92"/>
      <c r="M32" s="92"/>
      <c r="N32" s="92"/>
      <c r="O32" s="92"/>
      <c r="P32" s="92"/>
      <c r="Q32" s="92"/>
      <c r="R32" s="92"/>
      <c r="S32" s="92"/>
      <c r="T32" s="92"/>
      <c r="U32" s="129" t="s">
        <v>3</v>
      </c>
      <c r="V32" s="129"/>
      <c r="W32" s="129"/>
      <c r="Y32" s="85"/>
      <c r="Z32" s="85"/>
    </row>
    <row r="33" spans="1:39" ht="15" thickBot="1" x14ac:dyDescent="0.25">
      <c r="B33" s="2">
        <v>2002</v>
      </c>
      <c r="C33" s="2">
        <v>2003</v>
      </c>
      <c r="D33" s="2">
        <v>2004</v>
      </c>
      <c r="E33" s="2">
        <v>2005</v>
      </c>
      <c r="F33" s="2">
        <v>2006</v>
      </c>
      <c r="G33" s="2">
        <v>2007</v>
      </c>
      <c r="H33" s="2">
        <v>2008</v>
      </c>
      <c r="I33" s="2">
        <v>2009</v>
      </c>
      <c r="J33" s="2">
        <v>2010</v>
      </c>
      <c r="K33" s="2">
        <v>2011</v>
      </c>
      <c r="L33" s="2">
        <v>2012</v>
      </c>
      <c r="M33" s="2">
        <v>2013</v>
      </c>
      <c r="N33" s="2">
        <v>2014</v>
      </c>
      <c r="O33" s="2">
        <v>2015</v>
      </c>
      <c r="P33" s="2">
        <v>2016</v>
      </c>
      <c r="Q33" s="2"/>
      <c r="R33" s="66"/>
      <c r="S33" s="67" t="s">
        <v>29</v>
      </c>
      <c r="T33" s="68" t="s">
        <v>30</v>
      </c>
      <c r="U33" s="2"/>
      <c r="V33" s="3" t="s">
        <v>36</v>
      </c>
      <c r="W33" s="3" t="s">
        <v>35</v>
      </c>
      <c r="X33" t="s">
        <v>63</v>
      </c>
      <c r="Y33" s="85"/>
      <c r="Z33" s="85"/>
      <c r="AC33" t="s">
        <v>4</v>
      </c>
      <c r="AE33" t="s">
        <v>9</v>
      </c>
      <c r="AF33" s="1">
        <v>0.1</v>
      </c>
      <c r="AG33" t="s">
        <v>36</v>
      </c>
      <c r="AH33" t="s">
        <v>29</v>
      </c>
      <c r="AL33" t="s">
        <v>33</v>
      </c>
      <c r="AM33" t="s">
        <v>52</v>
      </c>
    </row>
    <row r="34" spans="1:39" x14ac:dyDescent="0.2">
      <c r="B34">
        <v>2</v>
      </c>
      <c r="C34" s="2">
        <v>3</v>
      </c>
      <c r="D34">
        <v>4</v>
      </c>
      <c r="E34" s="2">
        <v>5</v>
      </c>
      <c r="F34">
        <v>6</v>
      </c>
      <c r="G34" s="2">
        <v>7</v>
      </c>
      <c r="H34">
        <v>8</v>
      </c>
      <c r="I34" s="2">
        <v>9</v>
      </c>
      <c r="J34">
        <v>10</v>
      </c>
      <c r="K34" s="2">
        <v>11</v>
      </c>
      <c r="L34">
        <v>12</v>
      </c>
      <c r="M34" s="2">
        <v>13</v>
      </c>
      <c r="N34">
        <v>14</v>
      </c>
      <c r="O34" s="2">
        <v>15</v>
      </c>
      <c r="P34">
        <v>16</v>
      </c>
      <c r="R34" s="69"/>
      <c r="S34" s="70">
        <v>2</v>
      </c>
      <c r="T34" s="71">
        <v>3</v>
      </c>
      <c r="U34" s="2"/>
      <c r="V34" s="3">
        <v>2</v>
      </c>
      <c r="W34" s="3">
        <v>3</v>
      </c>
      <c r="X34">
        <v>4</v>
      </c>
      <c r="Y34" s="85"/>
      <c r="Z34" s="85"/>
      <c r="AC34" t="s">
        <v>5</v>
      </c>
      <c r="AE34" t="s">
        <v>45</v>
      </c>
      <c r="AF34" s="23">
        <v>0.22500000000000001</v>
      </c>
      <c r="AG34" t="s">
        <v>35</v>
      </c>
      <c r="AH34" s="68" t="s">
        <v>30</v>
      </c>
      <c r="AL34">
        <v>2016</v>
      </c>
      <c r="AM34">
        <v>18</v>
      </c>
    </row>
    <row r="35" spans="1:39" x14ac:dyDescent="0.2">
      <c r="A35">
        <v>0</v>
      </c>
      <c r="B35">
        <f t="shared" ref="B35:K41" si="7">ROUND((C35)-(C35*5%),)</f>
        <v>51</v>
      </c>
      <c r="C35">
        <f t="shared" si="7"/>
        <v>54</v>
      </c>
      <c r="D35">
        <f t="shared" si="7"/>
        <v>57</v>
      </c>
      <c r="E35">
        <f t="shared" si="7"/>
        <v>60</v>
      </c>
      <c r="F35">
        <f t="shared" si="7"/>
        <v>63</v>
      </c>
      <c r="G35">
        <f t="shared" si="7"/>
        <v>66</v>
      </c>
      <c r="H35">
        <f t="shared" si="7"/>
        <v>69</v>
      </c>
      <c r="I35">
        <f t="shared" si="7"/>
        <v>73</v>
      </c>
      <c r="J35">
        <f t="shared" si="7"/>
        <v>77</v>
      </c>
      <c r="K35">
        <f>ROUND((L35)-(L35*5%),)</f>
        <v>81</v>
      </c>
      <c r="L35">
        <v>85</v>
      </c>
      <c r="M35">
        <v>89</v>
      </c>
      <c r="N35">
        <v>94</v>
      </c>
      <c r="O35">
        <v>99</v>
      </c>
      <c r="P35">
        <f t="shared" ref="M35:P41" si="8">ROUND(((O35*5%)+(O35)),)</f>
        <v>104</v>
      </c>
      <c r="R35" s="69" t="s">
        <v>11</v>
      </c>
      <c r="S35" s="72">
        <v>0.3</v>
      </c>
      <c r="T35" s="73">
        <v>0.35</v>
      </c>
      <c r="U35">
        <v>2000</v>
      </c>
      <c r="V35">
        <v>5000</v>
      </c>
      <c r="W35">
        <v>0</v>
      </c>
      <c r="X35">
        <v>5000</v>
      </c>
      <c r="Y35" s="85"/>
      <c r="Z35" s="85"/>
      <c r="AC35" t="s">
        <v>8</v>
      </c>
      <c r="AG35" t="s">
        <v>63</v>
      </c>
      <c r="AL35">
        <v>2015</v>
      </c>
      <c r="AM35">
        <v>18</v>
      </c>
    </row>
    <row r="36" spans="1:39" x14ac:dyDescent="0.2">
      <c r="A36">
        <v>1</v>
      </c>
      <c r="B36">
        <f t="shared" si="7"/>
        <v>55</v>
      </c>
      <c r="C36">
        <f t="shared" si="7"/>
        <v>58</v>
      </c>
      <c r="D36">
        <f t="shared" si="7"/>
        <v>61</v>
      </c>
      <c r="E36">
        <f t="shared" si="7"/>
        <v>64</v>
      </c>
      <c r="F36">
        <f t="shared" si="7"/>
        <v>67</v>
      </c>
      <c r="G36">
        <f t="shared" si="7"/>
        <v>70</v>
      </c>
      <c r="H36">
        <f t="shared" si="7"/>
        <v>74</v>
      </c>
      <c r="I36">
        <f t="shared" si="7"/>
        <v>78</v>
      </c>
      <c r="J36">
        <f t="shared" si="7"/>
        <v>82</v>
      </c>
      <c r="K36">
        <f t="shared" si="7"/>
        <v>86</v>
      </c>
      <c r="L36">
        <v>90</v>
      </c>
      <c r="M36">
        <f t="shared" si="8"/>
        <v>95</v>
      </c>
      <c r="N36">
        <v>100</v>
      </c>
      <c r="O36">
        <v>105</v>
      </c>
      <c r="P36">
        <f t="shared" si="8"/>
        <v>110</v>
      </c>
      <c r="R36" s="69" t="s">
        <v>14</v>
      </c>
      <c r="S36" s="72">
        <v>0.3</v>
      </c>
      <c r="T36" s="73">
        <v>0.35</v>
      </c>
      <c r="U36">
        <v>2001</v>
      </c>
      <c r="V36">
        <v>5000</v>
      </c>
      <c r="W36">
        <v>0</v>
      </c>
      <c r="X36">
        <v>5000</v>
      </c>
      <c r="Y36" s="85"/>
      <c r="Z36" s="85"/>
      <c r="AC36" t="s">
        <v>25</v>
      </c>
      <c r="AL36">
        <v>2014</v>
      </c>
      <c r="AM36">
        <v>16</v>
      </c>
    </row>
    <row r="37" spans="1:39" x14ac:dyDescent="0.2">
      <c r="A37">
        <v>2</v>
      </c>
      <c r="B37">
        <f t="shared" si="7"/>
        <v>58</v>
      </c>
      <c r="C37">
        <f t="shared" si="7"/>
        <v>61</v>
      </c>
      <c r="D37">
        <f t="shared" si="7"/>
        <v>64</v>
      </c>
      <c r="E37">
        <f t="shared" si="7"/>
        <v>67</v>
      </c>
      <c r="F37">
        <f t="shared" si="7"/>
        <v>70</v>
      </c>
      <c r="G37">
        <f t="shared" si="7"/>
        <v>74</v>
      </c>
      <c r="H37">
        <f t="shared" si="7"/>
        <v>78</v>
      </c>
      <c r="I37">
        <f t="shared" si="7"/>
        <v>82</v>
      </c>
      <c r="J37">
        <f t="shared" si="7"/>
        <v>86</v>
      </c>
      <c r="K37">
        <f t="shared" si="7"/>
        <v>90</v>
      </c>
      <c r="L37">
        <v>95</v>
      </c>
      <c r="M37">
        <v>99</v>
      </c>
      <c r="N37">
        <v>104</v>
      </c>
      <c r="O37">
        <v>109</v>
      </c>
      <c r="P37">
        <f t="shared" si="8"/>
        <v>114</v>
      </c>
      <c r="R37" s="69" t="s">
        <v>15</v>
      </c>
      <c r="S37" s="72">
        <v>0.25</v>
      </c>
      <c r="T37" s="73">
        <v>0.3</v>
      </c>
      <c r="U37">
        <v>2002</v>
      </c>
      <c r="V37">
        <v>5000</v>
      </c>
      <c r="W37">
        <v>0</v>
      </c>
      <c r="X37">
        <v>5000</v>
      </c>
      <c r="Y37" s="85"/>
      <c r="Z37" s="85"/>
      <c r="AC37" t="s">
        <v>26</v>
      </c>
      <c r="AL37">
        <v>2013</v>
      </c>
      <c r="AM37">
        <v>12</v>
      </c>
    </row>
    <row r="38" spans="1:39" ht="15" thickBot="1" x14ac:dyDescent="0.25">
      <c r="A38">
        <v>3</v>
      </c>
      <c r="B38">
        <f t="shared" si="7"/>
        <v>61</v>
      </c>
      <c r="C38">
        <f t="shared" si="7"/>
        <v>64</v>
      </c>
      <c r="D38">
        <f t="shared" si="7"/>
        <v>67</v>
      </c>
      <c r="E38">
        <f t="shared" si="7"/>
        <v>70</v>
      </c>
      <c r="F38">
        <f t="shared" si="7"/>
        <v>74</v>
      </c>
      <c r="G38">
        <f t="shared" si="7"/>
        <v>78</v>
      </c>
      <c r="H38">
        <f t="shared" si="7"/>
        <v>82</v>
      </c>
      <c r="I38">
        <f t="shared" si="7"/>
        <v>86</v>
      </c>
      <c r="J38">
        <f t="shared" si="7"/>
        <v>90</v>
      </c>
      <c r="K38">
        <f t="shared" si="7"/>
        <v>95</v>
      </c>
      <c r="L38">
        <v>100</v>
      </c>
      <c r="M38">
        <v>105</v>
      </c>
      <c r="N38">
        <v>110</v>
      </c>
      <c r="O38">
        <v>116</v>
      </c>
      <c r="P38">
        <f t="shared" si="8"/>
        <v>122</v>
      </c>
      <c r="R38" s="74" t="s">
        <v>16</v>
      </c>
      <c r="S38" s="75">
        <v>0.25</v>
      </c>
      <c r="T38" s="76">
        <v>0.25</v>
      </c>
      <c r="U38">
        <v>2003</v>
      </c>
      <c r="V38">
        <v>5000</v>
      </c>
      <c r="W38">
        <v>0</v>
      </c>
      <c r="X38">
        <v>5000</v>
      </c>
      <c r="Y38" s="85"/>
      <c r="Z38" s="85"/>
      <c r="AC38" t="s">
        <v>27</v>
      </c>
      <c r="AL38">
        <v>2012</v>
      </c>
      <c r="AM38">
        <v>10</v>
      </c>
    </row>
    <row r="39" spans="1:39" x14ac:dyDescent="0.2">
      <c r="A39">
        <v>4</v>
      </c>
      <c r="B39">
        <f t="shared" si="7"/>
        <v>67</v>
      </c>
      <c r="C39">
        <f t="shared" si="7"/>
        <v>70</v>
      </c>
      <c r="D39">
        <f t="shared" si="7"/>
        <v>74</v>
      </c>
      <c r="E39">
        <f t="shared" si="7"/>
        <v>78</v>
      </c>
      <c r="F39">
        <f t="shared" si="7"/>
        <v>82</v>
      </c>
      <c r="G39">
        <f t="shared" si="7"/>
        <v>86</v>
      </c>
      <c r="H39">
        <f t="shared" si="7"/>
        <v>90</v>
      </c>
      <c r="I39">
        <f t="shared" si="7"/>
        <v>95</v>
      </c>
      <c r="J39">
        <f t="shared" si="7"/>
        <v>100</v>
      </c>
      <c r="K39">
        <f t="shared" si="7"/>
        <v>105</v>
      </c>
      <c r="L39">
        <v>110</v>
      </c>
      <c r="M39">
        <v>116</v>
      </c>
      <c r="N39">
        <v>121</v>
      </c>
      <c r="O39">
        <v>128</v>
      </c>
      <c r="P39">
        <f t="shared" si="8"/>
        <v>134</v>
      </c>
      <c r="U39">
        <v>2004</v>
      </c>
      <c r="V39">
        <v>5000</v>
      </c>
      <c r="W39">
        <v>0</v>
      </c>
      <c r="X39">
        <v>5000</v>
      </c>
      <c r="Y39" s="85"/>
      <c r="Z39" s="85"/>
      <c r="AC39" t="s">
        <v>28</v>
      </c>
      <c r="AL39">
        <v>2011</v>
      </c>
      <c r="AM39">
        <v>10</v>
      </c>
    </row>
    <row r="40" spans="1:39" x14ac:dyDescent="0.2">
      <c r="A40">
        <v>5</v>
      </c>
      <c r="B40">
        <f t="shared" si="7"/>
        <v>90</v>
      </c>
      <c r="C40">
        <f t="shared" si="7"/>
        <v>95</v>
      </c>
      <c r="D40">
        <f t="shared" si="7"/>
        <v>100</v>
      </c>
      <c r="E40">
        <f t="shared" si="7"/>
        <v>105</v>
      </c>
      <c r="F40">
        <f t="shared" si="7"/>
        <v>111</v>
      </c>
      <c r="G40">
        <f t="shared" si="7"/>
        <v>117</v>
      </c>
      <c r="H40">
        <f t="shared" si="7"/>
        <v>123</v>
      </c>
      <c r="I40">
        <f t="shared" si="7"/>
        <v>129</v>
      </c>
      <c r="J40">
        <f t="shared" si="7"/>
        <v>136</v>
      </c>
      <c r="K40">
        <f t="shared" si="7"/>
        <v>143</v>
      </c>
      <c r="L40">
        <v>150</v>
      </c>
      <c r="M40">
        <v>158</v>
      </c>
      <c r="N40">
        <v>163</v>
      </c>
      <c r="O40">
        <v>172</v>
      </c>
      <c r="P40">
        <f t="shared" si="8"/>
        <v>181</v>
      </c>
      <c r="U40">
        <v>2005</v>
      </c>
      <c r="V40">
        <v>5000</v>
      </c>
      <c r="W40">
        <v>0</v>
      </c>
      <c r="X40">
        <v>5000</v>
      </c>
      <c r="Y40" s="85"/>
      <c r="Z40" s="85"/>
      <c r="AL40">
        <v>2010</v>
      </c>
      <c r="AM40">
        <v>8</v>
      </c>
    </row>
    <row r="41" spans="1:39" ht="16.5" x14ac:dyDescent="0.25">
      <c r="A41">
        <v>10</v>
      </c>
      <c r="B41">
        <f t="shared" si="7"/>
        <v>90</v>
      </c>
      <c r="C41">
        <f t="shared" si="7"/>
        <v>95</v>
      </c>
      <c r="D41">
        <f t="shared" si="7"/>
        <v>100</v>
      </c>
      <c r="E41">
        <f t="shared" si="7"/>
        <v>105</v>
      </c>
      <c r="F41">
        <f t="shared" si="7"/>
        <v>111</v>
      </c>
      <c r="G41">
        <f t="shared" si="7"/>
        <v>117</v>
      </c>
      <c r="H41">
        <f t="shared" si="7"/>
        <v>123</v>
      </c>
      <c r="I41">
        <f t="shared" si="7"/>
        <v>129</v>
      </c>
      <c r="J41">
        <f t="shared" si="7"/>
        <v>136</v>
      </c>
      <c r="K41">
        <f t="shared" si="7"/>
        <v>143</v>
      </c>
      <c r="L41">
        <v>150</v>
      </c>
      <c r="M41">
        <v>158</v>
      </c>
      <c r="N41">
        <v>163</v>
      </c>
      <c r="O41">
        <v>172</v>
      </c>
      <c r="P41">
        <f t="shared" si="8"/>
        <v>181</v>
      </c>
      <c r="U41">
        <v>2006</v>
      </c>
      <c r="V41">
        <v>5000</v>
      </c>
      <c r="W41">
        <v>0</v>
      </c>
      <c r="X41">
        <v>5000</v>
      </c>
      <c r="Y41" s="85"/>
      <c r="Z41" s="85"/>
      <c r="AA41" s="8"/>
      <c r="AL41">
        <v>2009</v>
      </c>
      <c r="AM41">
        <v>8</v>
      </c>
    </row>
    <row r="42" spans="1:39" ht="16.5" x14ac:dyDescent="0.25">
      <c r="U42">
        <v>2007</v>
      </c>
      <c r="V42">
        <v>5000</v>
      </c>
      <c r="W42">
        <v>0</v>
      </c>
      <c r="X42">
        <v>5000</v>
      </c>
      <c r="Y42" s="85"/>
      <c r="Z42" s="85"/>
      <c r="AA42" s="10"/>
      <c r="AL42">
        <v>2008</v>
      </c>
      <c r="AM42">
        <v>8</v>
      </c>
    </row>
    <row r="43" spans="1:39" ht="16.5" x14ac:dyDescent="0.25">
      <c r="U43">
        <v>2008</v>
      </c>
      <c r="V43">
        <v>5000</v>
      </c>
      <c r="W43">
        <v>0</v>
      </c>
      <c r="X43">
        <v>5000</v>
      </c>
      <c r="Y43" s="85"/>
      <c r="Z43" s="85"/>
      <c r="AA43" s="8"/>
      <c r="AL43">
        <v>2007</v>
      </c>
      <c r="AM43">
        <v>7</v>
      </c>
    </row>
    <row r="44" spans="1:39" ht="24.75" x14ac:dyDescent="0.65">
      <c r="B44" s="129" t="s">
        <v>55</v>
      </c>
      <c r="C44" s="129"/>
      <c r="D44" s="129"/>
      <c r="L44" s="92"/>
      <c r="M44" s="92"/>
      <c r="N44" s="92"/>
      <c r="O44" s="92"/>
      <c r="P44" s="92"/>
      <c r="U44">
        <v>2009</v>
      </c>
      <c r="V44">
        <v>5000</v>
      </c>
      <c r="W44">
        <v>0</v>
      </c>
      <c r="X44">
        <v>5000</v>
      </c>
      <c r="Y44" s="85"/>
      <c r="Z44" s="85"/>
      <c r="AA44" s="8"/>
      <c r="AL44">
        <v>2006</v>
      </c>
      <c r="AM44">
        <v>7</v>
      </c>
    </row>
    <row r="45" spans="1:39" ht="16.5" x14ac:dyDescent="0.25">
      <c r="B45" s="2">
        <v>2002</v>
      </c>
      <c r="C45" s="2">
        <v>2003</v>
      </c>
      <c r="D45" s="2">
        <v>2004</v>
      </c>
      <c r="E45" s="2">
        <v>2005</v>
      </c>
      <c r="F45" s="2">
        <v>2006</v>
      </c>
      <c r="G45" s="2">
        <v>2007</v>
      </c>
      <c r="H45" s="2">
        <v>2008</v>
      </c>
      <c r="I45" s="2">
        <v>2009</v>
      </c>
      <c r="J45" s="2">
        <v>2010</v>
      </c>
      <c r="K45" s="2">
        <v>2011</v>
      </c>
      <c r="L45" s="2">
        <v>2012</v>
      </c>
      <c r="M45" s="2">
        <v>2013</v>
      </c>
      <c r="N45" s="2">
        <v>2014</v>
      </c>
      <c r="O45" s="2">
        <v>2015</v>
      </c>
      <c r="P45" s="2">
        <v>2016</v>
      </c>
      <c r="U45">
        <v>2010</v>
      </c>
      <c r="V45">
        <v>5000</v>
      </c>
      <c r="W45">
        <v>0</v>
      </c>
      <c r="X45">
        <v>5000</v>
      </c>
      <c r="Y45" s="85"/>
      <c r="Z45" s="85"/>
      <c r="AA45" s="8"/>
      <c r="AL45">
        <v>2005</v>
      </c>
      <c r="AM45">
        <v>6</v>
      </c>
    </row>
    <row r="46" spans="1:39" ht="16.5" x14ac:dyDescent="0.25">
      <c r="B46">
        <v>2</v>
      </c>
      <c r="C46" s="2">
        <v>3</v>
      </c>
      <c r="D46">
        <v>4</v>
      </c>
      <c r="E46" s="2">
        <v>5</v>
      </c>
      <c r="F46">
        <v>6</v>
      </c>
      <c r="G46" s="2">
        <v>7</v>
      </c>
      <c r="H46">
        <v>8</v>
      </c>
      <c r="I46" s="2">
        <v>9</v>
      </c>
      <c r="J46">
        <v>10</v>
      </c>
      <c r="K46" s="2">
        <v>11</v>
      </c>
      <c r="L46">
        <v>12</v>
      </c>
      <c r="M46" s="2">
        <v>13</v>
      </c>
      <c r="N46">
        <v>14</v>
      </c>
      <c r="O46" s="2">
        <v>15</v>
      </c>
      <c r="P46">
        <v>16</v>
      </c>
      <c r="U46">
        <v>2011</v>
      </c>
      <c r="V46">
        <v>5000</v>
      </c>
      <c r="W46">
        <v>0</v>
      </c>
      <c r="X46">
        <v>5000</v>
      </c>
      <c r="Y46" s="85"/>
      <c r="Z46" s="85"/>
      <c r="AA46" s="8"/>
      <c r="AL46">
        <v>2004</v>
      </c>
      <c r="AM46">
        <v>6</v>
      </c>
    </row>
    <row r="47" spans="1:39" ht="16.5" x14ac:dyDescent="0.25">
      <c r="A47">
        <v>0</v>
      </c>
      <c r="B47">
        <f t="shared" ref="B47:K52" si="9">ROUND((C47)-(C47*5%),)</f>
        <v>48</v>
      </c>
      <c r="C47">
        <f t="shared" si="9"/>
        <v>50</v>
      </c>
      <c r="D47">
        <f t="shared" si="9"/>
        <v>53</v>
      </c>
      <c r="E47">
        <f t="shared" si="9"/>
        <v>56</v>
      </c>
      <c r="F47">
        <f t="shared" si="9"/>
        <v>59</v>
      </c>
      <c r="G47">
        <f t="shared" si="9"/>
        <v>62</v>
      </c>
      <c r="H47">
        <f t="shared" si="9"/>
        <v>65</v>
      </c>
      <c r="I47">
        <f t="shared" si="9"/>
        <v>68</v>
      </c>
      <c r="J47">
        <f t="shared" si="9"/>
        <v>72</v>
      </c>
      <c r="K47">
        <f>ROUND((L47)-(L47*5%),)</f>
        <v>76</v>
      </c>
      <c r="L47">
        <v>80</v>
      </c>
      <c r="M47">
        <f>ROUND(((L47*5%)+(L47)),)</f>
        <v>84</v>
      </c>
      <c r="N47">
        <f t="shared" ref="N47:P52" si="10">ROUND(((M47*5%)+(M47)),)</f>
        <v>88</v>
      </c>
      <c r="O47">
        <f t="shared" si="10"/>
        <v>92</v>
      </c>
      <c r="P47">
        <f t="shared" si="10"/>
        <v>97</v>
      </c>
      <c r="U47">
        <v>2012</v>
      </c>
      <c r="V47">
        <v>5000</v>
      </c>
      <c r="W47">
        <v>0</v>
      </c>
      <c r="X47">
        <v>5000</v>
      </c>
      <c r="Y47" s="85"/>
      <c r="Z47" s="85"/>
      <c r="AA47" s="8"/>
    </row>
    <row r="48" spans="1:39" ht="16.5" x14ac:dyDescent="0.25">
      <c r="A48">
        <v>5</v>
      </c>
      <c r="B48">
        <f t="shared" si="9"/>
        <v>51</v>
      </c>
      <c r="C48">
        <f t="shared" si="9"/>
        <v>54</v>
      </c>
      <c r="D48">
        <f t="shared" si="9"/>
        <v>57</v>
      </c>
      <c r="E48">
        <f t="shared" si="9"/>
        <v>60</v>
      </c>
      <c r="F48">
        <f t="shared" si="9"/>
        <v>63</v>
      </c>
      <c r="G48">
        <f t="shared" si="9"/>
        <v>66</v>
      </c>
      <c r="H48">
        <f t="shared" si="9"/>
        <v>69</v>
      </c>
      <c r="I48">
        <f t="shared" si="9"/>
        <v>73</v>
      </c>
      <c r="J48">
        <f t="shared" si="9"/>
        <v>77</v>
      </c>
      <c r="K48">
        <f t="shared" si="9"/>
        <v>81</v>
      </c>
      <c r="L48">
        <v>85</v>
      </c>
      <c r="M48">
        <f t="shared" ref="M48:M52" si="11">ROUND(((L48*5%)+(L48)),)</f>
        <v>89</v>
      </c>
      <c r="N48">
        <f t="shared" si="10"/>
        <v>93</v>
      </c>
      <c r="O48">
        <f t="shared" si="10"/>
        <v>98</v>
      </c>
      <c r="P48">
        <f t="shared" si="10"/>
        <v>103</v>
      </c>
      <c r="U48">
        <v>2013</v>
      </c>
      <c r="V48">
        <v>5000</v>
      </c>
      <c r="W48">
        <v>0</v>
      </c>
      <c r="X48">
        <v>5000</v>
      </c>
      <c r="Y48" s="85"/>
      <c r="Z48" s="85"/>
      <c r="AA48" s="8"/>
    </row>
    <row r="49" spans="1:27" ht="16.5" x14ac:dyDescent="0.25">
      <c r="A49">
        <v>7</v>
      </c>
      <c r="B49">
        <f t="shared" si="9"/>
        <v>58</v>
      </c>
      <c r="C49">
        <f t="shared" si="9"/>
        <v>61</v>
      </c>
      <c r="D49">
        <f t="shared" si="9"/>
        <v>64</v>
      </c>
      <c r="E49">
        <f t="shared" si="9"/>
        <v>67</v>
      </c>
      <c r="F49">
        <f t="shared" si="9"/>
        <v>70</v>
      </c>
      <c r="G49">
        <f t="shared" si="9"/>
        <v>74</v>
      </c>
      <c r="H49">
        <f t="shared" si="9"/>
        <v>78</v>
      </c>
      <c r="I49">
        <f t="shared" si="9"/>
        <v>82</v>
      </c>
      <c r="J49">
        <f t="shared" si="9"/>
        <v>86</v>
      </c>
      <c r="K49">
        <f t="shared" si="9"/>
        <v>90</v>
      </c>
      <c r="L49">
        <v>95</v>
      </c>
      <c r="M49">
        <f t="shared" si="11"/>
        <v>100</v>
      </c>
      <c r="N49">
        <f t="shared" si="10"/>
        <v>105</v>
      </c>
      <c r="O49">
        <f t="shared" si="10"/>
        <v>110</v>
      </c>
      <c r="P49">
        <f t="shared" si="10"/>
        <v>116</v>
      </c>
      <c r="U49">
        <v>2014</v>
      </c>
      <c r="V49">
        <v>5000</v>
      </c>
      <c r="W49">
        <v>0</v>
      </c>
      <c r="X49">
        <v>5000</v>
      </c>
      <c r="Y49" s="85"/>
      <c r="Z49" s="85"/>
      <c r="AA49" s="8"/>
    </row>
    <row r="50" spans="1:27" ht="16.5" x14ac:dyDescent="0.25">
      <c r="A50">
        <v>11</v>
      </c>
      <c r="B50">
        <f t="shared" si="9"/>
        <v>64</v>
      </c>
      <c r="C50">
        <f t="shared" si="9"/>
        <v>67</v>
      </c>
      <c r="D50">
        <f t="shared" si="9"/>
        <v>70</v>
      </c>
      <c r="E50">
        <f t="shared" si="9"/>
        <v>74</v>
      </c>
      <c r="F50">
        <f t="shared" si="9"/>
        <v>78</v>
      </c>
      <c r="G50">
        <f t="shared" si="9"/>
        <v>82</v>
      </c>
      <c r="H50">
        <f t="shared" si="9"/>
        <v>86</v>
      </c>
      <c r="I50">
        <f t="shared" si="9"/>
        <v>90</v>
      </c>
      <c r="J50">
        <f t="shared" si="9"/>
        <v>95</v>
      </c>
      <c r="K50">
        <f t="shared" si="9"/>
        <v>100</v>
      </c>
      <c r="L50">
        <v>105</v>
      </c>
      <c r="M50">
        <f t="shared" si="11"/>
        <v>110</v>
      </c>
      <c r="N50">
        <f t="shared" si="10"/>
        <v>116</v>
      </c>
      <c r="O50">
        <f t="shared" si="10"/>
        <v>122</v>
      </c>
      <c r="P50">
        <f t="shared" si="10"/>
        <v>128</v>
      </c>
      <c r="U50">
        <v>2015</v>
      </c>
      <c r="V50">
        <v>6500</v>
      </c>
      <c r="W50">
        <v>0</v>
      </c>
      <c r="X50">
        <v>6500</v>
      </c>
      <c r="Y50" s="85"/>
      <c r="Z50" s="85"/>
      <c r="AA50" s="8"/>
    </row>
    <row r="51" spans="1:27" ht="16.5" x14ac:dyDescent="0.25">
      <c r="A51">
        <v>14</v>
      </c>
      <c r="B51">
        <f t="shared" si="9"/>
        <v>64</v>
      </c>
      <c r="C51">
        <f t="shared" si="9"/>
        <v>67</v>
      </c>
      <c r="D51">
        <f t="shared" si="9"/>
        <v>70</v>
      </c>
      <c r="E51">
        <f t="shared" si="9"/>
        <v>74</v>
      </c>
      <c r="F51">
        <f t="shared" si="9"/>
        <v>78</v>
      </c>
      <c r="G51">
        <f t="shared" si="9"/>
        <v>82</v>
      </c>
      <c r="H51">
        <f t="shared" si="9"/>
        <v>86</v>
      </c>
      <c r="I51">
        <f t="shared" si="9"/>
        <v>90</v>
      </c>
      <c r="J51">
        <f t="shared" si="9"/>
        <v>95</v>
      </c>
      <c r="K51">
        <f t="shared" si="9"/>
        <v>100</v>
      </c>
      <c r="L51">
        <v>105</v>
      </c>
      <c r="M51">
        <f t="shared" si="11"/>
        <v>110</v>
      </c>
      <c r="N51">
        <f t="shared" si="10"/>
        <v>116</v>
      </c>
      <c r="O51">
        <f t="shared" si="10"/>
        <v>122</v>
      </c>
      <c r="P51">
        <f t="shared" si="10"/>
        <v>128</v>
      </c>
      <c r="U51">
        <v>2016</v>
      </c>
      <c r="V51">
        <v>6500</v>
      </c>
      <c r="W51">
        <v>0</v>
      </c>
      <c r="X51">
        <v>6500</v>
      </c>
      <c r="Y51" s="85"/>
      <c r="Z51" s="85"/>
      <c r="AA51" s="8"/>
    </row>
    <row r="52" spans="1:27" ht="16.5" x14ac:dyDescent="0.25">
      <c r="A52">
        <v>17</v>
      </c>
      <c r="B52">
        <f t="shared" si="9"/>
        <v>64</v>
      </c>
      <c r="C52">
        <f t="shared" si="9"/>
        <v>67</v>
      </c>
      <c r="D52">
        <f t="shared" si="9"/>
        <v>70</v>
      </c>
      <c r="E52">
        <f t="shared" si="9"/>
        <v>74</v>
      </c>
      <c r="F52">
        <f t="shared" si="9"/>
        <v>78</v>
      </c>
      <c r="G52">
        <f t="shared" si="9"/>
        <v>82</v>
      </c>
      <c r="H52">
        <f t="shared" si="9"/>
        <v>86</v>
      </c>
      <c r="I52">
        <f t="shared" si="9"/>
        <v>90</v>
      </c>
      <c r="J52">
        <f t="shared" si="9"/>
        <v>95</v>
      </c>
      <c r="K52">
        <f t="shared" si="9"/>
        <v>100</v>
      </c>
      <c r="L52">
        <v>105</v>
      </c>
      <c r="M52">
        <f t="shared" si="11"/>
        <v>110</v>
      </c>
      <c r="N52">
        <f t="shared" si="10"/>
        <v>116</v>
      </c>
      <c r="O52">
        <f t="shared" si="10"/>
        <v>122</v>
      </c>
      <c r="P52">
        <f t="shared" si="10"/>
        <v>128</v>
      </c>
      <c r="U52">
        <v>2017</v>
      </c>
      <c r="V52">
        <v>7200</v>
      </c>
      <c r="W52">
        <v>0</v>
      </c>
      <c r="X52">
        <v>7200</v>
      </c>
      <c r="Y52" s="85"/>
      <c r="Z52" s="85"/>
      <c r="AA52" s="8"/>
    </row>
    <row r="53" spans="1:27" ht="16.5" x14ac:dyDescent="0.25">
      <c r="Y53" s="85"/>
      <c r="Z53" s="17"/>
      <c r="AA53" s="8"/>
    </row>
    <row r="54" spans="1:27" ht="24.75" x14ac:dyDescent="0.65">
      <c r="B54" s="129" t="s">
        <v>0</v>
      </c>
      <c r="C54" s="129"/>
      <c r="D54" s="129"/>
      <c r="Y54" s="85"/>
      <c r="Z54" s="86"/>
      <c r="AA54" s="8"/>
    </row>
    <row r="55" spans="1:27" ht="16.5" x14ac:dyDescent="0.25">
      <c r="B55" s="2" t="s">
        <v>57</v>
      </c>
      <c r="C55" s="2" t="s">
        <v>4</v>
      </c>
      <c r="D55" s="2"/>
      <c r="E55" s="2"/>
      <c r="F55" s="2"/>
      <c r="G55" s="2"/>
      <c r="Z55" s="10"/>
      <c r="AA55" s="8"/>
    </row>
    <row r="56" spans="1:27" ht="16.5" x14ac:dyDescent="0.25">
      <c r="B56">
        <v>2</v>
      </c>
      <c r="C56" s="2">
        <v>3</v>
      </c>
      <c r="E56" s="2"/>
      <c r="G56" s="2"/>
      <c r="Z56" s="8"/>
      <c r="AA56" s="8"/>
    </row>
    <row r="57" spans="1:27" ht="16.5" x14ac:dyDescent="0.25">
      <c r="A57">
        <v>0</v>
      </c>
      <c r="B57">
        <v>300</v>
      </c>
      <c r="C57">
        <v>280</v>
      </c>
      <c r="Z57" s="10"/>
      <c r="AA57" s="8"/>
    </row>
    <row r="58" spans="1:27" ht="16.5" x14ac:dyDescent="0.25">
      <c r="A58">
        <v>6</v>
      </c>
      <c r="B58">
        <v>250</v>
      </c>
      <c r="C58">
        <v>250</v>
      </c>
      <c r="Z58" s="8"/>
      <c r="AA58" s="8"/>
    </row>
    <row r="59" spans="1:27" ht="16.5" x14ac:dyDescent="0.25">
      <c r="A59">
        <v>10</v>
      </c>
      <c r="B59">
        <v>230</v>
      </c>
      <c r="C59">
        <v>230</v>
      </c>
      <c r="Z59" s="10"/>
      <c r="AA59" s="8"/>
    </row>
    <row r="60" spans="1:27" ht="16.5" x14ac:dyDescent="0.25">
      <c r="A60">
        <v>15</v>
      </c>
      <c r="B60">
        <v>190</v>
      </c>
      <c r="C60">
        <v>190</v>
      </c>
      <c r="Z60" s="8"/>
      <c r="AA60" s="8"/>
    </row>
    <row r="61" spans="1:27" ht="16.5" x14ac:dyDescent="0.25">
      <c r="A61">
        <v>100</v>
      </c>
      <c r="B61">
        <v>190</v>
      </c>
      <c r="C61">
        <v>190</v>
      </c>
      <c r="Z61" s="10"/>
      <c r="AA61" s="8"/>
    </row>
    <row r="62" spans="1:27" ht="16.5" x14ac:dyDescent="0.25">
      <c r="Z62" s="8"/>
      <c r="AA62" s="8"/>
    </row>
    <row r="63" spans="1:27" ht="16.5" x14ac:dyDescent="0.25">
      <c r="Z63" s="10"/>
      <c r="AA63" s="8"/>
    </row>
    <row r="64" spans="1:27" ht="16.5" x14ac:dyDescent="0.25">
      <c r="Z64" s="8"/>
      <c r="AA64" s="8"/>
    </row>
    <row r="65" spans="26:27" ht="16.5" x14ac:dyDescent="0.25">
      <c r="Z65" s="10"/>
      <c r="AA65" s="8"/>
    </row>
    <row r="66" spans="26:27" ht="16.5" x14ac:dyDescent="0.25">
      <c r="Z66" s="8"/>
      <c r="AA66" s="8"/>
    </row>
    <row r="67" spans="26:27" ht="16.5" x14ac:dyDescent="0.25">
      <c r="Z67" s="10"/>
      <c r="AA67" s="8"/>
    </row>
    <row r="68" spans="26:27" ht="16.5" x14ac:dyDescent="0.25">
      <c r="Z68" s="8"/>
      <c r="AA68" s="8"/>
    </row>
    <row r="69" spans="26:27" ht="16.5" x14ac:dyDescent="0.25">
      <c r="Z69" s="10"/>
      <c r="AA69" s="8"/>
    </row>
    <row r="79" spans="26:27" ht="16.5" x14ac:dyDescent="0.25">
      <c r="Z79" s="8"/>
    </row>
    <row r="80" spans="26:27" ht="16.5" x14ac:dyDescent="0.25">
      <c r="Z80" s="10"/>
    </row>
    <row r="81" spans="26:26" ht="16.5" x14ac:dyDescent="0.25">
      <c r="Z81" s="8"/>
    </row>
    <row r="82" spans="26:26" ht="16.5" x14ac:dyDescent="0.25">
      <c r="Z82" s="8"/>
    </row>
    <row r="83" spans="26:26" ht="16.5" x14ac:dyDescent="0.25">
      <c r="Z83" s="10"/>
    </row>
    <row r="84" spans="26:26" ht="16.5" x14ac:dyDescent="0.25">
      <c r="Z84" s="8"/>
    </row>
    <row r="85" spans="26:26" ht="16.5" x14ac:dyDescent="0.25">
      <c r="Z85" s="8"/>
    </row>
    <row r="86" spans="26:26" ht="16.5" x14ac:dyDescent="0.25">
      <c r="Z86" s="10"/>
    </row>
    <row r="87" spans="26:26" ht="16.5" x14ac:dyDescent="0.25">
      <c r="Z87" s="8"/>
    </row>
    <row r="88" spans="26:26" ht="16.5" x14ac:dyDescent="0.25">
      <c r="Z88" s="8"/>
    </row>
    <row r="89" spans="26:26" ht="16.5" x14ac:dyDescent="0.25">
      <c r="Z89" s="10"/>
    </row>
    <row r="90" spans="26:26" ht="16.5" x14ac:dyDescent="0.25">
      <c r="Z90" s="8"/>
    </row>
    <row r="91" spans="26:26" ht="16.5" x14ac:dyDescent="0.25">
      <c r="Z91" s="10"/>
    </row>
    <row r="92" spans="26:26" ht="16.5" x14ac:dyDescent="0.25">
      <c r="Z92" s="8"/>
    </row>
    <row r="93" spans="26:26" ht="16.5" x14ac:dyDescent="0.25">
      <c r="Z93" s="10"/>
    </row>
    <row r="94" spans="26:26" ht="16.5" x14ac:dyDescent="0.25">
      <c r="Z94" s="8"/>
    </row>
    <row r="95" spans="26:26" ht="16.5" x14ac:dyDescent="0.25">
      <c r="Z95" s="10"/>
    </row>
    <row r="96" spans="26:26" ht="16.5" x14ac:dyDescent="0.25">
      <c r="Z96" s="8"/>
    </row>
    <row r="97" spans="26:26" ht="16.5" x14ac:dyDescent="0.25">
      <c r="Z97" s="10"/>
    </row>
    <row r="98" spans="26:26" ht="16.5" x14ac:dyDescent="0.25">
      <c r="Z98" s="8"/>
    </row>
    <row r="99" spans="26:26" ht="16.5" x14ac:dyDescent="0.25">
      <c r="Z99" s="10"/>
    </row>
    <row r="100" spans="26:26" ht="16.5" x14ac:dyDescent="0.25">
      <c r="Z100" s="8"/>
    </row>
    <row r="101" spans="26:26" ht="16.5" x14ac:dyDescent="0.25">
      <c r="Z101" s="10"/>
    </row>
    <row r="102" spans="26:26" ht="16.5" x14ac:dyDescent="0.25">
      <c r="Z102" s="8"/>
    </row>
    <row r="103" spans="26:26" ht="16.5" x14ac:dyDescent="0.25">
      <c r="Z103" s="10"/>
    </row>
    <row r="104" spans="26:26" ht="16.5" x14ac:dyDescent="0.25">
      <c r="Z104" s="8"/>
    </row>
    <row r="105" spans="26:26" ht="16.5" x14ac:dyDescent="0.25">
      <c r="Z105" s="10"/>
    </row>
    <row r="106" spans="26:26" ht="16.5" x14ac:dyDescent="0.25">
      <c r="Z106" s="8"/>
    </row>
    <row r="107" spans="26:26" ht="16.5" x14ac:dyDescent="0.25">
      <c r="Z107" s="10"/>
    </row>
    <row r="114" spans="3:26" x14ac:dyDescent="0.2">
      <c r="C114" s="2"/>
      <c r="D114" s="2"/>
    </row>
    <row r="117" spans="3:26" ht="16.5" x14ac:dyDescent="0.25">
      <c r="Z117" s="8"/>
    </row>
    <row r="118" spans="3:26" ht="16.5" x14ac:dyDescent="0.25">
      <c r="Z118" s="10"/>
    </row>
    <row r="119" spans="3:26" ht="16.5" x14ac:dyDescent="0.25">
      <c r="Z119" s="8"/>
    </row>
    <row r="120" spans="3:26" ht="16.5" x14ac:dyDescent="0.25">
      <c r="Z120" s="8"/>
    </row>
    <row r="121" spans="3:26" ht="16.5" x14ac:dyDescent="0.25">
      <c r="Z121" s="10"/>
    </row>
    <row r="122" spans="3:26" ht="16.5" x14ac:dyDescent="0.25">
      <c r="Z122" s="8"/>
    </row>
    <row r="123" spans="3:26" ht="16.5" x14ac:dyDescent="0.25">
      <c r="Z123" s="8"/>
    </row>
    <row r="124" spans="3:26" ht="16.5" x14ac:dyDescent="0.25">
      <c r="Z124" s="10"/>
    </row>
    <row r="125" spans="3:26" ht="16.5" x14ac:dyDescent="0.25">
      <c r="Z125" s="8"/>
    </row>
    <row r="126" spans="3:26" ht="16.5" x14ac:dyDescent="0.25">
      <c r="Z126" s="8"/>
    </row>
    <row r="127" spans="3:26" ht="16.5" x14ac:dyDescent="0.25">
      <c r="Z127" s="10"/>
    </row>
    <row r="128" spans="3:26" ht="16.5" x14ac:dyDescent="0.25">
      <c r="Z128" s="8"/>
    </row>
    <row r="129" spans="26:26" ht="16.5" x14ac:dyDescent="0.25">
      <c r="Z129" s="10"/>
    </row>
    <row r="130" spans="26:26" ht="16.5" x14ac:dyDescent="0.25">
      <c r="Z130" s="8"/>
    </row>
    <row r="131" spans="26:26" ht="16.5" x14ac:dyDescent="0.25">
      <c r="Z131" s="10"/>
    </row>
    <row r="132" spans="26:26" ht="16.5" x14ac:dyDescent="0.25">
      <c r="Z132" s="8"/>
    </row>
    <row r="133" spans="26:26" ht="16.5" x14ac:dyDescent="0.25">
      <c r="Z133" s="10"/>
    </row>
    <row r="134" spans="26:26" ht="16.5" x14ac:dyDescent="0.25">
      <c r="Z134" s="8"/>
    </row>
    <row r="135" spans="26:26" ht="16.5" x14ac:dyDescent="0.25">
      <c r="Z135" s="10"/>
    </row>
    <row r="136" spans="26:26" ht="16.5" x14ac:dyDescent="0.25">
      <c r="Z136" s="8"/>
    </row>
    <row r="137" spans="26:26" ht="16.5" x14ac:dyDescent="0.25">
      <c r="Z137" s="10"/>
    </row>
    <row r="138" spans="26:26" ht="16.5" x14ac:dyDescent="0.25">
      <c r="Z138" s="8"/>
    </row>
    <row r="139" spans="26:26" ht="16.5" x14ac:dyDescent="0.25">
      <c r="Z139" s="10"/>
    </row>
    <row r="140" spans="26:26" ht="16.5" x14ac:dyDescent="0.25">
      <c r="Z140" s="8"/>
    </row>
    <row r="141" spans="26:26" ht="16.5" x14ac:dyDescent="0.25">
      <c r="Z141" s="10"/>
    </row>
    <row r="142" spans="26:26" ht="16.5" x14ac:dyDescent="0.25">
      <c r="Z142" s="8"/>
    </row>
    <row r="143" spans="26:26" ht="16.5" x14ac:dyDescent="0.25">
      <c r="Z143" s="10"/>
    </row>
    <row r="144" spans="26:26" ht="16.5" x14ac:dyDescent="0.25">
      <c r="Z144" s="8"/>
    </row>
    <row r="145" spans="26:27" ht="16.5" x14ac:dyDescent="0.25">
      <c r="Z145" s="10"/>
    </row>
    <row r="155" spans="26:27" ht="16.5" x14ac:dyDescent="0.25">
      <c r="Z155" s="8"/>
      <c r="AA155" s="8"/>
    </row>
    <row r="156" spans="26:27" ht="16.5" x14ac:dyDescent="0.25">
      <c r="Z156" s="10"/>
      <c r="AA156" s="10"/>
    </row>
    <row r="157" spans="26:27" ht="16.5" x14ac:dyDescent="0.25">
      <c r="Z157" s="8"/>
      <c r="AA157" s="8"/>
    </row>
    <row r="158" spans="26:27" ht="16.5" x14ac:dyDescent="0.25">
      <c r="Z158" s="8"/>
      <c r="AA158" s="8"/>
    </row>
    <row r="159" spans="26:27" ht="16.5" x14ac:dyDescent="0.25">
      <c r="Z159" s="10"/>
      <c r="AA159" s="8"/>
    </row>
    <row r="160" spans="26:27" ht="16.5" x14ac:dyDescent="0.25">
      <c r="Z160" s="8"/>
      <c r="AA160" s="8"/>
    </row>
    <row r="161" spans="26:27" ht="16.5" x14ac:dyDescent="0.25">
      <c r="Z161" s="8"/>
      <c r="AA161" s="8"/>
    </row>
    <row r="162" spans="26:27" ht="16.5" x14ac:dyDescent="0.25">
      <c r="Z162" s="10"/>
      <c r="AA162" s="8"/>
    </row>
    <row r="163" spans="26:27" ht="16.5" x14ac:dyDescent="0.25">
      <c r="Z163" s="8"/>
      <c r="AA163" s="8"/>
    </row>
    <row r="164" spans="26:27" ht="16.5" x14ac:dyDescent="0.25">
      <c r="Z164" s="8"/>
      <c r="AA164" s="8"/>
    </row>
    <row r="165" spans="26:27" ht="16.5" x14ac:dyDescent="0.25">
      <c r="Z165" s="10"/>
      <c r="AA165" s="8"/>
    </row>
    <row r="166" spans="26:27" ht="16.5" x14ac:dyDescent="0.25">
      <c r="Z166" s="8"/>
      <c r="AA166" s="8"/>
    </row>
    <row r="167" spans="26:27" ht="16.5" x14ac:dyDescent="0.25">
      <c r="Z167" s="10"/>
      <c r="AA167" s="8"/>
    </row>
    <row r="168" spans="26:27" ht="16.5" x14ac:dyDescent="0.25">
      <c r="Z168" s="8"/>
      <c r="AA168" s="8"/>
    </row>
    <row r="169" spans="26:27" ht="16.5" x14ac:dyDescent="0.25">
      <c r="Z169" s="10"/>
      <c r="AA169" s="8"/>
    </row>
    <row r="170" spans="26:27" ht="16.5" x14ac:dyDescent="0.25">
      <c r="Z170" s="8"/>
      <c r="AA170" s="8"/>
    </row>
    <row r="171" spans="26:27" ht="16.5" x14ac:dyDescent="0.25">
      <c r="Z171" s="10"/>
      <c r="AA171" s="8"/>
    </row>
    <row r="172" spans="26:27" ht="16.5" x14ac:dyDescent="0.25">
      <c r="Z172" s="8"/>
      <c r="AA172" s="8"/>
    </row>
    <row r="173" spans="26:27" ht="16.5" x14ac:dyDescent="0.25">
      <c r="Z173" s="10"/>
      <c r="AA173" s="8"/>
    </row>
    <row r="174" spans="26:27" ht="16.5" x14ac:dyDescent="0.25">
      <c r="Z174" s="8"/>
      <c r="AA174" s="8"/>
    </row>
    <row r="175" spans="26:27" ht="16.5" x14ac:dyDescent="0.25">
      <c r="Z175" s="10"/>
      <c r="AA175" s="8"/>
    </row>
    <row r="176" spans="26:27" ht="16.5" x14ac:dyDescent="0.25">
      <c r="Z176" s="8"/>
      <c r="AA176" s="8"/>
    </row>
    <row r="177" spans="26:27" ht="16.5" x14ac:dyDescent="0.25">
      <c r="Z177" s="10"/>
      <c r="AA177" s="8"/>
    </row>
    <row r="178" spans="26:27" ht="16.5" x14ac:dyDescent="0.25">
      <c r="Z178" s="8"/>
      <c r="AA178" s="8"/>
    </row>
    <row r="179" spans="26:27" ht="16.5" x14ac:dyDescent="0.25">
      <c r="Z179" s="10"/>
      <c r="AA179" s="8"/>
    </row>
    <row r="180" spans="26:27" ht="16.5" x14ac:dyDescent="0.25">
      <c r="Z180" s="8"/>
      <c r="AA180" s="8"/>
    </row>
    <row r="181" spans="26:27" ht="16.5" x14ac:dyDescent="0.25">
      <c r="Z181" s="10"/>
      <c r="AA181" s="8"/>
    </row>
    <row r="182" spans="26:27" ht="16.5" x14ac:dyDescent="0.25">
      <c r="Z182" s="8"/>
      <c r="AA182" s="8"/>
    </row>
    <row r="183" spans="26:27" ht="16.5" x14ac:dyDescent="0.25">
      <c r="Z183" s="10"/>
      <c r="AA183" s="8"/>
    </row>
  </sheetData>
  <dataConsolidate/>
  <mergeCells count="28">
    <mergeCell ref="A1:B1"/>
    <mergeCell ref="I1:J1"/>
    <mergeCell ref="P1:T1"/>
    <mergeCell ref="A2:B2"/>
    <mergeCell ref="C2:L2"/>
    <mergeCell ref="P2:T2"/>
    <mergeCell ref="A3:B3"/>
    <mergeCell ref="C3:E3"/>
    <mergeCell ref="A4:B4"/>
    <mergeCell ref="C4:E4"/>
    <mergeCell ref="P4:T10"/>
    <mergeCell ref="A5:L5"/>
    <mergeCell ref="A7:B7"/>
    <mergeCell ref="I10:J10"/>
    <mergeCell ref="I9:J9"/>
    <mergeCell ref="K9:L9"/>
    <mergeCell ref="K10:L10"/>
    <mergeCell ref="U32:W32"/>
    <mergeCell ref="B44:D44"/>
    <mergeCell ref="B54:D54"/>
    <mergeCell ref="A12:B12"/>
    <mergeCell ref="C12:O12"/>
    <mergeCell ref="I14:J14"/>
    <mergeCell ref="A26:J26"/>
    <mergeCell ref="B32:D32"/>
    <mergeCell ref="Q28:S28"/>
    <mergeCell ref="A30:E30"/>
    <mergeCell ref="Q30:S30"/>
  </mergeCells>
  <dataValidations count="6">
    <dataValidation type="list" showInputMessage="1" showErrorMessage="1" sqref="C3:E3">
      <formula1>$AE$33:$AE$34</formula1>
    </dataValidation>
    <dataValidation type="list" showInputMessage="1" showErrorMessage="1" sqref="C4:E4">
      <formula1>$AG$33:$AG$37</formula1>
    </dataValidation>
    <dataValidation type="list" allowBlank="1" showInputMessage="1" showErrorMessage="1" sqref="F10">
      <formula1>#REF!</formula1>
    </dataValidation>
    <dataValidation type="list" allowBlank="1" showInputMessage="1" showErrorMessage="1" sqref="A10">
      <formula1>$AC$33:$AC$39</formula1>
    </dataValidation>
    <dataValidation type="list" allowBlank="1" showInputMessage="1" showErrorMessage="1" sqref="M10">
      <formula1>$AH$33:$AH$34</formula1>
    </dataValidation>
    <dataValidation type="list" allowBlank="1" showInputMessage="1" showErrorMessage="1" sqref="E10">
      <formula1>$R$35:$R$38</formula1>
    </dataValidation>
  </dataValidations>
  <pageMargins left="0.23622047244094491" right="0.23622047244094491" top="0.23" bottom="0.21" header="0.18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3</vt:i4>
      </vt:variant>
    </vt:vector>
  </HeadingPairs>
  <TitlesOfParts>
    <vt:vector size="6" baseType="lpstr">
      <vt:lpstr>نقل ثقيل</vt:lpstr>
      <vt:lpstr>نقل</vt:lpstr>
      <vt:lpstr>اجرة</vt:lpstr>
      <vt:lpstr>اجرة!Print_Area</vt:lpstr>
      <vt:lpstr>نقل!Print_Area</vt:lpstr>
      <vt:lpstr>'نقل ثقيل'!Print_Area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</cp:lastModifiedBy>
  <cp:lastPrinted>2018-02-14T09:19:07Z</cp:lastPrinted>
  <dcterms:created xsi:type="dcterms:W3CDTF">2017-09-13T09:09:23Z</dcterms:created>
  <dcterms:modified xsi:type="dcterms:W3CDTF">2020-08-31T22:16:54Z</dcterms:modified>
</cp:coreProperties>
</file>