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abeg\Desktop\"/>
    </mc:Choice>
  </mc:AlternateContent>
  <xr:revisionPtr revIDLastSave="0" documentId="13_ncr:1_{28B52B0F-16DE-4750-BED7-9917D0AE2D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definedNames>
    <definedName name="_xlnm.Print_Area" localSheetId="0">'1'!$A$3:$G$43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6" i="2" l="1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AC26" i="2"/>
  <c r="V26" i="2"/>
  <c r="AC25" i="2"/>
  <c r="V25" i="2"/>
  <c r="AC24" i="2"/>
  <c r="V24" i="2"/>
  <c r="AC23" i="2"/>
  <c r="V23" i="2"/>
  <c r="AC22" i="2"/>
  <c r="V22" i="2"/>
  <c r="AC21" i="2"/>
  <c r="V21" i="2"/>
  <c r="AC20" i="2"/>
  <c r="V20" i="2"/>
  <c r="AC19" i="2"/>
  <c r="V19" i="2"/>
  <c r="AC18" i="2"/>
  <c r="V18" i="2"/>
  <c r="AC17" i="2"/>
  <c r="V17" i="2"/>
  <c r="AC16" i="2"/>
  <c r="V16" i="2"/>
  <c r="AC15" i="2"/>
  <c r="AC14" i="2"/>
  <c r="P14" i="2"/>
  <c r="N14" i="2"/>
  <c r="AC13" i="2"/>
  <c r="O13" i="2"/>
  <c r="AC12" i="2"/>
  <c r="P12" i="2"/>
  <c r="AC11" i="2"/>
  <c r="AC10" i="2"/>
  <c r="AC9" i="2"/>
  <c r="AC8" i="2"/>
  <c r="P8" i="2"/>
  <c r="P9" i="2" s="1"/>
  <c r="AC7" i="2"/>
  <c r="AC6" i="2"/>
  <c r="AC5" i="2"/>
  <c r="P5" i="2"/>
  <c r="A8" i="2" s="1"/>
  <c r="AC4" i="2"/>
  <c r="U4" i="2"/>
  <c r="U5" i="2" s="1"/>
  <c r="O3" i="2"/>
  <c r="O6" i="2" s="1"/>
  <c r="Q2" i="2"/>
  <c r="P18" i="2" l="1"/>
  <c r="U2" i="2"/>
  <c r="U6" i="2" s="1"/>
  <c r="U7" i="2" s="1"/>
  <c r="U8" i="2" s="1"/>
  <c r="U9" i="2" s="1"/>
  <c r="U10" i="2" s="1"/>
  <c r="U11" i="2" s="1"/>
  <c r="O8" i="2"/>
  <c r="U12" i="2" l="1"/>
  <c r="U13" i="2" s="1"/>
  <c r="U14" i="2" s="1"/>
  <c r="U15" i="2" s="1"/>
  <c r="P10" i="2"/>
  <c r="M16" i="2" s="1"/>
  <c r="N16" i="2" l="1"/>
  <c r="M17" i="2"/>
  <c r="M18" i="2" l="1"/>
  <c r="N17" i="2"/>
  <c r="T16" i="2"/>
  <c r="O16" i="2"/>
  <c r="U16" i="2"/>
  <c r="X16" i="2"/>
  <c r="Y16" i="2" s="1"/>
  <c r="W16" i="2" l="1"/>
  <c r="O17" i="2"/>
  <c r="U17" i="2"/>
  <c r="X17" i="2"/>
  <c r="Y17" i="2" s="1"/>
  <c r="T17" i="2"/>
  <c r="M19" i="2"/>
  <c r="N18" i="2"/>
  <c r="F12" i="2" l="1"/>
  <c r="D12" i="2" s="1"/>
  <c r="A12" i="2" s="1"/>
  <c r="E12" i="2"/>
  <c r="O18" i="2"/>
  <c r="U18" i="2"/>
  <c r="T18" i="2"/>
  <c r="X18" i="2"/>
  <c r="Y18" i="2" s="1"/>
  <c r="W17" i="2"/>
  <c r="N19" i="2"/>
  <c r="M20" i="2"/>
  <c r="B12" i="2" l="1"/>
  <c r="C12" i="2"/>
  <c r="F13" i="2"/>
  <c r="D13" i="2" s="1"/>
  <c r="A13" i="2" s="1"/>
  <c r="E13" i="2"/>
  <c r="U19" i="2"/>
  <c r="X19" i="2"/>
  <c r="Y19" i="2" s="1"/>
  <c r="O19" i="2"/>
  <c r="T19" i="2"/>
  <c r="W18" i="2"/>
  <c r="M21" i="2"/>
  <c r="N20" i="2"/>
  <c r="C13" i="2" l="1"/>
  <c r="B13" i="2"/>
  <c r="E14" i="2"/>
  <c r="F14" i="2"/>
  <c r="M22" i="2"/>
  <c r="N21" i="2"/>
  <c r="T20" i="2"/>
  <c r="O20" i="2"/>
  <c r="U20" i="2"/>
  <c r="X20" i="2"/>
  <c r="Y20" i="2" s="1"/>
  <c r="W19" i="2"/>
  <c r="D14" i="2" l="1"/>
  <c r="A14" i="2" s="1"/>
  <c r="C14" i="2"/>
  <c r="B14" i="2"/>
  <c r="F15" i="2"/>
  <c r="D15" i="2" s="1"/>
  <c r="A15" i="2" s="1"/>
  <c r="E15" i="2"/>
  <c r="X21" i="2"/>
  <c r="Y21" i="2" s="1"/>
  <c r="O21" i="2"/>
  <c r="U21" i="2"/>
  <c r="T21" i="2"/>
  <c r="W20" i="2"/>
  <c r="M23" i="2"/>
  <c r="N22" i="2"/>
  <c r="B15" i="2" l="1"/>
  <c r="C15" i="2"/>
  <c r="E16" i="2"/>
  <c r="F16" i="2"/>
  <c r="U22" i="2"/>
  <c r="X22" i="2"/>
  <c r="Y22" i="2" s="1"/>
  <c r="T22" i="2"/>
  <c r="O22" i="2"/>
  <c r="M24" i="2"/>
  <c r="N23" i="2"/>
  <c r="W21" i="2"/>
  <c r="B16" i="2" l="1"/>
  <c r="C16" i="2"/>
  <c r="D16" i="2"/>
  <c r="A16" i="2" s="1"/>
  <c r="F17" i="2"/>
  <c r="E17" i="2"/>
  <c r="O23" i="2"/>
  <c r="X23" i="2"/>
  <c r="Y23" i="2" s="1"/>
  <c r="U23" i="2"/>
  <c r="T23" i="2"/>
  <c r="M25" i="2"/>
  <c r="N24" i="2"/>
  <c r="W22" i="2"/>
  <c r="C17" i="2" l="1"/>
  <c r="B17" i="2"/>
  <c r="D17" i="2"/>
  <c r="A17" i="2" s="1"/>
  <c r="E18" i="2"/>
  <c r="F18" i="2"/>
  <c r="D18" i="2" s="1"/>
  <c r="A18" i="2" s="1"/>
  <c r="W23" i="2"/>
  <c r="N25" i="2"/>
  <c r="M26" i="2"/>
  <c r="U24" i="2"/>
  <c r="X24" i="2"/>
  <c r="Y24" i="2" s="1"/>
  <c r="O24" i="2"/>
  <c r="T24" i="2"/>
  <c r="C18" i="2" l="1"/>
  <c r="B18" i="2"/>
  <c r="F19" i="2"/>
  <c r="E19" i="2"/>
  <c r="N26" i="2"/>
  <c r="M27" i="2"/>
  <c r="W24" i="2"/>
  <c r="E20" i="2" s="1"/>
  <c r="T25" i="2"/>
  <c r="U25" i="2"/>
  <c r="X25" i="2"/>
  <c r="Y25" i="2" s="1"/>
  <c r="O25" i="2"/>
  <c r="B19" i="2" l="1"/>
  <c r="C19" i="2"/>
  <c r="D19" i="2"/>
  <c r="A19" i="2" s="1"/>
  <c r="F20" i="2"/>
  <c r="W25" i="2"/>
  <c r="M28" i="2"/>
  <c r="N27" i="2"/>
  <c r="U26" i="2"/>
  <c r="O26" i="2"/>
  <c r="T26" i="2"/>
  <c r="X26" i="2"/>
  <c r="Y26" i="2" s="1"/>
  <c r="B20" i="2" l="1"/>
  <c r="C20" i="2"/>
  <c r="D20" i="2"/>
  <c r="A20" i="2" s="1"/>
  <c r="F21" i="2"/>
  <c r="E21" i="2"/>
  <c r="W26" i="2"/>
  <c r="M29" i="2"/>
  <c r="N28" i="2"/>
  <c r="O27" i="2"/>
  <c r="U27" i="2"/>
  <c r="T27" i="2"/>
  <c r="X27" i="2"/>
  <c r="Y27" i="2" s="1"/>
  <c r="C21" i="2" l="1"/>
  <c r="B21" i="2"/>
  <c r="E22" i="2"/>
  <c r="F22" i="2"/>
  <c r="D21" i="2"/>
  <c r="A21" i="2" s="1"/>
  <c r="T28" i="2"/>
  <c r="U28" i="2"/>
  <c r="X28" i="2"/>
  <c r="Y28" i="2" s="1"/>
  <c r="O28" i="2"/>
  <c r="W27" i="2"/>
  <c r="M30" i="2"/>
  <c r="N29" i="2"/>
  <c r="C22" i="2" l="1"/>
  <c r="B22" i="2"/>
  <c r="D22" i="2"/>
  <c r="A22" i="2" s="1"/>
  <c r="F23" i="2"/>
  <c r="E23" i="2"/>
  <c r="X29" i="2"/>
  <c r="Y29" i="2" s="1"/>
  <c r="O29" i="2"/>
  <c r="T29" i="2"/>
  <c r="U29" i="2"/>
  <c r="N30" i="2"/>
  <c r="M31" i="2"/>
  <c r="W28" i="2"/>
  <c r="D23" i="2" l="1"/>
  <c r="A23" i="2" s="1"/>
  <c r="C23" i="2"/>
  <c r="B23" i="2"/>
  <c r="E24" i="2"/>
  <c r="F24" i="2"/>
  <c r="D24" i="2" s="1"/>
  <c r="A24" i="2" s="1"/>
  <c r="M32" i="2"/>
  <c r="N31" i="2"/>
  <c r="T30" i="2"/>
  <c r="O30" i="2"/>
  <c r="U30" i="2"/>
  <c r="X30" i="2"/>
  <c r="Y30" i="2" s="1"/>
  <c r="W29" i="2"/>
  <c r="B24" i="2" l="1"/>
  <c r="C24" i="2"/>
  <c r="E25" i="2"/>
  <c r="F25" i="2"/>
  <c r="W30" i="2"/>
  <c r="O31" i="2"/>
  <c r="X31" i="2"/>
  <c r="Y31" i="2" s="1"/>
  <c r="U31" i="2"/>
  <c r="T31" i="2"/>
  <c r="N32" i="2"/>
  <c r="M33" i="2"/>
  <c r="D25" i="2" l="1"/>
  <c r="A25" i="2" s="1"/>
  <c r="B25" i="2"/>
  <c r="C25" i="2"/>
  <c r="F26" i="2"/>
  <c r="E26" i="2"/>
  <c r="W31" i="2"/>
  <c r="U32" i="2"/>
  <c r="O32" i="2"/>
  <c r="X32" i="2"/>
  <c r="Y32" i="2" s="1"/>
  <c r="T32" i="2"/>
  <c r="M34" i="2"/>
  <c r="N33" i="2"/>
  <c r="C26" i="2" l="1"/>
  <c r="B26" i="2"/>
  <c r="F27" i="2"/>
  <c r="E27" i="2"/>
  <c r="D26" i="2"/>
  <c r="A26" i="2" s="1"/>
  <c r="O33" i="2"/>
  <c r="U33" i="2"/>
  <c r="T33" i="2"/>
  <c r="X33" i="2"/>
  <c r="Y33" i="2" s="1"/>
  <c r="N34" i="2"/>
  <c r="M35" i="2"/>
  <c r="W32" i="2"/>
  <c r="D27" i="2" l="1"/>
  <c r="A27" i="2" s="1"/>
  <c r="B27" i="2"/>
  <c r="C27" i="2"/>
  <c r="E28" i="2"/>
  <c r="F28" i="2"/>
  <c r="W33" i="2"/>
  <c r="O34" i="2"/>
  <c r="X34" i="2"/>
  <c r="Y34" i="2" s="1"/>
  <c r="U34" i="2"/>
  <c r="T34" i="2"/>
  <c r="M36" i="2"/>
  <c r="N35" i="2"/>
  <c r="D28" i="2" l="1"/>
  <c r="A28" i="2" s="1"/>
  <c r="B28" i="2"/>
  <c r="C28" i="2"/>
  <c r="E29" i="2"/>
  <c r="F29" i="2"/>
  <c r="D29" i="2" s="1"/>
  <c r="A29" i="2" s="1"/>
  <c r="W34" i="2"/>
  <c r="T35" i="2"/>
  <c r="O35" i="2"/>
  <c r="X35" i="2"/>
  <c r="Y35" i="2" s="1"/>
  <c r="U35" i="2"/>
  <c r="N36" i="2"/>
  <c r="M37" i="2"/>
  <c r="C29" i="2" l="1"/>
  <c r="B29" i="2"/>
  <c r="E30" i="2"/>
  <c r="F30" i="2"/>
  <c r="W35" i="2"/>
  <c r="M38" i="2"/>
  <c r="N37" i="2"/>
  <c r="T36" i="2"/>
  <c r="U36" i="2"/>
  <c r="O36" i="2"/>
  <c r="X36" i="2"/>
  <c r="Y36" i="2" s="1"/>
  <c r="C30" i="2" l="1"/>
  <c r="B30" i="2"/>
  <c r="F31" i="2"/>
  <c r="E31" i="2"/>
  <c r="D30" i="2"/>
  <c r="A30" i="2" s="1"/>
  <c r="N38" i="2"/>
  <c r="M39" i="2"/>
  <c r="X37" i="2"/>
  <c r="Y37" i="2" s="1"/>
  <c r="O37" i="2"/>
  <c r="T37" i="2"/>
  <c r="U37" i="2"/>
  <c r="W36" i="2"/>
  <c r="B31" i="2" l="1"/>
  <c r="C31" i="2"/>
  <c r="D31" i="2"/>
  <c r="A31" i="2" s="1"/>
  <c r="E32" i="2"/>
  <c r="F32" i="2"/>
  <c r="W37" i="2"/>
  <c r="M40" i="2"/>
  <c r="N39" i="2"/>
  <c r="X38" i="2"/>
  <c r="Y38" i="2" s="1"/>
  <c r="T38" i="2"/>
  <c r="O38" i="2"/>
  <c r="U38" i="2"/>
  <c r="D32" i="2" l="1"/>
  <c r="A32" i="2" s="1"/>
  <c r="B32" i="2"/>
  <c r="C32" i="2"/>
  <c r="F33" i="2"/>
  <c r="E33" i="2"/>
  <c r="W38" i="2"/>
  <c r="O39" i="2"/>
  <c r="T39" i="2"/>
  <c r="X39" i="2"/>
  <c r="Y39" i="2" s="1"/>
  <c r="U39" i="2"/>
  <c r="N40" i="2"/>
  <c r="M41" i="2"/>
  <c r="B33" i="2" l="1"/>
  <c r="C33" i="2"/>
  <c r="E34" i="2"/>
  <c r="F34" i="2"/>
  <c r="D33" i="2"/>
  <c r="A33" i="2" s="1"/>
  <c r="W39" i="2"/>
  <c r="N41" i="2"/>
  <c r="M42" i="2"/>
  <c r="T40" i="2"/>
  <c r="U40" i="2"/>
  <c r="X40" i="2"/>
  <c r="Y40" i="2" s="1"/>
  <c r="O40" i="2"/>
  <c r="C34" i="2" l="1"/>
  <c r="B34" i="2"/>
  <c r="F35" i="2"/>
  <c r="E35" i="2"/>
  <c r="D34" i="2"/>
  <c r="A34" i="2" s="1"/>
  <c r="M43" i="2"/>
  <c r="N42" i="2"/>
  <c r="X41" i="2"/>
  <c r="Y41" i="2" s="1"/>
  <c r="U41" i="2"/>
  <c r="O41" i="2"/>
  <c r="T41" i="2"/>
  <c r="W40" i="2"/>
  <c r="D35" i="2" l="1"/>
  <c r="A35" i="2" s="1"/>
  <c r="C35" i="2"/>
  <c r="B35" i="2"/>
  <c r="F36" i="2"/>
  <c r="E36" i="2"/>
  <c r="U42" i="2"/>
  <c r="T42" i="2"/>
  <c r="X42" i="2"/>
  <c r="Y42" i="2" s="1"/>
  <c r="O42" i="2"/>
  <c r="W41" i="2"/>
  <c r="M44" i="2"/>
  <c r="N43" i="2"/>
  <c r="B36" i="2" l="1"/>
  <c r="C36" i="2"/>
  <c r="E37" i="2"/>
  <c r="F37" i="2"/>
  <c r="D36" i="2"/>
  <c r="A36" i="2" s="1"/>
  <c r="W42" i="2"/>
  <c r="T43" i="2"/>
  <c r="X43" i="2"/>
  <c r="Y43" i="2" s="1"/>
  <c r="O43" i="2"/>
  <c r="U43" i="2"/>
  <c r="M45" i="2"/>
  <c r="N44" i="2"/>
  <c r="B37" i="2" l="1"/>
  <c r="C37" i="2"/>
  <c r="D37" i="2"/>
  <c r="A37" i="2" s="1"/>
  <c r="W43" i="2"/>
  <c r="F39" i="2" s="1"/>
  <c r="E38" i="2"/>
  <c r="F38" i="2"/>
  <c r="T44" i="2"/>
  <c r="O44" i="2"/>
  <c r="U44" i="2"/>
  <c r="X44" i="2"/>
  <c r="Y44" i="2" s="1"/>
  <c r="N45" i="2"/>
  <c r="M46" i="2"/>
  <c r="C38" i="2" l="1"/>
  <c r="B38" i="2"/>
  <c r="B39" i="2"/>
  <c r="C39" i="2"/>
  <c r="D39" i="2"/>
  <c r="A39" i="2" s="1"/>
  <c r="E39" i="2"/>
  <c r="D38" i="2"/>
  <c r="A38" i="2" s="1"/>
  <c r="W44" i="2"/>
  <c r="N46" i="2"/>
  <c r="T45" i="2"/>
  <c r="X45" i="2"/>
  <c r="Y45" i="2" s="1"/>
  <c r="O45" i="2"/>
  <c r="U45" i="2"/>
  <c r="F40" i="2" l="1"/>
  <c r="E40" i="2"/>
  <c r="W45" i="2"/>
  <c r="T46" i="2"/>
  <c r="O46" i="2"/>
  <c r="U46" i="2"/>
  <c r="X46" i="2"/>
  <c r="Y46" i="2" s="1"/>
  <c r="D40" i="2" l="1"/>
  <c r="A40" i="2" s="1"/>
  <c r="B40" i="2"/>
  <c r="C40" i="2"/>
  <c r="E41" i="2"/>
  <c r="F41" i="2"/>
  <c r="W46" i="2"/>
  <c r="B41" i="2" l="1"/>
  <c r="C41" i="2"/>
  <c r="E42" i="2"/>
  <c r="F42" i="2"/>
  <c r="D41" i="2"/>
  <c r="A41" i="2" s="1"/>
  <c r="D42" i="2" l="1"/>
  <c r="A42" i="2" s="1"/>
  <c r="C42" i="2"/>
  <c r="B42" i="2"/>
</calcChain>
</file>

<file path=xl/sharedStrings.xml><?xml version="1.0" encoding="utf-8"?>
<sst xmlns="http://schemas.openxmlformats.org/spreadsheetml/2006/main" count="86" uniqueCount="79">
  <si>
    <t>إختر السنة من هنا</t>
  </si>
  <si>
    <t>إختر الشهر من هنا</t>
  </si>
  <si>
    <t>توقيت انتهاء الدوام المسائي</t>
  </si>
  <si>
    <t>عطلة نهاية الأسبوع</t>
  </si>
  <si>
    <t>Année : 2016</t>
  </si>
  <si>
    <t>Année : 2017</t>
  </si>
  <si>
    <t>Année : 2018</t>
  </si>
  <si>
    <t>Année : 2019</t>
  </si>
  <si>
    <t>Année : 2020</t>
  </si>
  <si>
    <t>Année : 2021</t>
  </si>
  <si>
    <t>Année : 2022</t>
  </si>
  <si>
    <t>Année : 2023</t>
  </si>
  <si>
    <t>Année : 2024</t>
  </si>
  <si>
    <t>Année : 2025</t>
  </si>
  <si>
    <t>"</t>
  </si>
  <si>
    <t>Année : 2026</t>
  </si>
  <si>
    <t>Année : 2027</t>
  </si>
  <si>
    <t>…</t>
  </si>
  <si>
    <t>Année : 2028</t>
  </si>
  <si>
    <t>Année : 2029</t>
  </si>
  <si>
    <t>DiManche</t>
  </si>
  <si>
    <t>Année : 2030</t>
  </si>
  <si>
    <t>Lundi</t>
  </si>
  <si>
    <t>Année : 2031</t>
  </si>
  <si>
    <t>Mardi</t>
  </si>
  <si>
    <t>Année : 2032</t>
  </si>
  <si>
    <t>Mercredi</t>
  </si>
  <si>
    <t>Année : 2033</t>
  </si>
  <si>
    <t>Jeudi</t>
  </si>
  <si>
    <t>Année : 2034</t>
  </si>
  <si>
    <t>Vendredi</t>
  </si>
  <si>
    <t>Année : 2035</t>
  </si>
  <si>
    <t>SaMedi</t>
  </si>
  <si>
    <t>Année : 2036</t>
  </si>
  <si>
    <t>Année : 2037</t>
  </si>
  <si>
    <t>Année : 2038</t>
  </si>
  <si>
    <t>Jeudi apres midi - Vendredi</t>
  </si>
  <si>
    <t>vendredi</t>
  </si>
  <si>
    <t>Vendredi-semedi</t>
  </si>
  <si>
    <t>الشـــــهر: جانـــــفي</t>
  </si>
  <si>
    <t>الشـــــهر: فيفــــــري</t>
  </si>
  <si>
    <t>الشـــــهر: مـــــارس</t>
  </si>
  <si>
    <t>الشـــــهر: أفريـــــل</t>
  </si>
  <si>
    <t>الشـــــهر: مـــــــاي</t>
  </si>
  <si>
    <t>الشـــــهر: جـــــوان</t>
  </si>
  <si>
    <t>الشـــــهر: جويلـــية</t>
  </si>
  <si>
    <t>الشـــــهر: أوت</t>
  </si>
  <si>
    <t>الشـــــهر: سبتمــبر</t>
  </si>
  <si>
    <t>الشـــــهر: أكتوبـــر</t>
  </si>
  <si>
    <t>الشـــــهر: نوفمــــبر</t>
  </si>
  <si>
    <t>الشـــــهر: ديسمـــبر</t>
  </si>
  <si>
    <t>جانفــــــــــــي</t>
  </si>
  <si>
    <t>فيفــــــــــــري</t>
  </si>
  <si>
    <t>مـــــــــــارس</t>
  </si>
  <si>
    <t>أفريــــــــــــل</t>
  </si>
  <si>
    <t>مــــــــــــــاي</t>
  </si>
  <si>
    <t>جــــــــــــوان</t>
  </si>
  <si>
    <t>جويلــــــــــية</t>
  </si>
  <si>
    <t>أوت</t>
  </si>
  <si>
    <t>سبتمــــــــــبر</t>
  </si>
  <si>
    <t>أكتوبــــــــــر</t>
  </si>
  <si>
    <t>نوفمــــــــــبر</t>
  </si>
  <si>
    <t>ديسمـــــــــبر</t>
  </si>
  <si>
    <t>///</t>
  </si>
  <si>
    <t>الأيام</t>
  </si>
  <si>
    <t>ساعة الدخول / الخروج</t>
  </si>
  <si>
    <t>الامضــــــــــــــاء</t>
  </si>
  <si>
    <t>الهيــئة المستخدمــــــة</t>
  </si>
  <si>
    <t>كــــــــــــــشف الحضــــــــــــــور</t>
  </si>
  <si>
    <t>مديرية النشاط الاجتماعي والتضامن لولاية خنشلة</t>
  </si>
  <si>
    <t>الجمهــــورية الجزائريــــــة الديمقراطــــــــية الشعبـــــــية</t>
  </si>
  <si>
    <t>وزارة التضامــن الوطني والأسرة وقضايا المرأة</t>
  </si>
  <si>
    <t>وكـــــالة التنمــــية الاجتماعـــــية</t>
  </si>
  <si>
    <r>
      <t xml:space="preserve">الشهادة المحصل عليها: </t>
    </r>
    <r>
      <rPr>
        <sz val="11"/>
        <color theme="1"/>
        <rFont val="Arial"/>
        <family val="2"/>
      </rPr>
      <t>…......................................................</t>
    </r>
    <r>
      <rPr>
        <sz val="14"/>
        <color theme="1"/>
        <rFont val="Arial"/>
        <family val="2"/>
      </rPr>
      <t xml:space="preserve">         </t>
    </r>
  </si>
  <si>
    <r>
      <t xml:space="preserve">عدد أيام العـمل: </t>
    </r>
    <r>
      <rPr>
        <sz val="11"/>
        <color theme="1"/>
        <rFont val="Arial"/>
        <family val="2"/>
      </rPr>
      <t>.......................</t>
    </r>
  </si>
  <si>
    <t xml:space="preserve">الاســـم: </t>
  </si>
  <si>
    <t xml:space="preserve">اللـــقب: </t>
  </si>
  <si>
    <t xml:space="preserve">العــــقد: </t>
  </si>
  <si>
    <t xml:space="preserve">تاريخ التنصيب: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</si>
</sst>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 mmmm\ yyyy;@"/>
    <numFmt numFmtId="165" formatCode="[$-40C]d/mmm/yyyy;@"/>
    <numFmt numFmtId="166" formatCode="00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</font>
    <font>
      <sz val="14"/>
      <color theme="1"/>
      <name val="Arial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Imprint MT Shadow"/>
      <family val="5"/>
    </font>
    <font>
      <sz val="12"/>
      <color theme="1"/>
      <name val="Arial"/>
      <family val="2"/>
      <scheme val="minor"/>
    </font>
    <font>
      <b/>
      <sz val="14"/>
      <color theme="1"/>
      <name val="Baskerville Old Face"/>
      <family val="1"/>
    </font>
    <font>
      <sz val="14"/>
      <color theme="1"/>
      <name val="Arial"/>
      <family val="2"/>
    </font>
    <font>
      <u/>
      <sz val="20"/>
      <color theme="1"/>
      <name val="Imprint MT Shadow"/>
      <family val="5"/>
    </font>
    <font>
      <b/>
      <u/>
      <sz val="18"/>
      <color theme="1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Fill="1" applyProtection="1">
      <protection locked="0" hidden="1"/>
    </xf>
    <xf numFmtId="0" fontId="0" fillId="0" borderId="0" xfId="0" applyFill="1"/>
    <xf numFmtId="0" fontId="1" fillId="0" borderId="0" xfId="0" applyFont="1" applyAlignment="1" applyProtection="1">
      <alignment horizontal="left"/>
      <protection locked="0" hidden="1"/>
    </xf>
    <xf numFmtId="0" fontId="2" fillId="0" borderId="0" xfId="0" applyFont="1" applyProtection="1">
      <protection locked="0" hidden="1"/>
    </xf>
    <xf numFmtId="164" fontId="0" fillId="0" borderId="0" xfId="0" applyNumberFormat="1" applyProtection="1"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165" fontId="0" fillId="0" borderId="0" xfId="0" applyNumberFormat="1" applyProtection="1">
      <protection locked="0" hidden="1"/>
    </xf>
    <xf numFmtId="14" fontId="0" fillId="0" borderId="0" xfId="0" applyNumberFormat="1" applyProtection="1">
      <protection locked="0" hidden="1"/>
    </xf>
    <xf numFmtId="0" fontId="3" fillId="0" borderId="0" xfId="0" applyFont="1" applyAlignment="1" applyProtection="1">
      <alignment horizontal="right" vertical="center"/>
      <protection locked="0" hidden="1"/>
    </xf>
    <xf numFmtId="0" fontId="0" fillId="0" borderId="0" xfId="0" applyNumberFormat="1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 hidden="1"/>
    </xf>
    <xf numFmtId="0" fontId="7" fillId="0" borderId="0" xfId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0" xfId="0" applyProtection="1"/>
    <xf numFmtId="0" fontId="4" fillId="0" borderId="0" xfId="0" applyFont="1" applyBorder="1" applyAlignment="1" applyProtection="1">
      <protection locked="0"/>
    </xf>
    <xf numFmtId="0" fontId="0" fillId="0" borderId="0" xfId="0" applyBorder="1" applyProtection="1">
      <protection hidden="1"/>
    </xf>
    <xf numFmtId="0" fontId="5" fillId="0" borderId="0" xfId="0" applyFont="1" applyBorder="1" applyAlignment="1" applyProtection="1">
      <protection locked="0"/>
    </xf>
    <xf numFmtId="14" fontId="5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hidden="1"/>
    </xf>
    <xf numFmtId="20" fontId="0" fillId="0" borderId="0" xfId="0" applyNumberFormat="1" applyProtection="1">
      <protection locked="0" hidden="1"/>
    </xf>
    <xf numFmtId="20" fontId="0" fillId="0" borderId="0" xfId="0" applyNumberFormat="1" applyAlignment="1" applyProtection="1">
      <alignment horizontal="left" vertical="center"/>
      <protection locked="0" hidden="1"/>
    </xf>
    <xf numFmtId="20" fontId="6" fillId="0" borderId="1" xfId="0" applyNumberFormat="1" applyFont="1" applyBorder="1" applyAlignment="1" applyProtection="1">
      <alignment horizontal="left" vertical="center" wrapText="1"/>
      <protection locked="0" hidden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1" fillId="5" borderId="0" xfId="0" applyFont="1" applyFill="1" applyAlignment="1" applyProtection="1">
      <alignment horizontal="center" vertical="center" wrapText="1"/>
      <protection hidden="1"/>
    </xf>
    <xf numFmtId="0" fontId="1" fillId="4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20" fontId="12" fillId="0" borderId="1" xfId="0" applyNumberFormat="1" applyFont="1" applyBorder="1" applyAlignment="1" applyProtection="1">
      <alignment horizontal="center" vertical="center" wrapText="1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20" fontId="12" fillId="0" borderId="2" xfId="0" applyNumberFormat="1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20" fontId="12" fillId="0" borderId="3" xfId="0" applyNumberFormat="1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vertical="center"/>
    </xf>
    <xf numFmtId="0" fontId="12" fillId="0" borderId="0" xfId="0" applyNumberFormat="1" applyFont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vertical="center"/>
    </xf>
    <xf numFmtId="0" fontId="12" fillId="0" borderId="6" xfId="0" applyNumberFormat="1" applyFont="1" applyBorder="1" applyAlignment="1">
      <alignment horizontal="right" vertical="center"/>
    </xf>
    <xf numFmtId="0" fontId="15" fillId="0" borderId="0" xfId="0" applyNumberFormat="1" applyFont="1" applyAlignment="1">
      <alignment horizontal="center" vertical="top"/>
    </xf>
    <xf numFmtId="0" fontId="14" fillId="0" borderId="0" xfId="0" applyNumberFormat="1" applyFont="1" applyAlignment="1">
      <alignment horizontal="center"/>
    </xf>
  </cellXfs>
  <cellStyles count="2">
    <cellStyle name="Lien hypertexte" xfId="1" builtinId="8"/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2" fmlaLink="$P$15" fmlaRange="$R$27:$R$28" noThreeD="1" sel="1" val="0"/>
</file>

<file path=xl/ctrlProps/ctrlProp2.xml><?xml version="1.0" encoding="utf-8"?>
<formControlPr xmlns="http://schemas.microsoft.com/office/spreadsheetml/2009/9/main" objectType="Drop" dropStyle="combo" dx="22" fmlaLink="$P$30" fmlaRange="$R$30:$R$32" noThreeD="1" sel="3" val="0"/>
</file>

<file path=xl/ctrlProps/ctrlProp3.xml><?xml version="1.0" encoding="utf-8"?>
<formControlPr xmlns="http://schemas.microsoft.com/office/spreadsheetml/2009/9/main" objectType="Drop" dropLines="12" dropStyle="combo" dx="22" fmlaLink="P4" fmlaRange="$T$4:$T$15" noThreeD="1" sel="9" val="0"/>
</file>

<file path=xl/ctrlProps/ctrlProp4.xml><?xml version="1.0" encoding="utf-8"?>
<formControlPr xmlns="http://schemas.microsoft.com/office/spreadsheetml/2009/9/main" objectType="Drop" dropLines="12" dropStyle="combo" dx="22" fmlaLink="O4" fmlaRange="$AA$4:$AA$26" noThreeD="1" sel="5" val="3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10</xdr:row>
      <xdr:rowOff>224118</xdr:rowOff>
    </xdr:from>
    <xdr:ext cx="213899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11</xdr:row>
      <xdr:rowOff>224118</xdr:rowOff>
    </xdr:from>
    <xdr:ext cx="213899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41</xdr:row>
      <xdr:rowOff>224118</xdr:rowOff>
    </xdr:from>
    <xdr:ext cx="213899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0" y="1190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11</xdr:row>
      <xdr:rowOff>224118</xdr:rowOff>
    </xdr:from>
    <xdr:ext cx="213899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0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0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0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41</xdr:row>
      <xdr:rowOff>224118</xdr:rowOff>
    </xdr:from>
    <xdr:ext cx="213899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0" y="1190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41</xdr:row>
      <xdr:rowOff>224118</xdr:rowOff>
    </xdr:from>
    <xdr:ext cx="213899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0" y="1190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11</xdr:row>
      <xdr:rowOff>224118</xdr:rowOff>
    </xdr:from>
    <xdr:ext cx="213899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0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0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0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0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0" y="384560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0" y="413333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0" y="442107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0" y="470880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0" y="499654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0" y="528427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0" y="557200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0" y="585974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0" y="614747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0" y="643521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0" y="672294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0" y="701068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0" y="729841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0" y="758614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0" y="787388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0" y="816161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0" y="844935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0" y="873708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0" y="902482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0" y="931255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0" y="960029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0" y="988802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0" y="10175759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0" y="10463493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0" y="10751227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0" y="11038962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0" y="11326696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0" y="11614431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41</xdr:row>
      <xdr:rowOff>224118</xdr:rowOff>
    </xdr:from>
    <xdr:ext cx="213899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0" y="1190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41</xdr:row>
      <xdr:rowOff>224118</xdr:rowOff>
    </xdr:from>
    <xdr:ext cx="213899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0" y="1190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41</xdr:row>
      <xdr:rowOff>224118</xdr:rowOff>
    </xdr:from>
    <xdr:ext cx="213899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0" y="1190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19050</xdr:rowOff>
        </xdr:from>
        <xdr:to>
          <xdr:col>1</xdr:col>
          <xdr:colOff>923925</xdr:colOff>
          <xdr:row>2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</xdr:row>
          <xdr:rowOff>9525</xdr:rowOff>
        </xdr:from>
        <xdr:to>
          <xdr:col>1</xdr:col>
          <xdr:colOff>38100</xdr:colOff>
          <xdr:row>2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19050</xdr:rowOff>
        </xdr:from>
        <xdr:to>
          <xdr:col>3</xdr:col>
          <xdr:colOff>0</xdr:colOff>
          <xdr:row>2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</xdr:row>
          <xdr:rowOff>0</xdr:rowOff>
        </xdr:from>
        <xdr:to>
          <xdr:col>4</xdr:col>
          <xdr:colOff>28575</xdr:colOff>
          <xdr:row>2</xdr:row>
          <xdr:rowOff>9525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0</xdr:colOff>
      <xdr:row>12</xdr:row>
      <xdr:rowOff>224118</xdr:rowOff>
    </xdr:from>
    <xdr:ext cx="213899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13</xdr:row>
      <xdr:rowOff>224118</xdr:rowOff>
    </xdr:from>
    <xdr:ext cx="213899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14</xdr:row>
      <xdr:rowOff>224118</xdr:rowOff>
    </xdr:from>
    <xdr:ext cx="213899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15</xdr:row>
      <xdr:rowOff>224118</xdr:rowOff>
    </xdr:from>
    <xdr:ext cx="213899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16</xdr:row>
      <xdr:rowOff>224118</xdr:rowOff>
    </xdr:from>
    <xdr:ext cx="213899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17</xdr:row>
      <xdr:rowOff>224118</xdr:rowOff>
    </xdr:from>
    <xdr:ext cx="213899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18</xdr:row>
      <xdr:rowOff>224118</xdr:rowOff>
    </xdr:from>
    <xdr:ext cx="213899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19</xdr:row>
      <xdr:rowOff>224118</xdr:rowOff>
    </xdr:from>
    <xdr:ext cx="213899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20</xdr:row>
      <xdr:rowOff>224118</xdr:rowOff>
    </xdr:from>
    <xdr:ext cx="213899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21</xdr:row>
      <xdr:rowOff>224118</xdr:rowOff>
    </xdr:from>
    <xdr:ext cx="213899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22</xdr:row>
      <xdr:rowOff>224118</xdr:rowOff>
    </xdr:from>
    <xdr:ext cx="213899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23</xdr:row>
      <xdr:rowOff>224118</xdr:rowOff>
    </xdr:from>
    <xdr:ext cx="213899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24</xdr:row>
      <xdr:rowOff>224118</xdr:rowOff>
    </xdr:from>
    <xdr:ext cx="213899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25</xdr:row>
      <xdr:rowOff>224118</xdr:rowOff>
    </xdr:from>
    <xdr:ext cx="213899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26</xdr:row>
      <xdr:rowOff>224118</xdr:rowOff>
    </xdr:from>
    <xdr:ext cx="213899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27</xdr:row>
      <xdr:rowOff>224118</xdr:rowOff>
    </xdr:from>
    <xdr:ext cx="213899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28</xdr:row>
      <xdr:rowOff>224118</xdr:rowOff>
    </xdr:from>
    <xdr:ext cx="213899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29</xdr:row>
      <xdr:rowOff>224118</xdr:rowOff>
    </xdr:from>
    <xdr:ext cx="213899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30</xdr:row>
      <xdr:rowOff>224118</xdr:rowOff>
    </xdr:from>
    <xdr:ext cx="213899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31</xdr:row>
      <xdr:rowOff>224118</xdr:rowOff>
    </xdr:from>
    <xdr:ext cx="213899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32</xdr:row>
      <xdr:rowOff>224118</xdr:rowOff>
    </xdr:from>
    <xdr:ext cx="213899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33</xdr:row>
      <xdr:rowOff>224118</xdr:rowOff>
    </xdr:from>
    <xdr:ext cx="213899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34</xdr:row>
      <xdr:rowOff>224118</xdr:rowOff>
    </xdr:from>
    <xdr:ext cx="213899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35</xdr:row>
      <xdr:rowOff>224118</xdr:rowOff>
    </xdr:from>
    <xdr:ext cx="213899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36</xdr:row>
      <xdr:rowOff>224118</xdr:rowOff>
    </xdr:from>
    <xdr:ext cx="213899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37</xdr:row>
      <xdr:rowOff>224118</xdr:rowOff>
    </xdr:from>
    <xdr:ext cx="213899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38</xdr:row>
      <xdr:rowOff>224118</xdr:rowOff>
    </xdr:from>
    <xdr:ext cx="213899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9882188" y="3012165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39</xdr:row>
      <xdr:rowOff>224118</xdr:rowOff>
    </xdr:from>
    <xdr:ext cx="213899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9882188" y="3270134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  <xdr:oneCellAnchor>
    <xdr:from>
      <xdr:col>6</xdr:col>
      <xdr:colOff>0</xdr:colOff>
      <xdr:row>40</xdr:row>
      <xdr:rowOff>224118</xdr:rowOff>
    </xdr:from>
    <xdr:ext cx="213899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9882188" y="3557868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ar-DZ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6C61-A0DA-41D2-B103-355F488FE638}">
  <dimension ref="A1:AH50"/>
  <sheetViews>
    <sheetView tabSelected="1" zoomScale="96" zoomScaleNormal="96" zoomScaleSheetLayoutView="85" zoomScalePageLayoutView="70" workbookViewId="0">
      <pane ySplit="2" topLeftCell="A3" activePane="bottomLeft" state="frozen"/>
      <selection pane="bottomLeft" activeCell="D10" sqref="D10:G10"/>
    </sheetView>
  </sheetViews>
  <sheetFormatPr baseColWidth="10" defaultRowHeight="14.25" x14ac:dyDescent="0.2"/>
  <cols>
    <col min="1" max="1" width="24.75" customWidth="1"/>
    <col min="2" max="3" width="12.25" customWidth="1"/>
    <col min="4" max="4" width="24.75" customWidth="1"/>
    <col min="5" max="6" width="12.5" customWidth="1"/>
    <col min="7" max="7" width="7.875" customWidth="1"/>
    <col min="8" max="8" width="25.25" customWidth="1"/>
    <col min="9" max="9" width="20.75" customWidth="1"/>
    <col min="10" max="10" width="21.75" customWidth="1"/>
    <col min="11" max="11" width="20.75" customWidth="1"/>
    <col min="12" max="12" width="23.375" style="2" customWidth="1"/>
    <col min="13" max="13" width="17.375" style="3" customWidth="1"/>
    <col min="14" max="26" width="15.875" style="3" customWidth="1"/>
    <col min="27" max="27" width="15.875" style="4" customWidth="1"/>
    <col min="28" max="31" width="15.875" style="3" customWidth="1"/>
    <col min="32" max="32" width="15.875" style="2" customWidth="1"/>
    <col min="33" max="33" width="15.875" style="21" customWidth="1"/>
    <col min="34" max="34" width="11.375" style="21" customWidth="1"/>
    <col min="256" max="256" width="6.75" customWidth="1"/>
    <col min="257" max="257" width="5.375" customWidth="1"/>
    <col min="258" max="258" width="1.125" customWidth="1"/>
    <col min="259" max="259" width="13.75" customWidth="1"/>
    <col min="260" max="260" width="19.75" customWidth="1"/>
    <col min="261" max="261" width="25.25" customWidth="1"/>
    <col min="262" max="262" width="19.75" customWidth="1"/>
    <col min="263" max="264" width="25.25" customWidth="1"/>
    <col min="265" max="265" width="20.75" customWidth="1"/>
    <col min="266" max="266" width="21.75" customWidth="1"/>
    <col min="267" max="267" width="20.75" customWidth="1"/>
    <col min="268" max="268" width="23.375" customWidth="1"/>
    <col min="269" max="287" width="0" hidden="1" customWidth="1"/>
    <col min="288" max="289" width="15.875" customWidth="1"/>
    <col min="290" max="290" width="11.375" customWidth="1"/>
    <col min="512" max="512" width="6.75" customWidth="1"/>
    <col min="513" max="513" width="5.375" customWidth="1"/>
    <col min="514" max="514" width="1.125" customWidth="1"/>
    <col min="515" max="515" width="13.75" customWidth="1"/>
    <col min="516" max="516" width="19.75" customWidth="1"/>
    <col min="517" max="517" width="25.25" customWidth="1"/>
    <col min="518" max="518" width="19.75" customWidth="1"/>
    <col min="519" max="520" width="25.25" customWidth="1"/>
    <col min="521" max="521" width="20.75" customWidth="1"/>
    <col min="522" max="522" width="21.75" customWidth="1"/>
    <col min="523" max="523" width="20.75" customWidth="1"/>
    <col min="524" max="524" width="23.375" customWidth="1"/>
    <col min="525" max="543" width="0" hidden="1" customWidth="1"/>
    <col min="544" max="545" width="15.875" customWidth="1"/>
    <col min="546" max="546" width="11.375" customWidth="1"/>
    <col min="768" max="768" width="6.75" customWidth="1"/>
    <col min="769" max="769" width="5.375" customWidth="1"/>
    <col min="770" max="770" width="1.125" customWidth="1"/>
    <col min="771" max="771" width="13.75" customWidth="1"/>
    <col min="772" max="772" width="19.75" customWidth="1"/>
    <col min="773" max="773" width="25.25" customWidth="1"/>
    <col min="774" max="774" width="19.75" customWidth="1"/>
    <col min="775" max="776" width="25.25" customWidth="1"/>
    <col min="777" max="777" width="20.75" customWidth="1"/>
    <col min="778" max="778" width="21.75" customWidth="1"/>
    <col min="779" max="779" width="20.75" customWidth="1"/>
    <col min="780" max="780" width="23.375" customWidth="1"/>
    <col min="781" max="799" width="0" hidden="1" customWidth="1"/>
    <col min="800" max="801" width="15.875" customWidth="1"/>
    <col min="802" max="802" width="11.375" customWidth="1"/>
    <col min="1024" max="1024" width="6.75" customWidth="1"/>
    <col min="1025" max="1025" width="5.375" customWidth="1"/>
    <col min="1026" max="1026" width="1.125" customWidth="1"/>
    <col min="1027" max="1027" width="13.75" customWidth="1"/>
    <col min="1028" max="1028" width="19.75" customWidth="1"/>
    <col min="1029" max="1029" width="25.25" customWidth="1"/>
    <col min="1030" max="1030" width="19.75" customWidth="1"/>
    <col min="1031" max="1032" width="25.25" customWidth="1"/>
    <col min="1033" max="1033" width="20.75" customWidth="1"/>
    <col min="1034" max="1034" width="21.75" customWidth="1"/>
    <col min="1035" max="1035" width="20.75" customWidth="1"/>
    <col min="1036" max="1036" width="23.375" customWidth="1"/>
    <col min="1037" max="1055" width="0" hidden="1" customWidth="1"/>
    <col min="1056" max="1057" width="15.875" customWidth="1"/>
    <col min="1058" max="1058" width="11.375" customWidth="1"/>
    <col min="1280" max="1280" width="6.75" customWidth="1"/>
    <col min="1281" max="1281" width="5.375" customWidth="1"/>
    <col min="1282" max="1282" width="1.125" customWidth="1"/>
    <col min="1283" max="1283" width="13.75" customWidth="1"/>
    <col min="1284" max="1284" width="19.75" customWidth="1"/>
    <col min="1285" max="1285" width="25.25" customWidth="1"/>
    <col min="1286" max="1286" width="19.75" customWidth="1"/>
    <col min="1287" max="1288" width="25.25" customWidth="1"/>
    <col min="1289" max="1289" width="20.75" customWidth="1"/>
    <col min="1290" max="1290" width="21.75" customWidth="1"/>
    <col min="1291" max="1291" width="20.75" customWidth="1"/>
    <col min="1292" max="1292" width="23.375" customWidth="1"/>
    <col min="1293" max="1311" width="0" hidden="1" customWidth="1"/>
    <col min="1312" max="1313" width="15.875" customWidth="1"/>
    <col min="1314" max="1314" width="11.375" customWidth="1"/>
    <col min="1536" max="1536" width="6.75" customWidth="1"/>
    <col min="1537" max="1537" width="5.375" customWidth="1"/>
    <col min="1538" max="1538" width="1.125" customWidth="1"/>
    <col min="1539" max="1539" width="13.75" customWidth="1"/>
    <col min="1540" max="1540" width="19.75" customWidth="1"/>
    <col min="1541" max="1541" width="25.25" customWidth="1"/>
    <col min="1542" max="1542" width="19.75" customWidth="1"/>
    <col min="1543" max="1544" width="25.25" customWidth="1"/>
    <col min="1545" max="1545" width="20.75" customWidth="1"/>
    <col min="1546" max="1546" width="21.75" customWidth="1"/>
    <col min="1547" max="1547" width="20.75" customWidth="1"/>
    <col min="1548" max="1548" width="23.375" customWidth="1"/>
    <col min="1549" max="1567" width="0" hidden="1" customWidth="1"/>
    <col min="1568" max="1569" width="15.875" customWidth="1"/>
    <col min="1570" max="1570" width="11.375" customWidth="1"/>
    <col min="1792" max="1792" width="6.75" customWidth="1"/>
    <col min="1793" max="1793" width="5.375" customWidth="1"/>
    <col min="1794" max="1794" width="1.125" customWidth="1"/>
    <col min="1795" max="1795" width="13.75" customWidth="1"/>
    <col min="1796" max="1796" width="19.75" customWidth="1"/>
    <col min="1797" max="1797" width="25.25" customWidth="1"/>
    <col min="1798" max="1798" width="19.75" customWidth="1"/>
    <col min="1799" max="1800" width="25.25" customWidth="1"/>
    <col min="1801" max="1801" width="20.75" customWidth="1"/>
    <col min="1802" max="1802" width="21.75" customWidth="1"/>
    <col min="1803" max="1803" width="20.75" customWidth="1"/>
    <col min="1804" max="1804" width="23.375" customWidth="1"/>
    <col min="1805" max="1823" width="0" hidden="1" customWidth="1"/>
    <col min="1824" max="1825" width="15.875" customWidth="1"/>
    <col min="1826" max="1826" width="11.375" customWidth="1"/>
    <col min="2048" max="2048" width="6.75" customWidth="1"/>
    <col min="2049" max="2049" width="5.375" customWidth="1"/>
    <col min="2050" max="2050" width="1.125" customWidth="1"/>
    <col min="2051" max="2051" width="13.75" customWidth="1"/>
    <col min="2052" max="2052" width="19.75" customWidth="1"/>
    <col min="2053" max="2053" width="25.25" customWidth="1"/>
    <col min="2054" max="2054" width="19.75" customWidth="1"/>
    <col min="2055" max="2056" width="25.25" customWidth="1"/>
    <col min="2057" max="2057" width="20.75" customWidth="1"/>
    <col min="2058" max="2058" width="21.75" customWidth="1"/>
    <col min="2059" max="2059" width="20.75" customWidth="1"/>
    <col min="2060" max="2060" width="23.375" customWidth="1"/>
    <col min="2061" max="2079" width="0" hidden="1" customWidth="1"/>
    <col min="2080" max="2081" width="15.875" customWidth="1"/>
    <col min="2082" max="2082" width="11.375" customWidth="1"/>
    <col min="2304" max="2304" width="6.75" customWidth="1"/>
    <col min="2305" max="2305" width="5.375" customWidth="1"/>
    <col min="2306" max="2306" width="1.125" customWidth="1"/>
    <col min="2307" max="2307" width="13.75" customWidth="1"/>
    <col min="2308" max="2308" width="19.75" customWidth="1"/>
    <col min="2309" max="2309" width="25.25" customWidth="1"/>
    <col min="2310" max="2310" width="19.75" customWidth="1"/>
    <col min="2311" max="2312" width="25.25" customWidth="1"/>
    <col min="2313" max="2313" width="20.75" customWidth="1"/>
    <col min="2314" max="2314" width="21.75" customWidth="1"/>
    <col min="2315" max="2315" width="20.75" customWidth="1"/>
    <col min="2316" max="2316" width="23.375" customWidth="1"/>
    <col min="2317" max="2335" width="0" hidden="1" customWidth="1"/>
    <col min="2336" max="2337" width="15.875" customWidth="1"/>
    <col min="2338" max="2338" width="11.375" customWidth="1"/>
    <col min="2560" max="2560" width="6.75" customWidth="1"/>
    <col min="2561" max="2561" width="5.375" customWidth="1"/>
    <col min="2562" max="2562" width="1.125" customWidth="1"/>
    <col min="2563" max="2563" width="13.75" customWidth="1"/>
    <col min="2564" max="2564" width="19.75" customWidth="1"/>
    <col min="2565" max="2565" width="25.25" customWidth="1"/>
    <col min="2566" max="2566" width="19.75" customWidth="1"/>
    <col min="2567" max="2568" width="25.25" customWidth="1"/>
    <col min="2569" max="2569" width="20.75" customWidth="1"/>
    <col min="2570" max="2570" width="21.75" customWidth="1"/>
    <col min="2571" max="2571" width="20.75" customWidth="1"/>
    <col min="2572" max="2572" width="23.375" customWidth="1"/>
    <col min="2573" max="2591" width="0" hidden="1" customWidth="1"/>
    <col min="2592" max="2593" width="15.875" customWidth="1"/>
    <col min="2594" max="2594" width="11.375" customWidth="1"/>
    <col min="2816" max="2816" width="6.75" customWidth="1"/>
    <col min="2817" max="2817" width="5.375" customWidth="1"/>
    <col min="2818" max="2818" width="1.125" customWidth="1"/>
    <col min="2819" max="2819" width="13.75" customWidth="1"/>
    <col min="2820" max="2820" width="19.75" customWidth="1"/>
    <col min="2821" max="2821" width="25.25" customWidth="1"/>
    <col min="2822" max="2822" width="19.75" customWidth="1"/>
    <col min="2823" max="2824" width="25.25" customWidth="1"/>
    <col min="2825" max="2825" width="20.75" customWidth="1"/>
    <col min="2826" max="2826" width="21.75" customWidth="1"/>
    <col min="2827" max="2827" width="20.75" customWidth="1"/>
    <col min="2828" max="2828" width="23.375" customWidth="1"/>
    <col min="2829" max="2847" width="0" hidden="1" customWidth="1"/>
    <col min="2848" max="2849" width="15.875" customWidth="1"/>
    <col min="2850" max="2850" width="11.375" customWidth="1"/>
    <col min="3072" max="3072" width="6.75" customWidth="1"/>
    <col min="3073" max="3073" width="5.375" customWidth="1"/>
    <col min="3074" max="3074" width="1.125" customWidth="1"/>
    <col min="3075" max="3075" width="13.75" customWidth="1"/>
    <col min="3076" max="3076" width="19.75" customWidth="1"/>
    <col min="3077" max="3077" width="25.25" customWidth="1"/>
    <col min="3078" max="3078" width="19.75" customWidth="1"/>
    <col min="3079" max="3080" width="25.25" customWidth="1"/>
    <col min="3081" max="3081" width="20.75" customWidth="1"/>
    <col min="3082" max="3082" width="21.75" customWidth="1"/>
    <col min="3083" max="3083" width="20.75" customWidth="1"/>
    <col min="3084" max="3084" width="23.375" customWidth="1"/>
    <col min="3085" max="3103" width="0" hidden="1" customWidth="1"/>
    <col min="3104" max="3105" width="15.875" customWidth="1"/>
    <col min="3106" max="3106" width="11.375" customWidth="1"/>
    <col min="3328" max="3328" width="6.75" customWidth="1"/>
    <col min="3329" max="3329" width="5.375" customWidth="1"/>
    <col min="3330" max="3330" width="1.125" customWidth="1"/>
    <col min="3331" max="3331" width="13.75" customWidth="1"/>
    <col min="3332" max="3332" width="19.75" customWidth="1"/>
    <col min="3333" max="3333" width="25.25" customWidth="1"/>
    <col min="3334" max="3334" width="19.75" customWidth="1"/>
    <col min="3335" max="3336" width="25.25" customWidth="1"/>
    <col min="3337" max="3337" width="20.75" customWidth="1"/>
    <col min="3338" max="3338" width="21.75" customWidth="1"/>
    <col min="3339" max="3339" width="20.75" customWidth="1"/>
    <col min="3340" max="3340" width="23.375" customWidth="1"/>
    <col min="3341" max="3359" width="0" hidden="1" customWidth="1"/>
    <col min="3360" max="3361" width="15.875" customWidth="1"/>
    <col min="3362" max="3362" width="11.375" customWidth="1"/>
    <col min="3584" max="3584" width="6.75" customWidth="1"/>
    <col min="3585" max="3585" width="5.375" customWidth="1"/>
    <col min="3586" max="3586" width="1.125" customWidth="1"/>
    <col min="3587" max="3587" width="13.75" customWidth="1"/>
    <col min="3588" max="3588" width="19.75" customWidth="1"/>
    <col min="3589" max="3589" width="25.25" customWidth="1"/>
    <col min="3590" max="3590" width="19.75" customWidth="1"/>
    <col min="3591" max="3592" width="25.25" customWidth="1"/>
    <col min="3593" max="3593" width="20.75" customWidth="1"/>
    <col min="3594" max="3594" width="21.75" customWidth="1"/>
    <col min="3595" max="3595" width="20.75" customWidth="1"/>
    <col min="3596" max="3596" width="23.375" customWidth="1"/>
    <col min="3597" max="3615" width="0" hidden="1" customWidth="1"/>
    <col min="3616" max="3617" width="15.875" customWidth="1"/>
    <col min="3618" max="3618" width="11.375" customWidth="1"/>
    <col min="3840" max="3840" width="6.75" customWidth="1"/>
    <col min="3841" max="3841" width="5.375" customWidth="1"/>
    <col min="3842" max="3842" width="1.125" customWidth="1"/>
    <col min="3843" max="3843" width="13.75" customWidth="1"/>
    <col min="3844" max="3844" width="19.75" customWidth="1"/>
    <col min="3845" max="3845" width="25.25" customWidth="1"/>
    <col min="3846" max="3846" width="19.75" customWidth="1"/>
    <col min="3847" max="3848" width="25.25" customWidth="1"/>
    <col min="3849" max="3849" width="20.75" customWidth="1"/>
    <col min="3850" max="3850" width="21.75" customWidth="1"/>
    <col min="3851" max="3851" width="20.75" customWidth="1"/>
    <col min="3852" max="3852" width="23.375" customWidth="1"/>
    <col min="3853" max="3871" width="0" hidden="1" customWidth="1"/>
    <col min="3872" max="3873" width="15.875" customWidth="1"/>
    <col min="3874" max="3874" width="11.375" customWidth="1"/>
    <col min="4096" max="4096" width="6.75" customWidth="1"/>
    <col min="4097" max="4097" width="5.375" customWidth="1"/>
    <col min="4098" max="4098" width="1.125" customWidth="1"/>
    <col min="4099" max="4099" width="13.75" customWidth="1"/>
    <col min="4100" max="4100" width="19.75" customWidth="1"/>
    <col min="4101" max="4101" width="25.25" customWidth="1"/>
    <col min="4102" max="4102" width="19.75" customWidth="1"/>
    <col min="4103" max="4104" width="25.25" customWidth="1"/>
    <col min="4105" max="4105" width="20.75" customWidth="1"/>
    <col min="4106" max="4106" width="21.75" customWidth="1"/>
    <col min="4107" max="4107" width="20.75" customWidth="1"/>
    <col min="4108" max="4108" width="23.375" customWidth="1"/>
    <col min="4109" max="4127" width="0" hidden="1" customWidth="1"/>
    <col min="4128" max="4129" width="15.875" customWidth="1"/>
    <col min="4130" max="4130" width="11.375" customWidth="1"/>
    <col min="4352" max="4352" width="6.75" customWidth="1"/>
    <col min="4353" max="4353" width="5.375" customWidth="1"/>
    <col min="4354" max="4354" width="1.125" customWidth="1"/>
    <col min="4355" max="4355" width="13.75" customWidth="1"/>
    <col min="4356" max="4356" width="19.75" customWidth="1"/>
    <col min="4357" max="4357" width="25.25" customWidth="1"/>
    <col min="4358" max="4358" width="19.75" customWidth="1"/>
    <col min="4359" max="4360" width="25.25" customWidth="1"/>
    <col min="4361" max="4361" width="20.75" customWidth="1"/>
    <col min="4362" max="4362" width="21.75" customWidth="1"/>
    <col min="4363" max="4363" width="20.75" customWidth="1"/>
    <col min="4364" max="4364" width="23.375" customWidth="1"/>
    <col min="4365" max="4383" width="0" hidden="1" customWidth="1"/>
    <col min="4384" max="4385" width="15.875" customWidth="1"/>
    <col min="4386" max="4386" width="11.375" customWidth="1"/>
    <col min="4608" max="4608" width="6.75" customWidth="1"/>
    <col min="4609" max="4609" width="5.375" customWidth="1"/>
    <col min="4610" max="4610" width="1.125" customWidth="1"/>
    <col min="4611" max="4611" width="13.75" customWidth="1"/>
    <col min="4612" max="4612" width="19.75" customWidth="1"/>
    <col min="4613" max="4613" width="25.25" customWidth="1"/>
    <col min="4614" max="4614" width="19.75" customWidth="1"/>
    <col min="4615" max="4616" width="25.25" customWidth="1"/>
    <col min="4617" max="4617" width="20.75" customWidth="1"/>
    <col min="4618" max="4618" width="21.75" customWidth="1"/>
    <col min="4619" max="4619" width="20.75" customWidth="1"/>
    <col min="4620" max="4620" width="23.375" customWidth="1"/>
    <col min="4621" max="4639" width="0" hidden="1" customWidth="1"/>
    <col min="4640" max="4641" width="15.875" customWidth="1"/>
    <col min="4642" max="4642" width="11.375" customWidth="1"/>
    <col min="4864" max="4864" width="6.75" customWidth="1"/>
    <col min="4865" max="4865" width="5.375" customWidth="1"/>
    <col min="4866" max="4866" width="1.125" customWidth="1"/>
    <col min="4867" max="4867" width="13.75" customWidth="1"/>
    <col min="4868" max="4868" width="19.75" customWidth="1"/>
    <col min="4869" max="4869" width="25.25" customWidth="1"/>
    <col min="4870" max="4870" width="19.75" customWidth="1"/>
    <col min="4871" max="4872" width="25.25" customWidth="1"/>
    <col min="4873" max="4873" width="20.75" customWidth="1"/>
    <col min="4874" max="4874" width="21.75" customWidth="1"/>
    <col min="4875" max="4875" width="20.75" customWidth="1"/>
    <col min="4876" max="4876" width="23.375" customWidth="1"/>
    <col min="4877" max="4895" width="0" hidden="1" customWidth="1"/>
    <col min="4896" max="4897" width="15.875" customWidth="1"/>
    <col min="4898" max="4898" width="11.375" customWidth="1"/>
    <col min="5120" max="5120" width="6.75" customWidth="1"/>
    <col min="5121" max="5121" width="5.375" customWidth="1"/>
    <col min="5122" max="5122" width="1.125" customWidth="1"/>
    <col min="5123" max="5123" width="13.75" customWidth="1"/>
    <col min="5124" max="5124" width="19.75" customWidth="1"/>
    <col min="5125" max="5125" width="25.25" customWidth="1"/>
    <col min="5126" max="5126" width="19.75" customWidth="1"/>
    <col min="5127" max="5128" width="25.25" customWidth="1"/>
    <col min="5129" max="5129" width="20.75" customWidth="1"/>
    <col min="5130" max="5130" width="21.75" customWidth="1"/>
    <col min="5131" max="5131" width="20.75" customWidth="1"/>
    <col min="5132" max="5132" width="23.375" customWidth="1"/>
    <col min="5133" max="5151" width="0" hidden="1" customWidth="1"/>
    <col min="5152" max="5153" width="15.875" customWidth="1"/>
    <col min="5154" max="5154" width="11.375" customWidth="1"/>
    <col min="5376" max="5376" width="6.75" customWidth="1"/>
    <col min="5377" max="5377" width="5.375" customWidth="1"/>
    <col min="5378" max="5378" width="1.125" customWidth="1"/>
    <col min="5379" max="5379" width="13.75" customWidth="1"/>
    <col min="5380" max="5380" width="19.75" customWidth="1"/>
    <col min="5381" max="5381" width="25.25" customWidth="1"/>
    <col min="5382" max="5382" width="19.75" customWidth="1"/>
    <col min="5383" max="5384" width="25.25" customWidth="1"/>
    <col min="5385" max="5385" width="20.75" customWidth="1"/>
    <col min="5386" max="5386" width="21.75" customWidth="1"/>
    <col min="5387" max="5387" width="20.75" customWidth="1"/>
    <col min="5388" max="5388" width="23.375" customWidth="1"/>
    <col min="5389" max="5407" width="0" hidden="1" customWidth="1"/>
    <col min="5408" max="5409" width="15.875" customWidth="1"/>
    <col min="5410" max="5410" width="11.375" customWidth="1"/>
    <col min="5632" max="5632" width="6.75" customWidth="1"/>
    <col min="5633" max="5633" width="5.375" customWidth="1"/>
    <col min="5634" max="5634" width="1.125" customWidth="1"/>
    <col min="5635" max="5635" width="13.75" customWidth="1"/>
    <col min="5636" max="5636" width="19.75" customWidth="1"/>
    <col min="5637" max="5637" width="25.25" customWidth="1"/>
    <col min="5638" max="5638" width="19.75" customWidth="1"/>
    <col min="5639" max="5640" width="25.25" customWidth="1"/>
    <col min="5641" max="5641" width="20.75" customWidth="1"/>
    <col min="5642" max="5642" width="21.75" customWidth="1"/>
    <col min="5643" max="5643" width="20.75" customWidth="1"/>
    <col min="5644" max="5644" width="23.375" customWidth="1"/>
    <col min="5645" max="5663" width="0" hidden="1" customWidth="1"/>
    <col min="5664" max="5665" width="15.875" customWidth="1"/>
    <col min="5666" max="5666" width="11.375" customWidth="1"/>
    <col min="5888" max="5888" width="6.75" customWidth="1"/>
    <col min="5889" max="5889" width="5.375" customWidth="1"/>
    <col min="5890" max="5890" width="1.125" customWidth="1"/>
    <col min="5891" max="5891" width="13.75" customWidth="1"/>
    <col min="5892" max="5892" width="19.75" customWidth="1"/>
    <col min="5893" max="5893" width="25.25" customWidth="1"/>
    <col min="5894" max="5894" width="19.75" customWidth="1"/>
    <col min="5895" max="5896" width="25.25" customWidth="1"/>
    <col min="5897" max="5897" width="20.75" customWidth="1"/>
    <col min="5898" max="5898" width="21.75" customWidth="1"/>
    <col min="5899" max="5899" width="20.75" customWidth="1"/>
    <col min="5900" max="5900" width="23.375" customWidth="1"/>
    <col min="5901" max="5919" width="0" hidden="1" customWidth="1"/>
    <col min="5920" max="5921" width="15.875" customWidth="1"/>
    <col min="5922" max="5922" width="11.375" customWidth="1"/>
    <col min="6144" max="6144" width="6.75" customWidth="1"/>
    <col min="6145" max="6145" width="5.375" customWidth="1"/>
    <col min="6146" max="6146" width="1.125" customWidth="1"/>
    <col min="6147" max="6147" width="13.75" customWidth="1"/>
    <col min="6148" max="6148" width="19.75" customWidth="1"/>
    <col min="6149" max="6149" width="25.25" customWidth="1"/>
    <col min="6150" max="6150" width="19.75" customWidth="1"/>
    <col min="6151" max="6152" width="25.25" customWidth="1"/>
    <col min="6153" max="6153" width="20.75" customWidth="1"/>
    <col min="6154" max="6154" width="21.75" customWidth="1"/>
    <col min="6155" max="6155" width="20.75" customWidth="1"/>
    <col min="6156" max="6156" width="23.375" customWidth="1"/>
    <col min="6157" max="6175" width="0" hidden="1" customWidth="1"/>
    <col min="6176" max="6177" width="15.875" customWidth="1"/>
    <col min="6178" max="6178" width="11.375" customWidth="1"/>
    <col min="6400" max="6400" width="6.75" customWidth="1"/>
    <col min="6401" max="6401" width="5.375" customWidth="1"/>
    <col min="6402" max="6402" width="1.125" customWidth="1"/>
    <col min="6403" max="6403" width="13.75" customWidth="1"/>
    <col min="6404" max="6404" width="19.75" customWidth="1"/>
    <col min="6405" max="6405" width="25.25" customWidth="1"/>
    <col min="6406" max="6406" width="19.75" customWidth="1"/>
    <col min="6407" max="6408" width="25.25" customWidth="1"/>
    <col min="6409" max="6409" width="20.75" customWidth="1"/>
    <col min="6410" max="6410" width="21.75" customWidth="1"/>
    <col min="6411" max="6411" width="20.75" customWidth="1"/>
    <col min="6412" max="6412" width="23.375" customWidth="1"/>
    <col min="6413" max="6431" width="0" hidden="1" customWidth="1"/>
    <col min="6432" max="6433" width="15.875" customWidth="1"/>
    <col min="6434" max="6434" width="11.375" customWidth="1"/>
    <col min="6656" max="6656" width="6.75" customWidth="1"/>
    <col min="6657" max="6657" width="5.375" customWidth="1"/>
    <col min="6658" max="6658" width="1.125" customWidth="1"/>
    <col min="6659" max="6659" width="13.75" customWidth="1"/>
    <col min="6660" max="6660" width="19.75" customWidth="1"/>
    <col min="6661" max="6661" width="25.25" customWidth="1"/>
    <col min="6662" max="6662" width="19.75" customWidth="1"/>
    <col min="6663" max="6664" width="25.25" customWidth="1"/>
    <col min="6665" max="6665" width="20.75" customWidth="1"/>
    <col min="6666" max="6666" width="21.75" customWidth="1"/>
    <col min="6667" max="6667" width="20.75" customWidth="1"/>
    <col min="6668" max="6668" width="23.375" customWidth="1"/>
    <col min="6669" max="6687" width="0" hidden="1" customWidth="1"/>
    <col min="6688" max="6689" width="15.875" customWidth="1"/>
    <col min="6690" max="6690" width="11.375" customWidth="1"/>
    <col min="6912" max="6912" width="6.75" customWidth="1"/>
    <col min="6913" max="6913" width="5.375" customWidth="1"/>
    <col min="6914" max="6914" width="1.125" customWidth="1"/>
    <col min="6915" max="6915" width="13.75" customWidth="1"/>
    <col min="6916" max="6916" width="19.75" customWidth="1"/>
    <col min="6917" max="6917" width="25.25" customWidth="1"/>
    <col min="6918" max="6918" width="19.75" customWidth="1"/>
    <col min="6919" max="6920" width="25.25" customWidth="1"/>
    <col min="6921" max="6921" width="20.75" customWidth="1"/>
    <col min="6922" max="6922" width="21.75" customWidth="1"/>
    <col min="6923" max="6923" width="20.75" customWidth="1"/>
    <col min="6924" max="6924" width="23.375" customWidth="1"/>
    <col min="6925" max="6943" width="0" hidden="1" customWidth="1"/>
    <col min="6944" max="6945" width="15.875" customWidth="1"/>
    <col min="6946" max="6946" width="11.375" customWidth="1"/>
    <col min="7168" max="7168" width="6.75" customWidth="1"/>
    <col min="7169" max="7169" width="5.375" customWidth="1"/>
    <col min="7170" max="7170" width="1.125" customWidth="1"/>
    <col min="7171" max="7171" width="13.75" customWidth="1"/>
    <col min="7172" max="7172" width="19.75" customWidth="1"/>
    <col min="7173" max="7173" width="25.25" customWidth="1"/>
    <col min="7174" max="7174" width="19.75" customWidth="1"/>
    <col min="7175" max="7176" width="25.25" customWidth="1"/>
    <col min="7177" max="7177" width="20.75" customWidth="1"/>
    <col min="7178" max="7178" width="21.75" customWidth="1"/>
    <col min="7179" max="7179" width="20.75" customWidth="1"/>
    <col min="7180" max="7180" width="23.375" customWidth="1"/>
    <col min="7181" max="7199" width="0" hidden="1" customWidth="1"/>
    <col min="7200" max="7201" width="15.875" customWidth="1"/>
    <col min="7202" max="7202" width="11.375" customWidth="1"/>
    <col min="7424" max="7424" width="6.75" customWidth="1"/>
    <col min="7425" max="7425" width="5.375" customWidth="1"/>
    <col min="7426" max="7426" width="1.125" customWidth="1"/>
    <col min="7427" max="7427" width="13.75" customWidth="1"/>
    <col min="7428" max="7428" width="19.75" customWidth="1"/>
    <col min="7429" max="7429" width="25.25" customWidth="1"/>
    <col min="7430" max="7430" width="19.75" customWidth="1"/>
    <col min="7431" max="7432" width="25.25" customWidth="1"/>
    <col min="7433" max="7433" width="20.75" customWidth="1"/>
    <col min="7434" max="7434" width="21.75" customWidth="1"/>
    <col min="7435" max="7435" width="20.75" customWidth="1"/>
    <col min="7436" max="7436" width="23.375" customWidth="1"/>
    <col min="7437" max="7455" width="0" hidden="1" customWidth="1"/>
    <col min="7456" max="7457" width="15.875" customWidth="1"/>
    <col min="7458" max="7458" width="11.375" customWidth="1"/>
    <col min="7680" max="7680" width="6.75" customWidth="1"/>
    <col min="7681" max="7681" width="5.375" customWidth="1"/>
    <col min="7682" max="7682" width="1.125" customWidth="1"/>
    <col min="7683" max="7683" width="13.75" customWidth="1"/>
    <col min="7684" max="7684" width="19.75" customWidth="1"/>
    <col min="7685" max="7685" width="25.25" customWidth="1"/>
    <col min="7686" max="7686" width="19.75" customWidth="1"/>
    <col min="7687" max="7688" width="25.25" customWidth="1"/>
    <col min="7689" max="7689" width="20.75" customWidth="1"/>
    <col min="7690" max="7690" width="21.75" customWidth="1"/>
    <col min="7691" max="7691" width="20.75" customWidth="1"/>
    <col min="7692" max="7692" width="23.375" customWidth="1"/>
    <col min="7693" max="7711" width="0" hidden="1" customWidth="1"/>
    <col min="7712" max="7713" width="15.875" customWidth="1"/>
    <col min="7714" max="7714" width="11.375" customWidth="1"/>
    <col min="7936" max="7936" width="6.75" customWidth="1"/>
    <col min="7937" max="7937" width="5.375" customWidth="1"/>
    <col min="7938" max="7938" width="1.125" customWidth="1"/>
    <col min="7939" max="7939" width="13.75" customWidth="1"/>
    <col min="7940" max="7940" width="19.75" customWidth="1"/>
    <col min="7941" max="7941" width="25.25" customWidth="1"/>
    <col min="7942" max="7942" width="19.75" customWidth="1"/>
    <col min="7943" max="7944" width="25.25" customWidth="1"/>
    <col min="7945" max="7945" width="20.75" customWidth="1"/>
    <col min="7946" max="7946" width="21.75" customWidth="1"/>
    <col min="7947" max="7947" width="20.75" customWidth="1"/>
    <col min="7948" max="7948" width="23.375" customWidth="1"/>
    <col min="7949" max="7967" width="0" hidden="1" customWidth="1"/>
    <col min="7968" max="7969" width="15.875" customWidth="1"/>
    <col min="7970" max="7970" width="11.375" customWidth="1"/>
    <col min="8192" max="8192" width="6.75" customWidth="1"/>
    <col min="8193" max="8193" width="5.375" customWidth="1"/>
    <col min="8194" max="8194" width="1.125" customWidth="1"/>
    <col min="8195" max="8195" width="13.75" customWidth="1"/>
    <col min="8196" max="8196" width="19.75" customWidth="1"/>
    <col min="8197" max="8197" width="25.25" customWidth="1"/>
    <col min="8198" max="8198" width="19.75" customWidth="1"/>
    <col min="8199" max="8200" width="25.25" customWidth="1"/>
    <col min="8201" max="8201" width="20.75" customWidth="1"/>
    <col min="8202" max="8202" width="21.75" customWidth="1"/>
    <col min="8203" max="8203" width="20.75" customWidth="1"/>
    <col min="8204" max="8204" width="23.375" customWidth="1"/>
    <col min="8205" max="8223" width="0" hidden="1" customWidth="1"/>
    <col min="8224" max="8225" width="15.875" customWidth="1"/>
    <col min="8226" max="8226" width="11.375" customWidth="1"/>
    <col min="8448" max="8448" width="6.75" customWidth="1"/>
    <col min="8449" max="8449" width="5.375" customWidth="1"/>
    <col min="8450" max="8450" width="1.125" customWidth="1"/>
    <col min="8451" max="8451" width="13.75" customWidth="1"/>
    <col min="8452" max="8452" width="19.75" customWidth="1"/>
    <col min="8453" max="8453" width="25.25" customWidth="1"/>
    <col min="8454" max="8454" width="19.75" customWidth="1"/>
    <col min="8455" max="8456" width="25.25" customWidth="1"/>
    <col min="8457" max="8457" width="20.75" customWidth="1"/>
    <col min="8458" max="8458" width="21.75" customWidth="1"/>
    <col min="8459" max="8459" width="20.75" customWidth="1"/>
    <col min="8460" max="8460" width="23.375" customWidth="1"/>
    <col min="8461" max="8479" width="0" hidden="1" customWidth="1"/>
    <col min="8480" max="8481" width="15.875" customWidth="1"/>
    <col min="8482" max="8482" width="11.375" customWidth="1"/>
    <col min="8704" max="8704" width="6.75" customWidth="1"/>
    <col min="8705" max="8705" width="5.375" customWidth="1"/>
    <col min="8706" max="8706" width="1.125" customWidth="1"/>
    <col min="8707" max="8707" width="13.75" customWidth="1"/>
    <col min="8708" max="8708" width="19.75" customWidth="1"/>
    <col min="8709" max="8709" width="25.25" customWidth="1"/>
    <col min="8710" max="8710" width="19.75" customWidth="1"/>
    <col min="8711" max="8712" width="25.25" customWidth="1"/>
    <col min="8713" max="8713" width="20.75" customWidth="1"/>
    <col min="8714" max="8714" width="21.75" customWidth="1"/>
    <col min="8715" max="8715" width="20.75" customWidth="1"/>
    <col min="8716" max="8716" width="23.375" customWidth="1"/>
    <col min="8717" max="8735" width="0" hidden="1" customWidth="1"/>
    <col min="8736" max="8737" width="15.875" customWidth="1"/>
    <col min="8738" max="8738" width="11.375" customWidth="1"/>
    <col min="8960" max="8960" width="6.75" customWidth="1"/>
    <col min="8961" max="8961" width="5.375" customWidth="1"/>
    <col min="8962" max="8962" width="1.125" customWidth="1"/>
    <col min="8963" max="8963" width="13.75" customWidth="1"/>
    <col min="8964" max="8964" width="19.75" customWidth="1"/>
    <col min="8965" max="8965" width="25.25" customWidth="1"/>
    <col min="8966" max="8966" width="19.75" customWidth="1"/>
    <col min="8967" max="8968" width="25.25" customWidth="1"/>
    <col min="8969" max="8969" width="20.75" customWidth="1"/>
    <col min="8970" max="8970" width="21.75" customWidth="1"/>
    <col min="8971" max="8971" width="20.75" customWidth="1"/>
    <col min="8972" max="8972" width="23.375" customWidth="1"/>
    <col min="8973" max="8991" width="0" hidden="1" customWidth="1"/>
    <col min="8992" max="8993" width="15.875" customWidth="1"/>
    <col min="8994" max="8994" width="11.375" customWidth="1"/>
    <col min="9216" max="9216" width="6.75" customWidth="1"/>
    <col min="9217" max="9217" width="5.375" customWidth="1"/>
    <col min="9218" max="9218" width="1.125" customWidth="1"/>
    <col min="9219" max="9219" width="13.75" customWidth="1"/>
    <col min="9220" max="9220" width="19.75" customWidth="1"/>
    <col min="9221" max="9221" width="25.25" customWidth="1"/>
    <col min="9222" max="9222" width="19.75" customWidth="1"/>
    <col min="9223" max="9224" width="25.25" customWidth="1"/>
    <col min="9225" max="9225" width="20.75" customWidth="1"/>
    <col min="9226" max="9226" width="21.75" customWidth="1"/>
    <col min="9227" max="9227" width="20.75" customWidth="1"/>
    <col min="9228" max="9228" width="23.375" customWidth="1"/>
    <col min="9229" max="9247" width="0" hidden="1" customWidth="1"/>
    <col min="9248" max="9249" width="15.875" customWidth="1"/>
    <col min="9250" max="9250" width="11.375" customWidth="1"/>
    <col min="9472" max="9472" width="6.75" customWidth="1"/>
    <col min="9473" max="9473" width="5.375" customWidth="1"/>
    <col min="9474" max="9474" width="1.125" customWidth="1"/>
    <col min="9475" max="9475" width="13.75" customWidth="1"/>
    <col min="9476" max="9476" width="19.75" customWidth="1"/>
    <col min="9477" max="9477" width="25.25" customWidth="1"/>
    <col min="9478" max="9478" width="19.75" customWidth="1"/>
    <col min="9479" max="9480" width="25.25" customWidth="1"/>
    <col min="9481" max="9481" width="20.75" customWidth="1"/>
    <col min="9482" max="9482" width="21.75" customWidth="1"/>
    <col min="9483" max="9483" width="20.75" customWidth="1"/>
    <col min="9484" max="9484" width="23.375" customWidth="1"/>
    <col min="9485" max="9503" width="0" hidden="1" customWidth="1"/>
    <col min="9504" max="9505" width="15.875" customWidth="1"/>
    <col min="9506" max="9506" width="11.375" customWidth="1"/>
    <col min="9728" max="9728" width="6.75" customWidth="1"/>
    <col min="9729" max="9729" width="5.375" customWidth="1"/>
    <col min="9730" max="9730" width="1.125" customWidth="1"/>
    <col min="9731" max="9731" width="13.75" customWidth="1"/>
    <col min="9732" max="9732" width="19.75" customWidth="1"/>
    <col min="9733" max="9733" width="25.25" customWidth="1"/>
    <col min="9734" max="9734" width="19.75" customWidth="1"/>
    <col min="9735" max="9736" width="25.25" customWidth="1"/>
    <col min="9737" max="9737" width="20.75" customWidth="1"/>
    <col min="9738" max="9738" width="21.75" customWidth="1"/>
    <col min="9739" max="9739" width="20.75" customWidth="1"/>
    <col min="9740" max="9740" width="23.375" customWidth="1"/>
    <col min="9741" max="9759" width="0" hidden="1" customWidth="1"/>
    <col min="9760" max="9761" width="15.875" customWidth="1"/>
    <col min="9762" max="9762" width="11.375" customWidth="1"/>
    <col min="9984" max="9984" width="6.75" customWidth="1"/>
    <col min="9985" max="9985" width="5.375" customWidth="1"/>
    <col min="9986" max="9986" width="1.125" customWidth="1"/>
    <col min="9987" max="9987" width="13.75" customWidth="1"/>
    <col min="9988" max="9988" width="19.75" customWidth="1"/>
    <col min="9989" max="9989" width="25.25" customWidth="1"/>
    <col min="9990" max="9990" width="19.75" customWidth="1"/>
    <col min="9991" max="9992" width="25.25" customWidth="1"/>
    <col min="9993" max="9993" width="20.75" customWidth="1"/>
    <col min="9994" max="9994" width="21.75" customWidth="1"/>
    <col min="9995" max="9995" width="20.75" customWidth="1"/>
    <col min="9996" max="9996" width="23.375" customWidth="1"/>
    <col min="9997" max="10015" width="0" hidden="1" customWidth="1"/>
    <col min="10016" max="10017" width="15.875" customWidth="1"/>
    <col min="10018" max="10018" width="11.375" customWidth="1"/>
    <col min="10240" max="10240" width="6.75" customWidth="1"/>
    <col min="10241" max="10241" width="5.375" customWidth="1"/>
    <col min="10242" max="10242" width="1.125" customWidth="1"/>
    <col min="10243" max="10243" width="13.75" customWidth="1"/>
    <col min="10244" max="10244" width="19.75" customWidth="1"/>
    <col min="10245" max="10245" width="25.25" customWidth="1"/>
    <col min="10246" max="10246" width="19.75" customWidth="1"/>
    <col min="10247" max="10248" width="25.25" customWidth="1"/>
    <col min="10249" max="10249" width="20.75" customWidth="1"/>
    <col min="10250" max="10250" width="21.75" customWidth="1"/>
    <col min="10251" max="10251" width="20.75" customWidth="1"/>
    <col min="10252" max="10252" width="23.375" customWidth="1"/>
    <col min="10253" max="10271" width="0" hidden="1" customWidth="1"/>
    <col min="10272" max="10273" width="15.875" customWidth="1"/>
    <col min="10274" max="10274" width="11.375" customWidth="1"/>
    <col min="10496" max="10496" width="6.75" customWidth="1"/>
    <col min="10497" max="10497" width="5.375" customWidth="1"/>
    <col min="10498" max="10498" width="1.125" customWidth="1"/>
    <col min="10499" max="10499" width="13.75" customWidth="1"/>
    <col min="10500" max="10500" width="19.75" customWidth="1"/>
    <col min="10501" max="10501" width="25.25" customWidth="1"/>
    <col min="10502" max="10502" width="19.75" customWidth="1"/>
    <col min="10503" max="10504" width="25.25" customWidth="1"/>
    <col min="10505" max="10505" width="20.75" customWidth="1"/>
    <col min="10506" max="10506" width="21.75" customWidth="1"/>
    <col min="10507" max="10507" width="20.75" customWidth="1"/>
    <col min="10508" max="10508" width="23.375" customWidth="1"/>
    <col min="10509" max="10527" width="0" hidden="1" customWidth="1"/>
    <col min="10528" max="10529" width="15.875" customWidth="1"/>
    <col min="10530" max="10530" width="11.375" customWidth="1"/>
    <col min="10752" max="10752" width="6.75" customWidth="1"/>
    <col min="10753" max="10753" width="5.375" customWidth="1"/>
    <col min="10754" max="10754" width="1.125" customWidth="1"/>
    <col min="10755" max="10755" width="13.75" customWidth="1"/>
    <col min="10756" max="10756" width="19.75" customWidth="1"/>
    <col min="10757" max="10757" width="25.25" customWidth="1"/>
    <col min="10758" max="10758" width="19.75" customWidth="1"/>
    <col min="10759" max="10760" width="25.25" customWidth="1"/>
    <col min="10761" max="10761" width="20.75" customWidth="1"/>
    <col min="10762" max="10762" width="21.75" customWidth="1"/>
    <col min="10763" max="10763" width="20.75" customWidth="1"/>
    <col min="10764" max="10764" width="23.375" customWidth="1"/>
    <col min="10765" max="10783" width="0" hidden="1" customWidth="1"/>
    <col min="10784" max="10785" width="15.875" customWidth="1"/>
    <col min="10786" max="10786" width="11.375" customWidth="1"/>
    <col min="11008" max="11008" width="6.75" customWidth="1"/>
    <col min="11009" max="11009" width="5.375" customWidth="1"/>
    <col min="11010" max="11010" width="1.125" customWidth="1"/>
    <col min="11011" max="11011" width="13.75" customWidth="1"/>
    <col min="11012" max="11012" width="19.75" customWidth="1"/>
    <col min="11013" max="11013" width="25.25" customWidth="1"/>
    <col min="11014" max="11014" width="19.75" customWidth="1"/>
    <col min="11015" max="11016" width="25.25" customWidth="1"/>
    <col min="11017" max="11017" width="20.75" customWidth="1"/>
    <col min="11018" max="11018" width="21.75" customWidth="1"/>
    <col min="11019" max="11019" width="20.75" customWidth="1"/>
    <col min="11020" max="11020" width="23.375" customWidth="1"/>
    <col min="11021" max="11039" width="0" hidden="1" customWidth="1"/>
    <col min="11040" max="11041" width="15.875" customWidth="1"/>
    <col min="11042" max="11042" width="11.375" customWidth="1"/>
    <col min="11264" max="11264" width="6.75" customWidth="1"/>
    <col min="11265" max="11265" width="5.375" customWidth="1"/>
    <col min="11266" max="11266" width="1.125" customWidth="1"/>
    <col min="11267" max="11267" width="13.75" customWidth="1"/>
    <col min="11268" max="11268" width="19.75" customWidth="1"/>
    <col min="11269" max="11269" width="25.25" customWidth="1"/>
    <col min="11270" max="11270" width="19.75" customWidth="1"/>
    <col min="11271" max="11272" width="25.25" customWidth="1"/>
    <col min="11273" max="11273" width="20.75" customWidth="1"/>
    <col min="11274" max="11274" width="21.75" customWidth="1"/>
    <col min="11275" max="11275" width="20.75" customWidth="1"/>
    <col min="11276" max="11276" width="23.375" customWidth="1"/>
    <col min="11277" max="11295" width="0" hidden="1" customWidth="1"/>
    <col min="11296" max="11297" width="15.875" customWidth="1"/>
    <col min="11298" max="11298" width="11.375" customWidth="1"/>
    <col min="11520" max="11520" width="6.75" customWidth="1"/>
    <col min="11521" max="11521" width="5.375" customWidth="1"/>
    <col min="11522" max="11522" width="1.125" customWidth="1"/>
    <col min="11523" max="11523" width="13.75" customWidth="1"/>
    <col min="11524" max="11524" width="19.75" customWidth="1"/>
    <col min="11525" max="11525" width="25.25" customWidth="1"/>
    <col min="11526" max="11526" width="19.75" customWidth="1"/>
    <col min="11527" max="11528" width="25.25" customWidth="1"/>
    <col min="11529" max="11529" width="20.75" customWidth="1"/>
    <col min="11530" max="11530" width="21.75" customWidth="1"/>
    <col min="11531" max="11531" width="20.75" customWidth="1"/>
    <col min="11532" max="11532" width="23.375" customWidth="1"/>
    <col min="11533" max="11551" width="0" hidden="1" customWidth="1"/>
    <col min="11552" max="11553" width="15.875" customWidth="1"/>
    <col min="11554" max="11554" width="11.375" customWidth="1"/>
    <col min="11776" max="11776" width="6.75" customWidth="1"/>
    <col min="11777" max="11777" width="5.375" customWidth="1"/>
    <col min="11778" max="11778" width="1.125" customWidth="1"/>
    <col min="11779" max="11779" width="13.75" customWidth="1"/>
    <col min="11780" max="11780" width="19.75" customWidth="1"/>
    <col min="11781" max="11781" width="25.25" customWidth="1"/>
    <col min="11782" max="11782" width="19.75" customWidth="1"/>
    <col min="11783" max="11784" width="25.25" customWidth="1"/>
    <col min="11785" max="11785" width="20.75" customWidth="1"/>
    <col min="11786" max="11786" width="21.75" customWidth="1"/>
    <col min="11787" max="11787" width="20.75" customWidth="1"/>
    <col min="11788" max="11788" width="23.375" customWidth="1"/>
    <col min="11789" max="11807" width="0" hidden="1" customWidth="1"/>
    <col min="11808" max="11809" width="15.875" customWidth="1"/>
    <col min="11810" max="11810" width="11.375" customWidth="1"/>
    <col min="12032" max="12032" width="6.75" customWidth="1"/>
    <col min="12033" max="12033" width="5.375" customWidth="1"/>
    <col min="12034" max="12034" width="1.125" customWidth="1"/>
    <col min="12035" max="12035" width="13.75" customWidth="1"/>
    <col min="12036" max="12036" width="19.75" customWidth="1"/>
    <col min="12037" max="12037" width="25.25" customWidth="1"/>
    <col min="12038" max="12038" width="19.75" customWidth="1"/>
    <col min="12039" max="12040" width="25.25" customWidth="1"/>
    <col min="12041" max="12041" width="20.75" customWidth="1"/>
    <col min="12042" max="12042" width="21.75" customWidth="1"/>
    <col min="12043" max="12043" width="20.75" customWidth="1"/>
    <col min="12044" max="12044" width="23.375" customWidth="1"/>
    <col min="12045" max="12063" width="0" hidden="1" customWidth="1"/>
    <col min="12064" max="12065" width="15.875" customWidth="1"/>
    <col min="12066" max="12066" width="11.375" customWidth="1"/>
    <col min="12288" max="12288" width="6.75" customWidth="1"/>
    <col min="12289" max="12289" width="5.375" customWidth="1"/>
    <col min="12290" max="12290" width="1.125" customWidth="1"/>
    <col min="12291" max="12291" width="13.75" customWidth="1"/>
    <col min="12292" max="12292" width="19.75" customWidth="1"/>
    <col min="12293" max="12293" width="25.25" customWidth="1"/>
    <col min="12294" max="12294" width="19.75" customWidth="1"/>
    <col min="12295" max="12296" width="25.25" customWidth="1"/>
    <col min="12297" max="12297" width="20.75" customWidth="1"/>
    <col min="12298" max="12298" width="21.75" customWidth="1"/>
    <col min="12299" max="12299" width="20.75" customWidth="1"/>
    <col min="12300" max="12300" width="23.375" customWidth="1"/>
    <col min="12301" max="12319" width="0" hidden="1" customWidth="1"/>
    <col min="12320" max="12321" width="15.875" customWidth="1"/>
    <col min="12322" max="12322" width="11.375" customWidth="1"/>
    <col min="12544" max="12544" width="6.75" customWidth="1"/>
    <col min="12545" max="12545" width="5.375" customWidth="1"/>
    <col min="12546" max="12546" width="1.125" customWidth="1"/>
    <col min="12547" max="12547" width="13.75" customWidth="1"/>
    <col min="12548" max="12548" width="19.75" customWidth="1"/>
    <col min="12549" max="12549" width="25.25" customWidth="1"/>
    <col min="12550" max="12550" width="19.75" customWidth="1"/>
    <col min="12551" max="12552" width="25.25" customWidth="1"/>
    <col min="12553" max="12553" width="20.75" customWidth="1"/>
    <col min="12554" max="12554" width="21.75" customWidth="1"/>
    <col min="12555" max="12555" width="20.75" customWidth="1"/>
    <col min="12556" max="12556" width="23.375" customWidth="1"/>
    <col min="12557" max="12575" width="0" hidden="1" customWidth="1"/>
    <col min="12576" max="12577" width="15.875" customWidth="1"/>
    <col min="12578" max="12578" width="11.375" customWidth="1"/>
    <col min="12800" max="12800" width="6.75" customWidth="1"/>
    <col min="12801" max="12801" width="5.375" customWidth="1"/>
    <col min="12802" max="12802" width="1.125" customWidth="1"/>
    <col min="12803" max="12803" width="13.75" customWidth="1"/>
    <col min="12804" max="12804" width="19.75" customWidth="1"/>
    <col min="12805" max="12805" width="25.25" customWidth="1"/>
    <col min="12806" max="12806" width="19.75" customWidth="1"/>
    <col min="12807" max="12808" width="25.25" customWidth="1"/>
    <col min="12809" max="12809" width="20.75" customWidth="1"/>
    <col min="12810" max="12810" width="21.75" customWidth="1"/>
    <col min="12811" max="12811" width="20.75" customWidth="1"/>
    <col min="12812" max="12812" width="23.375" customWidth="1"/>
    <col min="12813" max="12831" width="0" hidden="1" customWidth="1"/>
    <col min="12832" max="12833" width="15.875" customWidth="1"/>
    <col min="12834" max="12834" width="11.375" customWidth="1"/>
    <col min="13056" max="13056" width="6.75" customWidth="1"/>
    <col min="13057" max="13057" width="5.375" customWidth="1"/>
    <col min="13058" max="13058" width="1.125" customWidth="1"/>
    <col min="13059" max="13059" width="13.75" customWidth="1"/>
    <col min="13060" max="13060" width="19.75" customWidth="1"/>
    <col min="13061" max="13061" width="25.25" customWidth="1"/>
    <col min="13062" max="13062" width="19.75" customWidth="1"/>
    <col min="13063" max="13064" width="25.25" customWidth="1"/>
    <col min="13065" max="13065" width="20.75" customWidth="1"/>
    <col min="13066" max="13066" width="21.75" customWidth="1"/>
    <col min="13067" max="13067" width="20.75" customWidth="1"/>
    <col min="13068" max="13068" width="23.375" customWidth="1"/>
    <col min="13069" max="13087" width="0" hidden="1" customWidth="1"/>
    <col min="13088" max="13089" width="15.875" customWidth="1"/>
    <col min="13090" max="13090" width="11.375" customWidth="1"/>
    <col min="13312" max="13312" width="6.75" customWidth="1"/>
    <col min="13313" max="13313" width="5.375" customWidth="1"/>
    <col min="13314" max="13314" width="1.125" customWidth="1"/>
    <col min="13315" max="13315" width="13.75" customWidth="1"/>
    <col min="13316" max="13316" width="19.75" customWidth="1"/>
    <col min="13317" max="13317" width="25.25" customWidth="1"/>
    <col min="13318" max="13318" width="19.75" customWidth="1"/>
    <col min="13319" max="13320" width="25.25" customWidth="1"/>
    <col min="13321" max="13321" width="20.75" customWidth="1"/>
    <col min="13322" max="13322" width="21.75" customWidth="1"/>
    <col min="13323" max="13323" width="20.75" customWidth="1"/>
    <col min="13324" max="13324" width="23.375" customWidth="1"/>
    <col min="13325" max="13343" width="0" hidden="1" customWidth="1"/>
    <col min="13344" max="13345" width="15.875" customWidth="1"/>
    <col min="13346" max="13346" width="11.375" customWidth="1"/>
    <col min="13568" max="13568" width="6.75" customWidth="1"/>
    <col min="13569" max="13569" width="5.375" customWidth="1"/>
    <col min="13570" max="13570" width="1.125" customWidth="1"/>
    <col min="13571" max="13571" width="13.75" customWidth="1"/>
    <col min="13572" max="13572" width="19.75" customWidth="1"/>
    <col min="13573" max="13573" width="25.25" customWidth="1"/>
    <col min="13574" max="13574" width="19.75" customWidth="1"/>
    <col min="13575" max="13576" width="25.25" customWidth="1"/>
    <col min="13577" max="13577" width="20.75" customWidth="1"/>
    <col min="13578" max="13578" width="21.75" customWidth="1"/>
    <col min="13579" max="13579" width="20.75" customWidth="1"/>
    <col min="13580" max="13580" width="23.375" customWidth="1"/>
    <col min="13581" max="13599" width="0" hidden="1" customWidth="1"/>
    <col min="13600" max="13601" width="15.875" customWidth="1"/>
    <col min="13602" max="13602" width="11.375" customWidth="1"/>
    <col min="13824" max="13824" width="6.75" customWidth="1"/>
    <col min="13825" max="13825" width="5.375" customWidth="1"/>
    <col min="13826" max="13826" width="1.125" customWidth="1"/>
    <col min="13827" max="13827" width="13.75" customWidth="1"/>
    <col min="13828" max="13828" width="19.75" customWidth="1"/>
    <col min="13829" max="13829" width="25.25" customWidth="1"/>
    <col min="13830" max="13830" width="19.75" customWidth="1"/>
    <col min="13831" max="13832" width="25.25" customWidth="1"/>
    <col min="13833" max="13833" width="20.75" customWidth="1"/>
    <col min="13834" max="13834" width="21.75" customWidth="1"/>
    <col min="13835" max="13835" width="20.75" customWidth="1"/>
    <col min="13836" max="13836" width="23.375" customWidth="1"/>
    <col min="13837" max="13855" width="0" hidden="1" customWidth="1"/>
    <col min="13856" max="13857" width="15.875" customWidth="1"/>
    <col min="13858" max="13858" width="11.375" customWidth="1"/>
    <col min="14080" max="14080" width="6.75" customWidth="1"/>
    <col min="14081" max="14081" width="5.375" customWidth="1"/>
    <col min="14082" max="14082" width="1.125" customWidth="1"/>
    <col min="14083" max="14083" width="13.75" customWidth="1"/>
    <col min="14084" max="14084" width="19.75" customWidth="1"/>
    <col min="14085" max="14085" width="25.25" customWidth="1"/>
    <col min="14086" max="14086" width="19.75" customWidth="1"/>
    <col min="14087" max="14088" width="25.25" customWidth="1"/>
    <col min="14089" max="14089" width="20.75" customWidth="1"/>
    <col min="14090" max="14090" width="21.75" customWidth="1"/>
    <col min="14091" max="14091" width="20.75" customWidth="1"/>
    <col min="14092" max="14092" width="23.375" customWidth="1"/>
    <col min="14093" max="14111" width="0" hidden="1" customWidth="1"/>
    <col min="14112" max="14113" width="15.875" customWidth="1"/>
    <col min="14114" max="14114" width="11.375" customWidth="1"/>
    <col min="14336" max="14336" width="6.75" customWidth="1"/>
    <col min="14337" max="14337" width="5.375" customWidth="1"/>
    <col min="14338" max="14338" width="1.125" customWidth="1"/>
    <col min="14339" max="14339" width="13.75" customWidth="1"/>
    <col min="14340" max="14340" width="19.75" customWidth="1"/>
    <col min="14341" max="14341" width="25.25" customWidth="1"/>
    <col min="14342" max="14342" width="19.75" customWidth="1"/>
    <col min="14343" max="14344" width="25.25" customWidth="1"/>
    <col min="14345" max="14345" width="20.75" customWidth="1"/>
    <col min="14346" max="14346" width="21.75" customWidth="1"/>
    <col min="14347" max="14347" width="20.75" customWidth="1"/>
    <col min="14348" max="14348" width="23.375" customWidth="1"/>
    <col min="14349" max="14367" width="0" hidden="1" customWidth="1"/>
    <col min="14368" max="14369" width="15.875" customWidth="1"/>
    <col min="14370" max="14370" width="11.375" customWidth="1"/>
    <col min="14592" max="14592" width="6.75" customWidth="1"/>
    <col min="14593" max="14593" width="5.375" customWidth="1"/>
    <col min="14594" max="14594" width="1.125" customWidth="1"/>
    <col min="14595" max="14595" width="13.75" customWidth="1"/>
    <col min="14596" max="14596" width="19.75" customWidth="1"/>
    <col min="14597" max="14597" width="25.25" customWidth="1"/>
    <col min="14598" max="14598" width="19.75" customWidth="1"/>
    <col min="14599" max="14600" width="25.25" customWidth="1"/>
    <col min="14601" max="14601" width="20.75" customWidth="1"/>
    <col min="14602" max="14602" width="21.75" customWidth="1"/>
    <col min="14603" max="14603" width="20.75" customWidth="1"/>
    <col min="14604" max="14604" width="23.375" customWidth="1"/>
    <col min="14605" max="14623" width="0" hidden="1" customWidth="1"/>
    <col min="14624" max="14625" width="15.875" customWidth="1"/>
    <col min="14626" max="14626" width="11.375" customWidth="1"/>
    <col min="14848" max="14848" width="6.75" customWidth="1"/>
    <col min="14849" max="14849" width="5.375" customWidth="1"/>
    <col min="14850" max="14850" width="1.125" customWidth="1"/>
    <col min="14851" max="14851" width="13.75" customWidth="1"/>
    <col min="14852" max="14852" width="19.75" customWidth="1"/>
    <col min="14853" max="14853" width="25.25" customWidth="1"/>
    <col min="14854" max="14854" width="19.75" customWidth="1"/>
    <col min="14855" max="14856" width="25.25" customWidth="1"/>
    <col min="14857" max="14857" width="20.75" customWidth="1"/>
    <col min="14858" max="14858" width="21.75" customWidth="1"/>
    <col min="14859" max="14859" width="20.75" customWidth="1"/>
    <col min="14860" max="14860" width="23.375" customWidth="1"/>
    <col min="14861" max="14879" width="0" hidden="1" customWidth="1"/>
    <col min="14880" max="14881" width="15.875" customWidth="1"/>
    <col min="14882" max="14882" width="11.375" customWidth="1"/>
    <col min="15104" max="15104" width="6.75" customWidth="1"/>
    <col min="15105" max="15105" width="5.375" customWidth="1"/>
    <col min="15106" max="15106" width="1.125" customWidth="1"/>
    <col min="15107" max="15107" width="13.75" customWidth="1"/>
    <col min="15108" max="15108" width="19.75" customWidth="1"/>
    <col min="15109" max="15109" width="25.25" customWidth="1"/>
    <col min="15110" max="15110" width="19.75" customWidth="1"/>
    <col min="15111" max="15112" width="25.25" customWidth="1"/>
    <col min="15113" max="15113" width="20.75" customWidth="1"/>
    <col min="15114" max="15114" width="21.75" customWidth="1"/>
    <col min="15115" max="15115" width="20.75" customWidth="1"/>
    <col min="15116" max="15116" width="23.375" customWidth="1"/>
    <col min="15117" max="15135" width="0" hidden="1" customWidth="1"/>
    <col min="15136" max="15137" width="15.875" customWidth="1"/>
    <col min="15138" max="15138" width="11.375" customWidth="1"/>
    <col min="15360" max="15360" width="6.75" customWidth="1"/>
    <col min="15361" max="15361" width="5.375" customWidth="1"/>
    <col min="15362" max="15362" width="1.125" customWidth="1"/>
    <col min="15363" max="15363" width="13.75" customWidth="1"/>
    <col min="15364" max="15364" width="19.75" customWidth="1"/>
    <col min="15365" max="15365" width="25.25" customWidth="1"/>
    <col min="15366" max="15366" width="19.75" customWidth="1"/>
    <col min="15367" max="15368" width="25.25" customWidth="1"/>
    <col min="15369" max="15369" width="20.75" customWidth="1"/>
    <col min="15370" max="15370" width="21.75" customWidth="1"/>
    <col min="15371" max="15371" width="20.75" customWidth="1"/>
    <col min="15372" max="15372" width="23.375" customWidth="1"/>
    <col min="15373" max="15391" width="0" hidden="1" customWidth="1"/>
    <col min="15392" max="15393" width="15.875" customWidth="1"/>
    <col min="15394" max="15394" width="11.375" customWidth="1"/>
    <col min="15616" max="15616" width="6.75" customWidth="1"/>
    <col min="15617" max="15617" width="5.375" customWidth="1"/>
    <col min="15618" max="15618" width="1.125" customWidth="1"/>
    <col min="15619" max="15619" width="13.75" customWidth="1"/>
    <col min="15620" max="15620" width="19.75" customWidth="1"/>
    <col min="15621" max="15621" width="25.25" customWidth="1"/>
    <col min="15622" max="15622" width="19.75" customWidth="1"/>
    <col min="15623" max="15624" width="25.25" customWidth="1"/>
    <col min="15625" max="15625" width="20.75" customWidth="1"/>
    <col min="15626" max="15626" width="21.75" customWidth="1"/>
    <col min="15627" max="15627" width="20.75" customWidth="1"/>
    <col min="15628" max="15628" width="23.375" customWidth="1"/>
    <col min="15629" max="15647" width="0" hidden="1" customWidth="1"/>
    <col min="15648" max="15649" width="15.875" customWidth="1"/>
    <col min="15650" max="15650" width="11.375" customWidth="1"/>
    <col min="15872" max="15872" width="6.75" customWidth="1"/>
    <col min="15873" max="15873" width="5.375" customWidth="1"/>
    <col min="15874" max="15874" width="1.125" customWidth="1"/>
    <col min="15875" max="15875" width="13.75" customWidth="1"/>
    <col min="15876" max="15876" width="19.75" customWidth="1"/>
    <col min="15877" max="15877" width="25.25" customWidth="1"/>
    <col min="15878" max="15878" width="19.75" customWidth="1"/>
    <col min="15879" max="15880" width="25.25" customWidth="1"/>
    <col min="15881" max="15881" width="20.75" customWidth="1"/>
    <col min="15882" max="15882" width="21.75" customWidth="1"/>
    <col min="15883" max="15883" width="20.75" customWidth="1"/>
    <col min="15884" max="15884" width="23.375" customWidth="1"/>
    <col min="15885" max="15903" width="0" hidden="1" customWidth="1"/>
    <col min="15904" max="15905" width="15.875" customWidth="1"/>
    <col min="15906" max="15906" width="11.375" customWidth="1"/>
    <col min="16128" max="16128" width="6.75" customWidth="1"/>
    <col min="16129" max="16129" width="5.375" customWidth="1"/>
    <col min="16130" max="16130" width="1.125" customWidth="1"/>
    <col min="16131" max="16131" width="13.75" customWidth="1"/>
    <col min="16132" max="16132" width="19.75" customWidth="1"/>
    <col min="16133" max="16133" width="25.25" customWidth="1"/>
    <col min="16134" max="16134" width="19.75" customWidth="1"/>
    <col min="16135" max="16136" width="25.25" customWidth="1"/>
    <col min="16137" max="16137" width="20.75" customWidth="1"/>
    <col min="16138" max="16138" width="21.75" customWidth="1"/>
    <col min="16139" max="16139" width="20.75" customWidth="1"/>
    <col min="16140" max="16140" width="23.375" customWidth="1"/>
    <col min="16141" max="16159" width="0" hidden="1" customWidth="1"/>
    <col min="16160" max="16161" width="15.875" customWidth="1"/>
    <col min="16162" max="16162" width="11.375" customWidth="1"/>
  </cols>
  <sheetData>
    <row r="1" spans="1:31" ht="30" customHeight="1" x14ac:dyDescent="0.2">
      <c r="A1" s="33" t="s">
        <v>3</v>
      </c>
      <c r="B1" s="34" t="s">
        <v>2</v>
      </c>
      <c r="C1" s="35" t="s">
        <v>1</v>
      </c>
      <c r="D1" s="36" t="s">
        <v>0</v>
      </c>
    </row>
    <row r="2" spans="1:31" ht="17.25" customHeight="1" x14ac:dyDescent="0.2">
      <c r="A2" s="2"/>
      <c r="E2" s="5"/>
      <c r="F2" s="5"/>
      <c r="Q2" s="3">
        <f>AA4/350</f>
        <v>5.76</v>
      </c>
      <c r="U2" s="3">
        <f>LOOKUP(O3,AA4:AA26,AD4:AD26)</f>
        <v>0</v>
      </c>
    </row>
    <row r="3" spans="1:31" ht="21.75" customHeight="1" x14ac:dyDescent="0.25">
      <c r="A3" s="50" t="s">
        <v>70</v>
      </c>
      <c r="B3" s="50"/>
      <c r="C3" s="50"/>
      <c r="D3" s="50"/>
      <c r="E3" s="50"/>
      <c r="F3" s="50"/>
      <c r="G3" s="50"/>
      <c r="O3" s="3">
        <f>LOOKUP(O4,Z4:Z26,AA4:AA26)</f>
        <v>2020</v>
      </c>
      <c r="R3" s="6"/>
    </row>
    <row r="4" spans="1:31" ht="21.75" customHeight="1" x14ac:dyDescent="0.2">
      <c r="A4" s="50" t="s">
        <v>71</v>
      </c>
      <c r="B4" s="50"/>
      <c r="C4" s="50"/>
      <c r="D4" s="50"/>
      <c r="E4" s="50"/>
      <c r="F4" s="50"/>
      <c r="G4" s="50"/>
      <c r="J4" s="1"/>
      <c r="O4" s="3">
        <v>5</v>
      </c>
      <c r="P4" s="3">
        <v>9</v>
      </c>
      <c r="Q4" s="3">
        <v>1</v>
      </c>
      <c r="R4" s="7" t="s">
        <v>39</v>
      </c>
      <c r="S4" s="8">
        <v>42370</v>
      </c>
      <c r="T4" s="9" t="s">
        <v>51</v>
      </c>
      <c r="U4" s="10">
        <f>LOOKUP(O4,Z4:Z26,AB4:AB26)</f>
        <v>43831</v>
      </c>
      <c r="V4" s="10"/>
      <c r="W4" s="10"/>
      <c r="X4" s="10"/>
      <c r="Y4" s="10"/>
      <c r="Z4" s="3">
        <v>1</v>
      </c>
      <c r="AA4" s="4">
        <v>2016</v>
      </c>
      <c r="AB4" s="11">
        <v>42370</v>
      </c>
      <c r="AC4" s="3">
        <f>AA4/4</f>
        <v>504</v>
      </c>
      <c r="AD4" s="3">
        <v>0</v>
      </c>
      <c r="AE4" s="12" t="s">
        <v>4</v>
      </c>
    </row>
    <row r="5" spans="1:31" ht="21.75" customHeight="1" x14ac:dyDescent="0.2">
      <c r="A5" s="50" t="s">
        <v>72</v>
      </c>
      <c r="B5" s="50"/>
      <c r="C5" s="50"/>
      <c r="D5" s="50"/>
      <c r="E5" s="50"/>
      <c r="F5" s="50"/>
      <c r="G5" s="50"/>
      <c r="P5" s="3" t="str">
        <f>LOOKUP(P4,Q4:Q15,R4:R15)</f>
        <v>الشـــــهر: سبتمــبر</v>
      </c>
      <c r="Q5" s="3">
        <v>2</v>
      </c>
      <c r="R5" s="7" t="s">
        <v>40</v>
      </c>
      <c r="S5" s="10">
        <v>42401</v>
      </c>
      <c r="T5" s="9" t="s">
        <v>52</v>
      </c>
      <c r="U5" s="10">
        <f>U4+31</f>
        <v>43862</v>
      </c>
      <c r="V5" s="10"/>
      <c r="W5" s="10"/>
      <c r="X5" s="10"/>
      <c r="Y5" s="10"/>
      <c r="Z5" s="3">
        <v>2</v>
      </c>
      <c r="AA5" s="4">
        <v>2017</v>
      </c>
      <c r="AB5" s="11">
        <v>42736</v>
      </c>
      <c r="AC5" s="3">
        <f t="shared" ref="AC5:AC26" si="0">AA5/4</f>
        <v>504.25</v>
      </c>
      <c r="AD5" s="3">
        <v>1</v>
      </c>
      <c r="AE5" s="12" t="s">
        <v>5</v>
      </c>
    </row>
    <row r="6" spans="1:31" ht="21.75" customHeight="1" x14ac:dyDescent="0.2">
      <c r="A6" s="50" t="s">
        <v>69</v>
      </c>
      <c r="B6" s="50"/>
      <c r="C6" s="50"/>
      <c r="D6" s="50"/>
      <c r="E6" s="50"/>
      <c r="F6" s="50"/>
      <c r="G6" s="50"/>
      <c r="I6" s="22"/>
      <c r="J6" s="22"/>
      <c r="K6" s="22"/>
      <c r="L6" s="23"/>
      <c r="O6" s="3">
        <f>O3</f>
        <v>2020</v>
      </c>
      <c r="Q6" s="3">
        <v>3</v>
      </c>
      <c r="R6" s="7" t="s">
        <v>41</v>
      </c>
      <c r="S6" s="10">
        <v>42430</v>
      </c>
      <c r="T6" s="9" t="s">
        <v>53</v>
      </c>
      <c r="U6" s="10">
        <f>U5+IF(U2=0,29,28)</f>
        <v>43891</v>
      </c>
      <c r="V6" s="10"/>
      <c r="W6" s="10"/>
      <c r="X6" s="10"/>
      <c r="Y6" s="10"/>
      <c r="Z6" s="3">
        <v>3</v>
      </c>
      <c r="AA6" s="4">
        <v>2018</v>
      </c>
      <c r="AB6" s="11">
        <v>43101</v>
      </c>
      <c r="AC6" s="3">
        <f t="shared" si="0"/>
        <v>504.5</v>
      </c>
      <c r="AD6" s="3">
        <v>1</v>
      </c>
      <c r="AE6" s="12" t="s">
        <v>6</v>
      </c>
    </row>
    <row r="7" spans="1:31" ht="28.5" customHeight="1" x14ac:dyDescent="0.35">
      <c r="A7" s="51" t="s">
        <v>68</v>
      </c>
      <c r="B7" s="51"/>
      <c r="C7" s="51"/>
      <c r="D7" s="51"/>
      <c r="E7" s="51"/>
      <c r="F7" s="51"/>
      <c r="G7" s="51"/>
      <c r="I7" s="24"/>
      <c r="J7" s="24"/>
      <c r="K7" s="24"/>
      <c r="L7" s="23"/>
      <c r="Q7" s="3">
        <v>4</v>
      </c>
      <c r="R7" s="7" t="s">
        <v>42</v>
      </c>
      <c r="S7" s="10">
        <v>42461</v>
      </c>
      <c r="T7" s="9" t="s">
        <v>54</v>
      </c>
      <c r="U7" s="10">
        <f>U6+31</f>
        <v>43922</v>
      </c>
      <c r="V7" s="10"/>
      <c r="W7" s="10"/>
      <c r="X7" s="10"/>
      <c r="Y7" s="10"/>
      <c r="Z7" s="3">
        <v>4</v>
      </c>
      <c r="AA7" s="4">
        <v>2019</v>
      </c>
      <c r="AB7" s="11">
        <v>43466</v>
      </c>
      <c r="AC7" s="3">
        <f t="shared" si="0"/>
        <v>504.75</v>
      </c>
      <c r="AD7" s="3">
        <v>1</v>
      </c>
      <c r="AE7" s="12" t="s">
        <v>7</v>
      </c>
    </row>
    <row r="8" spans="1:31" ht="21" customHeight="1" x14ac:dyDescent="0.25">
      <c r="A8" s="48" t="str">
        <f>P5</f>
        <v>الشـــــهر: سبتمــبر</v>
      </c>
      <c r="B8" s="48"/>
      <c r="C8" s="45"/>
      <c r="D8" s="45" t="s">
        <v>76</v>
      </c>
      <c r="E8" s="45"/>
      <c r="F8" s="48" t="s">
        <v>75</v>
      </c>
      <c r="G8" s="48"/>
      <c r="I8" s="25"/>
      <c r="J8" s="25"/>
      <c r="K8" s="26"/>
      <c r="L8" s="23"/>
      <c r="O8" s="8" t="str">
        <f>LOOKUP(O3,AA4:AA26,AE4:AE26)</f>
        <v>Année : 2020</v>
      </c>
      <c r="P8" s="13">
        <f ca="1">MONTH(TODAY())</f>
        <v>9</v>
      </c>
      <c r="Q8" s="3">
        <v>5</v>
      </c>
      <c r="R8" s="7" t="s">
        <v>43</v>
      </c>
      <c r="S8" s="10">
        <v>42491</v>
      </c>
      <c r="T8" s="9" t="s">
        <v>55</v>
      </c>
      <c r="U8" s="10">
        <f>U7+30</f>
        <v>43952</v>
      </c>
      <c r="V8" s="10"/>
      <c r="W8" s="10"/>
      <c r="X8" s="10"/>
      <c r="Y8" s="10"/>
      <c r="Z8" s="3">
        <v>5</v>
      </c>
      <c r="AA8" s="4">
        <v>2020</v>
      </c>
      <c r="AB8" s="11">
        <v>43831</v>
      </c>
      <c r="AC8" s="3">
        <f t="shared" si="0"/>
        <v>505</v>
      </c>
      <c r="AD8" s="3">
        <v>0</v>
      </c>
      <c r="AE8" s="12" t="s">
        <v>8</v>
      </c>
    </row>
    <row r="9" spans="1:31" ht="21" customHeight="1" x14ac:dyDescent="0.2">
      <c r="A9" s="48" t="s">
        <v>78</v>
      </c>
      <c r="B9" s="48"/>
      <c r="C9" s="48" t="s">
        <v>77</v>
      </c>
      <c r="D9" s="48"/>
      <c r="E9" s="48"/>
      <c r="F9" s="48"/>
      <c r="G9" s="48"/>
      <c r="I9" s="1"/>
      <c r="J9" s="1"/>
      <c r="K9" s="1"/>
      <c r="L9" s="23"/>
      <c r="P9" s="8">
        <f ca="1">P8</f>
        <v>9</v>
      </c>
      <c r="Q9" s="3">
        <v>6</v>
      </c>
      <c r="R9" s="7" t="s">
        <v>44</v>
      </c>
      <c r="S9" s="10">
        <v>42522</v>
      </c>
      <c r="T9" s="9" t="s">
        <v>56</v>
      </c>
      <c r="U9" s="10">
        <f>U8+31</f>
        <v>43983</v>
      </c>
      <c r="V9" s="10"/>
      <c r="W9" s="10"/>
      <c r="X9" s="10"/>
      <c r="Y9" s="10"/>
      <c r="Z9" s="3">
        <v>6</v>
      </c>
      <c r="AA9" s="4">
        <v>2021</v>
      </c>
      <c r="AB9" s="11">
        <v>44197</v>
      </c>
      <c r="AC9" s="3">
        <f t="shared" si="0"/>
        <v>505.25</v>
      </c>
      <c r="AD9" s="3">
        <v>1</v>
      </c>
      <c r="AE9" s="12" t="s">
        <v>9</v>
      </c>
    </row>
    <row r="10" spans="1:31" ht="21" customHeight="1" x14ac:dyDescent="0.2">
      <c r="A10" s="48" t="s">
        <v>74</v>
      </c>
      <c r="B10" s="48"/>
      <c r="C10" s="45"/>
      <c r="D10" s="49" t="s">
        <v>73</v>
      </c>
      <c r="E10" s="49"/>
      <c r="F10" s="49"/>
      <c r="G10" s="49"/>
      <c r="I10" s="1"/>
      <c r="J10" s="1"/>
      <c r="K10" s="1"/>
      <c r="L10" s="23"/>
      <c r="P10" s="8">
        <f>LOOKUP(P4,Q4:Q15,U4:U15)</f>
        <v>44075</v>
      </c>
      <c r="Q10" s="3">
        <v>7</v>
      </c>
      <c r="R10" s="7" t="s">
        <v>45</v>
      </c>
      <c r="S10" s="10">
        <v>42552</v>
      </c>
      <c r="T10" s="9" t="s">
        <v>57</v>
      </c>
      <c r="U10" s="10">
        <f>U9+30</f>
        <v>44013</v>
      </c>
      <c r="V10" s="10"/>
      <c r="W10" s="10"/>
      <c r="X10" s="10"/>
      <c r="Y10" s="10"/>
      <c r="Z10" s="3">
        <v>7</v>
      </c>
      <c r="AA10" s="4">
        <v>2022</v>
      </c>
      <c r="AB10" s="11">
        <v>44562</v>
      </c>
      <c r="AC10" s="3">
        <f t="shared" si="0"/>
        <v>505.5</v>
      </c>
      <c r="AD10" s="3">
        <v>1</v>
      </c>
      <c r="AE10" s="12" t="s">
        <v>10</v>
      </c>
    </row>
    <row r="11" spans="1:31" ht="21.75" customHeight="1" x14ac:dyDescent="0.25">
      <c r="A11" s="31" t="s">
        <v>66</v>
      </c>
      <c r="B11" s="46" t="s">
        <v>65</v>
      </c>
      <c r="C11" s="47"/>
      <c r="D11" s="31" t="s">
        <v>66</v>
      </c>
      <c r="E11" s="46" t="s">
        <v>65</v>
      </c>
      <c r="F11" s="47"/>
      <c r="G11" s="31" t="s">
        <v>64</v>
      </c>
      <c r="I11" s="24"/>
      <c r="J11" s="24"/>
      <c r="K11" s="24"/>
      <c r="L11" s="27"/>
      <c r="Q11" s="3">
        <v>8</v>
      </c>
      <c r="R11" s="7" t="s">
        <v>46</v>
      </c>
      <c r="S11" s="10">
        <v>42583</v>
      </c>
      <c r="T11" s="9" t="s">
        <v>58</v>
      </c>
      <c r="U11" s="10">
        <f>U10+31</f>
        <v>44044</v>
      </c>
      <c r="V11" s="10"/>
      <c r="W11" s="10"/>
      <c r="X11" s="10"/>
      <c r="Y11" s="10"/>
      <c r="Z11" s="3">
        <v>8</v>
      </c>
      <c r="AA11" s="4">
        <v>2023</v>
      </c>
      <c r="AB11" s="11">
        <v>44927</v>
      </c>
      <c r="AC11" s="3">
        <f t="shared" si="0"/>
        <v>505.75</v>
      </c>
      <c r="AD11" s="3">
        <v>1</v>
      </c>
      <c r="AE11" s="12" t="s">
        <v>11</v>
      </c>
    </row>
    <row r="12" spans="1:31" ht="21" customHeight="1" x14ac:dyDescent="0.25">
      <c r="A12" s="37" t="str">
        <f t="shared" ref="A12:A42" si="1">D12</f>
        <v>…</v>
      </c>
      <c r="B12" s="38">
        <f>IF(F12=S22,S22,IF(Y16=5,P17,O13))</f>
        <v>0.6875</v>
      </c>
      <c r="C12" s="38">
        <f>IF(F12=S22,S22,IF(Y16=5,P17,P20))</f>
        <v>0.54166666666666663</v>
      </c>
      <c r="D12" s="37" t="str">
        <f>IF(F12=S22,S22,S21)</f>
        <v>…</v>
      </c>
      <c r="E12" s="38">
        <f>IF(N16=Q23,S22,IF(W16=4,S22,P17))</f>
        <v>0.5</v>
      </c>
      <c r="F12" s="38">
        <f>IF(N16=Q23,S22,IF(W16=4,S22,P16))</f>
        <v>0.33333333333333331</v>
      </c>
      <c r="G12" s="39">
        <v>1</v>
      </c>
      <c r="I12" s="25"/>
      <c r="J12" s="25"/>
      <c r="K12" s="26"/>
      <c r="L12" s="23"/>
      <c r="P12" s="3">
        <f ca="1">YEAR(TODAY())</f>
        <v>2020</v>
      </c>
      <c r="Q12" s="3">
        <v>9</v>
      </c>
      <c r="R12" s="7" t="s">
        <v>47</v>
      </c>
      <c r="S12" s="10">
        <v>42614</v>
      </c>
      <c r="T12" s="9" t="s">
        <v>59</v>
      </c>
      <c r="U12" s="10">
        <f>U11+31</f>
        <v>44075</v>
      </c>
      <c r="V12" s="10"/>
      <c r="W12" s="10"/>
      <c r="X12" s="10"/>
      <c r="Y12" s="10"/>
      <c r="Z12" s="3">
        <v>9</v>
      </c>
      <c r="AA12" s="4">
        <v>2024</v>
      </c>
      <c r="AB12" s="11">
        <v>45292</v>
      </c>
      <c r="AC12" s="3">
        <f t="shared" si="0"/>
        <v>506</v>
      </c>
      <c r="AD12" s="3">
        <v>0</v>
      </c>
      <c r="AE12" s="12" t="s">
        <v>12</v>
      </c>
    </row>
    <row r="13" spans="1:31" ht="24.75" customHeight="1" x14ac:dyDescent="0.25">
      <c r="A13" s="37" t="str">
        <f t="shared" si="1"/>
        <v>…</v>
      </c>
      <c r="B13" s="38">
        <f>IF(F13=S22,S22,IF(Y17=5,P17,O13))</f>
        <v>0.6875</v>
      </c>
      <c r="C13" s="38">
        <f>IF(F13=S22,S22,IF(Y17=5,P17,P20))</f>
        <v>0.54166666666666663</v>
      </c>
      <c r="D13" s="37" t="str">
        <f>IF(F13=S22,S22,S21)</f>
        <v>…</v>
      </c>
      <c r="E13" s="38">
        <f>IF(N17=Q23,S22,IF(W17=4,S22,P17))</f>
        <v>0.5</v>
      </c>
      <c r="F13" s="38">
        <f>IF(N17=Q23,S22,IF(W17=4,S22,P16))</f>
        <v>0.33333333333333331</v>
      </c>
      <c r="G13" s="39">
        <v>2</v>
      </c>
      <c r="I13" s="24"/>
      <c r="J13" s="24"/>
      <c r="K13" s="24"/>
      <c r="L13" s="27"/>
      <c r="O13" s="28">
        <f>LOOKUP(P15,Q27:Q28,R27:R28)</f>
        <v>0.6875</v>
      </c>
      <c r="Q13" s="3">
        <v>10</v>
      </c>
      <c r="R13" s="7" t="s">
        <v>48</v>
      </c>
      <c r="S13" s="10">
        <v>42644</v>
      </c>
      <c r="T13" s="9" t="s">
        <v>60</v>
      </c>
      <c r="U13" s="10">
        <f>U12+30</f>
        <v>44105</v>
      </c>
      <c r="V13" s="10"/>
      <c r="W13" s="10"/>
      <c r="X13" s="10"/>
      <c r="Y13" s="10"/>
      <c r="Z13" s="3">
        <v>10</v>
      </c>
      <c r="AA13" s="4">
        <v>2025</v>
      </c>
      <c r="AB13" s="11">
        <v>45658</v>
      </c>
      <c r="AC13" s="3">
        <f t="shared" si="0"/>
        <v>506.25</v>
      </c>
      <c r="AD13" s="3">
        <v>1</v>
      </c>
      <c r="AE13" s="12" t="s">
        <v>13</v>
      </c>
    </row>
    <row r="14" spans="1:31" ht="24.75" customHeight="1" x14ac:dyDescent="0.2">
      <c r="A14" s="37" t="str">
        <f t="shared" si="1"/>
        <v>…</v>
      </c>
      <c r="B14" s="38">
        <f>IF(F14=S22,S22,IF(Y18=5,P17,O13))</f>
        <v>0.6875</v>
      </c>
      <c r="C14" s="38">
        <f>IF(F14=S22,S22,IF(Y18=5,P17,P20))</f>
        <v>0.54166666666666663</v>
      </c>
      <c r="D14" s="37" t="str">
        <f>IF(F14=S22,S22,S21)</f>
        <v>…</v>
      </c>
      <c r="E14" s="38">
        <f>IF(N18=Q23,S22,IF(W18=4,S22,P17))</f>
        <v>0.5</v>
      </c>
      <c r="F14" s="38">
        <f>IF(N18=Q23,S22,IF(W18=4,S22,P16))</f>
        <v>0.33333333333333331</v>
      </c>
      <c r="G14" s="39">
        <v>3</v>
      </c>
      <c r="I14" s="1"/>
      <c r="J14" s="1"/>
      <c r="K14" s="1"/>
      <c r="L14" s="23"/>
      <c r="N14" s="3" t="str">
        <f>"q4""n12"</f>
        <v>q4"n12</v>
      </c>
      <c r="O14" s="3" t="s">
        <v>14</v>
      </c>
      <c r="P14" s="3" t="str">
        <f>""</f>
        <v/>
      </c>
      <c r="Q14" s="3">
        <v>11</v>
      </c>
      <c r="R14" s="7" t="s">
        <v>49</v>
      </c>
      <c r="S14" s="10">
        <v>42675</v>
      </c>
      <c r="T14" s="9" t="s">
        <v>61</v>
      </c>
      <c r="U14" s="10">
        <f>U13+31</f>
        <v>44136</v>
      </c>
      <c r="V14" s="10"/>
      <c r="W14" s="10"/>
      <c r="X14" s="10"/>
      <c r="Y14" s="10"/>
      <c r="Z14" s="3">
        <v>11</v>
      </c>
      <c r="AA14" s="4">
        <v>2026</v>
      </c>
      <c r="AB14" s="11">
        <v>46023</v>
      </c>
      <c r="AC14" s="3">
        <f t="shared" si="0"/>
        <v>506.5</v>
      </c>
      <c r="AD14" s="3">
        <v>1</v>
      </c>
      <c r="AE14" s="12" t="s">
        <v>15</v>
      </c>
    </row>
    <row r="15" spans="1:31" ht="24.75" customHeight="1" x14ac:dyDescent="0.2">
      <c r="A15" s="37" t="str">
        <f t="shared" si="1"/>
        <v>///</v>
      </c>
      <c r="B15" s="38" t="str">
        <f>IF(F15=S22,S22,IF(Y19=5,P17,O13))</f>
        <v>///</v>
      </c>
      <c r="C15" s="38" t="str">
        <f>IF(F15=S22,S22,IF(Y19=5,P17,P20))</f>
        <v>///</v>
      </c>
      <c r="D15" s="37" t="str">
        <f>IF(F15=S22,S22,S21)</f>
        <v>///</v>
      </c>
      <c r="E15" s="38" t="str">
        <f>IF(N19=Q23,S22,IF(W19=4,S22,P17))</f>
        <v>///</v>
      </c>
      <c r="F15" s="38" t="str">
        <f>IF(N19=Q23,S22,IF(W19=4,S22,P16))</f>
        <v>///</v>
      </c>
      <c r="G15" s="39">
        <v>4</v>
      </c>
      <c r="P15" s="3">
        <v>1</v>
      </c>
      <c r="Q15" s="3">
        <v>12</v>
      </c>
      <c r="R15" s="7" t="s">
        <v>50</v>
      </c>
      <c r="S15" s="10">
        <v>42705</v>
      </c>
      <c r="T15" s="9" t="s">
        <v>62</v>
      </c>
      <c r="U15" s="10">
        <f>U14+30</f>
        <v>44166</v>
      </c>
      <c r="V15" s="10"/>
      <c r="W15" s="10"/>
      <c r="X15" s="10"/>
      <c r="Y15" s="10"/>
      <c r="Z15" s="3">
        <v>12</v>
      </c>
      <c r="AA15" s="4">
        <v>2027</v>
      </c>
      <c r="AB15" s="11">
        <v>46388</v>
      </c>
      <c r="AC15" s="3">
        <f t="shared" si="0"/>
        <v>506.75</v>
      </c>
      <c r="AD15" s="3">
        <v>1</v>
      </c>
      <c r="AE15" s="12" t="s">
        <v>16</v>
      </c>
    </row>
    <row r="16" spans="1:31" ht="24.75" customHeight="1" x14ac:dyDescent="0.2">
      <c r="A16" s="37" t="str">
        <f t="shared" si="1"/>
        <v>///</v>
      </c>
      <c r="B16" s="38" t="str">
        <f>IF(F16=S22,S22,IF(Y20=5,P17,O13))</f>
        <v>///</v>
      </c>
      <c r="C16" s="38" t="str">
        <f>IF(F16=S22,S22,IF(Y20=5,P17,P20))</f>
        <v>///</v>
      </c>
      <c r="D16" s="37" t="str">
        <f>IF(F16=S22,S22,S21)</f>
        <v>///</v>
      </c>
      <c r="E16" s="38" t="str">
        <f>IF(N20=Q23,S22,IF(W20=4,S22,P17))</f>
        <v>///</v>
      </c>
      <c r="F16" s="38" t="str">
        <f>IF(N20=Q23,S22,IF(W20=4,S22,P16))</f>
        <v>///</v>
      </c>
      <c r="G16" s="39">
        <v>5</v>
      </c>
      <c r="M16" s="8">
        <f>P10</f>
        <v>44075</v>
      </c>
      <c r="N16" s="3">
        <f>WEEKDAY(M16,1)</f>
        <v>3</v>
      </c>
      <c r="O16" s="8" t="str">
        <f>LOOKUP(N16,Q18:Q24,R18:R24)</f>
        <v>Mardi</v>
      </c>
      <c r="P16" s="28">
        <v>0.33333333333333331</v>
      </c>
      <c r="S16" s="14" t="s">
        <v>17</v>
      </c>
      <c r="T16" s="3">
        <f>IF(N16=6,1,0)</f>
        <v>0</v>
      </c>
      <c r="U16" s="3">
        <f>IF(N16=7,1,0)</f>
        <v>0</v>
      </c>
      <c r="V16" s="3">
        <f>P30</f>
        <v>3</v>
      </c>
      <c r="W16" s="3">
        <f>V16+U16+T16</f>
        <v>3</v>
      </c>
      <c r="X16" s="3">
        <f>IF(N16=5,4,0)</f>
        <v>0</v>
      </c>
      <c r="Y16" s="3">
        <f>X16+V16</f>
        <v>3</v>
      </c>
      <c r="Z16" s="3">
        <v>13</v>
      </c>
      <c r="AA16" s="4">
        <v>2028</v>
      </c>
      <c r="AB16" s="11">
        <v>46753</v>
      </c>
      <c r="AC16" s="3">
        <f t="shared" si="0"/>
        <v>507</v>
      </c>
      <c r="AD16" s="3">
        <v>0</v>
      </c>
      <c r="AE16" s="12" t="s">
        <v>18</v>
      </c>
    </row>
    <row r="17" spans="1:31" ht="24.75" customHeight="1" x14ac:dyDescent="0.2">
      <c r="A17" s="37" t="str">
        <f t="shared" si="1"/>
        <v>…</v>
      </c>
      <c r="B17" s="38">
        <f>IF(F17=S22,S22,IF(Y21=5,P17,O13))</f>
        <v>0.6875</v>
      </c>
      <c r="C17" s="38">
        <f>IF(F17=S22,S22,IF(Y21=5,P17,P20))</f>
        <v>0.54166666666666663</v>
      </c>
      <c r="D17" s="37" t="str">
        <f>IF(F17=S22,S22,S21)</f>
        <v>…</v>
      </c>
      <c r="E17" s="38">
        <f>IF(N21=Q23,S22,IF(W21=4,S22,P17))</f>
        <v>0.5</v>
      </c>
      <c r="F17" s="38">
        <f>IF(N21=Q23,S22,IF(W21=4,S22,P16))</f>
        <v>0.33333333333333331</v>
      </c>
      <c r="G17" s="39">
        <v>6</v>
      </c>
      <c r="M17" s="8">
        <f>M16+1</f>
        <v>44076</v>
      </c>
      <c r="N17" s="3">
        <f t="shared" ref="N17:N46" si="2">WEEKDAY(M17,1)</f>
        <v>4</v>
      </c>
      <c r="O17" s="8" t="str">
        <f ca="1">LOOKUP(N17,Q18:Q24,R18:R23)</f>
        <v>Mercredi</v>
      </c>
      <c r="P17" s="28">
        <v>0.5</v>
      </c>
      <c r="S17" s="14" t="s">
        <v>17</v>
      </c>
      <c r="T17" s="3">
        <f t="shared" ref="T17:T46" si="3">IF(N17=6,1,0)</f>
        <v>0</v>
      </c>
      <c r="U17" s="3">
        <f t="shared" ref="U17:U46" si="4">IF(N17=7,1,0)</f>
        <v>0</v>
      </c>
      <c r="V17" s="3">
        <f>P30</f>
        <v>3</v>
      </c>
      <c r="W17" s="3">
        <f t="shared" ref="W17:W46" si="5">V17+U17+T17</f>
        <v>3</v>
      </c>
      <c r="X17" s="3">
        <f t="shared" ref="X17:X46" si="6">IF(N17=5,4,0)</f>
        <v>0</v>
      </c>
      <c r="Y17" s="3">
        <f t="shared" ref="Y17:Y46" si="7">X17+V17</f>
        <v>3</v>
      </c>
      <c r="Z17" s="3">
        <v>14</v>
      </c>
      <c r="AA17" s="4">
        <v>2029</v>
      </c>
      <c r="AB17" s="11">
        <v>47119</v>
      </c>
      <c r="AC17" s="3">
        <f t="shared" si="0"/>
        <v>507.25</v>
      </c>
      <c r="AD17" s="3">
        <v>1</v>
      </c>
      <c r="AE17" s="12" t="s">
        <v>19</v>
      </c>
    </row>
    <row r="18" spans="1:31" ht="24.75" customHeight="1" x14ac:dyDescent="0.2">
      <c r="A18" s="37" t="str">
        <f t="shared" si="1"/>
        <v>…</v>
      </c>
      <c r="B18" s="38">
        <f>IF(F18=S22,S22,IF(Y22=5,P17,O13))</f>
        <v>0.6875</v>
      </c>
      <c r="C18" s="38">
        <f>IF(F18=S22,S22,IF(Y22=5,P17,P20))</f>
        <v>0.54166666666666663</v>
      </c>
      <c r="D18" s="37" t="str">
        <f>IF(F18=S22,S22,S21)</f>
        <v>…</v>
      </c>
      <c r="E18" s="38">
        <f>IF(N22=Q23,S22,IF(W22=4,S22,P17))</f>
        <v>0.5</v>
      </c>
      <c r="F18" s="38">
        <f>IF(N22=Q23,S22,IF(W22=4,S22,P16))</f>
        <v>0.33333333333333331</v>
      </c>
      <c r="G18" s="39">
        <v>7</v>
      </c>
      <c r="H18" s="15"/>
      <c r="M18" s="8">
        <f>M17+1</f>
        <v>44077</v>
      </c>
      <c r="N18" s="3">
        <f t="shared" si="2"/>
        <v>5</v>
      </c>
      <c r="O18" s="8" t="str">
        <f ca="1">LOOKUP(N18,Q18:Q24,R18:R23)</f>
        <v>Jeudi</v>
      </c>
      <c r="P18" s="28">
        <f>O13</f>
        <v>0.6875</v>
      </c>
      <c r="Q18" s="3">
        <v>1</v>
      </c>
      <c r="R18" s="16" t="s">
        <v>20</v>
      </c>
      <c r="S18" s="14" t="s">
        <v>17</v>
      </c>
      <c r="T18" s="3">
        <f t="shared" si="3"/>
        <v>0</v>
      </c>
      <c r="U18" s="3">
        <f t="shared" si="4"/>
        <v>0</v>
      </c>
      <c r="V18" s="3">
        <f>P30</f>
        <v>3</v>
      </c>
      <c r="W18" s="3">
        <f t="shared" si="5"/>
        <v>3</v>
      </c>
      <c r="X18" s="3">
        <f t="shared" si="6"/>
        <v>4</v>
      </c>
      <c r="Y18" s="3">
        <f t="shared" si="7"/>
        <v>7</v>
      </c>
      <c r="Z18" s="3">
        <v>15</v>
      </c>
      <c r="AA18" s="4">
        <v>2030</v>
      </c>
      <c r="AB18" s="11">
        <v>47484</v>
      </c>
      <c r="AC18" s="3">
        <f t="shared" si="0"/>
        <v>507.5</v>
      </c>
      <c r="AD18" s="3">
        <v>1</v>
      </c>
      <c r="AE18" s="12" t="s">
        <v>21</v>
      </c>
    </row>
    <row r="19" spans="1:31" ht="24.75" customHeight="1" x14ac:dyDescent="0.2">
      <c r="A19" s="37" t="str">
        <f t="shared" si="1"/>
        <v>…</v>
      </c>
      <c r="B19" s="38">
        <f>IF(F19=S22,S22,IF(Y23=5,P17,O13))</f>
        <v>0.6875</v>
      </c>
      <c r="C19" s="38">
        <f>IF(F19=S22,S22,IF(Y23=5,P17,P20))</f>
        <v>0.54166666666666663</v>
      </c>
      <c r="D19" s="37" t="str">
        <f>IF(F19=S22,S22,S21)</f>
        <v>…</v>
      </c>
      <c r="E19" s="38">
        <f>IF(N23=Q23,S22,IF(W23=4,S22,P17))</f>
        <v>0.5</v>
      </c>
      <c r="F19" s="38">
        <f>IF(N23=Q23,S22,IF(W23=4,S22,P16))</f>
        <v>0.33333333333333331</v>
      </c>
      <c r="G19" s="39">
        <v>8</v>
      </c>
      <c r="H19" s="15"/>
      <c r="I19" s="17"/>
      <c r="L19" s="18"/>
      <c r="M19" s="8">
        <f t="shared" ref="M19:M46" si="8">M18+1</f>
        <v>44078</v>
      </c>
      <c r="N19" s="3">
        <f t="shared" si="2"/>
        <v>6</v>
      </c>
      <c r="O19" s="8" t="str">
        <f ca="1">LOOKUP(N19,Q18:Q24,R18:R23)</f>
        <v>Vendredi</v>
      </c>
      <c r="P19" s="28">
        <v>0.70833333333333337</v>
      </c>
      <c r="Q19" s="3">
        <v>2</v>
      </c>
      <c r="R19" s="3" t="s">
        <v>22</v>
      </c>
      <c r="S19" s="14" t="s">
        <v>17</v>
      </c>
      <c r="T19" s="3">
        <f t="shared" si="3"/>
        <v>1</v>
      </c>
      <c r="U19" s="3">
        <f t="shared" si="4"/>
        <v>0</v>
      </c>
      <c r="V19" s="3">
        <f>P30</f>
        <v>3</v>
      </c>
      <c r="W19" s="3">
        <f t="shared" si="5"/>
        <v>4</v>
      </c>
      <c r="X19" s="3">
        <f t="shared" si="6"/>
        <v>0</v>
      </c>
      <c r="Y19" s="3">
        <f t="shared" si="7"/>
        <v>3</v>
      </c>
      <c r="Z19" s="3">
        <v>16</v>
      </c>
      <c r="AA19" s="4">
        <v>2031</v>
      </c>
      <c r="AB19" s="11">
        <v>47849</v>
      </c>
      <c r="AC19" s="3">
        <f t="shared" si="0"/>
        <v>507.75</v>
      </c>
      <c r="AD19" s="3">
        <v>1</v>
      </c>
      <c r="AE19" s="12" t="s">
        <v>23</v>
      </c>
    </row>
    <row r="20" spans="1:31" ht="24.75" customHeight="1" x14ac:dyDescent="0.2">
      <c r="A20" s="37" t="str">
        <f t="shared" si="1"/>
        <v>…</v>
      </c>
      <c r="B20" s="38">
        <f>IF(F20=S22,S22,IF(Y24=5,P17,O13))</f>
        <v>0.6875</v>
      </c>
      <c r="C20" s="38">
        <f>IF(F20=S22,S22,IF(Y24=5,P17,P20))</f>
        <v>0.54166666666666663</v>
      </c>
      <c r="D20" s="37" t="str">
        <f>IF(F20=S22,S22,S21)</f>
        <v>…</v>
      </c>
      <c r="E20" s="38">
        <f>IF(N24=Q23,S22,IF(W24=4,S22,P17))</f>
        <v>0.5</v>
      </c>
      <c r="F20" s="38">
        <f>IF(N24=Q23,S22,IF(W24=4,S22,P16))</f>
        <v>0.33333333333333331</v>
      </c>
      <c r="G20" s="39">
        <v>9</v>
      </c>
      <c r="H20" s="15"/>
      <c r="M20" s="8">
        <f t="shared" si="8"/>
        <v>44079</v>
      </c>
      <c r="N20" s="3">
        <f t="shared" si="2"/>
        <v>7</v>
      </c>
      <c r="O20" s="8" t="str">
        <f ca="1">LOOKUP(N20,Q18:Q24,R18:R23)</f>
        <v>SaMedi</v>
      </c>
      <c r="P20" s="28">
        <v>0.54166666666666663</v>
      </c>
      <c r="Q20" s="3">
        <v>3</v>
      </c>
      <c r="R20" s="16" t="s">
        <v>24</v>
      </c>
      <c r="S20" s="14" t="s">
        <v>17</v>
      </c>
      <c r="T20" s="3">
        <f t="shared" si="3"/>
        <v>0</v>
      </c>
      <c r="U20" s="3">
        <f t="shared" si="4"/>
        <v>1</v>
      </c>
      <c r="V20" s="3">
        <f>P30</f>
        <v>3</v>
      </c>
      <c r="W20" s="3">
        <f t="shared" si="5"/>
        <v>4</v>
      </c>
      <c r="X20" s="3">
        <f t="shared" si="6"/>
        <v>0</v>
      </c>
      <c r="Y20" s="3">
        <f t="shared" si="7"/>
        <v>3</v>
      </c>
      <c r="Z20" s="3">
        <v>17</v>
      </c>
      <c r="AA20" s="4">
        <v>2032</v>
      </c>
      <c r="AB20" s="11">
        <v>48214</v>
      </c>
      <c r="AC20" s="3">
        <f t="shared" si="0"/>
        <v>508</v>
      </c>
      <c r="AD20" s="3">
        <v>0</v>
      </c>
      <c r="AE20" s="12" t="s">
        <v>25</v>
      </c>
    </row>
    <row r="21" spans="1:31" ht="24.75" customHeight="1" x14ac:dyDescent="0.2">
      <c r="A21" s="37" t="str">
        <f t="shared" si="1"/>
        <v>…</v>
      </c>
      <c r="B21" s="38">
        <f>IF(F21=S22,S22,IF(Y25=5,P17,O13))</f>
        <v>0.6875</v>
      </c>
      <c r="C21" s="38">
        <f>IF(F21=S22,S22,IF(Y25=5,P17,P20))</f>
        <v>0.54166666666666663</v>
      </c>
      <c r="D21" s="37" t="str">
        <f>IF(F21=S22,S22,S21)</f>
        <v>…</v>
      </c>
      <c r="E21" s="38">
        <f>IF(N25=Q29,S28,IF(W25=4,S22,P17))</f>
        <v>0.5</v>
      </c>
      <c r="F21" s="38">
        <f>IF(N25=Q23,S22,IF(W25=4,S22,P16))</f>
        <v>0.33333333333333331</v>
      </c>
      <c r="G21" s="39">
        <v>10</v>
      </c>
      <c r="H21" s="15"/>
      <c r="M21" s="8">
        <f t="shared" si="8"/>
        <v>44080</v>
      </c>
      <c r="N21" s="3">
        <f t="shared" si="2"/>
        <v>1</v>
      </c>
      <c r="O21" s="8" t="str">
        <f ca="1">LOOKUP(N21,Q18:Q24,R18:R23)</f>
        <v>DiManche</v>
      </c>
      <c r="Q21" s="3">
        <v>4</v>
      </c>
      <c r="R21" s="16" t="s">
        <v>26</v>
      </c>
      <c r="S21" s="14" t="s">
        <v>17</v>
      </c>
      <c r="T21" s="3">
        <f t="shared" si="3"/>
        <v>0</v>
      </c>
      <c r="U21" s="3">
        <f t="shared" si="4"/>
        <v>0</v>
      </c>
      <c r="V21" s="3">
        <f>P30</f>
        <v>3</v>
      </c>
      <c r="W21" s="3">
        <f t="shared" si="5"/>
        <v>3</v>
      </c>
      <c r="X21" s="3">
        <f t="shared" si="6"/>
        <v>0</v>
      </c>
      <c r="Y21" s="3">
        <f t="shared" si="7"/>
        <v>3</v>
      </c>
      <c r="Z21" s="3">
        <v>18</v>
      </c>
      <c r="AA21" s="4">
        <v>2033</v>
      </c>
      <c r="AB21" s="11">
        <v>48580</v>
      </c>
      <c r="AC21" s="3">
        <f t="shared" si="0"/>
        <v>508.25</v>
      </c>
      <c r="AD21" s="3">
        <v>1</v>
      </c>
      <c r="AE21" s="12" t="s">
        <v>27</v>
      </c>
    </row>
    <row r="22" spans="1:31" ht="24.75" customHeight="1" x14ac:dyDescent="0.2">
      <c r="A22" s="37" t="str">
        <f t="shared" si="1"/>
        <v>///</v>
      </c>
      <c r="B22" s="38" t="str">
        <f>IF(F22=S22,S22,IF(Y26=5,P17,O13))</f>
        <v>///</v>
      </c>
      <c r="C22" s="38" t="str">
        <f>IF(F22=S22,S22,IF(Y26=5,P17,P20))</f>
        <v>///</v>
      </c>
      <c r="D22" s="37" t="str">
        <f>IF(F22=S22,S22,S21)</f>
        <v>///</v>
      </c>
      <c r="E22" s="38" t="str">
        <f>IF(N26=Q23,S22,IF(W26=4,S22,P17))</f>
        <v>///</v>
      </c>
      <c r="F22" s="38" t="str">
        <f>IF(N26=Q23,S22,IF(W26=4,S22,P16))</f>
        <v>///</v>
      </c>
      <c r="G22" s="39">
        <v>11</v>
      </c>
      <c r="H22" s="15"/>
      <c r="M22" s="8">
        <f t="shared" si="8"/>
        <v>44081</v>
      </c>
      <c r="N22" s="3">
        <f t="shared" si="2"/>
        <v>2</v>
      </c>
      <c r="O22" s="8" t="str">
        <f ca="1">LOOKUP(N22,Q18:Q24,R18:R23)</f>
        <v>Lundi</v>
      </c>
      <c r="Q22" s="3">
        <v>5</v>
      </c>
      <c r="R22" s="16" t="s">
        <v>28</v>
      </c>
      <c r="S22" s="3" t="s">
        <v>63</v>
      </c>
      <c r="T22" s="3">
        <f t="shared" si="3"/>
        <v>0</v>
      </c>
      <c r="U22" s="3">
        <f t="shared" si="4"/>
        <v>0</v>
      </c>
      <c r="V22" s="3">
        <f>P30</f>
        <v>3</v>
      </c>
      <c r="W22" s="3">
        <f t="shared" si="5"/>
        <v>3</v>
      </c>
      <c r="X22" s="3">
        <f t="shared" si="6"/>
        <v>0</v>
      </c>
      <c r="Y22" s="3">
        <f t="shared" si="7"/>
        <v>3</v>
      </c>
      <c r="Z22" s="3">
        <v>19</v>
      </c>
      <c r="AA22" s="4">
        <v>2034</v>
      </c>
      <c r="AB22" s="11">
        <v>48945</v>
      </c>
      <c r="AC22" s="3">
        <f t="shared" si="0"/>
        <v>508.5</v>
      </c>
      <c r="AD22" s="3">
        <v>0</v>
      </c>
      <c r="AE22" s="12" t="s">
        <v>29</v>
      </c>
    </row>
    <row r="23" spans="1:31" ht="24.75" customHeight="1" x14ac:dyDescent="0.2">
      <c r="A23" s="37" t="str">
        <f t="shared" si="1"/>
        <v>///</v>
      </c>
      <c r="B23" s="38" t="str">
        <f>IF(F23=S22,S22,IF(Y27=5,P17,O13))</f>
        <v>///</v>
      </c>
      <c r="C23" s="38" t="str">
        <f>IF(F23=S22,S22,IF(Y27=5,P17,P20))</f>
        <v>///</v>
      </c>
      <c r="D23" s="37" t="str">
        <f>IF(F23=S22,S22,S21)</f>
        <v>///</v>
      </c>
      <c r="E23" s="38" t="str">
        <f>IF(N27=Q23,S22,IF(W27=4,S22,P17))</f>
        <v>///</v>
      </c>
      <c r="F23" s="38" t="str">
        <f>IF(N27=Q23,S22,IF(W27=4,S22,P16))</f>
        <v>///</v>
      </c>
      <c r="G23" s="39">
        <v>12</v>
      </c>
      <c r="H23" s="15"/>
      <c r="M23" s="8">
        <f t="shared" si="8"/>
        <v>44082</v>
      </c>
      <c r="N23" s="3">
        <f t="shared" si="2"/>
        <v>3</v>
      </c>
      <c r="O23" s="8" t="str">
        <f ca="1">LOOKUP(N23,Q18:Q24,R18:R23)</f>
        <v>Mardi</v>
      </c>
      <c r="Q23" s="3">
        <v>6</v>
      </c>
      <c r="R23" s="16" t="s">
        <v>30</v>
      </c>
      <c r="T23" s="3">
        <f t="shared" si="3"/>
        <v>0</v>
      </c>
      <c r="U23" s="3">
        <f t="shared" si="4"/>
        <v>0</v>
      </c>
      <c r="V23" s="3">
        <f>P30</f>
        <v>3</v>
      </c>
      <c r="W23" s="3">
        <f t="shared" si="5"/>
        <v>3</v>
      </c>
      <c r="X23" s="3">
        <f t="shared" si="6"/>
        <v>0</v>
      </c>
      <c r="Y23" s="3">
        <f t="shared" si="7"/>
        <v>3</v>
      </c>
      <c r="Z23" s="3">
        <v>20</v>
      </c>
      <c r="AA23" s="4">
        <v>2035</v>
      </c>
      <c r="AB23" s="11">
        <v>49310</v>
      </c>
      <c r="AC23" s="3">
        <f t="shared" si="0"/>
        <v>508.75</v>
      </c>
      <c r="AD23" s="3">
        <v>0</v>
      </c>
      <c r="AE23" s="12" t="s">
        <v>31</v>
      </c>
    </row>
    <row r="24" spans="1:31" ht="24.75" customHeight="1" x14ac:dyDescent="0.2">
      <c r="A24" s="37" t="str">
        <f t="shared" si="1"/>
        <v>…</v>
      </c>
      <c r="B24" s="38">
        <f>IF(F24=S22,S22,IF(Y28=5,P17,O13))</f>
        <v>0.6875</v>
      </c>
      <c r="C24" s="38">
        <f>IF(F24=S22,S22,IF(Y28=5,P17,P20))</f>
        <v>0.54166666666666663</v>
      </c>
      <c r="D24" s="37" t="str">
        <f>IF(F24=S22,S22,S21)</f>
        <v>…</v>
      </c>
      <c r="E24" s="38">
        <f>IF(N28=Q23,S22,IF(W28=4,S22,P17))</f>
        <v>0.5</v>
      </c>
      <c r="F24" s="38">
        <f>IF(N28=Q23,S22,IF(W28=4,S22,P16))</f>
        <v>0.33333333333333331</v>
      </c>
      <c r="G24" s="39">
        <v>13</v>
      </c>
      <c r="H24" s="15"/>
      <c r="M24" s="8">
        <f t="shared" si="8"/>
        <v>44083</v>
      </c>
      <c r="N24" s="3">
        <f t="shared" si="2"/>
        <v>4</v>
      </c>
      <c r="O24" s="8" t="str">
        <f ca="1">LOOKUP(N24,Q18:Q24,R18:R23)</f>
        <v>Mercredi</v>
      </c>
      <c r="Q24" s="3">
        <v>7</v>
      </c>
      <c r="R24" s="16" t="s">
        <v>32</v>
      </c>
      <c r="T24" s="3">
        <f t="shared" si="3"/>
        <v>0</v>
      </c>
      <c r="U24" s="3">
        <f t="shared" si="4"/>
        <v>0</v>
      </c>
      <c r="V24" s="3">
        <f>P30</f>
        <v>3</v>
      </c>
      <c r="W24" s="3">
        <f t="shared" si="5"/>
        <v>3</v>
      </c>
      <c r="X24" s="3">
        <f t="shared" si="6"/>
        <v>0</v>
      </c>
      <c r="Y24" s="3">
        <f t="shared" si="7"/>
        <v>3</v>
      </c>
      <c r="Z24" s="3">
        <v>21</v>
      </c>
      <c r="AA24" s="4">
        <v>2036</v>
      </c>
      <c r="AB24" s="11">
        <v>49675</v>
      </c>
      <c r="AC24" s="3">
        <f t="shared" si="0"/>
        <v>509</v>
      </c>
      <c r="AD24" s="3">
        <v>1</v>
      </c>
      <c r="AE24" s="12" t="s">
        <v>33</v>
      </c>
    </row>
    <row r="25" spans="1:31" ht="24.75" customHeight="1" x14ac:dyDescent="0.2">
      <c r="A25" s="37" t="str">
        <f t="shared" si="1"/>
        <v>…</v>
      </c>
      <c r="B25" s="38">
        <f>IF(F25=S22,S22,IF(Y29=5,P17,O13))</f>
        <v>0.6875</v>
      </c>
      <c r="C25" s="38">
        <f>IF(F25=S22,S22,IF(Y29=5,P17,P20))</f>
        <v>0.54166666666666663</v>
      </c>
      <c r="D25" s="37" t="str">
        <f>IF(F25=S22,S22,S21)</f>
        <v>…</v>
      </c>
      <c r="E25" s="38">
        <f>IF(N29=Q23,S22,IF(W29=4,S22,P17))</f>
        <v>0.5</v>
      </c>
      <c r="F25" s="38">
        <f>IF(N29=Q23,S22,IF(W29=4,S22,P16))</f>
        <v>0.33333333333333331</v>
      </c>
      <c r="G25" s="39">
        <v>14</v>
      </c>
      <c r="H25" s="15"/>
      <c r="M25" s="8">
        <f t="shared" si="8"/>
        <v>44084</v>
      </c>
      <c r="N25" s="3">
        <f t="shared" si="2"/>
        <v>5</v>
      </c>
      <c r="O25" s="8" t="str">
        <f ca="1">LOOKUP(N25,Q18:Q24,R18:R23)</f>
        <v>Jeudi</v>
      </c>
      <c r="Q25" s="3">
        <v>1</v>
      </c>
      <c r="R25" s="29">
        <v>0.33333333333333331</v>
      </c>
      <c r="T25" s="3">
        <f t="shared" si="3"/>
        <v>0</v>
      </c>
      <c r="U25" s="3">
        <f t="shared" si="4"/>
        <v>0</v>
      </c>
      <c r="V25" s="3">
        <f>P30</f>
        <v>3</v>
      </c>
      <c r="W25" s="3">
        <f t="shared" si="5"/>
        <v>3</v>
      </c>
      <c r="X25" s="3">
        <f t="shared" si="6"/>
        <v>4</v>
      </c>
      <c r="Y25" s="3">
        <f t="shared" si="7"/>
        <v>7</v>
      </c>
      <c r="Z25" s="3">
        <v>22</v>
      </c>
      <c r="AA25" s="4">
        <v>2037</v>
      </c>
      <c r="AB25" s="11">
        <v>50041</v>
      </c>
      <c r="AC25" s="3">
        <f t="shared" si="0"/>
        <v>509.25</v>
      </c>
      <c r="AD25" s="3">
        <v>0</v>
      </c>
      <c r="AE25" s="12" t="s">
        <v>34</v>
      </c>
    </row>
    <row r="26" spans="1:31" ht="24.75" customHeight="1" x14ac:dyDescent="0.2">
      <c r="A26" s="37" t="str">
        <f t="shared" si="1"/>
        <v>…</v>
      </c>
      <c r="B26" s="38">
        <f>IF(F26=S22,S22,IF(Y30=5,P17,O13))</f>
        <v>0.6875</v>
      </c>
      <c r="C26" s="38">
        <f>IF(F26=S22,S22,IF(Y30=5,P17,P20))</f>
        <v>0.54166666666666663</v>
      </c>
      <c r="D26" s="37" t="str">
        <f>IF(F26=S22,S22,S21)</f>
        <v>…</v>
      </c>
      <c r="E26" s="38">
        <f>IF(N30=Q23,S22,IF(W30=4,S22,P17))</f>
        <v>0.5</v>
      </c>
      <c r="F26" s="38">
        <f>IF(N30=Q23,S22,IF(W30=4,S22,P16))</f>
        <v>0.33333333333333331</v>
      </c>
      <c r="G26" s="39">
        <v>15</v>
      </c>
      <c r="H26" s="15"/>
      <c r="M26" s="8">
        <f t="shared" si="8"/>
        <v>44085</v>
      </c>
      <c r="N26" s="3">
        <f t="shared" si="2"/>
        <v>6</v>
      </c>
      <c r="O26" s="8" t="str">
        <f ca="1">LOOKUP(N26,Q18:Q24,R18:R23)</f>
        <v>Vendredi</v>
      </c>
      <c r="Q26" s="3">
        <v>2</v>
      </c>
      <c r="R26" s="29">
        <v>0.5</v>
      </c>
      <c r="T26" s="3">
        <f t="shared" si="3"/>
        <v>1</v>
      </c>
      <c r="U26" s="3">
        <f t="shared" si="4"/>
        <v>0</v>
      </c>
      <c r="V26" s="3">
        <f>P30</f>
        <v>3</v>
      </c>
      <c r="W26" s="3">
        <f t="shared" si="5"/>
        <v>4</v>
      </c>
      <c r="X26" s="3">
        <f t="shared" si="6"/>
        <v>0</v>
      </c>
      <c r="Y26" s="3">
        <f t="shared" si="7"/>
        <v>3</v>
      </c>
      <c r="Z26" s="3">
        <v>23</v>
      </c>
      <c r="AA26" s="4">
        <v>2038</v>
      </c>
      <c r="AB26" s="11">
        <v>50406</v>
      </c>
      <c r="AC26" s="3">
        <f t="shared" si="0"/>
        <v>509.5</v>
      </c>
      <c r="AD26" s="3">
        <v>0</v>
      </c>
      <c r="AE26" s="12" t="s">
        <v>35</v>
      </c>
    </row>
    <row r="27" spans="1:31" ht="24.75" customHeight="1" x14ac:dyDescent="0.2">
      <c r="A27" s="37" t="str">
        <f t="shared" si="1"/>
        <v>…</v>
      </c>
      <c r="B27" s="38">
        <f>IF(F27=S22,S22,IF(Y31=5,P17,O13))</f>
        <v>0.6875</v>
      </c>
      <c r="C27" s="38">
        <f>IF(F27=S22,S22,IF(Y31=5,P17,P20))</f>
        <v>0.54166666666666663</v>
      </c>
      <c r="D27" s="37" t="str">
        <f>IF(F27=S22,S22,S21)</f>
        <v>…</v>
      </c>
      <c r="E27" s="38">
        <f>IF(N31=Q23,S22,IF(W31=4,S22,P17))</f>
        <v>0.5</v>
      </c>
      <c r="F27" s="38">
        <f>IF(N31=Q23,S22,IF(W31=4,S22,P16))</f>
        <v>0.33333333333333331</v>
      </c>
      <c r="G27" s="39">
        <v>16</v>
      </c>
      <c r="H27" s="15"/>
      <c r="M27" s="8">
        <f t="shared" si="8"/>
        <v>44086</v>
      </c>
      <c r="N27" s="3">
        <f t="shared" si="2"/>
        <v>7</v>
      </c>
      <c r="O27" s="8" t="str">
        <f ca="1">LOOKUP(N27,Q18:Q24,R18:R23)</f>
        <v>SaMedi</v>
      </c>
      <c r="Q27" s="3">
        <v>1</v>
      </c>
      <c r="R27" s="30">
        <v>0.6875</v>
      </c>
      <c r="T27" s="3">
        <f t="shared" si="3"/>
        <v>0</v>
      </c>
      <c r="U27" s="3">
        <f t="shared" si="4"/>
        <v>1</v>
      </c>
      <c r="V27" s="3">
        <f>P30</f>
        <v>3</v>
      </c>
      <c r="W27" s="3">
        <f t="shared" si="5"/>
        <v>4</v>
      </c>
      <c r="X27" s="3">
        <f t="shared" si="6"/>
        <v>0</v>
      </c>
      <c r="Y27" s="3">
        <f t="shared" si="7"/>
        <v>3</v>
      </c>
    </row>
    <row r="28" spans="1:31" ht="24.75" customHeight="1" x14ac:dyDescent="0.2">
      <c r="A28" s="37" t="str">
        <f t="shared" si="1"/>
        <v>…</v>
      </c>
      <c r="B28" s="38">
        <f>IF(F28=S22,S22,IF(Y32=5,P17,O13))</f>
        <v>0.6875</v>
      </c>
      <c r="C28" s="38">
        <f>IF(F28=S22,S22,IF(Y32=5,P17,P20))</f>
        <v>0.54166666666666663</v>
      </c>
      <c r="D28" s="37" t="str">
        <f>IF(F28=S22,S22,S21)</f>
        <v>…</v>
      </c>
      <c r="E28" s="38">
        <f>IF(N32=Q23,S22,IF(W32=4,S22,P17))</f>
        <v>0.5</v>
      </c>
      <c r="F28" s="38">
        <f>IF(N32=Q23,S22,IF(W32=4,S22,P16))</f>
        <v>0.33333333333333331</v>
      </c>
      <c r="G28" s="39">
        <v>17</v>
      </c>
      <c r="H28" s="15"/>
      <c r="M28" s="8">
        <f t="shared" si="8"/>
        <v>44087</v>
      </c>
      <c r="N28" s="3">
        <f t="shared" si="2"/>
        <v>1</v>
      </c>
      <c r="O28" s="8" t="str">
        <f ca="1">LOOKUP(N28,Q18:Q24,R18:R23)</f>
        <v>DiManche</v>
      </c>
      <c r="Q28" s="3">
        <v>2</v>
      </c>
      <c r="R28" s="29">
        <v>0.70833333333333337</v>
      </c>
      <c r="T28" s="3">
        <f t="shared" si="3"/>
        <v>0</v>
      </c>
      <c r="U28" s="3">
        <f t="shared" si="4"/>
        <v>0</v>
      </c>
      <c r="V28" s="3">
        <f>P30</f>
        <v>3</v>
      </c>
      <c r="W28" s="3">
        <f t="shared" si="5"/>
        <v>3</v>
      </c>
      <c r="X28" s="3">
        <f t="shared" si="6"/>
        <v>0</v>
      </c>
      <c r="Y28" s="3">
        <f t="shared" si="7"/>
        <v>3</v>
      </c>
    </row>
    <row r="29" spans="1:31" ht="24.75" customHeight="1" x14ac:dyDescent="0.2">
      <c r="A29" s="37" t="str">
        <f t="shared" si="1"/>
        <v>///</v>
      </c>
      <c r="B29" s="38" t="str">
        <f>IF(F29=S22,S22,IF(Y33=5,P17,O13))</f>
        <v>///</v>
      </c>
      <c r="C29" s="38" t="str">
        <f>IF(F29=S22,S22,IF(Y33=5,P17,P20))</f>
        <v>///</v>
      </c>
      <c r="D29" s="37" t="str">
        <f>IF(F29=S22,S22,S21)</f>
        <v>///</v>
      </c>
      <c r="E29" s="38" t="str">
        <f>IF(N33=Q23,S22,IF(W33=4,S22,P17))</f>
        <v>///</v>
      </c>
      <c r="F29" s="38" t="str">
        <f>IF(N33=Q23,S22,IF(W33=4,S22,P16))</f>
        <v>///</v>
      </c>
      <c r="G29" s="39">
        <v>18</v>
      </c>
      <c r="H29" s="15"/>
      <c r="M29" s="8">
        <f t="shared" si="8"/>
        <v>44088</v>
      </c>
      <c r="N29" s="3">
        <f t="shared" si="2"/>
        <v>2</v>
      </c>
      <c r="O29" s="8" t="str">
        <f ca="1">LOOKUP(N29,Q18:Q24,R18:R23)</f>
        <v>Lundi</v>
      </c>
      <c r="T29" s="3">
        <f t="shared" si="3"/>
        <v>0</v>
      </c>
      <c r="U29" s="3">
        <f t="shared" si="4"/>
        <v>0</v>
      </c>
      <c r="V29" s="3">
        <f>P30</f>
        <v>3</v>
      </c>
      <c r="W29" s="3">
        <f t="shared" si="5"/>
        <v>3</v>
      </c>
      <c r="X29" s="3">
        <f t="shared" si="6"/>
        <v>0</v>
      </c>
      <c r="Y29" s="3">
        <f t="shared" si="7"/>
        <v>3</v>
      </c>
    </row>
    <row r="30" spans="1:31" ht="24.75" customHeight="1" x14ac:dyDescent="0.2">
      <c r="A30" s="37" t="str">
        <f t="shared" si="1"/>
        <v>///</v>
      </c>
      <c r="B30" s="38" t="str">
        <f>IF(F30=S22,S22,IF(Y34=5,P17,O13))</f>
        <v>///</v>
      </c>
      <c r="C30" s="38" t="str">
        <f>IF(F30=S22,S22,IF(Y34=5,P17,P20))</f>
        <v>///</v>
      </c>
      <c r="D30" s="37" t="str">
        <f>IF(F30=S22,S22,S21)</f>
        <v>///</v>
      </c>
      <c r="E30" s="38" t="str">
        <f>IF(N34=Q23,S22,IF(W34=4,S22,P17))</f>
        <v>///</v>
      </c>
      <c r="F30" s="38" t="str">
        <f>IF(N34=Q23,S22,IF(W34=4,S22,P16))</f>
        <v>///</v>
      </c>
      <c r="G30" s="39">
        <v>19</v>
      </c>
      <c r="H30" s="15"/>
      <c r="M30" s="8">
        <f t="shared" si="8"/>
        <v>44089</v>
      </c>
      <c r="N30" s="3">
        <f t="shared" si="2"/>
        <v>3</v>
      </c>
      <c r="O30" s="8" t="str">
        <f ca="1">LOOKUP(N30,Q18:Q24,R18:R23)</f>
        <v>Mardi</v>
      </c>
      <c r="P30" s="3">
        <v>3</v>
      </c>
      <c r="Q30" s="3">
        <v>1</v>
      </c>
      <c r="R30" s="3" t="s">
        <v>36</v>
      </c>
      <c r="T30" s="3">
        <f t="shared" si="3"/>
        <v>0</v>
      </c>
      <c r="U30" s="3">
        <f t="shared" si="4"/>
        <v>0</v>
      </c>
      <c r="V30" s="3">
        <f>P30</f>
        <v>3</v>
      </c>
      <c r="W30" s="3">
        <f t="shared" si="5"/>
        <v>3</v>
      </c>
      <c r="X30" s="3">
        <f t="shared" si="6"/>
        <v>0</v>
      </c>
      <c r="Y30" s="3">
        <f t="shared" si="7"/>
        <v>3</v>
      </c>
    </row>
    <row r="31" spans="1:31" ht="24.75" customHeight="1" x14ac:dyDescent="0.2">
      <c r="A31" s="37" t="str">
        <f t="shared" si="1"/>
        <v>…</v>
      </c>
      <c r="B31" s="38">
        <f>IF(F31=S22,S22,IF(Y35=5,P17,O13))</f>
        <v>0.6875</v>
      </c>
      <c r="C31" s="38">
        <f>IF(F31=S22,S22,IF(Y35=5,P17,P20))</f>
        <v>0.54166666666666663</v>
      </c>
      <c r="D31" s="37" t="str">
        <f>IF(F31=S22,S22,S21)</f>
        <v>…</v>
      </c>
      <c r="E31" s="38">
        <f>IF(N35=Q23,S22,IF(W35=4,S22,P17))</f>
        <v>0.5</v>
      </c>
      <c r="F31" s="38">
        <f>IF(N35=Q23,S22,IF(W35=4,S22,P16))</f>
        <v>0.33333333333333331</v>
      </c>
      <c r="G31" s="39">
        <v>20</v>
      </c>
      <c r="H31" s="15"/>
      <c r="M31" s="8">
        <f t="shared" si="8"/>
        <v>44090</v>
      </c>
      <c r="N31" s="3">
        <f t="shared" si="2"/>
        <v>4</v>
      </c>
      <c r="O31" s="8" t="str">
        <f ca="1">LOOKUP(N31,Q18:Q24,R18:R23)</f>
        <v>Mercredi</v>
      </c>
      <c r="Q31" s="3">
        <v>2</v>
      </c>
      <c r="R31" s="3" t="s">
        <v>37</v>
      </c>
      <c r="T31" s="3">
        <f t="shared" si="3"/>
        <v>0</v>
      </c>
      <c r="U31" s="3">
        <f t="shared" si="4"/>
        <v>0</v>
      </c>
      <c r="V31" s="3">
        <f>P30</f>
        <v>3</v>
      </c>
      <c r="W31" s="3">
        <f t="shared" si="5"/>
        <v>3</v>
      </c>
      <c r="X31" s="3">
        <f t="shared" si="6"/>
        <v>0</v>
      </c>
      <c r="Y31" s="3">
        <f t="shared" si="7"/>
        <v>3</v>
      </c>
    </row>
    <row r="32" spans="1:31" ht="24.75" customHeight="1" x14ac:dyDescent="0.2">
      <c r="A32" s="37" t="str">
        <f t="shared" si="1"/>
        <v>…</v>
      </c>
      <c r="B32" s="38">
        <f>IF(F32=S22,S22,IF(Y36=5,P17,O13))</f>
        <v>0.6875</v>
      </c>
      <c r="C32" s="38">
        <f>IF(F32=S22,S22,IF(Y36=5,P17,P20))</f>
        <v>0.54166666666666663</v>
      </c>
      <c r="D32" s="37" t="str">
        <f>IF(F32=S22,S22,S21)</f>
        <v>…</v>
      </c>
      <c r="E32" s="38">
        <f>IF(N36=Q23,S22,IF(W36=4,S22,P17))</f>
        <v>0.5</v>
      </c>
      <c r="F32" s="38">
        <f>IF(N36=Q23,S22,IF(W36=4,S22,P16))</f>
        <v>0.33333333333333331</v>
      </c>
      <c r="G32" s="39">
        <v>21</v>
      </c>
      <c r="H32" s="15"/>
      <c r="M32" s="8">
        <f t="shared" si="8"/>
        <v>44091</v>
      </c>
      <c r="N32" s="3">
        <f t="shared" si="2"/>
        <v>5</v>
      </c>
      <c r="O32" s="8" t="str">
        <f ca="1">LOOKUP(N32,Q18:Q24,R18:R23)</f>
        <v>Jeudi</v>
      </c>
      <c r="Q32" s="3">
        <v>3</v>
      </c>
      <c r="R32" s="3" t="s">
        <v>38</v>
      </c>
      <c r="T32" s="3">
        <f t="shared" si="3"/>
        <v>0</v>
      </c>
      <c r="U32" s="3">
        <f t="shared" si="4"/>
        <v>0</v>
      </c>
      <c r="V32" s="3">
        <f>P30</f>
        <v>3</v>
      </c>
      <c r="W32" s="3">
        <f t="shared" si="5"/>
        <v>3</v>
      </c>
      <c r="X32" s="3">
        <f t="shared" si="6"/>
        <v>4</v>
      </c>
      <c r="Y32" s="3">
        <f t="shared" si="7"/>
        <v>7</v>
      </c>
    </row>
    <row r="33" spans="1:25" ht="24.75" customHeight="1" x14ac:dyDescent="0.2">
      <c r="A33" s="40" t="str">
        <f t="shared" si="1"/>
        <v>…</v>
      </c>
      <c r="B33" s="41">
        <f>IF(F33=S22,S22,IF(Y37=5,P17,O13))</f>
        <v>0.6875</v>
      </c>
      <c r="C33" s="38">
        <f>IF(F33=S22,S22,IF(Y37=5,P17,P20))</f>
        <v>0.54166666666666663</v>
      </c>
      <c r="D33" s="40" t="str">
        <f>IF(F33=S22,S22,S21)</f>
        <v>…</v>
      </c>
      <c r="E33" s="38">
        <f>IF(N37=Q23,S22,IF(W37=4,S22,P17))</f>
        <v>0.5</v>
      </c>
      <c r="F33" s="38">
        <f>IF(N37=Q23,S22,IF(W37=4,S22,P16))</f>
        <v>0.33333333333333331</v>
      </c>
      <c r="G33" s="39">
        <v>22</v>
      </c>
      <c r="H33" s="15"/>
      <c r="M33" s="8">
        <f t="shared" si="8"/>
        <v>44092</v>
      </c>
      <c r="N33" s="3">
        <f t="shared" si="2"/>
        <v>6</v>
      </c>
      <c r="O33" s="8" t="str">
        <f ca="1">LOOKUP(N33,Q18:Q24,R18:R23)</f>
        <v>Vendredi</v>
      </c>
      <c r="T33" s="3">
        <f t="shared" si="3"/>
        <v>1</v>
      </c>
      <c r="U33" s="3">
        <f t="shared" si="4"/>
        <v>0</v>
      </c>
      <c r="V33" s="3">
        <f>P30</f>
        <v>3</v>
      </c>
      <c r="W33" s="3">
        <f t="shared" si="5"/>
        <v>4</v>
      </c>
      <c r="X33" s="3">
        <f t="shared" si="6"/>
        <v>0</v>
      </c>
      <c r="Y33" s="3">
        <f t="shared" si="7"/>
        <v>3</v>
      </c>
    </row>
    <row r="34" spans="1:25" ht="24.75" customHeight="1" x14ac:dyDescent="0.2">
      <c r="A34" s="37" t="str">
        <f t="shared" si="1"/>
        <v>…</v>
      </c>
      <c r="B34" s="38">
        <f>IF(F34=S22,S22,IF(Y38=5,P17,O13))</f>
        <v>0.6875</v>
      </c>
      <c r="C34" s="38">
        <f>IF(F34=S22,S22,IF(Y38=5,P17,P20))</f>
        <v>0.54166666666666663</v>
      </c>
      <c r="D34" s="37" t="str">
        <f>IF(F34=S22,S22,S21)</f>
        <v>…</v>
      </c>
      <c r="E34" s="38">
        <f>IF(N38=Q23,S22,IF(W38=4,S22,P17))</f>
        <v>0.5</v>
      </c>
      <c r="F34" s="38">
        <f>IF(N38=Q23,S22,IF(W38=4,S22,P16))</f>
        <v>0.33333333333333331</v>
      </c>
      <c r="G34" s="39">
        <v>23</v>
      </c>
      <c r="H34" s="15"/>
      <c r="M34" s="8">
        <f t="shared" si="8"/>
        <v>44093</v>
      </c>
      <c r="N34" s="3">
        <f t="shared" si="2"/>
        <v>7</v>
      </c>
      <c r="O34" s="8" t="str">
        <f ca="1">LOOKUP(N34,Q18:Q24,R18:R23)</f>
        <v>SaMedi</v>
      </c>
      <c r="T34" s="3">
        <f t="shared" si="3"/>
        <v>0</v>
      </c>
      <c r="U34" s="3">
        <f t="shared" si="4"/>
        <v>1</v>
      </c>
      <c r="V34" s="3">
        <f>P30</f>
        <v>3</v>
      </c>
      <c r="W34" s="3">
        <f t="shared" si="5"/>
        <v>4</v>
      </c>
      <c r="X34" s="3">
        <f t="shared" si="6"/>
        <v>0</v>
      </c>
      <c r="Y34" s="3">
        <f t="shared" si="7"/>
        <v>3</v>
      </c>
    </row>
    <row r="35" spans="1:25" ht="24.75" customHeight="1" x14ac:dyDescent="0.2">
      <c r="A35" s="37" t="str">
        <f t="shared" si="1"/>
        <v>…</v>
      </c>
      <c r="B35" s="38">
        <f>IF(F35=S22,S22,IF(Y39=5,P17,O13))</f>
        <v>0.6875</v>
      </c>
      <c r="C35" s="38">
        <f>IF(F35=S22,S22,IF(Y39=5,P17,P20))</f>
        <v>0.54166666666666663</v>
      </c>
      <c r="D35" s="37" t="str">
        <f>IF(F35=S22,S22,S21)</f>
        <v>…</v>
      </c>
      <c r="E35" s="38">
        <f>IF(N39=Q23,S22,IF(W39=4,S22,P17))</f>
        <v>0.5</v>
      </c>
      <c r="F35" s="38">
        <f>IF(N39=Q23,S22,IF(W39=4,S22,P16))</f>
        <v>0.33333333333333331</v>
      </c>
      <c r="G35" s="39">
        <v>24</v>
      </c>
      <c r="H35" s="15"/>
      <c r="M35" s="8">
        <f t="shared" si="8"/>
        <v>44094</v>
      </c>
      <c r="N35" s="3">
        <f t="shared" si="2"/>
        <v>1</v>
      </c>
      <c r="O35" s="8" t="str">
        <f ca="1">LOOKUP(N35,Q18:Q24,R18:R23)</f>
        <v>DiManche</v>
      </c>
      <c r="T35" s="3">
        <f t="shared" si="3"/>
        <v>0</v>
      </c>
      <c r="U35" s="3">
        <f t="shared" si="4"/>
        <v>0</v>
      </c>
      <c r="V35" s="3">
        <f>P30</f>
        <v>3</v>
      </c>
      <c r="W35" s="3">
        <f t="shared" si="5"/>
        <v>3</v>
      </c>
      <c r="X35" s="3">
        <f t="shared" si="6"/>
        <v>0</v>
      </c>
      <c r="Y35" s="3">
        <f t="shared" si="7"/>
        <v>3</v>
      </c>
    </row>
    <row r="36" spans="1:25" ht="24.75" customHeight="1" x14ac:dyDescent="0.2">
      <c r="A36" s="42" t="str">
        <f t="shared" si="1"/>
        <v>///</v>
      </c>
      <c r="B36" s="43" t="str">
        <f>IF(F36=S22,S22,IF(Y40=5,P17,O13))</f>
        <v>///</v>
      </c>
      <c r="C36" s="38" t="str">
        <f>IF(F36=S22,S22,IF(Y40=5,P17,P20))</f>
        <v>///</v>
      </c>
      <c r="D36" s="42" t="str">
        <f>IF(F36=S22,S22,S21)</f>
        <v>///</v>
      </c>
      <c r="E36" s="38" t="str">
        <f>IF(N40=Q23,S22,IF(W40=4,S22,P17))</f>
        <v>///</v>
      </c>
      <c r="F36" s="38" t="str">
        <f>IF(N40=Q23,S22,IF(W40=4,S22,P16))</f>
        <v>///</v>
      </c>
      <c r="G36" s="39">
        <v>25</v>
      </c>
      <c r="H36" s="15"/>
      <c r="M36" s="8">
        <f t="shared" si="8"/>
        <v>44095</v>
      </c>
      <c r="N36" s="3">
        <f t="shared" si="2"/>
        <v>2</v>
      </c>
      <c r="O36" s="8" t="str">
        <f ca="1">LOOKUP(N36,Q18:Q24,R18:R23)</f>
        <v>Lundi</v>
      </c>
      <c r="T36" s="3">
        <f t="shared" si="3"/>
        <v>0</v>
      </c>
      <c r="U36" s="3">
        <f t="shared" si="4"/>
        <v>0</v>
      </c>
      <c r="V36" s="3">
        <f>P30</f>
        <v>3</v>
      </c>
      <c r="W36" s="3">
        <f t="shared" si="5"/>
        <v>3</v>
      </c>
      <c r="X36" s="3">
        <f t="shared" si="6"/>
        <v>0</v>
      </c>
      <c r="Y36" s="3">
        <f t="shared" si="7"/>
        <v>3</v>
      </c>
    </row>
    <row r="37" spans="1:25" ht="24.75" customHeight="1" x14ac:dyDescent="0.2">
      <c r="A37" s="37" t="str">
        <f t="shared" si="1"/>
        <v>///</v>
      </c>
      <c r="B37" s="38" t="str">
        <f>IF(F37=S22,S22,IF(Y41=5,P17,O13))</f>
        <v>///</v>
      </c>
      <c r="C37" s="38" t="str">
        <f>IF(F37=S22,S22,IF(Y41=5,P17,P20))</f>
        <v>///</v>
      </c>
      <c r="D37" s="37" t="str">
        <f>IF(F37=S22,S22,S21)</f>
        <v>///</v>
      </c>
      <c r="E37" s="38" t="str">
        <f>IF(N41=Q23,S22,IF(W41=4,S22,P17))</f>
        <v>///</v>
      </c>
      <c r="F37" s="38" t="str">
        <f>IF(N41=Q23,S22,IF(W41=4,S22,P16))</f>
        <v>///</v>
      </c>
      <c r="G37" s="39">
        <v>26</v>
      </c>
      <c r="H37" s="15"/>
      <c r="M37" s="8">
        <f t="shared" si="8"/>
        <v>44096</v>
      </c>
      <c r="N37" s="3">
        <f t="shared" si="2"/>
        <v>3</v>
      </c>
      <c r="O37" s="8" t="str">
        <f ca="1">LOOKUP(N37,Q18:Q24,R18:R23)</f>
        <v>Mardi</v>
      </c>
      <c r="T37" s="3">
        <f t="shared" si="3"/>
        <v>0</v>
      </c>
      <c r="U37" s="3">
        <f t="shared" si="4"/>
        <v>0</v>
      </c>
      <c r="V37" s="3">
        <f>P30</f>
        <v>3</v>
      </c>
      <c r="W37" s="3">
        <f t="shared" si="5"/>
        <v>3</v>
      </c>
      <c r="X37" s="3">
        <f t="shared" si="6"/>
        <v>0</v>
      </c>
      <c r="Y37" s="3">
        <f t="shared" si="7"/>
        <v>3</v>
      </c>
    </row>
    <row r="38" spans="1:25" ht="24.75" customHeight="1" x14ac:dyDescent="0.2">
      <c r="A38" s="37" t="str">
        <f t="shared" si="1"/>
        <v>…</v>
      </c>
      <c r="B38" s="38">
        <f>IF(F38=S22,S22,IF(Y42=5,P17,O13))</f>
        <v>0.6875</v>
      </c>
      <c r="C38" s="38">
        <f>IF(F38=S22,S22,IF(Y42=5,P17,P20))</f>
        <v>0.54166666666666663</v>
      </c>
      <c r="D38" s="37" t="str">
        <f>IF(F38=S22,S22,S21)</f>
        <v>…</v>
      </c>
      <c r="E38" s="38">
        <f>IF(N42=Q23,S22,IF(W42=4,S22,P17))</f>
        <v>0.5</v>
      </c>
      <c r="F38" s="38">
        <f>IF(N42=Q23,S22,IF(W42=4,S22,P16))</f>
        <v>0.33333333333333331</v>
      </c>
      <c r="G38" s="39">
        <v>27</v>
      </c>
      <c r="H38" s="15"/>
      <c r="M38" s="8">
        <f t="shared" si="8"/>
        <v>44097</v>
      </c>
      <c r="N38" s="3">
        <f t="shared" si="2"/>
        <v>4</v>
      </c>
      <c r="O38" s="8" t="str">
        <f ca="1">LOOKUP(N38,Q18:Q24,R18:R23)</f>
        <v>Mercredi</v>
      </c>
      <c r="T38" s="3">
        <f t="shared" si="3"/>
        <v>0</v>
      </c>
      <c r="U38" s="3">
        <f t="shared" si="4"/>
        <v>0</v>
      </c>
      <c r="V38" s="3">
        <f>P30</f>
        <v>3</v>
      </c>
      <c r="W38" s="3">
        <f t="shared" si="5"/>
        <v>3</v>
      </c>
      <c r="X38" s="3">
        <f t="shared" si="6"/>
        <v>0</v>
      </c>
      <c r="Y38" s="3">
        <f t="shared" si="7"/>
        <v>3</v>
      </c>
    </row>
    <row r="39" spans="1:25" ht="24.75" customHeight="1" x14ac:dyDescent="0.2">
      <c r="A39" s="37" t="str">
        <f t="shared" si="1"/>
        <v>…</v>
      </c>
      <c r="B39" s="38">
        <f>IF(F39=S22,S22,IF(Y43=5,P17,O13))</f>
        <v>0.6875</v>
      </c>
      <c r="C39" s="38">
        <f>IF(F39=S22,S22,IF(Y43=5,P17,P20))</f>
        <v>0.54166666666666663</v>
      </c>
      <c r="D39" s="37" t="str">
        <f>IF(F39=S22,S22,S21)</f>
        <v>…</v>
      </c>
      <c r="E39" s="38">
        <f>IF(N43=Q23,S22,IF(W43=4,S22,P17))</f>
        <v>0.5</v>
      </c>
      <c r="F39" s="38">
        <f>IF(N43=Q23,S22,IF(W43=4,S22,P16))</f>
        <v>0.33333333333333331</v>
      </c>
      <c r="G39" s="39">
        <v>28</v>
      </c>
      <c r="H39" s="15"/>
      <c r="M39" s="8">
        <f t="shared" si="8"/>
        <v>44098</v>
      </c>
      <c r="N39" s="3">
        <f t="shared" si="2"/>
        <v>5</v>
      </c>
      <c r="O39" s="8" t="str">
        <f ca="1">LOOKUP(N39,Q18:Q24,R18:R23)</f>
        <v>Jeudi</v>
      </c>
      <c r="T39" s="3">
        <f t="shared" si="3"/>
        <v>0</v>
      </c>
      <c r="U39" s="3">
        <f t="shared" si="4"/>
        <v>0</v>
      </c>
      <c r="V39" s="3">
        <f>P30</f>
        <v>3</v>
      </c>
      <c r="W39" s="3">
        <f t="shared" si="5"/>
        <v>3</v>
      </c>
      <c r="X39" s="3">
        <f t="shared" si="6"/>
        <v>4</v>
      </c>
      <c r="Y39" s="3">
        <f t="shared" si="7"/>
        <v>7</v>
      </c>
    </row>
    <row r="40" spans="1:25" ht="24.75" customHeight="1" x14ac:dyDescent="0.2">
      <c r="A40" s="37" t="str">
        <f t="shared" si="1"/>
        <v>…</v>
      </c>
      <c r="B40" s="38">
        <f>IF(F40=S22,S22,IF(Y44=5,P17,O13))</f>
        <v>0.6875</v>
      </c>
      <c r="C40" s="38">
        <f>IF(F40=S22,S22,IF(Y44=5,P17,P20))</f>
        <v>0.54166666666666663</v>
      </c>
      <c r="D40" s="37" t="str">
        <f>IF(F40=S22,S22,S21)</f>
        <v>…</v>
      </c>
      <c r="E40" s="38">
        <f>IF(N44=Q23,S22,IF(W44=4,S22,P17))</f>
        <v>0.5</v>
      </c>
      <c r="F40" s="38">
        <f>IF(N44=Q23,S22,IF(W44=4,S22,P16))</f>
        <v>0.33333333333333331</v>
      </c>
      <c r="G40" s="39">
        <v>29</v>
      </c>
      <c r="H40" s="15"/>
      <c r="M40" s="8">
        <f t="shared" si="8"/>
        <v>44099</v>
      </c>
      <c r="N40" s="3">
        <f t="shared" si="2"/>
        <v>6</v>
      </c>
      <c r="O40" s="8" t="str">
        <f ca="1">LOOKUP(N40,Q18:Q24,R18:R23)</f>
        <v>Vendredi</v>
      </c>
      <c r="T40" s="3">
        <f t="shared" si="3"/>
        <v>1</v>
      </c>
      <c r="U40" s="3">
        <f t="shared" si="4"/>
        <v>0</v>
      </c>
      <c r="V40" s="3">
        <f>P30</f>
        <v>3</v>
      </c>
      <c r="W40" s="3">
        <f t="shared" si="5"/>
        <v>4</v>
      </c>
      <c r="X40" s="3">
        <f t="shared" si="6"/>
        <v>0</v>
      </c>
      <c r="Y40" s="3">
        <f t="shared" si="7"/>
        <v>3</v>
      </c>
    </row>
    <row r="41" spans="1:25" ht="24.75" customHeight="1" x14ac:dyDescent="0.2">
      <c r="A41" s="37" t="str">
        <f t="shared" si="1"/>
        <v>…</v>
      </c>
      <c r="B41" s="38">
        <f>IF(F41=S22,S22,IF(Y45=5,P17,O13))</f>
        <v>0.6875</v>
      </c>
      <c r="C41" s="38">
        <f>IF(F41=S22,S22,IF(Y45=5,P17,P20))</f>
        <v>0.54166666666666663</v>
      </c>
      <c r="D41" s="37" t="str">
        <f>IF(F41=S22,S22,S21)</f>
        <v>…</v>
      </c>
      <c r="E41" s="38">
        <f>IF(N45=Q23,S22,IF(W45=4,S22,P17))</f>
        <v>0.5</v>
      </c>
      <c r="F41" s="38">
        <f>IF(N45=Q23,S22,IF(W45=4,S22,P16))</f>
        <v>0.33333333333333331</v>
      </c>
      <c r="G41" s="39">
        <v>30</v>
      </c>
      <c r="H41" s="15"/>
      <c r="M41" s="8">
        <f t="shared" si="8"/>
        <v>44100</v>
      </c>
      <c r="N41" s="3">
        <f t="shared" si="2"/>
        <v>7</v>
      </c>
      <c r="O41" s="8" t="str">
        <f ca="1">LOOKUP(N41,Q18:Q24,R18:R23)</f>
        <v>SaMedi</v>
      </c>
      <c r="T41" s="3">
        <f t="shared" si="3"/>
        <v>0</v>
      </c>
      <c r="U41" s="3">
        <f t="shared" si="4"/>
        <v>1</v>
      </c>
      <c r="V41" s="3">
        <f>P30</f>
        <v>3</v>
      </c>
      <c r="W41" s="3">
        <f t="shared" si="5"/>
        <v>4</v>
      </c>
      <c r="X41" s="3">
        <f t="shared" si="6"/>
        <v>0</v>
      </c>
      <c r="Y41" s="3">
        <f t="shared" si="7"/>
        <v>3</v>
      </c>
    </row>
    <row r="42" spans="1:25" ht="24.75" customHeight="1" x14ac:dyDescent="0.2">
      <c r="A42" s="37" t="str">
        <f t="shared" si="1"/>
        <v>…</v>
      </c>
      <c r="B42" s="38">
        <f>IF(F42=S22,S22,IF(Y46=5,P17,O13))</f>
        <v>0.6875</v>
      </c>
      <c r="C42" s="38">
        <f>IF(F42=S22,S22,IF(Y46=5,P17,P20))</f>
        <v>0.54166666666666663</v>
      </c>
      <c r="D42" s="37" t="str">
        <f>IF(F42=S22,S22,S21)</f>
        <v>…</v>
      </c>
      <c r="E42" s="38">
        <f>IF(N46=Q23,S22,IF(W46=4,S22,P17))</f>
        <v>0.5</v>
      </c>
      <c r="F42" s="38">
        <f>IF(N46=Q23,S22,IF(W46=4,S22,P16))</f>
        <v>0.33333333333333331</v>
      </c>
      <c r="G42" s="39">
        <v>31</v>
      </c>
      <c r="H42" s="15"/>
      <c r="M42" s="8">
        <f t="shared" si="8"/>
        <v>44101</v>
      </c>
      <c r="N42" s="3">
        <f t="shared" si="2"/>
        <v>1</v>
      </c>
      <c r="O42" s="8" t="str">
        <f ca="1">LOOKUP(N42,Q18:Q24,R18:R23)</f>
        <v>DiManche</v>
      </c>
      <c r="T42" s="3">
        <f t="shared" si="3"/>
        <v>0</v>
      </c>
      <c r="U42" s="3">
        <f t="shared" si="4"/>
        <v>0</v>
      </c>
      <c r="V42" s="3">
        <f>P30</f>
        <v>3</v>
      </c>
      <c r="W42" s="3">
        <f t="shared" si="5"/>
        <v>3</v>
      </c>
      <c r="X42" s="3">
        <f t="shared" si="6"/>
        <v>0</v>
      </c>
      <c r="Y42" s="3">
        <f t="shared" si="7"/>
        <v>3</v>
      </c>
    </row>
    <row r="43" spans="1:25" ht="24.75" customHeight="1" x14ac:dyDescent="0.2">
      <c r="A43" s="44" t="s">
        <v>67</v>
      </c>
      <c r="G43" s="19"/>
      <c r="H43" s="15"/>
      <c r="M43" s="8">
        <f t="shared" si="8"/>
        <v>44102</v>
      </c>
      <c r="N43" s="3">
        <f t="shared" si="2"/>
        <v>2</v>
      </c>
      <c r="O43" s="8" t="str">
        <f ca="1">LOOKUP(N43,Q18:Q24,R18:R23)</f>
        <v>Lundi</v>
      </c>
      <c r="T43" s="3">
        <f t="shared" si="3"/>
        <v>0</v>
      </c>
      <c r="U43" s="3">
        <f t="shared" si="4"/>
        <v>0</v>
      </c>
      <c r="V43" s="3">
        <f>P30</f>
        <v>3</v>
      </c>
      <c r="W43" s="3">
        <f t="shared" si="5"/>
        <v>3</v>
      </c>
      <c r="X43" s="3">
        <f t="shared" si="6"/>
        <v>0</v>
      </c>
      <c r="Y43" s="3">
        <f t="shared" si="7"/>
        <v>3</v>
      </c>
    </row>
    <row r="44" spans="1:25" ht="23.1" customHeight="1" x14ac:dyDescent="0.2">
      <c r="G44" s="19"/>
      <c r="H44" s="15"/>
      <c r="M44" s="8">
        <f t="shared" si="8"/>
        <v>44103</v>
      </c>
      <c r="N44" s="3">
        <f t="shared" si="2"/>
        <v>3</v>
      </c>
      <c r="O44" s="8" t="str">
        <f ca="1">LOOKUP(N44,Q18:Q24,R18:R23)</f>
        <v>Mardi</v>
      </c>
      <c r="T44" s="3">
        <f t="shared" si="3"/>
        <v>0</v>
      </c>
      <c r="U44" s="3">
        <f t="shared" si="4"/>
        <v>0</v>
      </c>
      <c r="V44" s="3">
        <f>P30</f>
        <v>3</v>
      </c>
      <c r="W44" s="3">
        <f t="shared" si="5"/>
        <v>3</v>
      </c>
      <c r="X44" s="3">
        <f t="shared" si="6"/>
        <v>0</v>
      </c>
      <c r="Y44" s="3">
        <f t="shared" si="7"/>
        <v>3</v>
      </c>
    </row>
    <row r="45" spans="1:25" ht="23.1" customHeight="1" x14ac:dyDescent="0.2">
      <c r="G45" s="19"/>
      <c r="H45" s="15"/>
      <c r="M45" s="8">
        <f t="shared" si="8"/>
        <v>44104</v>
      </c>
      <c r="N45" s="3">
        <f t="shared" si="2"/>
        <v>4</v>
      </c>
      <c r="O45" s="8" t="str">
        <f ca="1">LOOKUP(N45,Q18:Q24,R18:R23)</f>
        <v>Mercredi</v>
      </c>
      <c r="T45" s="3">
        <f t="shared" si="3"/>
        <v>0</v>
      </c>
      <c r="U45" s="3">
        <f t="shared" si="4"/>
        <v>0</v>
      </c>
      <c r="V45" s="3">
        <f>P30</f>
        <v>3</v>
      </c>
      <c r="W45" s="3">
        <f t="shared" si="5"/>
        <v>3</v>
      </c>
      <c r="X45" s="3">
        <f t="shared" si="6"/>
        <v>0</v>
      </c>
      <c r="Y45" s="3">
        <f t="shared" si="7"/>
        <v>3</v>
      </c>
    </row>
    <row r="46" spans="1:25" ht="23.1" customHeight="1" x14ac:dyDescent="0.2">
      <c r="G46" s="19"/>
      <c r="H46" s="15"/>
      <c r="M46" s="8">
        <f t="shared" si="8"/>
        <v>44105</v>
      </c>
      <c r="N46" s="3">
        <f t="shared" si="2"/>
        <v>5</v>
      </c>
      <c r="O46" s="8" t="str">
        <f ca="1">LOOKUP(N46,Q18:Q24,R18:R23)</f>
        <v>Jeudi</v>
      </c>
      <c r="T46" s="3">
        <f t="shared" si="3"/>
        <v>0</v>
      </c>
      <c r="U46" s="3">
        <f t="shared" si="4"/>
        <v>0</v>
      </c>
      <c r="V46" s="3">
        <f>P30</f>
        <v>3</v>
      </c>
      <c r="W46" s="3">
        <f t="shared" si="5"/>
        <v>3</v>
      </c>
      <c r="X46" s="3">
        <f t="shared" si="6"/>
        <v>4</v>
      </c>
      <c r="Y46" s="3">
        <f t="shared" si="7"/>
        <v>7</v>
      </c>
    </row>
    <row r="47" spans="1:25" ht="15" x14ac:dyDescent="0.2">
      <c r="G47" s="19"/>
      <c r="H47" s="20"/>
      <c r="M47" s="8"/>
    </row>
    <row r="50" spans="7:7" ht="15" x14ac:dyDescent="0.2">
      <c r="G50" s="32"/>
    </row>
  </sheetData>
  <sheetProtection formatCells="0" formatColumns="0" selectLockedCells="1" autoFilter="0" pivotTables="0"/>
  <mergeCells count="13">
    <mergeCell ref="A3:G3"/>
    <mergeCell ref="A4:G4"/>
    <mergeCell ref="A5:G5"/>
    <mergeCell ref="A6:G6"/>
    <mergeCell ref="A7:G7"/>
    <mergeCell ref="E11:F11"/>
    <mergeCell ref="B11:C11"/>
    <mergeCell ref="F8:G8"/>
    <mergeCell ref="C9:G9"/>
    <mergeCell ref="A8:B8"/>
    <mergeCell ref="A9:B9"/>
    <mergeCell ref="A10:B10"/>
    <mergeCell ref="D10:G10"/>
  </mergeCells>
  <conditionalFormatting sqref="A12:G42">
    <cfRule type="expression" dxfId="0" priority="1">
      <formula>$F12="///"</formula>
    </cfRule>
  </conditionalFormatting>
  <pageMargins left="0.39370078740157483" right="0.39370078740157483" top="0.39370078740157483" bottom="0.39370078740157483" header="0.31496062992125984" footer="0.11811023622047245"/>
  <pageSetup paperSize="9" scale="81" orientation="portrait" horizontalDpi="180" verticalDpi="18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9525</xdr:colOff>
                    <xdr:row>1</xdr:row>
                    <xdr:rowOff>19050</xdr:rowOff>
                  </from>
                  <to>
                    <xdr:col>1</xdr:col>
                    <xdr:colOff>923925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0</xdr:col>
                    <xdr:colOff>9525</xdr:colOff>
                    <xdr:row>1</xdr:row>
                    <xdr:rowOff>9525</xdr:rowOff>
                  </from>
                  <to>
                    <xdr:col>1</xdr:col>
                    <xdr:colOff>38100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2</xdr:col>
                    <xdr:colOff>0</xdr:colOff>
                    <xdr:row>1</xdr:row>
                    <xdr:rowOff>19050</xdr:rowOff>
                  </from>
                  <to>
                    <xdr:col>3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3</xdr:col>
                    <xdr:colOff>28575</xdr:colOff>
                    <xdr:row>1</xdr:row>
                    <xdr:rowOff>0</xdr:rowOff>
                  </from>
                  <to>
                    <xdr:col>4</xdr:col>
                    <xdr:colOff>28575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</vt:lpstr>
      <vt:lpstr>'1'!Zone_d_impression</vt:lpstr>
    </vt:vector>
  </TitlesOfParts>
  <Company>ANEM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Sofiane AIT MOHAMED AMER</dc:creator>
  <cp:lastModifiedBy>sabeg said</cp:lastModifiedBy>
  <cp:lastPrinted>2019-09-16T10:22:55Z</cp:lastPrinted>
  <dcterms:created xsi:type="dcterms:W3CDTF">2018-08-01T09:09:51Z</dcterms:created>
  <dcterms:modified xsi:type="dcterms:W3CDTF">2020-09-20T18:04:37Z</dcterms:modified>
</cp:coreProperties>
</file>