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135" windowHeight="7620" activeTab="1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E3" i="2"/>
  <c r="F3"/>
  <c r="G3"/>
  <c r="H3"/>
  <c r="I3"/>
  <c r="J3"/>
  <c r="K3" s="1"/>
  <c r="L3"/>
  <c r="M3"/>
  <c r="N3"/>
  <c r="O3"/>
  <c r="E4"/>
  <c r="F4"/>
  <c r="G4"/>
  <c r="H4"/>
  <c r="I4"/>
  <c r="J4"/>
  <c r="K4" s="1"/>
  <c r="L4"/>
  <c r="M4"/>
  <c r="N4"/>
  <c r="O4"/>
  <c r="E5"/>
  <c r="F5"/>
  <c r="G5"/>
  <c r="H5"/>
  <c r="I5"/>
  <c r="J5"/>
  <c r="K5" s="1"/>
  <c r="L5"/>
  <c r="M5"/>
  <c r="N5"/>
  <c r="O5"/>
  <c r="E6"/>
  <c r="F6"/>
  <c r="G6"/>
  <c r="H6"/>
  <c r="I6"/>
  <c r="J6"/>
  <c r="K6" s="1"/>
  <c r="L6"/>
  <c r="M6"/>
  <c r="N6"/>
  <c r="O6"/>
  <c r="E7"/>
  <c r="F7"/>
  <c r="G7"/>
  <c r="H7"/>
  <c r="I7"/>
  <c r="J7"/>
  <c r="K7" s="1"/>
  <c r="L7"/>
  <c r="M7"/>
  <c r="N7"/>
  <c r="O7"/>
  <c r="E8"/>
  <c r="F8"/>
  <c r="G8"/>
  <c r="H8"/>
  <c r="I8"/>
  <c r="J8"/>
  <c r="K8" s="1"/>
  <c r="P8" s="1"/>
  <c r="L8"/>
  <c r="M8"/>
  <c r="N8"/>
  <c r="O8"/>
  <c r="E9"/>
  <c r="F9"/>
  <c r="G9"/>
  <c r="H9"/>
  <c r="I9"/>
  <c r="J9"/>
  <c r="K9" s="1"/>
  <c r="L9"/>
  <c r="M9"/>
  <c r="N9"/>
  <c r="O9"/>
  <c r="E10"/>
  <c r="F10"/>
  <c r="G10"/>
  <c r="H10"/>
  <c r="I10"/>
  <c r="J10"/>
  <c r="K10" s="1"/>
  <c r="P10" s="1"/>
  <c r="L10"/>
  <c r="M10"/>
  <c r="N10"/>
  <c r="O10"/>
  <c r="J2"/>
  <c r="K2" s="1"/>
  <c r="I2"/>
  <c r="N2" s="1"/>
  <c r="G2"/>
  <c r="H2"/>
  <c r="F2"/>
  <c r="E2"/>
  <c r="D5" i="1"/>
  <c r="E5"/>
  <c r="F5"/>
  <c r="G5"/>
  <c r="H5"/>
  <c r="M5" s="1"/>
  <c r="D4"/>
  <c r="E4"/>
  <c r="F4"/>
  <c r="G4"/>
  <c r="H4"/>
  <c r="J4" s="1"/>
  <c r="P7" i="2" l="1"/>
  <c r="P9"/>
  <c r="P6"/>
  <c r="P5"/>
  <c r="P4"/>
  <c r="P3"/>
  <c r="L5" i="1"/>
  <c r="J5"/>
  <c r="K5"/>
  <c r="N5" s="1"/>
  <c r="I5"/>
  <c r="M2" i="2"/>
  <c r="O2"/>
  <c r="L2"/>
  <c r="M4" i="1"/>
  <c r="I4"/>
  <c r="L4"/>
  <c r="K4"/>
  <c r="N4" l="1"/>
  <c r="D3" l="1"/>
  <c r="E3"/>
  <c r="F3"/>
  <c r="G3"/>
  <c r="H3"/>
  <c r="M3" s="1"/>
  <c r="F2"/>
  <c r="G2"/>
  <c r="D2"/>
  <c r="E2"/>
  <c r="H2"/>
  <c r="M2" s="1"/>
  <c r="K3" l="1"/>
  <c r="L3"/>
  <c r="L2"/>
  <c r="K2"/>
  <c r="J2"/>
  <c r="I3"/>
  <c r="J3"/>
  <c r="I2"/>
  <c r="N2" s="1"/>
  <c r="N3" l="1"/>
  <c r="P2" i="2"/>
</calcChain>
</file>

<file path=xl/sharedStrings.xml><?xml version="1.0" encoding="utf-8"?>
<sst xmlns="http://schemas.openxmlformats.org/spreadsheetml/2006/main" count="29" uniqueCount="16">
  <si>
    <t>الاسم</t>
  </si>
  <si>
    <t>تاريخ الميلاد</t>
  </si>
  <si>
    <t>تاريخ التعيين</t>
  </si>
  <si>
    <t xml:space="preserve">عدد أشهر الخدمة </t>
  </si>
  <si>
    <t>العمر بالسنوات</t>
  </si>
  <si>
    <t>العمر بالتفصيل</t>
  </si>
  <si>
    <t>الخدمة بالسنوات</t>
  </si>
  <si>
    <t>الخدمة بالتفصيل</t>
  </si>
  <si>
    <t>خدمة أقل من سنة</t>
  </si>
  <si>
    <t>خدمة من سنة حتى خمس سنوات</t>
  </si>
  <si>
    <t>خدمة من خمس سنوات حتى عشر سنوات</t>
  </si>
  <si>
    <t>خدمة من عشر سنوات حتى عشرين سنة</t>
  </si>
  <si>
    <t>المجموع الفعلي للإجازات</t>
  </si>
  <si>
    <t xml:space="preserve">خدمة أكثر من عشرين سنة أو عمر خمسين </t>
  </si>
  <si>
    <t>عدد أشهر الخدمة حتى 31/12/2019</t>
  </si>
  <si>
    <t>عددأشهر الخدمة الفعلي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</si>
</sst>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textRotation="90" readingOrder="2"/>
    </xf>
    <xf numFmtId="14" fontId="0" fillId="0" borderId="0" xfId="0" applyNumberForma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5"/>
  <sheetViews>
    <sheetView rightToLeft="1" workbookViewId="0">
      <selection sqref="A1:XFD1048576"/>
    </sheetView>
  </sheetViews>
  <sheetFormatPr defaultRowHeight="14.25"/>
  <cols>
    <col min="1" max="1" width="9" style="1"/>
    <col min="2" max="3" width="9.875" style="2" bestFit="1" customWidth="1"/>
    <col min="4" max="4" width="9.875" style="2" customWidth="1"/>
    <col min="5" max="5" width="12.625" style="2" bestFit="1" customWidth="1"/>
    <col min="6" max="6" width="12.625" style="2" customWidth="1"/>
    <col min="7" max="7" width="13.75" style="2" bestFit="1" customWidth="1"/>
    <col min="8" max="8" width="11.5" style="1" bestFit="1" customWidth="1"/>
    <col min="9" max="9" width="11.375" style="1" bestFit="1" customWidth="1"/>
    <col min="10" max="10" width="20.625" style="1" bestFit="1" customWidth="1"/>
    <col min="11" max="11" width="26" style="1" bestFit="1" customWidth="1"/>
    <col min="12" max="12" width="25.375" style="1" bestFit="1" customWidth="1"/>
    <col min="13" max="13" width="27.375" style="1" bestFit="1" customWidth="1"/>
    <col min="14" max="14" width="16" style="1" bestFit="1" customWidth="1"/>
    <col min="15" max="16384" width="9" style="1"/>
  </cols>
  <sheetData>
    <row r="1" spans="1:14">
      <c r="A1" s="1" t="s">
        <v>0</v>
      </c>
      <c r="B1" s="2" t="s">
        <v>1</v>
      </c>
      <c r="C1" s="2" t="s">
        <v>2</v>
      </c>
      <c r="D1" s="2" t="s">
        <v>4</v>
      </c>
      <c r="E1" s="2" t="s">
        <v>5</v>
      </c>
      <c r="F1" s="2" t="s">
        <v>6</v>
      </c>
      <c r="G1" s="2" t="s">
        <v>7</v>
      </c>
      <c r="H1" s="1" t="s">
        <v>3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13</v>
      </c>
      <c r="N1" s="1" t="s">
        <v>12</v>
      </c>
    </row>
    <row r="2" spans="1:14">
      <c r="A2" s="1">
        <v>1</v>
      </c>
      <c r="B2" s="2">
        <v>26785</v>
      </c>
      <c r="C2" s="2">
        <v>34962</v>
      </c>
      <c r="D2" s="3">
        <f ca="1">DATEDIF(B2,TODAY(),"y")</f>
        <v>47</v>
      </c>
      <c r="E2" s="2" t="str">
        <f ca="1">DATEDIF(B2,TODAY(),"y") &amp; "سنة" &amp; DATEDIF(B2,TODAY(),"ym") &amp; "شهر" &amp; DATEDIF(B2,TODAY(),"md") &amp; "يوم"</f>
        <v>47سنة4شهر20يوم</v>
      </c>
      <c r="F2" s="3">
        <f ca="1">DATEDIF(C2,TODAY(),"y")</f>
        <v>25</v>
      </c>
      <c r="G2" s="2" t="str">
        <f ca="1">DATEDIF(C2,TODAY(),"y") &amp; "سنة" &amp; DATEDIF(C2,TODAY(),"ym") &amp; "شهر" &amp; DATEDIF(C2,TODAY(),"md") &amp; "يوم"</f>
        <v>25سنة0شهر1يوم</v>
      </c>
      <c r="H2" s="1">
        <f ca="1">DATEDIF(C2,TODAY(),"m")</f>
        <v>300</v>
      </c>
      <c r="I2" s="1">
        <f ca="1">IF(H2&lt;=12,H2*1.25,0)</f>
        <v>0</v>
      </c>
      <c r="J2" s="1">
        <f ca="1">ROUNDUP(IF(AND(H2&gt;12,H2&lt;=60),15,0),0)</f>
        <v>0</v>
      </c>
      <c r="K2" s="1">
        <f ca="1">ROUNDUP(IF(AND(H2&gt;60,H2&lt;=120),21,0),0)</f>
        <v>0</v>
      </c>
      <c r="L2" s="1">
        <f ca="1">ROUNDUP(IF(AND(H2&gt;120,H2&lt;=240),26,0),0)</f>
        <v>0</v>
      </c>
      <c r="M2" s="1">
        <f ca="1">ROUNDUP(IF(OR(H2&gt;240,D2&gt;=50),30,0),0)</f>
        <v>30</v>
      </c>
      <c r="N2" s="1">
        <f t="shared" ref="N2:N4" ca="1" si="0">MAX(I2:M2)</f>
        <v>30</v>
      </c>
    </row>
    <row r="3" spans="1:14">
      <c r="A3" s="1">
        <v>2</v>
      </c>
      <c r="B3" s="2">
        <v>29221</v>
      </c>
      <c r="C3" s="2">
        <v>43750</v>
      </c>
      <c r="D3" s="3">
        <f ca="1">DATEDIF(B3,TODAY(),"y")</f>
        <v>40</v>
      </c>
      <c r="E3" s="2" t="str">
        <f ca="1">DATEDIF(B3,TODAY(),"y") &amp; "سنة" &amp; DATEDIF(B3,TODAY(),"ym") &amp; "شهر" &amp; DATEDIF(B3,TODAY(),"md") &amp; "يوم"</f>
        <v>40سنة8شهر20يوم</v>
      </c>
      <c r="F3" s="3">
        <f ca="1">DATEDIF(C3,TODAY(),"y")</f>
        <v>0</v>
      </c>
      <c r="G3" s="2" t="str">
        <f ca="1">DATEDIF(C3,TODAY(),"y") &amp; "سنة" &amp; DATEDIF(C3,TODAY(),"ym") &amp; "شهر" &amp; DATEDIF(C3,TODAY(),"md") &amp; "يوم"</f>
        <v>0سنة11شهر9يوم</v>
      </c>
      <c r="H3" s="1">
        <f ca="1">DATEDIF(C3,TODAY(),"m")</f>
        <v>11</v>
      </c>
      <c r="I3" s="1">
        <f ca="1">ROUNDDOWN(IF(H3&lt;=12,H3*1.25,0),0)</f>
        <v>13</v>
      </c>
      <c r="J3" s="1">
        <f ca="1">ROUNDUP(IF(AND(H3&gt;12,H3&lt;=60),15,0),0)</f>
        <v>0</v>
      </c>
      <c r="K3" s="1">
        <f t="shared" ref="K3:K4" ca="1" si="1">ROUNDUP(IF(AND(H3&gt;60,H3&lt;=120),21,0),0)</f>
        <v>0</v>
      </c>
      <c r="L3" s="1">
        <f t="shared" ref="L3:L4" ca="1" si="2">ROUNDUP(IF(AND(H3&gt;120,H3&lt;=240),26,0),0)</f>
        <v>0</v>
      </c>
      <c r="M3" s="1">
        <f t="shared" ref="M3:M5" ca="1" si="3">ROUNDUP(IF(OR(H3&gt;240,D3&gt;=50),30,0),0)</f>
        <v>0</v>
      </c>
      <c r="N3" s="1">
        <f t="shared" ca="1" si="0"/>
        <v>13</v>
      </c>
    </row>
    <row r="4" spans="1:14">
      <c r="A4" s="1">
        <v>3</v>
      </c>
      <c r="B4" s="2">
        <v>31444</v>
      </c>
      <c r="C4" s="2">
        <v>42854</v>
      </c>
      <c r="D4" s="3">
        <f ca="1">DATEDIF(B4,TODAY(),"y")</f>
        <v>34</v>
      </c>
      <c r="E4" s="2" t="str">
        <f ca="1">DATEDIF(B4,TODAY(),"y") &amp; "سنة" &amp; DATEDIF(B4,TODAY(),"ym") &amp; "شهر" &amp; DATEDIF(B4,TODAY(),"md") &amp; "يوم"</f>
        <v>34سنة7شهر20يوم</v>
      </c>
      <c r="F4" s="3">
        <f ca="1">DATEDIF(C4,TODAY(),"y")</f>
        <v>3</v>
      </c>
      <c r="G4" s="2" t="str">
        <f ca="1">DATEDIF(C4,TODAY(),"y") &amp; "سنة" &amp; DATEDIF(C4,TODAY(),"ym") &amp; "شهر" &amp; DATEDIF(C4,TODAY(),"md") &amp; "يوم"</f>
        <v>3سنة4شهر22يوم</v>
      </c>
      <c r="H4" s="1">
        <f ca="1">DATEDIF(C4,TODAY(),"m")</f>
        <v>40</v>
      </c>
      <c r="I4" s="1">
        <f ca="1">ROUNDDOWN(IF(H4&lt;=12,H4*1.25,0),0)</f>
        <v>0</v>
      </c>
      <c r="J4" s="1">
        <f ca="1">ROUNDDOWN(IF(AND(H4&gt;12,H4&lt;=60),15,0),0)</f>
        <v>15</v>
      </c>
      <c r="K4" s="1">
        <f t="shared" ca="1" si="1"/>
        <v>0</v>
      </c>
      <c r="L4" s="1">
        <f t="shared" ca="1" si="2"/>
        <v>0</v>
      </c>
      <c r="M4" s="1">
        <f t="shared" ca="1" si="3"/>
        <v>0</v>
      </c>
      <c r="N4" s="1">
        <f t="shared" ca="1" si="0"/>
        <v>15</v>
      </c>
    </row>
    <row r="5" spans="1:14">
      <c r="A5" s="1">
        <v>4</v>
      </c>
      <c r="B5" s="2">
        <v>22647</v>
      </c>
      <c r="C5" s="2">
        <v>42151</v>
      </c>
      <c r="D5" s="3">
        <f ca="1">DATEDIF(B5,TODAY(),"y")</f>
        <v>58</v>
      </c>
      <c r="E5" s="2" t="str">
        <f ca="1">DATEDIF(B5,TODAY(),"y") &amp; "سنة" &amp; DATEDIF(B5,TODAY(),"ym") &amp; "شهر" &amp; DATEDIF(B5,TODAY(),"md") &amp; "يوم"</f>
        <v>58سنة8شهر20يوم</v>
      </c>
      <c r="F5" s="3">
        <f ca="1">DATEDIF(C5,TODAY(),"y")</f>
        <v>5</v>
      </c>
      <c r="G5" s="2" t="str">
        <f ca="1">DATEDIF(C5,TODAY(),"y") &amp; "سنة" &amp; DATEDIF(C5,TODAY(),"ym") &amp; "شهر" &amp; DATEDIF(C5,TODAY(),"md") &amp; "يوم"</f>
        <v>5سنة3شهر24يوم</v>
      </c>
      <c r="H5" s="1">
        <f ca="1">DATEDIF(C5,TODAY(),"m")</f>
        <v>63</v>
      </c>
      <c r="I5" s="1">
        <f ca="1">ROUNDDOWN(IF(H5&lt;=12,H5*1.25,0),0)</f>
        <v>0</v>
      </c>
      <c r="J5" s="1">
        <f ca="1">ROUNDDOWN(IF(AND(H5&gt;12,H5&lt;=60),15,0),0)</f>
        <v>0</v>
      </c>
      <c r="K5" s="1">
        <f t="shared" ref="K5" ca="1" si="4">ROUNDUP(IF(AND(H5&gt;60,H5&lt;=120),21,0),0)</f>
        <v>21</v>
      </c>
      <c r="L5" s="1">
        <f t="shared" ref="L5" ca="1" si="5">ROUNDUP(IF(AND(H5&gt;120,H5&lt;=240),26,0),0)</f>
        <v>0</v>
      </c>
      <c r="M5" s="1">
        <f t="shared" ca="1" si="3"/>
        <v>30</v>
      </c>
      <c r="N5" s="1">
        <f ca="1">MAX(I5:M5)</f>
        <v>30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rightToLeft="1" tabSelected="1" workbookViewId="0">
      <selection activeCell="P2" sqref="P2"/>
    </sheetView>
  </sheetViews>
  <sheetFormatPr defaultColWidth="17.625" defaultRowHeight="14.25"/>
  <cols>
    <col min="1" max="1" width="3.125" bestFit="1" customWidth="1"/>
    <col min="2" max="4" width="9.875" bestFit="1" customWidth="1"/>
    <col min="5" max="5" width="3.875" bestFit="1" customWidth="1"/>
    <col min="6" max="6" width="13.75" bestFit="1" customWidth="1"/>
    <col min="7" max="7" width="6.375" bestFit="1" customWidth="1"/>
    <col min="8" max="8" width="13.75" bestFit="1" customWidth="1"/>
    <col min="9" max="9" width="6.375" bestFit="1" customWidth="1"/>
    <col min="10" max="10" width="4.875" bestFit="1" customWidth="1"/>
    <col min="11" max="11" width="3.125" bestFit="1" customWidth="1"/>
    <col min="12" max="16" width="6.375" bestFit="1" customWidth="1"/>
  </cols>
  <sheetData>
    <row r="1" spans="1:16" s="4" customFormat="1" ht="164.25">
      <c r="A1" s="4" t="s">
        <v>0</v>
      </c>
      <c r="B1" s="4" t="s">
        <v>1</v>
      </c>
      <c r="C1" s="4" t="s">
        <v>2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14</v>
      </c>
      <c r="J1" s="4" t="s">
        <v>15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13</v>
      </c>
      <c r="P1" s="4" t="s">
        <v>12</v>
      </c>
    </row>
    <row r="2" spans="1:16">
      <c r="A2">
        <v>1</v>
      </c>
      <c r="B2" s="6">
        <v>26785</v>
      </c>
      <c r="C2" s="6">
        <v>34962</v>
      </c>
      <c r="D2" s="5">
        <v>43830</v>
      </c>
      <c r="E2">
        <f ca="1">DATEDIF(B2,TODAY(),"y")</f>
        <v>47</v>
      </c>
      <c r="F2" t="str">
        <f ca="1">DATEDIF(B2,TODAY(),"y") &amp; "سنة" &amp; DATEDIF(B2,TODAY(),"ym") &amp; "شهر" &amp; DATEDIF(B2,TODAY(),"md") &amp; "يوم"</f>
        <v>47سنة4شهر20يوم</v>
      </c>
      <c r="G2">
        <f>DATEDIF(C2,D2,"y")</f>
        <v>24</v>
      </c>
      <c r="H2" t="str">
        <f ca="1">DATEDIF(C2,TODAY(),"y") &amp; "سنة" &amp; DATEDIF(C2,TODAY(),"ym") &amp; "شهر" &amp; DATEDIF(C2,TODAY(),"md") &amp; "يوم"</f>
        <v>25سنة0شهر1يوم</v>
      </c>
      <c r="I2">
        <f>DATEDIF(C2,D2,"m")</f>
        <v>291</v>
      </c>
      <c r="J2">
        <f ca="1">DATEDIF(C2,TODAY(),"m")</f>
        <v>300</v>
      </c>
      <c r="K2">
        <f ca="1">ROUNDDOWN(IF(J2&lt;=12,J2*1.25,0),0)</f>
        <v>0</v>
      </c>
      <c r="L2">
        <f>ROUNDUP(IF(AND(I2&gt;12,I2&lt;=60),15,0),0)</f>
        <v>0</v>
      </c>
      <c r="M2">
        <f>ROUNDUP(IF(AND(I2&gt;60,I2&lt;=120),21,0),0)</f>
        <v>0</v>
      </c>
      <c r="N2">
        <f>ROUNDUP(IF(AND(I2&gt;120,I2&lt;=240),26,0),0)</f>
        <v>0</v>
      </c>
      <c r="O2">
        <f ca="1">ROUNDUP(IF(OR(I2&gt;240,E2&gt;=50),30,0),0)</f>
        <v>30</v>
      </c>
      <c r="P2">
        <f t="shared" ref="P2" ca="1" si="0">MAX(K2:O2)</f>
        <v>30</v>
      </c>
    </row>
    <row r="3" spans="1:16">
      <c r="A3">
        <v>2</v>
      </c>
      <c r="B3" s="6">
        <v>29221</v>
      </c>
      <c r="C3" s="6">
        <v>43750</v>
      </c>
      <c r="D3" s="5">
        <v>43830</v>
      </c>
      <c r="E3">
        <f t="shared" ref="E3:E10" ca="1" si="1">DATEDIF(B3,TODAY(),"y")</f>
        <v>40</v>
      </c>
      <c r="F3" t="str">
        <f t="shared" ref="F3:F10" ca="1" si="2">DATEDIF(B3,TODAY(),"y") &amp; "سنة" &amp; DATEDIF(B3,TODAY(),"ym") &amp; "شهر" &amp; DATEDIF(B3,TODAY(),"md") &amp; "يوم"</f>
        <v>40سنة8شهر20يوم</v>
      </c>
      <c r="G3">
        <f t="shared" ref="G3:G10" si="3">DATEDIF(C3,D3,"y")</f>
        <v>0</v>
      </c>
      <c r="H3" t="str">
        <f t="shared" ref="H3:H10" ca="1" si="4">DATEDIF(C3,TODAY(),"y") &amp; "سنة" &amp; DATEDIF(C3,TODAY(),"ym") &amp; "شهر" &amp; DATEDIF(C3,TODAY(),"md") &amp; "يوم"</f>
        <v>0سنة11شهر9يوم</v>
      </c>
      <c r="I3">
        <f t="shared" ref="I3:I10" si="5">DATEDIF(C3,D3,"m")</f>
        <v>2</v>
      </c>
      <c r="J3">
        <f t="shared" ref="J3:J10" ca="1" si="6">DATEDIF(C3,TODAY(),"m")</f>
        <v>11</v>
      </c>
      <c r="K3">
        <f t="shared" ref="K3:K10" ca="1" si="7">ROUNDDOWN(IF(J3&lt;=12,J3*1.25,0),0)</f>
        <v>13</v>
      </c>
      <c r="L3">
        <f t="shared" ref="L3:L10" si="8">ROUNDUP(IF(AND(I3&gt;12,I3&lt;=60),15,0),0)</f>
        <v>0</v>
      </c>
      <c r="M3">
        <f t="shared" ref="M3:M10" si="9">ROUNDUP(IF(AND(I3&gt;60,I3&lt;=120),21,0),0)</f>
        <v>0</v>
      </c>
      <c r="N3">
        <f t="shared" ref="N3:N10" si="10">ROUNDUP(IF(AND(I3&gt;120,I3&lt;=240),26,0),0)</f>
        <v>0</v>
      </c>
      <c r="O3">
        <f t="shared" ref="O3:O10" ca="1" si="11">ROUNDUP(IF(OR(I3&gt;240,E3&gt;=50),30,0),0)</f>
        <v>0</v>
      </c>
      <c r="P3">
        <f t="shared" ref="P3:P10" ca="1" si="12">MAX(K3:O3)</f>
        <v>13</v>
      </c>
    </row>
    <row r="4" spans="1:16">
      <c r="A4">
        <v>3</v>
      </c>
      <c r="B4" s="6">
        <v>31444</v>
      </c>
      <c r="C4" s="6">
        <v>42854</v>
      </c>
      <c r="D4" s="5">
        <v>43830</v>
      </c>
      <c r="E4">
        <f t="shared" ca="1" si="1"/>
        <v>34</v>
      </c>
      <c r="F4" t="str">
        <f t="shared" ca="1" si="2"/>
        <v>34سنة7شهر20يوم</v>
      </c>
      <c r="G4">
        <f t="shared" si="3"/>
        <v>2</v>
      </c>
      <c r="H4" t="str">
        <f t="shared" ca="1" si="4"/>
        <v>3سنة4شهر22يوم</v>
      </c>
      <c r="I4">
        <f t="shared" si="5"/>
        <v>32</v>
      </c>
      <c r="J4">
        <f t="shared" ca="1" si="6"/>
        <v>40</v>
      </c>
      <c r="K4">
        <f t="shared" ca="1" si="7"/>
        <v>0</v>
      </c>
      <c r="L4">
        <f t="shared" si="8"/>
        <v>15</v>
      </c>
      <c r="M4">
        <f t="shared" si="9"/>
        <v>0</v>
      </c>
      <c r="N4">
        <f t="shared" si="10"/>
        <v>0</v>
      </c>
      <c r="O4">
        <f t="shared" ca="1" si="11"/>
        <v>0</v>
      </c>
      <c r="P4">
        <f t="shared" ca="1" si="12"/>
        <v>15</v>
      </c>
    </row>
    <row r="5" spans="1:16">
      <c r="A5">
        <v>4</v>
      </c>
      <c r="B5" s="6">
        <v>22647</v>
      </c>
      <c r="C5" s="6">
        <v>42151</v>
      </c>
      <c r="D5" s="5">
        <v>43830</v>
      </c>
      <c r="E5">
        <f t="shared" ca="1" si="1"/>
        <v>58</v>
      </c>
      <c r="F5" t="str">
        <f t="shared" ca="1" si="2"/>
        <v>58سنة8شهر20يوم</v>
      </c>
      <c r="G5">
        <f t="shared" si="3"/>
        <v>4</v>
      </c>
      <c r="H5" t="str">
        <f t="shared" ca="1" si="4"/>
        <v>5سنة3شهر24يوم</v>
      </c>
      <c r="I5">
        <f t="shared" si="5"/>
        <v>55</v>
      </c>
      <c r="J5">
        <f t="shared" ca="1" si="6"/>
        <v>63</v>
      </c>
      <c r="K5">
        <f t="shared" ca="1" si="7"/>
        <v>0</v>
      </c>
      <c r="L5">
        <f t="shared" si="8"/>
        <v>15</v>
      </c>
      <c r="M5">
        <f t="shared" si="9"/>
        <v>0</v>
      </c>
      <c r="N5">
        <f t="shared" si="10"/>
        <v>0</v>
      </c>
      <c r="O5">
        <f t="shared" ca="1" si="11"/>
        <v>30</v>
      </c>
      <c r="P5">
        <f t="shared" ca="1" si="12"/>
        <v>30</v>
      </c>
    </row>
    <row r="6" spans="1:16">
      <c r="B6" s="5">
        <v>32874</v>
      </c>
      <c r="C6" s="5">
        <v>36525</v>
      </c>
      <c r="D6" s="5">
        <v>43830</v>
      </c>
      <c r="E6">
        <f t="shared" ca="1" si="1"/>
        <v>30</v>
      </c>
      <c r="F6" t="str">
        <f t="shared" ca="1" si="2"/>
        <v>30سنة8شهر20يوم</v>
      </c>
      <c r="G6">
        <f t="shared" si="3"/>
        <v>20</v>
      </c>
      <c r="H6" t="str">
        <f t="shared" ca="1" si="4"/>
        <v>20سنة8شهر20يوم</v>
      </c>
      <c r="I6">
        <f t="shared" si="5"/>
        <v>240</v>
      </c>
      <c r="J6">
        <f t="shared" ca="1" si="6"/>
        <v>248</v>
      </c>
      <c r="K6">
        <f t="shared" ca="1" si="7"/>
        <v>0</v>
      </c>
      <c r="L6">
        <f t="shared" si="8"/>
        <v>0</v>
      </c>
      <c r="M6">
        <f t="shared" si="9"/>
        <v>0</v>
      </c>
      <c r="N6">
        <f t="shared" si="10"/>
        <v>26</v>
      </c>
      <c r="O6">
        <f t="shared" ca="1" si="11"/>
        <v>0</v>
      </c>
      <c r="P6">
        <f t="shared" ca="1" si="12"/>
        <v>26</v>
      </c>
    </row>
    <row r="7" spans="1:16">
      <c r="B7" s="5">
        <v>31503</v>
      </c>
      <c r="C7" s="5">
        <v>36788</v>
      </c>
      <c r="D7" s="5">
        <v>43830</v>
      </c>
      <c r="E7">
        <f t="shared" ca="1" si="1"/>
        <v>34</v>
      </c>
      <c r="F7" t="str">
        <f t="shared" ca="1" si="2"/>
        <v>34سنة5شهر20يوم</v>
      </c>
      <c r="G7">
        <f t="shared" si="3"/>
        <v>19</v>
      </c>
      <c r="H7" t="str">
        <f t="shared" ca="1" si="4"/>
        <v>20سنة0شهر2يوم</v>
      </c>
      <c r="I7">
        <f t="shared" si="5"/>
        <v>231</v>
      </c>
      <c r="J7">
        <f t="shared" ca="1" si="6"/>
        <v>240</v>
      </c>
      <c r="K7">
        <f t="shared" ca="1" si="7"/>
        <v>0</v>
      </c>
      <c r="L7">
        <f t="shared" si="8"/>
        <v>0</v>
      </c>
      <c r="M7">
        <f t="shared" si="9"/>
        <v>0</v>
      </c>
      <c r="N7">
        <f t="shared" si="10"/>
        <v>26</v>
      </c>
      <c r="O7">
        <f t="shared" ca="1" si="11"/>
        <v>0</v>
      </c>
      <c r="P7">
        <f t="shared" ca="1" si="12"/>
        <v>26</v>
      </c>
    </row>
    <row r="8" spans="1:16">
      <c r="D8" s="5">
        <v>43830</v>
      </c>
      <c r="E8">
        <f t="shared" ca="1" si="1"/>
        <v>120</v>
      </c>
      <c r="F8" t="str">
        <f t="shared" ca="1" si="2"/>
        <v>120سنة8شهر21يوم</v>
      </c>
      <c r="G8">
        <f t="shared" si="3"/>
        <v>119</v>
      </c>
      <c r="H8" t="str">
        <f t="shared" ca="1" si="4"/>
        <v>120سنة8شهر21يوم</v>
      </c>
      <c r="I8">
        <f t="shared" si="5"/>
        <v>1439</v>
      </c>
      <c r="J8">
        <f t="shared" ca="1" si="6"/>
        <v>1448</v>
      </c>
      <c r="K8">
        <f t="shared" ca="1" si="7"/>
        <v>0</v>
      </c>
      <c r="L8">
        <f t="shared" si="8"/>
        <v>0</v>
      </c>
      <c r="M8">
        <f t="shared" si="9"/>
        <v>0</v>
      </c>
      <c r="N8">
        <f t="shared" si="10"/>
        <v>0</v>
      </c>
      <c r="O8">
        <f t="shared" ca="1" si="11"/>
        <v>30</v>
      </c>
      <c r="P8">
        <f t="shared" ca="1" si="12"/>
        <v>30</v>
      </c>
    </row>
    <row r="9" spans="1:16">
      <c r="D9" s="5">
        <v>43830</v>
      </c>
      <c r="E9">
        <f t="shared" ca="1" si="1"/>
        <v>120</v>
      </c>
      <c r="F9" t="str">
        <f t="shared" ca="1" si="2"/>
        <v>120سنة8شهر21يوم</v>
      </c>
      <c r="G9">
        <f t="shared" si="3"/>
        <v>119</v>
      </c>
      <c r="H9" t="str">
        <f t="shared" ca="1" si="4"/>
        <v>120سنة8شهر21يوم</v>
      </c>
      <c r="I9">
        <f t="shared" si="5"/>
        <v>1439</v>
      </c>
      <c r="J9">
        <f t="shared" ca="1" si="6"/>
        <v>1448</v>
      </c>
      <c r="K9">
        <f t="shared" ca="1" si="7"/>
        <v>0</v>
      </c>
      <c r="L9">
        <f t="shared" si="8"/>
        <v>0</v>
      </c>
      <c r="M9">
        <f t="shared" si="9"/>
        <v>0</v>
      </c>
      <c r="N9">
        <f t="shared" si="10"/>
        <v>0</v>
      </c>
      <c r="O9">
        <f t="shared" ca="1" si="11"/>
        <v>30</v>
      </c>
      <c r="P9">
        <f t="shared" ca="1" si="12"/>
        <v>30</v>
      </c>
    </row>
    <row r="10" spans="1:16">
      <c r="D10" s="5">
        <v>43830</v>
      </c>
      <c r="E10">
        <f t="shared" ca="1" si="1"/>
        <v>120</v>
      </c>
      <c r="F10" t="str">
        <f t="shared" ca="1" si="2"/>
        <v>120سنة8شهر21يوم</v>
      </c>
      <c r="G10">
        <f t="shared" si="3"/>
        <v>119</v>
      </c>
      <c r="H10" t="str">
        <f t="shared" ca="1" si="4"/>
        <v>120سنة8شهر21يوم</v>
      </c>
      <c r="I10">
        <f t="shared" si="5"/>
        <v>1439</v>
      </c>
      <c r="J10">
        <f t="shared" ca="1" si="6"/>
        <v>1448</v>
      </c>
      <c r="K10">
        <f t="shared" ca="1" si="7"/>
        <v>0</v>
      </c>
      <c r="L10">
        <f t="shared" si="8"/>
        <v>0</v>
      </c>
      <c r="M10">
        <f t="shared" si="9"/>
        <v>0</v>
      </c>
      <c r="N10">
        <f t="shared" si="10"/>
        <v>0</v>
      </c>
      <c r="O10">
        <f t="shared" ca="1" si="11"/>
        <v>30</v>
      </c>
      <c r="P10">
        <f t="shared" ca="1" si="12"/>
        <v>30</v>
      </c>
    </row>
  </sheetData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Shamfuture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ولود </dc:creator>
  <cp:lastModifiedBy>ولود </cp:lastModifiedBy>
  <dcterms:created xsi:type="dcterms:W3CDTF">2020-09-18T21:59:47Z</dcterms:created>
  <dcterms:modified xsi:type="dcterms:W3CDTF">2020-09-21T17:01:05Z</dcterms:modified>
</cp:coreProperties>
</file>