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15600" windowHeight="9750"/>
  </bookViews>
  <sheets>
    <sheet name="ورقة1 (2)" sheetId="1" r:id="rId1"/>
  </sheets>
  <calcPr calcId="145621"/>
</workbook>
</file>

<file path=xl/calcChain.xml><?xml version="1.0" encoding="utf-8"?>
<calcChain xmlns="http://schemas.openxmlformats.org/spreadsheetml/2006/main">
  <c r="W26" i="1" l="1"/>
  <c r="W25" i="1"/>
  <c r="W24" i="1"/>
  <c r="W23" i="1"/>
  <c r="W22" i="1"/>
  <c r="W21" i="1"/>
  <c r="W20" i="1"/>
  <c r="W18" i="1"/>
  <c r="W17" i="1"/>
  <c r="W16" i="1"/>
  <c r="W14" i="1"/>
  <c r="W13" i="1"/>
  <c r="W12" i="1"/>
  <c r="W11" i="1"/>
  <c r="W10" i="1"/>
  <c r="W9" i="1"/>
  <c r="W8" i="1"/>
  <c r="W7" i="1"/>
  <c r="W6" i="1"/>
  <c r="S26" i="1"/>
  <c r="S25" i="1"/>
  <c r="S24" i="1"/>
  <c r="S23" i="1"/>
  <c r="S22" i="1"/>
  <c r="S21" i="1"/>
  <c r="S20" i="1"/>
  <c r="S18" i="1"/>
  <c r="S17" i="1"/>
  <c r="S16" i="1"/>
  <c r="S14" i="1"/>
  <c r="S13" i="1"/>
  <c r="S12" i="1"/>
  <c r="S11" i="1"/>
  <c r="S10" i="1"/>
  <c r="S9" i="1"/>
  <c r="S8" i="1"/>
  <c r="S7" i="1"/>
  <c r="S6" i="1"/>
  <c r="O26" i="1"/>
  <c r="O25" i="1"/>
  <c r="K25" i="1" s="1"/>
  <c r="G25" i="1" s="1"/>
  <c r="O24" i="1"/>
  <c r="O23" i="1"/>
  <c r="K23" i="1" s="1"/>
  <c r="G23" i="1" s="1"/>
  <c r="O22" i="1"/>
  <c r="O21" i="1"/>
  <c r="K21" i="1" s="1"/>
  <c r="G21" i="1" s="1"/>
  <c r="O20" i="1"/>
  <c r="O18" i="1"/>
  <c r="K18" i="1" s="1"/>
  <c r="G18" i="1" s="1"/>
  <c r="O17" i="1"/>
  <c r="O16" i="1"/>
  <c r="K16" i="1" s="1"/>
  <c r="G16" i="1" s="1"/>
  <c r="O14" i="1"/>
  <c r="O13" i="1"/>
  <c r="K13" i="1" s="1"/>
  <c r="O12" i="1"/>
  <c r="O11" i="1"/>
  <c r="K11" i="1" s="1"/>
  <c r="O10" i="1"/>
  <c r="O9" i="1"/>
  <c r="K9" i="1" s="1"/>
  <c r="O8" i="1"/>
  <c r="O7" i="1"/>
  <c r="K7" i="1" s="1"/>
  <c r="O6" i="1"/>
  <c r="K26" i="1"/>
  <c r="G26" i="1" s="1"/>
  <c r="C26" i="1" s="1"/>
  <c r="K24" i="1"/>
  <c r="G24" i="1" s="1"/>
  <c r="C24" i="1" s="1"/>
  <c r="K22" i="1"/>
  <c r="G22" i="1" s="1"/>
  <c r="C22" i="1" s="1"/>
  <c r="K20" i="1"/>
  <c r="G20" i="1" s="1"/>
  <c r="C20" i="1" s="1"/>
  <c r="K17" i="1"/>
  <c r="G17" i="1" s="1"/>
  <c r="C17" i="1" s="1"/>
  <c r="K14" i="1"/>
  <c r="G14" i="1" s="1"/>
  <c r="K12" i="1"/>
  <c r="G12" i="1" s="1"/>
  <c r="K10" i="1"/>
  <c r="G10" i="1" s="1"/>
  <c r="K8" i="1"/>
  <c r="G8" i="1" s="1"/>
  <c r="K6" i="1"/>
  <c r="G6" i="1" s="1"/>
  <c r="W5" i="1"/>
  <c r="S5" i="1" s="1"/>
  <c r="O5" i="1" l="1"/>
  <c r="K5" i="1" s="1"/>
  <c r="G5" i="1" s="1"/>
  <c r="C5" i="1" s="1"/>
  <c r="G7" i="1"/>
  <c r="C7" i="1" s="1"/>
  <c r="G9" i="1"/>
  <c r="C9" i="1" s="1"/>
  <c r="G11" i="1"/>
  <c r="C11" i="1" s="1"/>
  <c r="G13" i="1"/>
  <c r="C13" i="1" s="1"/>
  <c r="C6" i="1"/>
  <c r="C8" i="1"/>
  <c r="C10" i="1"/>
  <c r="C12" i="1"/>
  <c r="C16" i="1"/>
  <c r="D16" i="1" s="1"/>
  <c r="C18" i="1"/>
  <c r="E18" i="1" s="1"/>
  <c r="C21" i="1"/>
  <c r="D21" i="1" s="1"/>
  <c r="C23" i="1"/>
  <c r="E23" i="1" s="1"/>
  <c r="C25" i="1"/>
  <c r="D25" i="1" s="1"/>
  <c r="E26" i="1"/>
  <c r="D26" i="1"/>
  <c r="E24" i="1"/>
  <c r="D24" i="1"/>
  <c r="E22" i="1"/>
  <c r="D22" i="1"/>
  <c r="E21" i="1"/>
  <c r="E20" i="1"/>
  <c r="D20" i="1"/>
  <c r="E17" i="1"/>
  <c r="D1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8" i="1"/>
  <c r="H18" i="1"/>
  <c r="I17" i="1"/>
  <c r="H17" i="1"/>
  <c r="I16" i="1"/>
  <c r="H16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8" i="1"/>
  <c r="L18" i="1"/>
  <c r="M17" i="1"/>
  <c r="L17" i="1"/>
  <c r="M16" i="1"/>
  <c r="L16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8" i="1"/>
  <c r="P18" i="1"/>
  <c r="Q17" i="1"/>
  <c r="P17" i="1"/>
  <c r="Q16" i="1"/>
  <c r="P16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8" i="1"/>
  <c r="T18" i="1"/>
  <c r="U17" i="1"/>
  <c r="T17" i="1"/>
  <c r="U16" i="1"/>
  <c r="T16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8" i="1"/>
  <c r="X18" i="1"/>
  <c r="Y17" i="1"/>
  <c r="X17" i="1"/>
  <c r="Y16" i="1"/>
  <c r="X16" i="1"/>
  <c r="Y14" i="1"/>
  <c r="X14" i="1"/>
  <c r="Y13" i="1"/>
  <c r="X13" i="1"/>
  <c r="Y11" i="1"/>
  <c r="X11" i="1"/>
  <c r="Y10" i="1"/>
  <c r="X10" i="1"/>
  <c r="Y9" i="1"/>
  <c r="X9" i="1"/>
  <c r="Y8" i="1"/>
  <c r="X8" i="1"/>
  <c r="Y7" i="1"/>
  <c r="X7" i="1"/>
  <c r="Y6" i="1"/>
  <c r="X6" i="1"/>
  <c r="X5" i="1"/>
  <c r="E16" i="1" l="1"/>
  <c r="E25" i="1"/>
  <c r="D18" i="1"/>
  <c r="D23" i="1"/>
  <c r="AA15" i="1"/>
  <c r="AD26" i="1"/>
  <c r="AC26" i="1"/>
  <c r="AD25" i="1"/>
  <c r="AC25" i="1"/>
  <c r="AD24" i="1"/>
  <c r="AC24" i="1"/>
  <c r="AD23" i="1"/>
  <c r="AC23" i="1"/>
  <c r="AD22" i="1"/>
  <c r="AC22" i="1"/>
  <c r="AD21" i="1"/>
  <c r="AC21" i="1"/>
  <c r="AD20" i="1"/>
  <c r="AC20" i="1"/>
  <c r="AD18" i="1"/>
  <c r="AC18" i="1"/>
  <c r="AD17" i="1"/>
  <c r="AC17" i="1"/>
  <c r="AD16" i="1"/>
  <c r="AC16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E28" i="1" l="1"/>
  <c r="AB28" i="1"/>
  <c r="AA28" i="1"/>
  <c r="Z28" i="1"/>
  <c r="R28" i="1"/>
  <c r="F28" i="1"/>
  <c r="AE27" i="1"/>
  <c r="AD27" i="1"/>
  <c r="AC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B27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E15" i="1"/>
  <c r="AB15" i="1"/>
  <c r="Z15" i="1"/>
  <c r="V15" i="1"/>
  <c r="V28" i="1" s="1"/>
  <c r="R15" i="1"/>
  <c r="N15" i="1"/>
  <c r="N28" i="1" s="1"/>
  <c r="J15" i="1"/>
  <c r="J28" i="1" s="1"/>
  <c r="F15" i="1"/>
  <c r="B15" i="1"/>
  <c r="B28" i="1" s="1"/>
  <c r="I8" i="1" l="1"/>
  <c r="H8" i="1"/>
  <c r="M7" i="1"/>
  <c r="L7" i="1"/>
  <c r="M9" i="1"/>
  <c r="L9" i="1"/>
  <c r="M11" i="1"/>
  <c r="L11" i="1"/>
  <c r="Q7" i="1"/>
  <c r="P7" i="1"/>
  <c r="Q9" i="1"/>
  <c r="P9" i="1"/>
  <c r="Q11" i="1"/>
  <c r="P11" i="1"/>
  <c r="U7" i="1"/>
  <c r="T7" i="1"/>
  <c r="U9" i="1"/>
  <c r="T9" i="1"/>
  <c r="U11" i="1"/>
  <c r="T11" i="1"/>
  <c r="U14" i="1"/>
  <c r="T14" i="1"/>
  <c r="I6" i="1"/>
  <c r="I10" i="1"/>
  <c r="H10" i="1"/>
  <c r="M6" i="1"/>
  <c r="L6" i="1"/>
  <c r="M8" i="1"/>
  <c r="L8" i="1"/>
  <c r="M10" i="1"/>
  <c r="L10" i="1"/>
  <c r="Q6" i="1"/>
  <c r="P6" i="1"/>
  <c r="Q8" i="1"/>
  <c r="P8" i="1"/>
  <c r="Q10" i="1"/>
  <c r="P10" i="1"/>
  <c r="Q13" i="1"/>
  <c r="P13" i="1"/>
  <c r="U6" i="1"/>
  <c r="T6" i="1"/>
  <c r="U8" i="1"/>
  <c r="T8" i="1"/>
  <c r="U10" i="1"/>
  <c r="T10" i="1"/>
  <c r="U13" i="1"/>
  <c r="T13" i="1"/>
  <c r="Y12" i="1"/>
  <c r="X12" i="1"/>
  <c r="Q14" i="1"/>
  <c r="P14" i="1"/>
  <c r="H6" i="1" l="1"/>
  <c r="M13" i="1"/>
  <c r="L13" i="1"/>
  <c r="E10" i="1"/>
  <c r="D10" i="1"/>
  <c r="I11" i="1"/>
  <c r="H11" i="1"/>
  <c r="I7" i="1"/>
  <c r="H7" i="1"/>
  <c r="E6" i="1"/>
  <c r="D6" i="1"/>
  <c r="I9" i="1"/>
  <c r="H9" i="1"/>
  <c r="E8" i="1"/>
  <c r="D8" i="1"/>
  <c r="U12" i="1"/>
  <c r="T12" i="1"/>
  <c r="M14" i="1"/>
  <c r="L14" i="1"/>
  <c r="Y5" i="1"/>
  <c r="Y15" i="1" s="1"/>
  <c r="Y28" i="1" s="1"/>
  <c r="X15" i="1"/>
  <c r="X28" i="1" s="1"/>
  <c r="W15" i="1"/>
  <c r="W28" i="1" s="1"/>
  <c r="AF5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G27" i="1" s="1"/>
  <c r="AF20" i="1"/>
  <c r="AF27" i="1" s="1"/>
  <c r="AG18" i="1"/>
  <c r="AF18" i="1"/>
  <c r="AG17" i="1"/>
  <c r="AF17" i="1"/>
  <c r="AG16" i="1"/>
  <c r="AG19" i="1" s="1"/>
  <c r="AF16" i="1"/>
  <c r="AF19" i="1" s="1"/>
  <c r="AG14" i="1"/>
  <c r="AF14" i="1"/>
  <c r="AG13" i="1"/>
  <c r="AF13" i="1"/>
  <c r="AG12" i="1"/>
  <c r="AF12" i="1"/>
  <c r="AG10" i="1"/>
  <c r="AF10" i="1"/>
  <c r="AG9" i="1"/>
  <c r="AF9" i="1"/>
  <c r="AG8" i="1"/>
  <c r="AF8" i="1"/>
  <c r="AG7" i="1"/>
  <c r="AF7" i="1"/>
  <c r="AG6" i="1"/>
  <c r="AF6" i="1"/>
  <c r="AG5" i="1"/>
  <c r="AG11" i="1"/>
  <c r="AF11" i="1"/>
  <c r="AD5" i="1"/>
  <c r="AC5" i="1"/>
  <c r="I13" i="1" l="1"/>
  <c r="H13" i="1"/>
  <c r="E7" i="1"/>
  <c r="D7" i="1"/>
  <c r="E9" i="1"/>
  <c r="D9" i="1"/>
  <c r="E11" i="1"/>
  <c r="D11" i="1"/>
  <c r="U5" i="1"/>
  <c r="T5" i="1"/>
  <c r="T15" i="1" s="1"/>
  <c r="T28" i="1" s="1"/>
  <c r="Q12" i="1"/>
  <c r="P12" i="1"/>
  <c r="I14" i="1"/>
  <c r="H14" i="1"/>
  <c r="U15" i="1"/>
  <c r="U28" i="1" s="1"/>
  <c r="S15" i="1"/>
  <c r="S28" i="1" s="1"/>
  <c r="C14" i="1"/>
  <c r="AG15" i="1"/>
  <c r="AG28" i="1" s="1"/>
  <c r="AD15" i="1"/>
  <c r="AD28" i="1" s="1"/>
  <c r="AC15" i="1"/>
  <c r="AC28" i="1" s="1"/>
  <c r="AF15" i="1"/>
  <c r="AF28" i="1" s="1"/>
  <c r="E13" i="1" l="1"/>
  <c r="D13" i="1"/>
  <c r="Q5" i="1"/>
  <c r="P5" i="1"/>
  <c r="P15" i="1" s="1"/>
  <c r="P28" i="1" s="1"/>
  <c r="M12" i="1"/>
  <c r="L12" i="1"/>
  <c r="E14" i="1"/>
  <c r="D14" i="1"/>
  <c r="Q15" i="1"/>
  <c r="Q28" i="1" s="1"/>
  <c r="O15" i="1"/>
  <c r="O28" i="1" s="1"/>
  <c r="M5" i="1" l="1"/>
  <c r="M15" i="1" s="1"/>
  <c r="M28" i="1" s="1"/>
  <c r="L5" i="1"/>
  <c r="L15" i="1" s="1"/>
  <c r="L28" i="1" s="1"/>
  <c r="I12" i="1"/>
  <c r="H12" i="1"/>
  <c r="K15" i="1"/>
  <c r="K28" i="1" s="1"/>
  <c r="G15" i="1" l="1"/>
  <c r="G28" i="1" s="1"/>
  <c r="E5" i="1"/>
  <c r="D5" i="1"/>
  <c r="I5" i="1"/>
  <c r="I15" i="1" s="1"/>
  <c r="I28" i="1" s="1"/>
  <c r="H5" i="1"/>
  <c r="H15" i="1" s="1"/>
  <c r="H28" i="1" s="1"/>
  <c r="E12" i="1"/>
  <c r="E15" i="1" s="1"/>
  <c r="E28" i="1" s="1"/>
  <c r="D12" i="1"/>
  <c r="C15" i="1"/>
  <c r="C28" i="1" s="1"/>
  <c r="D15" i="1" l="1"/>
  <c r="D28" i="1" s="1"/>
</calcChain>
</file>

<file path=xl/sharedStrings.xml><?xml version="1.0" encoding="utf-8"?>
<sst xmlns="http://schemas.openxmlformats.org/spreadsheetml/2006/main" count="71" uniqueCount="47">
  <si>
    <t>إدارة بنى عبيد التعليمية</t>
  </si>
  <si>
    <t>مدرسة بنى عبيد الثانوية الزراعية</t>
  </si>
  <si>
    <t>بيان بالعجز والزيادة فى هيئة التدريس والحصص الفعلية للعام الدراسى 2020 / 2021 م</t>
  </si>
  <si>
    <t>جملة المعلمين</t>
  </si>
  <si>
    <t>النصاب</t>
  </si>
  <si>
    <t>الحصص الفعلية</t>
  </si>
  <si>
    <t>الحصص</t>
  </si>
  <si>
    <t>فرق الزيادة</t>
  </si>
  <si>
    <t>معلمين</t>
  </si>
  <si>
    <t>ملاحظات</t>
  </si>
  <si>
    <t>موجود</t>
  </si>
  <si>
    <t>لازم</t>
  </si>
  <si>
    <t>عجز</t>
  </si>
  <si>
    <t>زيادة</t>
  </si>
  <si>
    <t>محاصيل</t>
  </si>
  <si>
    <t>بساتين</t>
  </si>
  <si>
    <t>كيمياء</t>
  </si>
  <si>
    <t>أحياء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</si>
  <si>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</si>
  <si>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</si>
  <si>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</si>
  <si>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</si>
  <si>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</si>
  <si>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</si>
  <si>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</si>
  <si>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</si>
  <si>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</si>
  <si>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</si>
  <si>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</si>
  <si>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</si>
  <si>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</si>
  <si>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</si>
  <si>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</si>
  <si>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</si>
  <si>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</si>
  <si>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</si>
  <si>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</si>
  <si>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</si>
  <si>
    <t>لجنة الجدول</t>
  </si>
  <si>
    <t>يعتمد ،</t>
  </si>
  <si>
    <t>مدير الإدارة بالمدرسة</t>
  </si>
  <si>
    <t>معلم مساعد</t>
  </si>
  <si>
    <t xml:space="preserve">معلم </t>
  </si>
  <si>
    <t>معلم أول</t>
  </si>
  <si>
    <t>معلم أول أ</t>
  </si>
  <si>
    <t>معلم خبير</t>
  </si>
  <si>
    <t xml:space="preserve">كبير معلمين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</si>
</sst>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name val="Sultan normal"/>
      <charset val="178"/>
    </font>
    <font>
      <sz val="14"/>
      <name val="PT Bold Heading"/>
      <charset val="178"/>
    </font>
    <font>
      <sz val="10"/>
      <name val="PT Bold Heading"/>
      <charset val="178"/>
    </font>
    <font>
      <sz val="11"/>
      <name val="SKR HEAD1"/>
      <charset val="178"/>
    </font>
    <font>
      <sz val="10"/>
      <name val="SKR HEAD1"/>
      <charset val="178"/>
    </font>
    <font>
      <sz val="12"/>
      <name val="SKR HEAD1"/>
      <charset val="178"/>
    </font>
    <font>
      <b/>
      <sz val="11"/>
      <name val="Arial"/>
      <family val="2"/>
    </font>
    <font>
      <sz val="12"/>
      <name val="Al-Hadith2"/>
      <charset val="178"/>
    </font>
    <font>
      <sz val="12"/>
      <name val="PT Bold Heading"/>
      <charset val="178"/>
    </font>
    <font>
      <sz val="11"/>
      <name val="Al-Hadith2"/>
      <charset val="178"/>
    </font>
    <font>
      <b/>
      <sz val="11"/>
      <name val="Traditional Arabic"/>
      <family val="1"/>
    </font>
    <font>
      <sz val="14"/>
      <name val="Sultan normal"/>
      <charset val="178"/>
    </font>
    <font>
      <sz val="10"/>
      <color rgb="FFFF0000"/>
      <name val="PT Bold Heading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 diagonalUp="1">
      <left style="double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 diagonalUp="1">
      <left style="double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1" fillId="0" borderId="0" xfId="1"/>
    <xf numFmtId="0" fontId="6" fillId="0" borderId="11" xfId="1" applyFont="1" applyBorder="1" applyAlignment="1">
      <alignment horizontal="center" vertical="center" readingOrder="2"/>
    </xf>
    <xf numFmtId="0" fontId="6" fillId="0" borderId="12" xfId="1" applyFont="1" applyBorder="1" applyAlignment="1">
      <alignment horizontal="center" vertical="center" readingOrder="2"/>
    </xf>
    <xf numFmtId="0" fontId="6" fillId="0" borderId="13" xfId="1" applyFont="1" applyBorder="1" applyAlignment="1">
      <alignment horizontal="center" vertical="center" readingOrder="2"/>
    </xf>
    <xf numFmtId="0" fontId="6" fillId="0" borderId="14" xfId="1" applyFont="1" applyBorder="1" applyAlignment="1">
      <alignment horizontal="center" vertical="center" readingOrder="2"/>
    </xf>
    <xf numFmtId="0" fontId="6" fillId="0" borderId="15" xfId="1" applyFont="1" applyBorder="1" applyAlignment="1">
      <alignment horizontal="center" vertical="center" readingOrder="2"/>
    </xf>
    <xf numFmtId="0" fontId="6" fillId="0" borderId="16" xfId="1" applyFont="1" applyBorder="1" applyAlignment="1">
      <alignment horizontal="center" vertical="center" readingOrder="2"/>
    </xf>
    <xf numFmtId="0" fontId="7" fillId="0" borderId="20" xfId="1" applyFont="1" applyBorder="1" applyAlignment="1">
      <alignment horizontal="right" vertical="center" readingOrder="2"/>
    </xf>
    <xf numFmtId="0" fontId="7" fillId="0" borderId="31" xfId="1" applyFont="1" applyBorder="1" applyAlignment="1">
      <alignment horizontal="right" vertical="center" readingOrder="2"/>
    </xf>
    <xf numFmtId="0" fontId="7" fillId="0" borderId="42" xfId="1" applyFont="1" applyBorder="1" applyAlignment="1">
      <alignment horizontal="right" vertical="center" readingOrder="2"/>
    </xf>
    <xf numFmtId="0" fontId="10" fillId="0" borderId="55" xfId="1" applyFont="1" applyBorder="1" applyAlignment="1">
      <alignment horizontal="right" vertical="center" readingOrder="2"/>
    </xf>
    <xf numFmtId="0" fontId="10" fillId="0" borderId="68" xfId="1" applyFont="1" applyBorder="1" applyAlignment="1">
      <alignment horizontal="right" vertical="center" shrinkToFit="1" readingOrder="2"/>
    </xf>
    <xf numFmtId="164" fontId="1" fillId="0" borderId="0" xfId="1" applyNumberFormat="1"/>
    <xf numFmtId="0" fontId="8" fillId="0" borderId="21" xfId="1" applyFont="1" applyBorder="1" applyAlignment="1">
      <alignment horizontal="center" vertical="center" shrinkToFit="1" readingOrder="2"/>
    </xf>
    <xf numFmtId="164" fontId="8" fillId="0" borderId="22" xfId="1" applyNumberFormat="1" applyFont="1" applyBorder="1" applyAlignment="1">
      <alignment horizontal="center" vertical="center" shrinkToFit="1" readingOrder="2"/>
    </xf>
    <xf numFmtId="164" fontId="8" fillId="0" borderId="24" xfId="1" applyNumberFormat="1" applyFont="1" applyBorder="1" applyAlignment="1">
      <alignment horizontal="center" vertical="center" shrinkToFit="1" readingOrder="2"/>
    </xf>
    <xf numFmtId="0" fontId="8" fillId="0" borderId="23" xfId="1" applyFont="1" applyBorder="1" applyAlignment="1">
      <alignment horizontal="center" vertical="center" shrinkToFit="1" readingOrder="2"/>
    </xf>
    <xf numFmtId="0" fontId="8" fillId="0" borderId="26" xfId="1" applyFont="1" applyBorder="1" applyAlignment="1">
      <alignment horizontal="center" vertical="center" shrinkToFit="1" readingOrder="2"/>
    </xf>
    <xf numFmtId="0" fontId="9" fillId="0" borderId="28" xfId="1" applyFont="1" applyBorder="1" applyAlignment="1">
      <alignment horizontal="center" vertical="center" shrinkToFit="1" readingOrder="2"/>
    </xf>
    <xf numFmtId="0" fontId="8" fillId="0" borderId="28" xfId="1" applyFont="1" applyBorder="1" applyAlignment="1">
      <alignment horizontal="center" vertical="center" shrinkToFit="1" readingOrder="2"/>
    </xf>
    <xf numFmtId="0" fontId="8" fillId="0" borderId="29" xfId="1" applyFont="1" applyBorder="1" applyAlignment="1">
      <alignment horizontal="center" vertical="center" shrinkToFit="1" readingOrder="2"/>
    </xf>
    <xf numFmtId="0" fontId="8" fillId="0" borderId="25" xfId="1" applyFont="1" applyBorder="1" applyAlignment="1">
      <alignment horizontal="center" vertical="center" shrinkToFit="1" readingOrder="2"/>
    </xf>
    <xf numFmtId="0" fontId="8" fillId="0" borderId="27" xfId="1" applyFont="1" applyBorder="1" applyAlignment="1">
      <alignment horizontal="center" vertical="center" shrinkToFit="1" readingOrder="2"/>
    </xf>
    <xf numFmtId="0" fontId="1" fillId="0" borderId="30" xfId="1" applyBorder="1" applyAlignment="1">
      <alignment shrinkToFit="1"/>
    </xf>
    <xf numFmtId="0" fontId="8" fillId="0" borderId="32" xfId="1" applyFont="1" applyBorder="1" applyAlignment="1">
      <alignment horizontal="center" vertical="center" shrinkToFit="1" readingOrder="2"/>
    </xf>
    <xf numFmtId="164" fontId="8" fillId="0" borderId="33" xfId="1" applyNumberFormat="1" applyFont="1" applyBorder="1" applyAlignment="1">
      <alignment horizontal="center" vertical="center" shrinkToFit="1" readingOrder="2"/>
    </xf>
    <xf numFmtId="0" fontId="8" fillId="0" borderId="34" xfId="1" applyFont="1" applyBorder="1" applyAlignment="1">
      <alignment horizontal="center" vertical="center" shrinkToFit="1" readingOrder="2"/>
    </xf>
    <xf numFmtId="0" fontId="8" fillId="0" borderId="35" xfId="1" applyFont="1" applyBorder="1" applyAlignment="1">
      <alignment horizontal="center" vertical="center" shrinkToFit="1" readingOrder="2"/>
    </xf>
    <xf numFmtId="0" fontId="8" fillId="0" borderId="36" xfId="1" applyFont="1" applyBorder="1" applyAlignment="1">
      <alignment horizontal="center" vertical="center" shrinkToFit="1" readingOrder="2"/>
    </xf>
    <xf numFmtId="0" fontId="9" fillId="0" borderId="38" xfId="1" applyFont="1" applyBorder="1" applyAlignment="1">
      <alignment horizontal="center" vertical="center" shrinkToFit="1" readingOrder="2"/>
    </xf>
    <xf numFmtId="0" fontId="8" fillId="0" borderId="39" xfId="1" applyFont="1" applyBorder="1" applyAlignment="1">
      <alignment horizontal="center" vertical="center" shrinkToFit="1" readingOrder="2"/>
    </xf>
    <xf numFmtId="0" fontId="8" fillId="0" borderId="40" xfId="1" applyFont="1" applyBorder="1" applyAlignment="1">
      <alignment horizontal="center" vertical="center" shrinkToFit="1" readingOrder="2"/>
    </xf>
    <xf numFmtId="0" fontId="1" fillId="0" borderId="41" xfId="1" applyBorder="1" applyAlignment="1">
      <alignment shrinkToFit="1"/>
    </xf>
    <xf numFmtId="0" fontId="8" fillId="0" borderId="43" xfId="1" applyFont="1" applyBorder="1" applyAlignment="1">
      <alignment horizontal="center" vertical="center" shrinkToFit="1" readingOrder="2"/>
    </xf>
    <xf numFmtId="164" fontId="8" fillId="0" borderId="44" xfId="1" applyNumberFormat="1" applyFont="1" applyBorder="1" applyAlignment="1">
      <alignment horizontal="center" vertical="center" shrinkToFit="1" readingOrder="2"/>
    </xf>
    <xf numFmtId="0" fontId="8" fillId="0" borderId="46" xfId="1" applyFont="1" applyBorder="1" applyAlignment="1">
      <alignment horizontal="center" vertical="center" shrinkToFit="1" readingOrder="2"/>
    </xf>
    <xf numFmtId="164" fontId="8" fillId="0" borderId="47" xfId="1" applyNumberFormat="1" applyFont="1" applyBorder="1" applyAlignment="1">
      <alignment horizontal="center" vertical="center" shrinkToFit="1" readingOrder="2"/>
    </xf>
    <xf numFmtId="0" fontId="8" fillId="0" borderId="48" xfId="1" applyFont="1" applyBorder="1" applyAlignment="1">
      <alignment horizontal="center" vertical="center" shrinkToFit="1" readingOrder="2"/>
    </xf>
    <xf numFmtId="0" fontId="8" fillId="0" borderId="49" xfId="1" applyFont="1" applyBorder="1" applyAlignment="1">
      <alignment horizontal="center" vertical="center" shrinkToFit="1" readingOrder="2"/>
    </xf>
    <xf numFmtId="0" fontId="9" fillId="0" borderId="51" xfId="1" applyFont="1" applyBorder="1" applyAlignment="1">
      <alignment horizontal="center" vertical="center" shrinkToFit="1" readingOrder="2"/>
    </xf>
    <xf numFmtId="0" fontId="8" fillId="0" borderId="52" xfId="1" applyFont="1" applyBorder="1" applyAlignment="1">
      <alignment horizontal="center" vertical="center" shrinkToFit="1" readingOrder="2"/>
    </xf>
    <xf numFmtId="0" fontId="8" fillId="0" borderId="53" xfId="1" applyFont="1" applyBorder="1" applyAlignment="1">
      <alignment horizontal="center" vertical="center" shrinkToFit="1" readingOrder="2"/>
    </xf>
    <xf numFmtId="0" fontId="1" fillId="0" borderId="54" xfId="1" applyBorder="1" applyAlignment="1">
      <alignment shrinkToFit="1"/>
    </xf>
    <xf numFmtId="0" fontId="11" fillId="0" borderId="56" xfId="1" applyFont="1" applyBorder="1" applyAlignment="1">
      <alignment horizontal="center" vertical="center" shrinkToFit="1" readingOrder="2"/>
    </xf>
    <xf numFmtId="0" fontId="11" fillId="0" borderId="57" xfId="1" applyFont="1" applyBorder="1" applyAlignment="1">
      <alignment horizontal="center" vertical="center" shrinkToFit="1" readingOrder="2"/>
    </xf>
    <xf numFmtId="0" fontId="11" fillId="0" borderId="58" xfId="1" applyFont="1" applyBorder="1" applyAlignment="1">
      <alignment horizontal="center" vertical="center" shrinkToFit="1" readingOrder="2"/>
    </xf>
    <xf numFmtId="0" fontId="11" fillId="0" borderId="59" xfId="1" applyFont="1" applyBorder="1" applyAlignment="1">
      <alignment horizontal="center" vertical="center" shrinkToFit="1" readingOrder="2"/>
    </xf>
    <xf numFmtId="0" fontId="11" fillId="0" borderId="60" xfId="1" applyFont="1" applyBorder="1" applyAlignment="1">
      <alignment horizontal="center" vertical="center" shrinkToFit="1" readingOrder="2"/>
    </xf>
    <xf numFmtId="0" fontId="11" fillId="0" borderId="61" xfId="1" applyFont="1" applyBorder="1" applyAlignment="1">
      <alignment horizontal="center" vertical="center" shrinkToFit="1" readingOrder="2"/>
    </xf>
    <xf numFmtId="0" fontId="11" fillId="0" borderId="62" xfId="1" applyFont="1" applyBorder="1" applyAlignment="1">
      <alignment horizontal="center" vertical="center" shrinkToFit="1" readingOrder="2"/>
    </xf>
    <xf numFmtId="0" fontId="11" fillId="0" borderId="63" xfId="1" applyFont="1" applyBorder="1" applyAlignment="1">
      <alignment horizontal="center" vertical="center" shrinkToFit="1" readingOrder="2"/>
    </xf>
    <xf numFmtId="0" fontId="12" fillId="0" borderId="64" xfId="1" applyFont="1" applyBorder="1" applyAlignment="1">
      <alignment horizontal="right" vertical="center" shrinkToFit="1" readingOrder="2"/>
    </xf>
    <xf numFmtId="0" fontId="8" fillId="0" borderId="65" xfId="1" applyFont="1" applyBorder="1" applyAlignment="1">
      <alignment horizontal="center" vertical="center" shrinkToFit="1" readingOrder="2"/>
    </xf>
    <xf numFmtId="0" fontId="8" fillId="0" borderId="38" xfId="1" applyFont="1" applyBorder="1" applyAlignment="1">
      <alignment horizontal="center" vertical="center" shrinkToFit="1" readingOrder="2"/>
    </xf>
    <xf numFmtId="0" fontId="12" fillId="0" borderId="66" xfId="1" applyFont="1" applyBorder="1" applyAlignment="1">
      <alignment horizontal="right" vertical="center" shrinkToFit="1" readingOrder="2"/>
    </xf>
    <xf numFmtId="0" fontId="12" fillId="0" borderId="41" xfId="1" applyFont="1" applyBorder="1" applyAlignment="1">
      <alignment horizontal="right" vertical="center" shrinkToFit="1" readingOrder="2"/>
    </xf>
    <xf numFmtId="0" fontId="12" fillId="0" borderId="54" xfId="1" applyFont="1" applyBorder="1" applyAlignment="1">
      <alignment horizontal="right" vertical="center" shrinkToFit="1" readingOrder="2"/>
    </xf>
    <xf numFmtId="0" fontId="2" fillId="0" borderId="41" xfId="1" applyFont="1" applyBorder="1" applyAlignment="1">
      <alignment horizontal="center" vertical="center" shrinkToFit="1" readingOrder="2"/>
    </xf>
    <xf numFmtId="0" fontId="8" fillId="0" borderId="67" xfId="1" applyFont="1" applyBorder="1" applyAlignment="1">
      <alignment horizontal="center" vertical="center" shrinkToFit="1" readingOrder="2"/>
    </xf>
    <xf numFmtId="0" fontId="2" fillId="0" borderId="54" xfId="1" applyFont="1" applyBorder="1" applyAlignment="1">
      <alignment horizontal="center" vertical="center" shrinkToFit="1" readingOrder="2"/>
    </xf>
    <xf numFmtId="0" fontId="2" fillId="0" borderId="64" xfId="1" applyFont="1" applyBorder="1" applyAlignment="1">
      <alignment horizontal="center" vertical="center" shrinkToFit="1" readingOrder="2"/>
    </xf>
    <xf numFmtId="0" fontId="11" fillId="0" borderId="11" xfId="1" applyFont="1" applyBorder="1" applyAlignment="1">
      <alignment horizontal="center" vertical="center" shrinkToFit="1" readingOrder="2"/>
    </xf>
    <xf numFmtId="0" fontId="11" fillId="0" borderId="12" xfId="1" applyFont="1" applyBorder="1" applyAlignment="1">
      <alignment horizontal="center" vertical="center" shrinkToFit="1" readingOrder="2"/>
    </xf>
    <xf numFmtId="0" fontId="11" fillId="0" borderId="13" xfId="1" applyFont="1" applyBorder="1" applyAlignment="1">
      <alignment horizontal="center" vertical="center" shrinkToFit="1" readingOrder="2"/>
    </xf>
    <xf numFmtId="0" fontId="11" fillId="0" borderId="69" xfId="1" applyFont="1" applyBorder="1" applyAlignment="1">
      <alignment horizontal="center" vertical="center" shrinkToFit="1" readingOrder="2"/>
    </xf>
    <xf numFmtId="0" fontId="11" fillId="0" borderId="70" xfId="1" applyFont="1" applyBorder="1" applyAlignment="1">
      <alignment horizontal="center" vertical="center" shrinkToFit="1" readingOrder="2"/>
    </xf>
    <xf numFmtId="0" fontId="11" fillId="0" borderId="71" xfId="1" applyFont="1" applyBorder="1" applyAlignment="1">
      <alignment horizontal="center" vertical="center" shrinkToFit="1" readingOrder="2"/>
    </xf>
    <xf numFmtId="0" fontId="11" fillId="0" borderId="15" xfId="1" applyFont="1" applyBorder="1" applyAlignment="1">
      <alignment horizontal="center" vertical="center" shrinkToFit="1" readingOrder="2"/>
    </xf>
    <xf numFmtId="0" fontId="11" fillId="0" borderId="18" xfId="1" applyFont="1" applyBorder="1" applyAlignment="1">
      <alignment horizontal="center" vertical="center" shrinkToFit="1" readingOrder="2"/>
    </xf>
    <xf numFmtId="0" fontId="11" fillId="0" borderId="72" xfId="1" applyFont="1" applyBorder="1" applyAlignment="1">
      <alignment horizontal="center" vertical="center" shrinkToFit="1" readingOrder="2"/>
    </xf>
    <xf numFmtId="0" fontId="11" fillId="0" borderId="73" xfId="1" applyFont="1" applyBorder="1" applyAlignment="1">
      <alignment horizontal="center" vertical="center" shrinkToFit="1" readingOrder="2"/>
    </xf>
    <xf numFmtId="0" fontId="11" fillId="0" borderId="74" xfId="1" applyFont="1" applyBorder="1" applyAlignment="1">
      <alignment horizontal="center" vertical="center" shrinkToFit="1" readingOrder="2"/>
    </xf>
    <xf numFmtId="0" fontId="2" fillId="0" borderId="75" xfId="1" applyFont="1" applyBorder="1" applyAlignment="1">
      <alignment horizontal="center" vertical="center" shrinkToFit="1" readingOrder="2"/>
    </xf>
    <xf numFmtId="164" fontId="8" fillId="0" borderId="27" xfId="1" applyNumberFormat="1" applyFont="1" applyBorder="1" applyAlignment="1">
      <alignment horizontal="center" vertical="center" shrinkToFit="1" readingOrder="2"/>
    </xf>
    <xf numFmtId="0" fontId="8" fillId="0" borderId="77" xfId="1" applyFont="1" applyBorder="1" applyAlignment="1">
      <alignment horizontal="center" vertical="center" shrinkToFit="1" readingOrder="2"/>
    </xf>
    <xf numFmtId="164" fontId="8" fillId="0" borderId="25" xfId="1" applyNumberFormat="1" applyFont="1" applyBorder="1" applyAlignment="1">
      <alignment horizontal="center" vertical="center" shrinkToFit="1" readingOrder="2"/>
    </xf>
    <xf numFmtId="164" fontId="8" fillId="0" borderId="34" xfId="1" applyNumberFormat="1" applyFont="1" applyBorder="1" applyAlignment="1">
      <alignment horizontal="center" vertical="center" shrinkToFit="1" readingOrder="2"/>
    </xf>
    <xf numFmtId="164" fontId="8" fillId="0" borderId="48" xfId="1" applyNumberFormat="1" applyFont="1" applyBorder="1" applyAlignment="1">
      <alignment horizontal="center" vertical="center" shrinkToFit="1" readingOrder="2"/>
    </xf>
    <xf numFmtId="164" fontId="8" fillId="0" borderId="45" xfId="1" applyNumberFormat="1" applyFont="1" applyBorder="1" applyAlignment="1">
      <alignment horizontal="center" vertical="center" shrinkToFit="1" readingOrder="2"/>
    </xf>
    <xf numFmtId="1" fontId="11" fillId="0" borderId="56" xfId="1" applyNumberFormat="1" applyFont="1" applyBorder="1" applyAlignment="1">
      <alignment horizontal="center" vertical="center" shrinkToFit="1" readingOrder="2"/>
    </xf>
    <xf numFmtId="1" fontId="11" fillId="0" borderId="57" xfId="1" applyNumberFormat="1" applyFont="1" applyBorder="1" applyAlignment="1">
      <alignment horizontal="center" vertical="center" shrinkToFit="1" readingOrder="2"/>
    </xf>
    <xf numFmtId="1" fontId="11" fillId="0" borderId="58" xfId="1" applyNumberFormat="1" applyFont="1" applyBorder="1" applyAlignment="1">
      <alignment horizontal="center" vertical="center" shrinkToFit="1" readingOrder="2"/>
    </xf>
    <xf numFmtId="1" fontId="11" fillId="0" borderId="59" xfId="1" applyNumberFormat="1" applyFont="1" applyBorder="1" applyAlignment="1">
      <alignment horizontal="center" vertical="center" shrinkToFit="1" readingOrder="2"/>
    </xf>
    <xf numFmtId="1" fontId="11" fillId="0" borderId="60" xfId="1" applyNumberFormat="1" applyFont="1" applyBorder="1" applyAlignment="1">
      <alignment horizontal="center" vertical="center" shrinkToFit="1" readingOrder="2"/>
    </xf>
    <xf numFmtId="1" fontId="11" fillId="0" borderId="61" xfId="1" applyNumberFormat="1" applyFont="1" applyBorder="1" applyAlignment="1">
      <alignment horizontal="center" vertical="center" shrinkToFit="1" readingOrder="2"/>
    </xf>
    <xf numFmtId="1" fontId="11" fillId="0" borderId="62" xfId="1" applyNumberFormat="1" applyFont="1" applyBorder="1" applyAlignment="1">
      <alignment horizontal="center" vertical="center" shrinkToFit="1" readingOrder="2"/>
    </xf>
    <xf numFmtId="1" fontId="11" fillId="0" borderId="63" xfId="1" applyNumberFormat="1" applyFont="1" applyBorder="1" applyAlignment="1">
      <alignment horizontal="center" vertical="center" shrinkToFit="1" readingOrder="2"/>
    </xf>
    <xf numFmtId="164" fontId="8" fillId="0" borderId="37" xfId="1" applyNumberFormat="1" applyFont="1" applyBorder="1" applyAlignment="1">
      <alignment horizontal="center" vertical="center" shrinkToFit="1" readingOrder="2"/>
    </xf>
    <xf numFmtId="164" fontId="8" fillId="0" borderId="50" xfId="1" applyNumberFormat="1" applyFont="1" applyBorder="1" applyAlignment="1">
      <alignment horizontal="center" vertical="center" shrinkToFit="1" readingOrder="2"/>
    </xf>
    <xf numFmtId="0" fontId="12" fillId="0" borderId="64" xfId="1" applyFont="1" applyBorder="1" applyAlignment="1">
      <alignment horizontal="center" vertical="center" shrinkToFit="1" readingOrder="2"/>
    </xf>
    <xf numFmtId="164" fontId="8" fillId="0" borderId="78" xfId="1" applyNumberFormat="1" applyFont="1" applyBorder="1" applyAlignment="1">
      <alignment horizontal="center" vertical="center" shrinkToFit="1" readingOrder="2"/>
    </xf>
    <xf numFmtId="0" fontId="2" fillId="0" borderId="0" xfId="1" applyFont="1" applyAlignment="1">
      <alignment horizontal="right" vertical="center" readingOrder="2"/>
    </xf>
    <xf numFmtId="0" fontId="2" fillId="0" borderId="1" xfId="1" applyFont="1" applyBorder="1" applyAlignment="1">
      <alignment horizontal="right" vertical="center" readingOrder="2"/>
    </xf>
    <xf numFmtId="0" fontId="3" fillId="0" borderId="1" xfId="1" applyFont="1" applyBorder="1" applyAlignment="1">
      <alignment horizontal="center" vertical="center" readingOrder="2"/>
    </xf>
    <xf numFmtId="0" fontId="1" fillId="0" borderId="2" xfId="1" applyBorder="1" applyAlignment="1">
      <alignment horizontal="center" vertical="center" readingOrder="2"/>
    </xf>
    <xf numFmtId="0" fontId="1" fillId="0" borderId="10" xfId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19" xfId="1" applyFont="1" applyBorder="1" applyAlignment="1">
      <alignment horizontal="center" vertical="center" readingOrder="2"/>
    </xf>
    <xf numFmtId="0" fontId="4" fillId="0" borderId="6" xfId="1" applyFont="1" applyBorder="1" applyAlignment="1">
      <alignment horizontal="center" vertical="center" readingOrder="2"/>
    </xf>
    <xf numFmtId="0" fontId="4" fillId="0" borderId="4" xfId="1" applyFont="1" applyBorder="1" applyAlignment="1">
      <alignment horizontal="center" vertical="center" readingOrder="2"/>
    </xf>
    <xf numFmtId="0" fontId="13" fillId="0" borderId="76" xfId="1" applyFont="1" applyBorder="1" applyAlignment="1">
      <alignment horizontal="right" vertical="center" readingOrder="2"/>
    </xf>
    <xf numFmtId="0" fontId="3" fillId="0" borderId="76" xfId="1" applyFont="1" applyBorder="1" applyAlignment="1">
      <alignment horizontal="center" vertical="center" readingOrder="2"/>
    </xf>
    <xf numFmtId="0" fontId="13" fillId="0" borderId="0" xfId="1" applyFont="1" applyAlignment="1">
      <alignment horizontal="center" vertical="center" readingOrder="2"/>
    </xf>
    <xf numFmtId="0" fontId="5" fillId="0" borderId="7" xfId="1" applyFont="1" applyBorder="1" applyAlignment="1">
      <alignment horizontal="center" vertical="center" textRotation="90" wrapText="1" readingOrder="2"/>
    </xf>
    <xf numFmtId="0" fontId="5" fillId="0" borderId="17" xfId="1" applyFont="1" applyBorder="1" applyAlignment="1">
      <alignment horizontal="center" vertical="center" textRotation="90" wrapText="1" readingOrder="2"/>
    </xf>
    <xf numFmtId="0" fontId="5" fillId="0" borderId="8" xfId="1" applyFont="1" applyBorder="1" applyAlignment="1">
      <alignment horizontal="center" vertical="center" textRotation="90" shrinkToFit="1" readingOrder="2"/>
    </xf>
    <xf numFmtId="0" fontId="5" fillId="0" borderId="18" xfId="1" applyFont="1" applyBorder="1" applyAlignment="1">
      <alignment horizontal="center" vertical="center" textRotation="90" shrinkToFit="1" readingOrder="2"/>
    </xf>
    <xf numFmtId="0" fontId="5" fillId="0" borderId="8" xfId="1" applyFont="1" applyBorder="1" applyAlignment="1">
      <alignment horizontal="center" vertical="center" textRotation="90" wrapText="1" readingOrder="2"/>
    </xf>
    <xf numFmtId="0" fontId="5" fillId="0" borderId="18" xfId="1" applyFont="1" applyBorder="1" applyAlignment="1">
      <alignment horizontal="center" vertical="center" textRotation="90" wrapText="1" readingOrder="2"/>
    </xf>
    <xf numFmtId="0" fontId="4" fillId="0" borderId="5" xfId="1" applyFont="1" applyBorder="1" applyAlignment="1">
      <alignment horizontal="center" vertical="center" readingOrder="2"/>
    </xf>
    <xf numFmtId="0" fontId="14" fillId="0" borderId="3" xfId="1" applyFont="1" applyBorder="1" applyAlignment="1">
      <alignment horizontal="center" vertical="center" readingOrder="2"/>
    </xf>
    <xf numFmtId="0" fontId="14" fillId="0" borderId="4" xfId="1" applyFont="1" applyBorder="1" applyAlignment="1">
      <alignment horizontal="center" vertical="center" readingOrder="2"/>
    </xf>
    <xf numFmtId="0" fontId="14" fillId="2" borderId="5" xfId="1" applyFont="1" applyFill="1" applyBorder="1" applyAlignment="1">
      <alignment horizontal="center" vertical="center" readingOrder="2"/>
    </xf>
    <xf numFmtId="0" fontId="14" fillId="0" borderId="6" xfId="1" applyFont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28575</xdr:rowOff>
    </xdr:from>
    <xdr:to>
      <xdr:col>0</xdr:col>
      <xdr:colOff>495300</xdr:colOff>
      <xdr:row>4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2667950" y="800100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المـــادة</a:t>
          </a:r>
        </a:p>
      </xdr:txBody>
    </xdr:sp>
    <xdr:clientData/>
  </xdr:twoCellAnchor>
  <xdr:twoCellAnchor>
    <xdr:from>
      <xdr:col>0</xdr:col>
      <xdr:colOff>171450</xdr:colOff>
      <xdr:row>1</xdr:row>
      <xdr:rowOff>238125</xdr:rowOff>
    </xdr:from>
    <xdr:to>
      <xdr:col>1</xdr:col>
      <xdr:colOff>9525</xdr:colOff>
      <xdr:row>2</xdr:row>
      <xdr:rowOff>228600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2439350" y="457200"/>
          <a:ext cx="552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الوظيفة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rightToLeft="1" tabSelected="1" zoomScale="90" zoomScaleNormal="90" workbookViewId="0">
      <selection activeCell="AK11" sqref="AK11"/>
    </sheetView>
  </sheetViews>
  <sheetFormatPr defaultColWidth="9" defaultRowHeight="12.5" x14ac:dyDescent="0.25"/>
  <cols>
    <col min="1" max="1" width="9.33203125" style="1" customWidth="1"/>
    <col min="2" max="25" width="3.75" style="1" customWidth="1"/>
    <col min="26" max="27" width="4.58203125" style="1" customWidth="1"/>
    <col min="28" max="28" width="5.83203125" style="1" customWidth="1"/>
    <col min="29" max="30" width="4.08203125" style="1" customWidth="1"/>
    <col min="31" max="31" width="4.58203125" style="1" customWidth="1"/>
    <col min="32" max="33" width="4.08203125" style="1" customWidth="1"/>
    <col min="34" max="34" width="7.58203125" style="1" customWidth="1"/>
    <col min="35" max="16384" width="9" style="1"/>
  </cols>
  <sheetData>
    <row r="1" spans="1:35" ht="18" customHeight="1" x14ac:dyDescent="0.25">
      <c r="A1" s="92" t="s">
        <v>0</v>
      </c>
      <c r="B1" s="92"/>
      <c r="C1" s="92"/>
      <c r="D1" s="92"/>
      <c r="E1" s="92"/>
      <c r="F1" s="92"/>
    </row>
    <row r="2" spans="1:35" ht="18" customHeight="1" thickBot="1" x14ac:dyDescent="0.3">
      <c r="A2" s="93" t="s">
        <v>1</v>
      </c>
      <c r="B2" s="93"/>
      <c r="C2" s="93"/>
      <c r="D2" s="93"/>
      <c r="E2" s="93"/>
      <c r="F2" s="93"/>
      <c r="G2" s="94" t="s">
        <v>2</v>
      </c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</row>
    <row r="3" spans="1:35" ht="25" customHeight="1" thickTop="1" x14ac:dyDescent="0.25">
      <c r="A3" s="95"/>
      <c r="B3" s="111" t="s">
        <v>41</v>
      </c>
      <c r="C3" s="112"/>
      <c r="D3" s="112"/>
      <c r="E3" s="113">
        <v>18</v>
      </c>
      <c r="F3" s="114" t="s">
        <v>42</v>
      </c>
      <c r="G3" s="112"/>
      <c r="H3" s="112"/>
      <c r="I3" s="113">
        <v>18</v>
      </c>
      <c r="J3" s="114" t="s">
        <v>43</v>
      </c>
      <c r="K3" s="112"/>
      <c r="L3" s="112"/>
      <c r="M3" s="113">
        <v>17</v>
      </c>
      <c r="N3" s="114" t="s">
        <v>44</v>
      </c>
      <c r="O3" s="112"/>
      <c r="P3" s="112"/>
      <c r="Q3" s="113">
        <v>16</v>
      </c>
      <c r="R3" s="114" t="s">
        <v>45</v>
      </c>
      <c r="S3" s="112"/>
      <c r="T3" s="112"/>
      <c r="U3" s="113">
        <v>16</v>
      </c>
      <c r="V3" s="114" t="s">
        <v>46</v>
      </c>
      <c r="W3" s="112"/>
      <c r="X3" s="112"/>
      <c r="Y3" s="113">
        <v>14</v>
      </c>
      <c r="Z3" s="104" t="s">
        <v>3</v>
      </c>
      <c r="AA3" s="106" t="s">
        <v>4</v>
      </c>
      <c r="AB3" s="108" t="s">
        <v>5</v>
      </c>
      <c r="AC3" s="99" t="s">
        <v>6</v>
      </c>
      <c r="AD3" s="110"/>
      <c r="AE3" s="108" t="s">
        <v>7</v>
      </c>
      <c r="AF3" s="99" t="s">
        <v>8</v>
      </c>
      <c r="AG3" s="100"/>
      <c r="AH3" s="97" t="s">
        <v>9</v>
      </c>
    </row>
    <row r="4" spans="1:35" ht="25" customHeight="1" thickBot="1" x14ac:dyDescent="0.3">
      <c r="A4" s="96"/>
      <c r="B4" s="2" t="s">
        <v>10</v>
      </c>
      <c r="C4" s="3" t="s">
        <v>11</v>
      </c>
      <c r="D4" s="3" t="s">
        <v>12</v>
      </c>
      <c r="E4" s="4" t="s">
        <v>13</v>
      </c>
      <c r="F4" s="5" t="s">
        <v>10</v>
      </c>
      <c r="G4" s="3" t="s">
        <v>11</v>
      </c>
      <c r="H4" s="3" t="s">
        <v>12</v>
      </c>
      <c r="I4" s="6" t="s">
        <v>13</v>
      </c>
      <c r="J4" s="7" t="s">
        <v>10</v>
      </c>
      <c r="K4" s="3" t="s">
        <v>11</v>
      </c>
      <c r="L4" s="3" t="s">
        <v>12</v>
      </c>
      <c r="M4" s="4" t="s">
        <v>13</v>
      </c>
      <c r="N4" s="5" t="s">
        <v>10</v>
      </c>
      <c r="O4" s="3" t="s">
        <v>11</v>
      </c>
      <c r="P4" s="3" t="s">
        <v>12</v>
      </c>
      <c r="Q4" s="6" t="s">
        <v>13</v>
      </c>
      <c r="R4" s="7" t="s">
        <v>10</v>
      </c>
      <c r="S4" s="3" t="s">
        <v>11</v>
      </c>
      <c r="T4" s="3" t="s">
        <v>12</v>
      </c>
      <c r="U4" s="6" t="s">
        <v>13</v>
      </c>
      <c r="V4" s="7" t="s">
        <v>10</v>
      </c>
      <c r="W4" s="3" t="s">
        <v>11</v>
      </c>
      <c r="X4" s="3" t="s">
        <v>12</v>
      </c>
      <c r="Y4" s="6" t="s">
        <v>13</v>
      </c>
      <c r="Z4" s="105"/>
      <c r="AA4" s="107"/>
      <c r="AB4" s="109"/>
      <c r="AC4" s="5" t="s">
        <v>12</v>
      </c>
      <c r="AD4" s="6" t="s">
        <v>13</v>
      </c>
      <c r="AE4" s="109"/>
      <c r="AF4" s="5" t="s">
        <v>12</v>
      </c>
      <c r="AG4" s="4" t="s">
        <v>13</v>
      </c>
      <c r="AH4" s="98"/>
    </row>
    <row r="5" spans="1:35" ht="20.149999999999999" customHeight="1" thickTop="1" x14ac:dyDescent="0.25">
      <c r="A5" s="8" t="s">
        <v>14</v>
      </c>
      <c r="B5" s="14"/>
      <c r="C5" s="15">
        <f>IF(OR(B5="",(W5+S5+O5+K5+G5)=ROUND(AB5/E$3,1)),0,IF(AND(V5="",R5="",N5="",J5="",F5=""),ROUND(AB5/E$3,1)-MOD(ROUND(AB5/E$3,1),1),MOD(ROUND(AB5/E$3,1),1)))</f>
        <v>0</v>
      </c>
      <c r="D5" s="16">
        <f>IF(AND(C5&gt;0,C5&gt;B5),C5-B5,0)</f>
        <v>0</v>
      </c>
      <c r="E5" s="91">
        <f>IF(AND(C5&gt;0,B5&gt;C5),B5-C5,0)</f>
        <v>0</v>
      </c>
      <c r="F5" s="17"/>
      <c r="G5" s="16">
        <f>IF(OR(F5="",(W5+S5+O5+K5)=ROUND(AB5/I$3,1)),0,IF(AND(V5="",R5="",N5="",J5=""),ROUND(AB5/I$3,1)-MOD(ROUND(AB5/I$3,1),1),MOD(ROUND(AB5/I$3,1),1)))</f>
        <v>0</v>
      </c>
      <c r="H5" s="16">
        <f>IF(AND(G5&gt;0,G5&gt;F5),G5-F5,0)</f>
        <v>0</v>
      </c>
      <c r="I5" s="16">
        <f>IF(AND(G5&gt;0,F5&gt;G5),F5-G5,0)</f>
        <v>0</v>
      </c>
      <c r="J5" s="18"/>
      <c r="K5" s="16">
        <f>IF(OR(J5="",(W5+S5+O5)=ROUND(AB5/M$3,1)),0,IF(AND(V5="",R5="",N5=""),ROUND(AB5/M$3,1)-MOD(ROUND(AB5/M$3,1),1),MOD(ROUND(AB5/M$3,1),1)))</f>
        <v>0</v>
      </c>
      <c r="L5" s="16">
        <f>IF(AND(K5&gt;0,K5&gt;J5),K5-J5,0)</f>
        <v>0</v>
      </c>
      <c r="M5" s="74">
        <f>IF(AND(K5&gt;0,J5&gt;K5),J5-K5,0)</f>
        <v>0</v>
      </c>
      <c r="N5" s="75">
        <v>1</v>
      </c>
      <c r="O5" s="16">
        <f>IF(OR(N5="",(W5+S5)=ROUND(AB5/Q$3,1)),0,IF(AND(V5="",R5=""),ROUND(AB5/Q$3,1)-MOD(ROUND(AB5/Q$3,1),1),MOD(ROUND(AB5/Q$3,1),1)))</f>
        <v>0.39999999999999991</v>
      </c>
      <c r="P5" s="16">
        <f>IF(AND(O5&gt;0,O5&gt;N5),O5-N5,0)</f>
        <v>0</v>
      </c>
      <c r="Q5" s="16">
        <f>IF(AND(O5&gt;0,N5&gt;O5),N5-O5,0)</f>
        <v>0.60000000000000009</v>
      </c>
      <c r="R5" s="18"/>
      <c r="S5" s="16">
        <f>IF(OR(R5="",W5=ROUND(AB5/U$3,1)),0,IF(V5="",ROUND(AB5/U$3,1)-MOD(ROUND(AB5/U$3,1),1),MOD(ROUND(AB5/U$3,1),1)))</f>
        <v>0</v>
      </c>
      <c r="T5" s="16">
        <f>IF(AND(S5&gt;0,S5&gt;R5),S5-R5,0)</f>
        <v>0</v>
      </c>
      <c r="U5" s="16">
        <f>IF(AND(S5&gt;0,R5&gt;S5),R5-S5,0)</f>
        <v>0</v>
      </c>
      <c r="V5" s="18">
        <v>2</v>
      </c>
      <c r="W5" s="16">
        <f>IF(V5="",0,ROUND(AB5/Y$3,1)-MOD(ROUND(AB5/Y$3,1),1))</f>
        <v>2</v>
      </c>
      <c r="X5" s="16">
        <f>IF(AND(W5&gt;0,W5&gt;V5),W5-V5,0)</f>
        <v>0</v>
      </c>
      <c r="Y5" s="16">
        <f>IF(AND(W5&gt;0,V5&gt;W5),V5-W5,0)</f>
        <v>0</v>
      </c>
      <c r="Z5" s="19"/>
      <c r="AA5" s="20">
        <v>14</v>
      </c>
      <c r="AB5" s="21">
        <v>39</v>
      </c>
      <c r="AC5" s="18">
        <f>IF(SUMIF(B$4:Y$4,"موجود",B5:Y5)*AA5&lt;AB5,AB5-(SUMIF(B$4:Y$4,"موجود",B5:Y5)*AA5),0)</f>
        <v>0</v>
      </c>
      <c r="AD5" s="22">
        <f>IF(SUMIF(B$4:Y$4,"موجود",B5:Y5)*AA5&gt;AB5,(SUMIF(B$4:Y$4,"موجود",B5:Y5)*AA5)-AB5,0)</f>
        <v>3</v>
      </c>
      <c r="AE5" s="21"/>
      <c r="AF5" s="18">
        <f>IF(SUMIF(B$4:Y$4,"موجود",B5:Y5)*AA5&lt;AB5,ROUND(AB5/AA5,1)-SUMIF(B$4:Y$4,"موجود",B5:Y5),0)</f>
        <v>0</v>
      </c>
      <c r="AG5" s="23">
        <f t="shared" ref="AG5:AG10" si="0">IF(SUMIF(B$4:Y$4,"موجود",B5:Y5)*AA5&gt;AB5,SUMIF(B$4:Y$4,"موجود",B5:Y5)-ROUND(AB5/AA5,1),0)</f>
        <v>0.20000000000000018</v>
      </c>
      <c r="AH5" s="24"/>
      <c r="AI5" s="13"/>
    </row>
    <row r="6" spans="1:35" ht="19" customHeight="1" x14ac:dyDescent="0.25">
      <c r="A6" s="9" t="s">
        <v>15</v>
      </c>
      <c r="B6" s="25"/>
      <c r="C6" s="26">
        <f t="shared" ref="C6:C13" si="1">IF(OR(B6="",(W6+S6+O6+K6+G6)=ROUND(AB6/E$3,1)),0,IF(AND(V6="",R6="",N6="",J6="",F6=""),ROUND(AB6/E$3,1)-MOD(ROUND(AB6/E$3,1),1),MOD(ROUND(AB6/E$3,1),1)))</f>
        <v>0</v>
      </c>
      <c r="D6" s="26">
        <f t="shared" ref="D6:D14" si="2">IF(AND(C6&gt;0,C6&gt;B6),C6-B6,0)</f>
        <v>0</v>
      </c>
      <c r="E6" s="77">
        <f t="shared" ref="E6:E14" si="3">IF(AND(C6&gt;0,B6&gt;C6),B6-C6,0)</f>
        <v>0</v>
      </c>
      <c r="F6" s="28"/>
      <c r="G6" s="26">
        <f t="shared" ref="G6:G14" si="4">IF(OR(F6="",(W6+S6+O6+K6)=ROUND(AB6/I$3,1)),0,IF(AND(V6="",R6="",N6="",J6=""),ROUND(AB6/I$3,1)-MOD(ROUND(AB6/I$3,1),1),MOD(ROUND(AB6/I$3,1),1)))</f>
        <v>0</v>
      </c>
      <c r="H6" s="26">
        <f t="shared" ref="H6:H14" si="5">IF(AND(G6&gt;0,G6&gt;F6),G6-F6,0)</f>
        <v>0</v>
      </c>
      <c r="I6" s="77">
        <f t="shared" ref="I6:I14" si="6">IF(AND(G6&gt;0,F6&gt;G6),F6-G6,0)</f>
        <v>0</v>
      </c>
      <c r="J6" s="29"/>
      <c r="K6" s="26">
        <f t="shared" ref="K6:K14" si="7">IF(OR(J6="",(W6+S6+O6)=ROUND(AB6/M$3,1)),0,IF(AND(V6="",R6="",N6=""),ROUND(AB6/M$3,1)-MOD(ROUND(AB6/M$3,1),1),MOD(ROUND(AB6/M$3,1),1)))</f>
        <v>0</v>
      </c>
      <c r="L6" s="26">
        <f t="shared" ref="L6:L14" si="8">IF(AND(K6&gt;0,K6&gt;J6),K6-J6,0)</f>
        <v>0</v>
      </c>
      <c r="M6" s="77">
        <f t="shared" ref="M6:M14" si="9">IF(AND(K6&gt;0,J6&gt;K6),J6-K6,0)</f>
        <v>0</v>
      </c>
      <c r="N6" s="28">
        <v>1</v>
      </c>
      <c r="O6" s="16">
        <f t="shared" ref="O6:O14" si="10">IF(OR(N6="",(W6+S6)=ROUND(AB6/Q$3,1)),0,IF(AND(V6="",R6=""),ROUND(AB6/Q$3,1)-MOD(ROUND(AB6/Q$3,1),1),MOD(ROUND(AB6/Q$3,1),1)))</f>
        <v>0</v>
      </c>
      <c r="P6" s="26">
        <f t="shared" ref="P6:P14" si="11">IF(AND(O6&gt;0,O6&gt;N6),O6-N6,0)</f>
        <v>0</v>
      </c>
      <c r="Q6" s="88">
        <f t="shared" ref="Q6:Q14" si="12">IF(AND(O6&gt;0,N6&gt;O6),N6-O6,0)</f>
        <v>0</v>
      </c>
      <c r="R6" s="29">
        <v>2</v>
      </c>
      <c r="S6" s="16">
        <f t="shared" ref="S6:S14" si="13">IF(OR(R6="",W6=ROUND(AB6/U$3,1)),0,IF(V6="",ROUND(AB6/U$3,1)-MOD(ROUND(AB6/U$3,1),1),MOD(ROUND(AB6/U$3,1),1)))</f>
        <v>0.29999999999999982</v>
      </c>
      <c r="T6" s="26">
        <f t="shared" ref="T6:T14" si="14">IF(AND(S6&gt;0,S6&gt;R6),S6-R6,0)</f>
        <v>0</v>
      </c>
      <c r="U6" s="77">
        <f t="shared" ref="U6:U14" si="15">IF(AND(S6&gt;0,R6&gt;S6),R6-S6,0)</f>
        <v>1.7000000000000002</v>
      </c>
      <c r="V6" s="29">
        <v>1</v>
      </c>
      <c r="W6" s="16">
        <f t="shared" ref="W6:W14" si="16">IF(V6="",0,ROUND(AB6/Y$3,1)-MOD(ROUND(AB6/Y$3,1),1))</f>
        <v>2</v>
      </c>
      <c r="X6" s="16">
        <f t="shared" ref="X6:X14" si="17">IF(AND(W6&gt;0,W6&gt;V6),W6-V6,0)</f>
        <v>1</v>
      </c>
      <c r="Y6" s="16">
        <f t="shared" ref="Y6:Y14" si="18">IF(AND(W6&gt;0,V6&gt;W6),V6-W6,0)</f>
        <v>0</v>
      </c>
      <c r="Z6" s="30"/>
      <c r="AA6" s="31">
        <v>14</v>
      </c>
      <c r="AB6" s="32">
        <v>36</v>
      </c>
      <c r="AC6" s="18">
        <f t="shared" ref="AC6:AC14" si="19">IF(SUMIF(B$4:Y$4,"موجود",B6:Y6)*AA6&lt;AB6,AB6-(SUMIF(B$4:Y$4,"موجود",B6:Y6)*AA6),0)</f>
        <v>0</v>
      </c>
      <c r="AD6" s="27">
        <f t="shared" ref="AD6:AD14" si="20">IF(SUMIF(B$4:Y$4,"موجود",B6:Y6)*AA6&gt;AB6,(SUMIF(B$4:Y$4,"موجود",B6:Y6)*AA6)-AB6,0)</f>
        <v>20</v>
      </c>
      <c r="AE6" s="32"/>
      <c r="AF6" s="18">
        <f t="shared" ref="AF6:AF10" si="21">IF(SUMIF(B$4:Y$4,"موجود",B6:Y6)*AA6&lt;AB6,ROUND(AB6/AA6,1)-SUMIF(B$4:Y$4,"موجود",B6:Y6),0)</f>
        <v>0</v>
      </c>
      <c r="AG6" s="23">
        <f t="shared" si="0"/>
        <v>1.4</v>
      </c>
      <c r="AH6" s="33"/>
    </row>
    <row r="7" spans="1:35" ht="19" customHeight="1" x14ac:dyDescent="0.25">
      <c r="A7" s="9" t="s">
        <v>16</v>
      </c>
      <c r="B7" s="25"/>
      <c r="C7" s="26">
        <f t="shared" si="1"/>
        <v>0</v>
      </c>
      <c r="D7" s="26">
        <f t="shared" si="2"/>
        <v>0</v>
      </c>
      <c r="E7" s="77">
        <f t="shared" si="3"/>
        <v>0</v>
      </c>
      <c r="F7" s="28"/>
      <c r="G7" s="26">
        <f t="shared" si="4"/>
        <v>0</v>
      </c>
      <c r="H7" s="26">
        <f t="shared" si="5"/>
        <v>0</v>
      </c>
      <c r="I7" s="77">
        <f t="shared" si="6"/>
        <v>0</v>
      </c>
      <c r="J7" s="29"/>
      <c r="K7" s="26">
        <f t="shared" si="7"/>
        <v>0</v>
      </c>
      <c r="L7" s="26">
        <f t="shared" si="8"/>
        <v>0</v>
      </c>
      <c r="M7" s="77">
        <f t="shared" si="9"/>
        <v>0</v>
      </c>
      <c r="N7" s="28"/>
      <c r="O7" s="16">
        <f t="shared" si="10"/>
        <v>0</v>
      </c>
      <c r="P7" s="26">
        <f t="shared" si="11"/>
        <v>0</v>
      </c>
      <c r="Q7" s="88">
        <f t="shared" si="12"/>
        <v>0</v>
      </c>
      <c r="R7" s="29">
        <v>3</v>
      </c>
      <c r="S7" s="16">
        <f t="shared" si="13"/>
        <v>2</v>
      </c>
      <c r="T7" s="26">
        <f t="shared" si="14"/>
        <v>0</v>
      </c>
      <c r="U7" s="77">
        <f t="shared" si="15"/>
        <v>1</v>
      </c>
      <c r="V7" s="29"/>
      <c r="W7" s="16">
        <f t="shared" si="16"/>
        <v>0</v>
      </c>
      <c r="X7" s="16">
        <f t="shared" si="17"/>
        <v>0</v>
      </c>
      <c r="Y7" s="16">
        <f t="shared" si="18"/>
        <v>0</v>
      </c>
      <c r="Z7" s="30"/>
      <c r="AA7" s="31">
        <v>14</v>
      </c>
      <c r="AB7" s="32">
        <v>40</v>
      </c>
      <c r="AC7" s="18">
        <f t="shared" si="19"/>
        <v>0</v>
      </c>
      <c r="AD7" s="27">
        <f t="shared" si="20"/>
        <v>2</v>
      </c>
      <c r="AE7" s="32"/>
      <c r="AF7" s="18">
        <f t="shared" si="21"/>
        <v>0</v>
      </c>
      <c r="AG7" s="23">
        <f t="shared" si="0"/>
        <v>0.10000000000000009</v>
      </c>
      <c r="AH7" s="33"/>
    </row>
    <row r="8" spans="1:35" ht="19" customHeight="1" x14ac:dyDescent="0.25">
      <c r="A8" s="9" t="s">
        <v>17</v>
      </c>
      <c r="B8" s="25"/>
      <c r="C8" s="26">
        <f t="shared" si="1"/>
        <v>0</v>
      </c>
      <c r="D8" s="26">
        <f t="shared" si="2"/>
        <v>0</v>
      </c>
      <c r="E8" s="77">
        <f t="shared" si="3"/>
        <v>0</v>
      </c>
      <c r="F8" s="28"/>
      <c r="G8" s="26">
        <f t="shared" si="4"/>
        <v>0</v>
      </c>
      <c r="H8" s="26">
        <f t="shared" si="5"/>
        <v>0</v>
      </c>
      <c r="I8" s="77">
        <f t="shared" si="6"/>
        <v>0</v>
      </c>
      <c r="J8" s="29"/>
      <c r="K8" s="26">
        <f t="shared" si="7"/>
        <v>0</v>
      </c>
      <c r="L8" s="26">
        <f t="shared" si="8"/>
        <v>0</v>
      </c>
      <c r="M8" s="77">
        <f t="shared" si="9"/>
        <v>0</v>
      </c>
      <c r="N8" s="28">
        <v>1</v>
      </c>
      <c r="O8" s="16">
        <f t="shared" si="10"/>
        <v>0.29999999999999982</v>
      </c>
      <c r="P8" s="26">
        <f t="shared" si="11"/>
        <v>0</v>
      </c>
      <c r="Q8" s="88">
        <f t="shared" si="12"/>
        <v>0.70000000000000018</v>
      </c>
      <c r="R8" s="29">
        <v>4</v>
      </c>
      <c r="S8" s="16">
        <f t="shared" si="13"/>
        <v>2</v>
      </c>
      <c r="T8" s="26">
        <f t="shared" si="14"/>
        <v>0</v>
      </c>
      <c r="U8" s="77">
        <f t="shared" si="15"/>
        <v>2</v>
      </c>
      <c r="V8" s="29"/>
      <c r="W8" s="16">
        <f t="shared" si="16"/>
        <v>0</v>
      </c>
      <c r="X8" s="16">
        <f t="shared" si="17"/>
        <v>0</v>
      </c>
      <c r="Y8" s="16">
        <f t="shared" si="18"/>
        <v>0</v>
      </c>
      <c r="Z8" s="30"/>
      <c r="AA8" s="31">
        <v>14</v>
      </c>
      <c r="AB8" s="32">
        <v>37</v>
      </c>
      <c r="AC8" s="18">
        <f t="shared" si="19"/>
        <v>0</v>
      </c>
      <c r="AD8" s="27">
        <f t="shared" si="20"/>
        <v>33</v>
      </c>
      <c r="AE8" s="32"/>
      <c r="AF8" s="18">
        <f t="shared" si="21"/>
        <v>0</v>
      </c>
      <c r="AG8" s="23">
        <f t="shared" si="0"/>
        <v>2.4</v>
      </c>
      <c r="AH8" s="33"/>
    </row>
    <row r="9" spans="1:35" ht="19" customHeight="1" x14ac:dyDescent="0.25">
      <c r="A9" s="9" t="s">
        <v>18</v>
      </c>
      <c r="B9" s="25"/>
      <c r="C9" s="26">
        <f t="shared" si="1"/>
        <v>0</v>
      </c>
      <c r="D9" s="26">
        <f t="shared" si="2"/>
        <v>0</v>
      </c>
      <c r="E9" s="77">
        <f t="shared" si="3"/>
        <v>0</v>
      </c>
      <c r="F9" s="28"/>
      <c r="G9" s="26">
        <f t="shared" si="4"/>
        <v>0</v>
      </c>
      <c r="H9" s="26">
        <f t="shared" si="5"/>
        <v>0</v>
      </c>
      <c r="I9" s="77">
        <f t="shared" si="6"/>
        <v>0</v>
      </c>
      <c r="J9" s="29"/>
      <c r="K9" s="26">
        <f t="shared" si="7"/>
        <v>0</v>
      </c>
      <c r="L9" s="26">
        <f t="shared" si="8"/>
        <v>0</v>
      </c>
      <c r="M9" s="77">
        <f t="shared" si="9"/>
        <v>0</v>
      </c>
      <c r="N9" s="28">
        <v>1</v>
      </c>
      <c r="O9" s="16">
        <f t="shared" si="10"/>
        <v>0.10000000000000009</v>
      </c>
      <c r="P9" s="26">
        <f t="shared" si="11"/>
        <v>0</v>
      </c>
      <c r="Q9" s="88">
        <f t="shared" si="12"/>
        <v>0.89999999999999991</v>
      </c>
      <c r="R9" s="29">
        <v>1</v>
      </c>
      <c r="S9" s="16">
        <f t="shared" si="13"/>
        <v>2</v>
      </c>
      <c r="T9" s="26">
        <f t="shared" si="14"/>
        <v>1</v>
      </c>
      <c r="U9" s="77">
        <f t="shared" si="15"/>
        <v>0</v>
      </c>
      <c r="V9" s="29"/>
      <c r="W9" s="16">
        <f t="shared" si="16"/>
        <v>0</v>
      </c>
      <c r="X9" s="16">
        <f t="shared" si="17"/>
        <v>0</v>
      </c>
      <c r="Y9" s="16">
        <f t="shared" si="18"/>
        <v>0</v>
      </c>
      <c r="Z9" s="30"/>
      <c r="AA9" s="31">
        <v>14</v>
      </c>
      <c r="AB9" s="32">
        <v>34</v>
      </c>
      <c r="AC9" s="18">
        <f t="shared" si="19"/>
        <v>6</v>
      </c>
      <c r="AD9" s="27">
        <f t="shared" si="20"/>
        <v>0</v>
      </c>
      <c r="AE9" s="32"/>
      <c r="AF9" s="18">
        <f t="shared" si="21"/>
        <v>0.39999999999999991</v>
      </c>
      <c r="AG9" s="23">
        <f t="shared" si="0"/>
        <v>0</v>
      </c>
      <c r="AH9" s="33"/>
    </row>
    <row r="10" spans="1:35" ht="19" customHeight="1" x14ac:dyDescent="0.25">
      <c r="A10" s="9" t="s">
        <v>19</v>
      </c>
      <c r="B10" s="25"/>
      <c r="C10" s="26">
        <f t="shared" si="1"/>
        <v>0</v>
      </c>
      <c r="D10" s="26">
        <f t="shared" si="2"/>
        <v>0</v>
      </c>
      <c r="E10" s="77">
        <f t="shared" si="3"/>
        <v>0</v>
      </c>
      <c r="F10" s="28"/>
      <c r="G10" s="26">
        <f t="shared" si="4"/>
        <v>0</v>
      </c>
      <c r="H10" s="26">
        <f t="shared" si="5"/>
        <v>0</v>
      </c>
      <c r="I10" s="77">
        <f t="shared" si="6"/>
        <v>0</v>
      </c>
      <c r="J10" s="29"/>
      <c r="K10" s="26">
        <f t="shared" si="7"/>
        <v>0</v>
      </c>
      <c r="L10" s="26">
        <f t="shared" si="8"/>
        <v>0</v>
      </c>
      <c r="M10" s="77">
        <f t="shared" si="9"/>
        <v>0</v>
      </c>
      <c r="N10" s="28">
        <v>1</v>
      </c>
      <c r="O10" s="16">
        <f t="shared" si="10"/>
        <v>0.29999999999999982</v>
      </c>
      <c r="P10" s="26">
        <f t="shared" si="11"/>
        <v>0</v>
      </c>
      <c r="Q10" s="88">
        <f t="shared" si="12"/>
        <v>0.70000000000000018</v>
      </c>
      <c r="R10" s="29">
        <v>1</v>
      </c>
      <c r="S10" s="16">
        <f t="shared" si="13"/>
        <v>2</v>
      </c>
      <c r="T10" s="26">
        <f t="shared" si="14"/>
        <v>1</v>
      </c>
      <c r="U10" s="77">
        <f t="shared" si="15"/>
        <v>0</v>
      </c>
      <c r="V10" s="29"/>
      <c r="W10" s="16">
        <f t="shared" si="16"/>
        <v>0</v>
      </c>
      <c r="X10" s="16">
        <f t="shared" si="17"/>
        <v>0</v>
      </c>
      <c r="Y10" s="16">
        <f t="shared" si="18"/>
        <v>0</v>
      </c>
      <c r="Z10" s="30"/>
      <c r="AA10" s="31">
        <v>14</v>
      </c>
      <c r="AB10" s="32">
        <v>37</v>
      </c>
      <c r="AC10" s="18">
        <f t="shared" si="19"/>
        <v>9</v>
      </c>
      <c r="AD10" s="27">
        <f t="shared" si="20"/>
        <v>0</v>
      </c>
      <c r="AE10" s="32"/>
      <c r="AF10" s="18">
        <f t="shared" si="21"/>
        <v>0.60000000000000009</v>
      </c>
      <c r="AG10" s="23">
        <f t="shared" si="0"/>
        <v>0</v>
      </c>
      <c r="AH10" s="33"/>
    </row>
    <row r="11" spans="1:35" ht="19" customHeight="1" x14ac:dyDescent="0.25">
      <c r="A11" s="9" t="s">
        <v>20</v>
      </c>
      <c r="B11" s="25"/>
      <c r="C11" s="26">
        <f t="shared" si="1"/>
        <v>0</v>
      </c>
      <c r="D11" s="26">
        <f t="shared" si="2"/>
        <v>0</v>
      </c>
      <c r="E11" s="77">
        <f t="shared" si="3"/>
        <v>0</v>
      </c>
      <c r="F11" s="28"/>
      <c r="G11" s="26">
        <f t="shared" si="4"/>
        <v>0</v>
      </c>
      <c r="H11" s="26">
        <f t="shared" si="5"/>
        <v>0</v>
      </c>
      <c r="I11" s="77">
        <f t="shared" si="6"/>
        <v>0</v>
      </c>
      <c r="J11" s="29">
        <v>1</v>
      </c>
      <c r="K11" s="26">
        <f t="shared" si="7"/>
        <v>0</v>
      </c>
      <c r="L11" s="26">
        <f t="shared" si="8"/>
        <v>0</v>
      </c>
      <c r="M11" s="77">
        <f t="shared" si="9"/>
        <v>0</v>
      </c>
      <c r="N11" s="28"/>
      <c r="O11" s="16">
        <f t="shared" si="10"/>
        <v>0</v>
      </c>
      <c r="P11" s="26">
        <f t="shared" si="11"/>
        <v>0</v>
      </c>
      <c r="Q11" s="88">
        <f t="shared" si="12"/>
        <v>0</v>
      </c>
      <c r="R11" s="29">
        <v>1</v>
      </c>
      <c r="S11" s="16">
        <f t="shared" si="13"/>
        <v>3</v>
      </c>
      <c r="T11" s="26">
        <f t="shared" si="14"/>
        <v>2</v>
      </c>
      <c r="U11" s="77">
        <f t="shared" si="15"/>
        <v>0</v>
      </c>
      <c r="V11" s="29"/>
      <c r="W11" s="16">
        <f t="shared" si="16"/>
        <v>0</v>
      </c>
      <c r="X11" s="16">
        <f t="shared" si="17"/>
        <v>0</v>
      </c>
      <c r="Y11" s="16">
        <f t="shared" si="18"/>
        <v>0</v>
      </c>
      <c r="Z11" s="30"/>
      <c r="AA11" s="31">
        <v>14</v>
      </c>
      <c r="AB11" s="32">
        <v>51</v>
      </c>
      <c r="AC11" s="18">
        <f t="shared" si="19"/>
        <v>23</v>
      </c>
      <c r="AD11" s="27">
        <f t="shared" si="20"/>
        <v>0</v>
      </c>
      <c r="AE11" s="32"/>
      <c r="AF11" s="18">
        <f>IF(SUMIF(B$4:Y$4,"موجود",B11:Y11)*AA11&lt;AB11,ROUND(AB11/AA11,1)-SUMIF(B$4:Y$4,"موجود",B11:Y11),0)</f>
        <v>1.6</v>
      </c>
      <c r="AG11" s="23">
        <f>IF(SUMIF(B$4:Y$4,"موجود",B11:Y11)*AA11&gt;AB11,SUMIF(B$4:Y$4,"موجود",B11:Y11)-ROUND(AB11/AA11,1),0)</f>
        <v>0</v>
      </c>
      <c r="AH11" s="33"/>
    </row>
    <row r="12" spans="1:35" ht="19" customHeight="1" x14ac:dyDescent="0.25">
      <c r="A12" s="9" t="s">
        <v>21</v>
      </c>
      <c r="B12" s="25"/>
      <c r="C12" s="26">
        <f t="shared" si="1"/>
        <v>0</v>
      </c>
      <c r="D12" s="26">
        <f t="shared" si="2"/>
        <v>0</v>
      </c>
      <c r="E12" s="77">
        <f t="shared" si="3"/>
        <v>0</v>
      </c>
      <c r="F12" s="28"/>
      <c r="G12" s="26">
        <f t="shared" si="4"/>
        <v>0</v>
      </c>
      <c r="H12" s="26">
        <f t="shared" si="5"/>
        <v>0</v>
      </c>
      <c r="I12" s="77">
        <f t="shared" si="6"/>
        <v>0</v>
      </c>
      <c r="J12" s="29"/>
      <c r="K12" s="26">
        <f t="shared" si="7"/>
        <v>0</v>
      </c>
      <c r="L12" s="26">
        <f t="shared" si="8"/>
        <v>0</v>
      </c>
      <c r="M12" s="77">
        <f t="shared" si="9"/>
        <v>0</v>
      </c>
      <c r="N12" s="28">
        <v>1</v>
      </c>
      <c r="O12" s="16">
        <f t="shared" si="10"/>
        <v>0</v>
      </c>
      <c r="P12" s="26">
        <f t="shared" si="11"/>
        <v>0</v>
      </c>
      <c r="Q12" s="88">
        <f t="shared" si="12"/>
        <v>0</v>
      </c>
      <c r="R12" s="29"/>
      <c r="S12" s="16">
        <f t="shared" si="13"/>
        <v>0</v>
      </c>
      <c r="T12" s="26">
        <f t="shared" si="14"/>
        <v>0</v>
      </c>
      <c r="U12" s="77">
        <f t="shared" si="15"/>
        <v>0</v>
      </c>
      <c r="V12" s="29">
        <v>2</v>
      </c>
      <c r="W12" s="16">
        <f t="shared" si="16"/>
        <v>2</v>
      </c>
      <c r="X12" s="16">
        <f t="shared" si="17"/>
        <v>0</v>
      </c>
      <c r="Y12" s="16">
        <f t="shared" si="18"/>
        <v>0</v>
      </c>
      <c r="Z12" s="30"/>
      <c r="AA12" s="31">
        <v>14</v>
      </c>
      <c r="AB12" s="32">
        <v>32</v>
      </c>
      <c r="AC12" s="18">
        <f t="shared" si="19"/>
        <v>0</v>
      </c>
      <c r="AD12" s="27">
        <f t="shared" si="20"/>
        <v>10</v>
      </c>
      <c r="AE12" s="32"/>
      <c r="AF12" s="18">
        <f t="shared" ref="AF12:AF14" si="22">IF(SUMIF(B$4:Y$4,"موجود",B12:Y12)*AA12&lt;AB12,ROUND(AB12/AA12,1)-SUMIF(B$4:Y$4,"موجود",B12:Y12),0)</f>
        <v>0</v>
      </c>
      <c r="AG12" s="23">
        <f t="shared" ref="AG12:AG14" si="23">IF(SUMIF(B$4:Y$4,"موجود",B12:Y12)*AA12&gt;AB12,SUMIF(B$4:Y$4,"موجود",B12:Y12)-ROUND(AB12/AA12,1),0)</f>
        <v>0.70000000000000018</v>
      </c>
      <c r="AH12" s="33"/>
    </row>
    <row r="13" spans="1:35" ht="19" customHeight="1" x14ac:dyDescent="0.25">
      <c r="A13" s="9" t="s">
        <v>22</v>
      </c>
      <c r="B13" s="25"/>
      <c r="C13" s="26">
        <f t="shared" si="1"/>
        <v>0</v>
      </c>
      <c r="D13" s="26">
        <f t="shared" si="2"/>
        <v>0</v>
      </c>
      <c r="E13" s="77">
        <f t="shared" si="3"/>
        <v>0</v>
      </c>
      <c r="F13" s="28"/>
      <c r="G13" s="26">
        <f t="shared" si="4"/>
        <v>0</v>
      </c>
      <c r="H13" s="26">
        <f t="shared" si="5"/>
        <v>0</v>
      </c>
      <c r="I13" s="77">
        <f t="shared" si="6"/>
        <v>0</v>
      </c>
      <c r="J13" s="29"/>
      <c r="K13" s="26">
        <f t="shared" si="7"/>
        <v>0</v>
      </c>
      <c r="L13" s="26">
        <f t="shared" si="8"/>
        <v>0</v>
      </c>
      <c r="M13" s="77">
        <f t="shared" si="9"/>
        <v>0</v>
      </c>
      <c r="N13" s="28">
        <v>1</v>
      </c>
      <c r="O13" s="16">
        <f t="shared" si="10"/>
        <v>0.19999999999999996</v>
      </c>
      <c r="P13" s="26">
        <f t="shared" si="11"/>
        <v>0</v>
      </c>
      <c r="Q13" s="88">
        <f t="shared" si="12"/>
        <v>0.8</v>
      </c>
      <c r="R13" s="29">
        <v>1</v>
      </c>
      <c r="S13" s="16">
        <f t="shared" si="13"/>
        <v>1</v>
      </c>
      <c r="T13" s="26">
        <f t="shared" si="14"/>
        <v>0</v>
      </c>
      <c r="U13" s="77">
        <f t="shared" si="15"/>
        <v>0</v>
      </c>
      <c r="V13" s="29"/>
      <c r="W13" s="16">
        <f t="shared" si="16"/>
        <v>0</v>
      </c>
      <c r="X13" s="16">
        <f t="shared" si="17"/>
        <v>0</v>
      </c>
      <c r="Y13" s="16">
        <f t="shared" si="18"/>
        <v>0</v>
      </c>
      <c r="Z13" s="30"/>
      <c r="AA13" s="31">
        <v>14</v>
      </c>
      <c r="AB13" s="32">
        <v>19</v>
      </c>
      <c r="AC13" s="18">
        <f t="shared" si="19"/>
        <v>0</v>
      </c>
      <c r="AD13" s="27">
        <f t="shared" si="20"/>
        <v>9</v>
      </c>
      <c r="AE13" s="32"/>
      <c r="AF13" s="18">
        <f t="shared" si="22"/>
        <v>0</v>
      </c>
      <c r="AG13" s="23">
        <f t="shared" si="23"/>
        <v>0.60000000000000009</v>
      </c>
      <c r="AH13" s="33"/>
    </row>
    <row r="14" spans="1:35" ht="19" customHeight="1" thickBot="1" x14ac:dyDescent="0.3">
      <c r="A14" s="10" t="s">
        <v>23</v>
      </c>
      <c r="B14" s="34"/>
      <c r="C14" s="35">
        <f t="shared" ref="C14" si="24">IF(OR(B14="",(W14+S14+O14+K14+G14)=ROUND(AB14/AA14,1)),0,IF(AND(V14="",R14="",N14="",J14="",F14=""),ROUND(AB14/AA14,1)-MOD(ROUND(AB14/AA14,1),1),MOD(ROUND(AB14/AA14,1),1)))</f>
        <v>0</v>
      </c>
      <c r="D14" s="35">
        <f t="shared" si="2"/>
        <v>0</v>
      </c>
      <c r="E14" s="79">
        <f t="shared" si="3"/>
        <v>0</v>
      </c>
      <c r="F14" s="36"/>
      <c r="G14" s="37">
        <f t="shared" si="4"/>
        <v>0</v>
      </c>
      <c r="H14" s="37">
        <f t="shared" si="5"/>
        <v>0</v>
      </c>
      <c r="I14" s="78">
        <f t="shared" si="6"/>
        <v>0</v>
      </c>
      <c r="J14" s="39"/>
      <c r="K14" s="37">
        <f t="shared" si="7"/>
        <v>0</v>
      </c>
      <c r="L14" s="37">
        <f t="shared" si="8"/>
        <v>0</v>
      </c>
      <c r="M14" s="78">
        <f t="shared" si="9"/>
        <v>0</v>
      </c>
      <c r="N14" s="36"/>
      <c r="O14" s="16">
        <f t="shared" si="10"/>
        <v>0</v>
      </c>
      <c r="P14" s="37">
        <f t="shared" si="11"/>
        <v>0</v>
      </c>
      <c r="Q14" s="89">
        <f t="shared" si="12"/>
        <v>0</v>
      </c>
      <c r="R14" s="39">
        <v>2</v>
      </c>
      <c r="S14" s="16">
        <f t="shared" si="13"/>
        <v>0.60000000000000009</v>
      </c>
      <c r="T14" s="37">
        <f t="shared" si="14"/>
        <v>0</v>
      </c>
      <c r="U14" s="78">
        <f t="shared" si="15"/>
        <v>1.4</v>
      </c>
      <c r="V14" s="39">
        <v>1</v>
      </c>
      <c r="W14" s="16">
        <f t="shared" si="16"/>
        <v>1</v>
      </c>
      <c r="X14" s="16">
        <f t="shared" si="17"/>
        <v>0</v>
      </c>
      <c r="Y14" s="16">
        <f t="shared" si="18"/>
        <v>0</v>
      </c>
      <c r="Z14" s="40"/>
      <c r="AA14" s="41">
        <v>14</v>
      </c>
      <c r="AB14" s="42">
        <v>26</v>
      </c>
      <c r="AC14" s="18">
        <f t="shared" si="19"/>
        <v>0</v>
      </c>
      <c r="AD14" s="27">
        <f t="shared" si="20"/>
        <v>16</v>
      </c>
      <c r="AE14" s="42"/>
      <c r="AF14" s="18">
        <f t="shared" si="22"/>
        <v>0</v>
      </c>
      <c r="AG14" s="23">
        <f t="shared" si="23"/>
        <v>1.1000000000000001</v>
      </c>
      <c r="AH14" s="43"/>
    </row>
    <row r="15" spans="1:35" ht="20.149999999999999" customHeight="1" thickBot="1" x14ac:dyDescent="0.3">
      <c r="A15" s="11" t="s">
        <v>24</v>
      </c>
      <c r="B15" s="80">
        <f>SUM(B5:B14)</f>
        <v>0</v>
      </c>
      <c r="C15" s="81">
        <f t="shared" ref="C15" si="25">SUM(C5:C14)</f>
        <v>0</v>
      </c>
      <c r="D15" s="81">
        <f t="shared" ref="D15" si="26">SUM(D5:D14)</f>
        <v>0</v>
      </c>
      <c r="E15" s="82">
        <f t="shared" ref="E15" si="27">SUM(E5:E14)</f>
        <v>0</v>
      </c>
      <c r="F15" s="83">
        <f t="shared" ref="F15" si="28">SUM(F5:F14)</f>
        <v>0</v>
      </c>
      <c r="G15" s="81">
        <f t="shared" ref="G15" si="29">SUM(G5:G14)</f>
        <v>0</v>
      </c>
      <c r="H15" s="81">
        <f t="shared" ref="H15" si="30">SUM(H5:H14)</f>
        <v>0</v>
      </c>
      <c r="I15" s="82">
        <f t="shared" ref="I15" si="31">SUM(I5:I14)</f>
        <v>0</v>
      </c>
      <c r="J15" s="84">
        <f t="shared" ref="J15" si="32">SUM(J5:J14)</f>
        <v>1</v>
      </c>
      <c r="K15" s="81">
        <f t="shared" ref="K15" si="33">SUM(K5:K14)</f>
        <v>0</v>
      </c>
      <c r="L15" s="81">
        <f t="shared" ref="L15" si="34">SUM(L5:L14)</f>
        <v>0</v>
      </c>
      <c r="M15" s="85">
        <f t="shared" ref="M15" si="35">SUM(M5:M14)</f>
        <v>0</v>
      </c>
      <c r="N15" s="83">
        <f t="shared" ref="N15" si="36">SUM(N5:N14)</f>
        <v>7</v>
      </c>
      <c r="O15" s="81">
        <f t="shared" ref="O15" si="37">SUM(O5:O14)</f>
        <v>1.2999999999999996</v>
      </c>
      <c r="P15" s="81">
        <f t="shared" ref="P15" si="38">SUM(P5:P14)</f>
        <v>0</v>
      </c>
      <c r="Q15" s="82">
        <f t="shared" ref="Q15" si="39">SUM(Q5:Q14)</f>
        <v>3.7</v>
      </c>
      <c r="R15" s="84">
        <f t="shared" ref="R15" si="40">SUM(R5:R14)</f>
        <v>15</v>
      </c>
      <c r="S15" s="81">
        <f t="shared" ref="S15" si="41">SUM(S5:S14)</f>
        <v>12.9</v>
      </c>
      <c r="T15" s="81">
        <f t="shared" ref="T15" si="42">SUM(T5:T14)</f>
        <v>4</v>
      </c>
      <c r="U15" s="82">
        <f t="shared" ref="U15" si="43">SUM(U5:U14)</f>
        <v>6.1</v>
      </c>
      <c r="V15" s="84">
        <f t="shared" ref="V15" si="44">SUM(V5:V14)</f>
        <v>6</v>
      </c>
      <c r="W15" s="81">
        <f t="shared" ref="W15" si="45">SUM(W5:W14)</f>
        <v>7</v>
      </c>
      <c r="X15" s="81">
        <f t="shared" ref="X15" si="46">SUM(X5:X14)</f>
        <v>1</v>
      </c>
      <c r="Y15" s="82">
        <f t="shared" ref="Y15" si="47">SUM(Y5:Y14)</f>
        <v>0</v>
      </c>
      <c r="Z15" s="86">
        <f t="shared" ref="Z15" si="48">SUM(Z5:Z14)</f>
        <v>0</v>
      </c>
      <c r="AA15" s="86">
        <f>SUM(AA5:AA14)</f>
        <v>140</v>
      </c>
      <c r="AB15" s="87">
        <f t="shared" ref="AB15" si="49">SUM(AB5:AB14)</f>
        <v>351</v>
      </c>
      <c r="AC15" s="83">
        <f t="shared" ref="AC15" si="50">SUM(AC5:AC14)</f>
        <v>38</v>
      </c>
      <c r="AD15" s="82">
        <f t="shared" ref="AD15" si="51">SUM(AD5:AD14)</f>
        <v>93</v>
      </c>
      <c r="AE15" s="87">
        <f t="shared" ref="AE15" si="52">SUM(AE5:AE14)</f>
        <v>0</v>
      </c>
      <c r="AF15" s="83">
        <f t="shared" ref="AF15" si="53">SUM(AF5:AF14)</f>
        <v>2.6</v>
      </c>
      <c r="AG15" s="85">
        <f t="shared" ref="AG15" si="54">SUM(AG5:AG14)</f>
        <v>6.5</v>
      </c>
      <c r="AH15" s="52"/>
    </row>
    <row r="16" spans="1:35" ht="19" customHeight="1" x14ac:dyDescent="0.25">
      <c r="A16" s="8" t="s">
        <v>25</v>
      </c>
      <c r="B16" s="53"/>
      <c r="C16" s="16">
        <f t="shared" ref="C16:C18" si="55">IF(OR(B16="",(W16+S16+O16+K16+G16)=ROUND(AB16/E$3,1)),0,IF(AND(V16="",R16="",N16="",J16="",F16=""),ROUND(AB16/E$3,1)-MOD(ROUND(AB16/E$3,1),1),MOD(ROUND(AB16/E$3,1),1)))</f>
        <v>0</v>
      </c>
      <c r="D16" s="16">
        <f t="shared" ref="D16:D18" si="56">IF(AND(C16&gt;0,C16&gt;B16),C16-B16,0)</f>
        <v>0</v>
      </c>
      <c r="E16" s="76">
        <f t="shared" ref="E16:E18" si="57">IF(AND(C16&gt;0,B16&gt;C16),B16-C16,0)</f>
        <v>0</v>
      </c>
      <c r="F16" s="17"/>
      <c r="G16" s="16">
        <f t="shared" ref="G16:G18" si="58">IF(OR(F16="",(W16+S16+O16+K16)=ROUND(AB16/I$3,1)),0,IF(AND(V16="",R16="",N16="",J16=""),ROUND(AB16/I$3,1)-MOD(ROUND(AB16/I$3,1),1),MOD(ROUND(AB16/I$3,1),1)))</f>
        <v>0</v>
      </c>
      <c r="H16" s="16">
        <f t="shared" ref="H16:H18" si="59">IF(AND(G16&gt;0,G16&gt;F16),G16-F16,0)</f>
        <v>0</v>
      </c>
      <c r="I16" s="76">
        <f t="shared" ref="I16:I18" si="60">IF(AND(G16&gt;0,F16&gt;G16),F16-G16,0)</f>
        <v>0</v>
      </c>
      <c r="J16" s="18"/>
      <c r="K16" s="16">
        <f t="shared" ref="K16:K18" si="61">IF(OR(J16="",(W16+S16+O16)=ROUND(AB16/M$3,1)),0,IF(AND(V16="",R16="",N16=""),ROUND(AB16/M$3,1)-MOD(ROUND(AB16/M$3,1),1),MOD(ROUND(AB16/M$3,1),1)))</f>
        <v>0</v>
      </c>
      <c r="L16" s="16">
        <f t="shared" ref="L16:L18" si="62">IF(AND(K16&gt;0,K16&gt;J16),K16-J16,0)</f>
        <v>0</v>
      </c>
      <c r="M16" s="76">
        <f t="shared" ref="M16:M18" si="63">IF(AND(K16&gt;0,J16&gt;K16),J16-K16,0)</f>
        <v>0</v>
      </c>
      <c r="N16" s="17"/>
      <c r="O16" s="16">
        <f t="shared" ref="O16:O18" si="64">IF(OR(N16="",(W16+S16)=ROUND(AB16/Q$3,1)),0,IF(AND(V16="",R16=""),ROUND(AB16/Q$3,1)-MOD(ROUND(AB16/Q$3,1),1),MOD(ROUND(AB16/Q$3,1),1)))</f>
        <v>0</v>
      </c>
      <c r="P16" s="16">
        <f t="shared" ref="P16:P18" si="65">IF(AND(O16&gt;0,O16&gt;N16),O16-N16,0)</f>
        <v>0</v>
      </c>
      <c r="Q16" s="74">
        <f t="shared" ref="Q16:Q18" si="66">IF(AND(O16&gt;0,N16&gt;O16),N16-O16,0)</f>
        <v>0</v>
      </c>
      <c r="R16" s="18">
        <v>1</v>
      </c>
      <c r="S16" s="16">
        <f t="shared" ref="S16:S18" si="67">IF(OR(R16="",W16=ROUND(AB16/U$3,1)),0,IF(V16="",ROUND(AB16/U$3,1)-MOD(ROUND(AB16/U$3,1),1),MOD(ROUND(AB16/U$3,1),1)))</f>
        <v>0.60000000000000009</v>
      </c>
      <c r="T16" s="16">
        <f t="shared" ref="T16:T18" si="68">IF(AND(S16&gt;0,S16&gt;R16),S16-R16,0)</f>
        <v>0</v>
      </c>
      <c r="U16" s="76">
        <f t="shared" ref="U16:U18" si="69">IF(AND(S16&gt;0,R16&gt;S16),R16-S16,0)</f>
        <v>0.39999999999999991</v>
      </c>
      <c r="V16" s="18">
        <v>2</v>
      </c>
      <c r="W16" s="16">
        <f t="shared" ref="W16:W18" si="70">IF(V16="",0,ROUND(AB16/Y$3,1)-MOD(ROUND(AB16/Y$3,1),1))</f>
        <v>1</v>
      </c>
      <c r="X16" s="16">
        <f t="shared" ref="X16:X18" si="71">IF(AND(W16&gt;0,W16&gt;V16),W16-V16,0)</f>
        <v>0</v>
      </c>
      <c r="Y16" s="76">
        <f t="shared" ref="Y16:Y18" si="72">IF(AND(W16&gt;0,V16&gt;W16),V16-W16,0)</f>
        <v>1</v>
      </c>
      <c r="Z16" s="30"/>
      <c r="AA16" s="54">
        <v>14</v>
      </c>
      <c r="AB16" s="21">
        <v>25</v>
      </c>
      <c r="AC16" s="18">
        <f t="shared" ref="AC16:AC18" si="73">IF(SUMIF(B$4:Y$4,"موجود",B16:Y16)*AA16&lt;AB16,AB16-(SUMIF(B$4:Y$4,"موجود",B16:Y16)*AA16),0)</f>
        <v>0</v>
      </c>
      <c r="AD16" s="22">
        <f t="shared" ref="AD16:AD18" si="74">IF(SUMIF(B$4:Y$4,"موجود",B16:Y16)*AA16&gt;AB16,(SUMIF(B$4:Y$4,"موجود",B16:Y16)*AA16)-AB16,0)</f>
        <v>17</v>
      </c>
      <c r="AE16" s="21"/>
      <c r="AF16" s="18">
        <f t="shared" ref="AF16:AF18" si="75">IF(SUMIF(B$4:Y$4,"موجود",B16:Y16)*AA16&lt;AB16,ROUND(AB16/AA16,1)-SUMIF(B$4:Y$4,"موجود",B16:Y16),0)</f>
        <v>0</v>
      </c>
      <c r="AG16" s="23">
        <f t="shared" ref="AG16:AG18" si="76">IF(SUMIF(B$4:Y$4,"موجود",B16:Y16)*AA16&gt;AB16,SUMIF(B$4:Y$4,"موجود",B16:Y16)-ROUND(AB16/AA16,1),0)</f>
        <v>1.2</v>
      </c>
      <c r="AH16" s="55"/>
    </row>
    <row r="17" spans="1:34" ht="19" customHeight="1" x14ac:dyDescent="0.25">
      <c r="A17" s="9" t="s">
        <v>26</v>
      </c>
      <c r="B17" s="25"/>
      <c r="C17" s="26">
        <f t="shared" si="55"/>
        <v>0</v>
      </c>
      <c r="D17" s="26">
        <f t="shared" si="56"/>
        <v>0</v>
      </c>
      <c r="E17" s="77">
        <f t="shared" si="57"/>
        <v>0</v>
      </c>
      <c r="F17" s="28"/>
      <c r="G17" s="26">
        <f t="shared" si="58"/>
        <v>0</v>
      </c>
      <c r="H17" s="26">
        <f t="shared" si="59"/>
        <v>0</v>
      </c>
      <c r="I17" s="77">
        <f t="shared" si="60"/>
        <v>0</v>
      </c>
      <c r="J17" s="29"/>
      <c r="K17" s="26">
        <f t="shared" si="61"/>
        <v>0</v>
      </c>
      <c r="L17" s="26">
        <f t="shared" si="62"/>
        <v>0</v>
      </c>
      <c r="M17" s="77">
        <f t="shared" si="63"/>
        <v>0</v>
      </c>
      <c r="N17" s="28"/>
      <c r="O17" s="16">
        <f t="shared" si="64"/>
        <v>0</v>
      </c>
      <c r="P17" s="26">
        <f t="shared" si="65"/>
        <v>0</v>
      </c>
      <c r="Q17" s="88">
        <f t="shared" si="66"/>
        <v>0</v>
      </c>
      <c r="R17" s="29">
        <v>2</v>
      </c>
      <c r="S17" s="16">
        <f t="shared" si="67"/>
        <v>0</v>
      </c>
      <c r="T17" s="26">
        <f t="shared" si="68"/>
        <v>0</v>
      </c>
      <c r="U17" s="77">
        <f t="shared" si="69"/>
        <v>0</v>
      </c>
      <c r="V17" s="29"/>
      <c r="W17" s="16">
        <f t="shared" si="70"/>
        <v>0</v>
      </c>
      <c r="X17" s="26">
        <f t="shared" si="71"/>
        <v>0</v>
      </c>
      <c r="Y17" s="77">
        <f t="shared" si="72"/>
        <v>0</v>
      </c>
      <c r="Z17" s="30"/>
      <c r="AA17" s="31">
        <v>14</v>
      </c>
      <c r="AB17" s="32">
        <v>6</v>
      </c>
      <c r="AC17" s="29">
        <f t="shared" si="73"/>
        <v>0</v>
      </c>
      <c r="AD17" s="27">
        <f t="shared" si="74"/>
        <v>22</v>
      </c>
      <c r="AE17" s="32"/>
      <c r="AF17" s="18">
        <f t="shared" si="75"/>
        <v>0</v>
      </c>
      <c r="AG17" s="23">
        <f t="shared" si="76"/>
        <v>1.6</v>
      </c>
      <c r="AH17" s="56"/>
    </row>
    <row r="18" spans="1:34" ht="19" customHeight="1" thickBot="1" x14ac:dyDescent="0.3">
      <c r="A18" s="10" t="s">
        <v>27</v>
      </c>
      <c r="B18" s="25"/>
      <c r="C18" s="26">
        <f t="shared" si="55"/>
        <v>0</v>
      </c>
      <c r="D18" s="26">
        <f t="shared" si="56"/>
        <v>0</v>
      </c>
      <c r="E18" s="77">
        <f t="shared" si="57"/>
        <v>0</v>
      </c>
      <c r="F18" s="28"/>
      <c r="G18" s="26">
        <f t="shared" si="58"/>
        <v>0</v>
      </c>
      <c r="H18" s="26">
        <f t="shared" si="59"/>
        <v>0</v>
      </c>
      <c r="I18" s="77">
        <f t="shared" si="60"/>
        <v>0</v>
      </c>
      <c r="J18" s="29"/>
      <c r="K18" s="26">
        <f t="shared" si="61"/>
        <v>0</v>
      </c>
      <c r="L18" s="26">
        <f t="shared" si="62"/>
        <v>0</v>
      </c>
      <c r="M18" s="77">
        <f t="shared" si="63"/>
        <v>0</v>
      </c>
      <c r="N18" s="28">
        <v>7</v>
      </c>
      <c r="O18" s="16">
        <f t="shared" si="64"/>
        <v>1</v>
      </c>
      <c r="P18" s="26">
        <f t="shared" si="65"/>
        <v>0</v>
      </c>
      <c r="Q18" s="88">
        <f t="shared" si="66"/>
        <v>6</v>
      </c>
      <c r="R18" s="29"/>
      <c r="S18" s="16">
        <f t="shared" si="67"/>
        <v>0</v>
      </c>
      <c r="T18" s="26">
        <f t="shared" si="68"/>
        <v>0</v>
      </c>
      <c r="U18" s="77">
        <f t="shared" si="69"/>
        <v>0</v>
      </c>
      <c r="V18" s="29"/>
      <c r="W18" s="16">
        <f t="shared" si="70"/>
        <v>0</v>
      </c>
      <c r="X18" s="26">
        <f t="shared" si="71"/>
        <v>0</v>
      </c>
      <c r="Y18" s="77">
        <f t="shared" si="72"/>
        <v>0</v>
      </c>
      <c r="Z18" s="40"/>
      <c r="AA18" s="41">
        <v>14</v>
      </c>
      <c r="AB18" s="42">
        <v>20</v>
      </c>
      <c r="AC18" s="39">
        <f t="shared" si="73"/>
        <v>0</v>
      </c>
      <c r="AD18" s="38">
        <f t="shared" si="74"/>
        <v>78</v>
      </c>
      <c r="AE18" s="42"/>
      <c r="AF18" s="18">
        <f t="shared" si="75"/>
        <v>0</v>
      </c>
      <c r="AG18" s="23">
        <f t="shared" si="76"/>
        <v>5.6</v>
      </c>
      <c r="AH18" s="57"/>
    </row>
    <row r="19" spans="1:34" ht="20.149999999999999" customHeight="1" thickBot="1" x14ac:dyDescent="0.3">
      <c r="A19" s="11" t="s">
        <v>28</v>
      </c>
      <c r="B19" s="44">
        <f t="shared" ref="B19" si="77">SUM(B16:B18)</f>
        <v>0</v>
      </c>
      <c r="C19" s="45">
        <f t="shared" ref="C19" si="78">SUM(C16:C18)</f>
        <v>0</v>
      </c>
      <c r="D19" s="45">
        <f t="shared" ref="D19" si="79">SUM(D16:D18)</f>
        <v>0</v>
      </c>
      <c r="E19" s="46">
        <f t="shared" ref="E19" si="80">SUM(E16:E18)</f>
        <v>0</v>
      </c>
      <c r="F19" s="47">
        <f t="shared" ref="F19" si="81">SUM(F16:F18)</f>
        <v>0</v>
      </c>
      <c r="G19" s="45">
        <f t="shared" ref="G19" si="82">SUM(G16:G18)</f>
        <v>0</v>
      </c>
      <c r="H19" s="45">
        <f t="shared" ref="H19" si="83">SUM(H16:H18)</f>
        <v>0</v>
      </c>
      <c r="I19" s="46">
        <f t="shared" ref="I19" si="84">SUM(I16:I18)</f>
        <v>0</v>
      </c>
      <c r="J19" s="48">
        <f t="shared" ref="J19" si="85">SUM(J16:J18)</f>
        <v>0</v>
      </c>
      <c r="K19" s="45">
        <f t="shared" ref="K19" si="86">SUM(K16:K18)</f>
        <v>0</v>
      </c>
      <c r="L19" s="45">
        <f t="shared" ref="L19" si="87">SUM(L16:L18)</f>
        <v>0</v>
      </c>
      <c r="M19" s="49">
        <f t="shared" ref="M19" si="88">SUM(M16:M18)</f>
        <v>0</v>
      </c>
      <c r="N19" s="47">
        <f t="shared" ref="N19" si="89">SUM(N16:N18)</f>
        <v>7</v>
      </c>
      <c r="O19" s="45">
        <f t="shared" ref="O19" si="90">SUM(O16:O18)</f>
        <v>1</v>
      </c>
      <c r="P19" s="45">
        <f t="shared" ref="P19" si="91">SUM(P16:P18)</f>
        <v>0</v>
      </c>
      <c r="Q19" s="46">
        <f t="shared" ref="Q19" si="92">SUM(Q16:Q18)</f>
        <v>6</v>
      </c>
      <c r="R19" s="48">
        <f t="shared" ref="R19" si="93">SUM(R16:R18)</f>
        <v>3</v>
      </c>
      <c r="S19" s="45">
        <f t="shared" ref="S19" si="94">SUM(S16:S18)</f>
        <v>0.60000000000000009</v>
      </c>
      <c r="T19" s="45">
        <f t="shared" ref="T19" si="95">SUM(T16:T18)</f>
        <v>0</v>
      </c>
      <c r="U19" s="46">
        <f t="shared" ref="U19" si="96">SUM(U16:U18)</f>
        <v>0.39999999999999991</v>
      </c>
      <c r="V19" s="48">
        <f t="shared" ref="V19" si="97">SUM(V16:V18)</f>
        <v>2</v>
      </c>
      <c r="W19" s="45">
        <f t="shared" ref="W19" si="98">SUM(W16:W18)</f>
        <v>1</v>
      </c>
      <c r="X19" s="45">
        <f t="shared" ref="X19" si="99">SUM(X16:X18)</f>
        <v>0</v>
      </c>
      <c r="Y19" s="46">
        <f t="shared" ref="Y19" si="100">SUM(Y16:Y18)</f>
        <v>1</v>
      </c>
      <c r="Z19" s="50">
        <f t="shared" ref="Z19" si="101">SUM(Z16:Z18)</f>
        <v>0</v>
      </c>
      <c r="AA19" s="50">
        <f t="shared" ref="AA19" si="102">SUM(AA16:AA18)</f>
        <v>42</v>
      </c>
      <c r="AB19" s="51">
        <f t="shared" ref="AB19" si="103">SUM(AB16:AB18)</f>
        <v>51</v>
      </c>
      <c r="AC19" s="47">
        <f t="shared" ref="AC19" si="104">SUM(AC16:AC18)</f>
        <v>0</v>
      </c>
      <c r="AD19" s="46">
        <f t="shared" ref="AD19" si="105">SUM(AD16:AD18)</f>
        <v>117</v>
      </c>
      <c r="AE19" s="51">
        <f t="shared" ref="AE19" si="106">SUM(AE16:AE18)</f>
        <v>0</v>
      </c>
      <c r="AF19" s="47">
        <f t="shared" ref="AF19" si="107">SUM(AF16:AF18)</f>
        <v>0</v>
      </c>
      <c r="AG19" s="46">
        <f t="shared" ref="AG19" si="108">SUM(AG16:AG18)</f>
        <v>8.3999999999999986</v>
      </c>
      <c r="AH19" s="90"/>
    </row>
    <row r="20" spans="1:34" ht="19" customHeight="1" x14ac:dyDescent="0.25">
      <c r="A20" s="8" t="s">
        <v>29</v>
      </c>
      <c r="B20" s="53"/>
      <c r="C20" s="16">
        <f t="shared" ref="C20:C26" si="109">IF(OR(B20="",(W20+S20+O20+K20+G20)=ROUND(AB20/E$3,1)),0,IF(AND(V20="",R20="",N20="",J20="",F20=""),ROUND(AB20/E$3,1)-MOD(ROUND(AB20/E$3,1),1),MOD(ROUND(AB20/E$3,1),1)))</f>
        <v>0</v>
      </c>
      <c r="D20" s="16">
        <f t="shared" ref="D20:D26" si="110">IF(AND(C20&gt;0,C20&gt;B20),C20-B20,0)</f>
        <v>0</v>
      </c>
      <c r="E20" s="76">
        <f t="shared" ref="E20:E26" si="111">IF(AND(C20&gt;0,B20&gt;C20),B20-C20,0)</f>
        <v>0</v>
      </c>
      <c r="F20" s="17"/>
      <c r="G20" s="16">
        <f t="shared" ref="G20:G26" si="112">IF(OR(F20="",(W20+S20+O20+K20)=ROUND(AB20/I$3,1)),0,IF(AND(V20="",R20="",N20="",J20=""),ROUND(AB20/I$3,1)-MOD(ROUND(AB20/I$3,1),1),MOD(ROUND(AB20/I$3,1),1)))</f>
        <v>0</v>
      </c>
      <c r="H20" s="16">
        <f t="shared" ref="H20:H26" si="113">IF(AND(G20&gt;0,G20&gt;F20),G20-F20,0)</f>
        <v>0</v>
      </c>
      <c r="I20" s="76">
        <f t="shared" ref="I20:I26" si="114">IF(AND(G20&gt;0,F20&gt;G20),F20-G20,0)</f>
        <v>0</v>
      </c>
      <c r="J20" s="18"/>
      <c r="K20" s="16">
        <f t="shared" ref="K20:K26" si="115">IF(OR(J20="",(W20+S20+O20)=ROUND(AB20/M$3,1)),0,IF(AND(V20="",R20="",N20=""),ROUND(AB20/M$3,1)-MOD(ROUND(AB20/M$3,1),1),MOD(ROUND(AB20/M$3,1),1)))</f>
        <v>0</v>
      </c>
      <c r="L20" s="16">
        <f t="shared" ref="L20:L26" si="116">IF(AND(K20&gt;0,K20&gt;J20),K20-J20,0)</f>
        <v>0</v>
      </c>
      <c r="M20" s="76">
        <f t="shared" ref="M20:M26" si="117">IF(AND(K20&gt;0,J20&gt;K20),J20-K20,0)</f>
        <v>0</v>
      </c>
      <c r="N20" s="17">
        <v>2</v>
      </c>
      <c r="O20" s="16">
        <f t="shared" ref="O20:O26" si="118">IF(OR(N20="",(W20+S20)=ROUND(AB20/Q$3,1)),0,IF(AND(V20="",R20=""),ROUND(AB20/Q$3,1)-MOD(ROUND(AB20/Q$3,1),1),MOD(ROUND(AB20/Q$3,1),1)))</f>
        <v>9.9999999999999645E-2</v>
      </c>
      <c r="P20" s="16">
        <f t="shared" ref="P20:P26" si="119">IF(AND(O20&gt;0,O20&gt;N20),O20-N20,0)</f>
        <v>0</v>
      </c>
      <c r="Q20" s="74">
        <f t="shared" ref="Q20:Q26" si="120">IF(AND(O20&gt;0,N20&gt;O20),N20-O20,0)</f>
        <v>1.9000000000000004</v>
      </c>
      <c r="R20" s="18">
        <v>2</v>
      </c>
      <c r="S20" s="16">
        <f t="shared" ref="S20:S26" si="121">IF(OR(R20="",W20=ROUND(AB20/U$3,1)),0,IF(V20="",ROUND(AB20/U$3,1)-MOD(ROUND(AB20/U$3,1),1),MOD(ROUND(AB20/U$3,1),1)))</f>
        <v>5</v>
      </c>
      <c r="T20" s="16">
        <f t="shared" ref="T20:T26" si="122">IF(AND(S20&gt;0,S20&gt;R20),S20-R20,0)</f>
        <v>3</v>
      </c>
      <c r="U20" s="76">
        <f t="shared" ref="U20:U26" si="123">IF(AND(S20&gt;0,R20&gt;S20),R20-S20,0)</f>
        <v>0</v>
      </c>
      <c r="V20" s="18"/>
      <c r="W20" s="16">
        <f t="shared" ref="W20:W26" si="124">IF(V20="",0,ROUND(AB20/Y$3,1)-MOD(ROUND(AB20/Y$3,1),1))</f>
        <v>0</v>
      </c>
      <c r="X20" s="16">
        <f t="shared" ref="X20:X26" si="125">IF(AND(W20&gt;0,W20&gt;V20),W20-V20,0)</f>
        <v>0</v>
      </c>
      <c r="Y20" s="76">
        <f t="shared" ref="Y20:Y26" si="126">IF(AND(W20&gt;0,V20&gt;W20),V20-W20,0)</f>
        <v>0</v>
      </c>
      <c r="Z20" s="30"/>
      <c r="AA20" s="54">
        <v>14</v>
      </c>
      <c r="AB20" s="21">
        <v>81</v>
      </c>
      <c r="AC20" s="18">
        <f t="shared" ref="AC20:AC26" si="127">IF(SUMIF(B$4:Y$4,"موجود",B20:Y20)*AA20&lt;AB20,AB20-(SUMIF(B$4:Y$4,"موجود",B20:Y20)*AA20),0)</f>
        <v>25</v>
      </c>
      <c r="AD20" s="22">
        <f t="shared" ref="AD20:AD26" si="128">IF(SUMIF(B$4:Y$4,"موجود",B20:Y20)*AA20&gt;AB20,(SUMIF(B$4:Y$4,"موجود",B20:Y20)*AA20)-AB20,0)</f>
        <v>0</v>
      </c>
      <c r="AE20" s="21"/>
      <c r="AF20" s="18">
        <f t="shared" ref="AF20:AF26" si="129">IF(SUMIF(B$4:Y$4,"موجود",B20:Y20)*AA20&lt;AB20,ROUND(AB20/AA20,1)-SUMIF(B$4:Y$4,"موجود",B20:Y20),0)</f>
        <v>1.7999999999999998</v>
      </c>
      <c r="AG20" s="23">
        <f t="shared" ref="AG20:AG26" si="130">IF(SUMIF(B$4:Y$4,"موجود",B20:Y20)*AA20&gt;AB20,SUMIF(B$4:Y$4,"موجود",B20:Y20)-ROUND(AB20/AA20,1),0)</f>
        <v>0</v>
      </c>
      <c r="AH20" s="55"/>
    </row>
    <row r="21" spans="1:34" ht="19" customHeight="1" x14ac:dyDescent="0.25">
      <c r="A21" s="9" t="s">
        <v>30</v>
      </c>
      <c r="B21" s="25"/>
      <c r="C21" s="26">
        <f t="shared" si="109"/>
        <v>0</v>
      </c>
      <c r="D21" s="26">
        <f t="shared" si="110"/>
        <v>0</v>
      </c>
      <c r="E21" s="77">
        <f t="shared" si="111"/>
        <v>0</v>
      </c>
      <c r="F21" s="28"/>
      <c r="G21" s="26">
        <f t="shared" si="112"/>
        <v>0</v>
      </c>
      <c r="H21" s="26">
        <f t="shared" si="113"/>
        <v>0</v>
      </c>
      <c r="I21" s="77">
        <f t="shared" si="114"/>
        <v>0</v>
      </c>
      <c r="J21" s="29"/>
      <c r="K21" s="26">
        <f t="shared" si="115"/>
        <v>0</v>
      </c>
      <c r="L21" s="26">
        <f t="shared" si="116"/>
        <v>0</v>
      </c>
      <c r="M21" s="77">
        <f t="shared" si="117"/>
        <v>0</v>
      </c>
      <c r="N21" s="28"/>
      <c r="O21" s="16">
        <f t="shared" si="118"/>
        <v>0</v>
      </c>
      <c r="P21" s="26">
        <f t="shared" si="119"/>
        <v>0</v>
      </c>
      <c r="Q21" s="88">
        <f t="shared" si="120"/>
        <v>0</v>
      </c>
      <c r="R21" s="29"/>
      <c r="S21" s="16">
        <f t="shared" si="121"/>
        <v>0</v>
      </c>
      <c r="T21" s="26">
        <f t="shared" si="122"/>
        <v>0</v>
      </c>
      <c r="U21" s="77">
        <f t="shared" si="123"/>
        <v>0</v>
      </c>
      <c r="V21" s="29">
        <v>3</v>
      </c>
      <c r="W21" s="16">
        <f t="shared" si="124"/>
        <v>2</v>
      </c>
      <c r="X21" s="26">
        <f t="shared" si="125"/>
        <v>0</v>
      </c>
      <c r="Y21" s="77">
        <f t="shared" si="126"/>
        <v>1</v>
      </c>
      <c r="Z21" s="30"/>
      <c r="AA21" s="31">
        <v>14</v>
      </c>
      <c r="AB21" s="32">
        <v>41</v>
      </c>
      <c r="AC21" s="29">
        <f t="shared" si="127"/>
        <v>0</v>
      </c>
      <c r="AD21" s="27">
        <f t="shared" si="128"/>
        <v>1</v>
      </c>
      <c r="AE21" s="32"/>
      <c r="AF21" s="18">
        <f t="shared" si="129"/>
        <v>0</v>
      </c>
      <c r="AG21" s="23">
        <f t="shared" si="130"/>
        <v>0.10000000000000009</v>
      </c>
      <c r="AH21" s="58"/>
    </row>
    <row r="22" spans="1:34" ht="19" customHeight="1" x14ac:dyDescent="0.25">
      <c r="A22" s="9" t="s">
        <v>31</v>
      </c>
      <c r="B22" s="59"/>
      <c r="C22" s="37">
        <f t="shared" si="109"/>
        <v>0</v>
      </c>
      <c r="D22" s="37">
        <f t="shared" si="110"/>
        <v>0</v>
      </c>
      <c r="E22" s="78">
        <f t="shared" si="111"/>
        <v>0</v>
      </c>
      <c r="F22" s="28"/>
      <c r="G22" s="26">
        <f t="shared" si="112"/>
        <v>0</v>
      </c>
      <c r="H22" s="26">
        <f t="shared" si="113"/>
        <v>0</v>
      </c>
      <c r="I22" s="77">
        <f t="shared" si="114"/>
        <v>0</v>
      </c>
      <c r="J22" s="29"/>
      <c r="K22" s="26">
        <f t="shared" si="115"/>
        <v>0</v>
      </c>
      <c r="L22" s="26">
        <f t="shared" si="116"/>
        <v>0</v>
      </c>
      <c r="M22" s="77">
        <f t="shared" si="117"/>
        <v>0</v>
      </c>
      <c r="N22" s="28"/>
      <c r="O22" s="16">
        <f t="shared" si="118"/>
        <v>0</v>
      </c>
      <c r="P22" s="26">
        <f t="shared" si="119"/>
        <v>0</v>
      </c>
      <c r="Q22" s="88">
        <f t="shared" si="120"/>
        <v>0</v>
      </c>
      <c r="R22" s="29"/>
      <c r="S22" s="16">
        <f t="shared" si="121"/>
        <v>0</v>
      </c>
      <c r="T22" s="26">
        <f t="shared" si="122"/>
        <v>0</v>
      </c>
      <c r="U22" s="77">
        <f t="shared" si="123"/>
        <v>0</v>
      </c>
      <c r="V22" s="29">
        <v>1</v>
      </c>
      <c r="W22" s="16">
        <f t="shared" si="124"/>
        <v>0</v>
      </c>
      <c r="X22" s="26">
        <f t="shared" si="125"/>
        <v>0</v>
      </c>
      <c r="Y22" s="77">
        <f t="shared" si="126"/>
        <v>0</v>
      </c>
      <c r="Z22" s="30"/>
      <c r="AA22" s="31">
        <v>14</v>
      </c>
      <c r="AB22" s="32">
        <v>5</v>
      </c>
      <c r="AC22" s="29">
        <f t="shared" si="127"/>
        <v>0</v>
      </c>
      <c r="AD22" s="27">
        <f t="shared" si="128"/>
        <v>9</v>
      </c>
      <c r="AE22" s="32"/>
      <c r="AF22" s="18">
        <f t="shared" si="129"/>
        <v>0</v>
      </c>
      <c r="AG22" s="23">
        <f t="shared" si="130"/>
        <v>0.6</v>
      </c>
      <c r="AH22" s="58"/>
    </row>
    <row r="23" spans="1:34" ht="19" customHeight="1" x14ac:dyDescent="0.25">
      <c r="A23" s="9" t="s">
        <v>32</v>
      </c>
      <c r="B23" s="25"/>
      <c r="C23" s="26">
        <f t="shared" si="109"/>
        <v>0</v>
      </c>
      <c r="D23" s="26">
        <f t="shared" si="110"/>
        <v>0</v>
      </c>
      <c r="E23" s="77">
        <f t="shared" si="111"/>
        <v>0</v>
      </c>
      <c r="F23" s="17"/>
      <c r="G23" s="16">
        <f t="shared" si="112"/>
        <v>0</v>
      </c>
      <c r="H23" s="16">
        <f t="shared" si="113"/>
        <v>0</v>
      </c>
      <c r="I23" s="76">
        <f t="shared" si="114"/>
        <v>0</v>
      </c>
      <c r="J23" s="18"/>
      <c r="K23" s="16">
        <f t="shared" si="115"/>
        <v>0</v>
      </c>
      <c r="L23" s="16">
        <f t="shared" si="116"/>
        <v>0</v>
      </c>
      <c r="M23" s="76">
        <f t="shared" si="117"/>
        <v>0</v>
      </c>
      <c r="N23" s="17"/>
      <c r="O23" s="16">
        <f t="shared" si="118"/>
        <v>0</v>
      </c>
      <c r="P23" s="16">
        <f t="shared" si="119"/>
        <v>0</v>
      </c>
      <c r="Q23" s="74">
        <f t="shared" si="120"/>
        <v>0</v>
      </c>
      <c r="R23" s="18">
        <v>2</v>
      </c>
      <c r="S23" s="16">
        <f t="shared" si="121"/>
        <v>0</v>
      </c>
      <c r="T23" s="16">
        <f t="shared" si="122"/>
        <v>0</v>
      </c>
      <c r="U23" s="76">
        <f t="shared" si="123"/>
        <v>0</v>
      </c>
      <c r="V23" s="18"/>
      <c r="W23" s="16">
        <f t="shared" si="124"/>
        <v>0</v>
      </c>
      <c r="X23" s="16">
        <f t="shared" si="125"/>
        <v>0</v>
      </c>
      <c r="Y23" s="76">
        <f t="shared" si="126"/>
        <v>0</v>
      </c>
      <c r="Z23" s="30"/>
      <c r="AA23" s="31">
        <v>14</v>
      </c>
      <c r="AB23" s="32">
        <v>5</v>
      </c>
      <c r="AC23" s="29">
        <f t="shared" si="127"/>
        <v>0</v>
      </c>
      <c r="AD23" s="27">
        <f t="shared" si="128"/>
        <v>23</v>
      </c>
      <c r="AE23" s="32"/>
      <c r="AF23" s="18">
        <f t="shared" si="129"/>
        <v>0</v>
      </c>
      <c r="AG23" s="23">
        <f t="shared" si="130"/>
        <v>1.6</v>
      </c>
      <c r="AH23" s="58"/>
    </row>
    <row r="24" spans="1:34" ht="19" customHeight="1" x14ac:dyDescent="0.25">
      <c r="A24" s="9" t="s">
        <v>33</v>
      </c>
      <c r="B24" s="25"/>
      <c r="C24" s="26">
        <f t="shared" si="109"/>
        <v>0</v>
      </c>
      <c r="D24" s="26">
        <f t="shared" si="110"/>
        <v>0</v>
      </c>
      <c r="E24" s="77">
        <f t="shared" si="111"/>
        <v>0</v>
      </c>
      <c r="F24" s="28"/>
      <c r="G24" s="26">
        <f t="shared" si="112"/>
        <v>0</v>
      </c>
      <c r="H24" s="26">
        <f t="shared" si="113"/>
        <v>0</v>
      </c>
      <c r="I24" s="77">
        <f t="shared" si="114"/>
        <v>0</v>
      </c>
      <c r="J24" s="29"/>
      <c r="K24" s="26">
        <f t="shared" si="115"/>
        <v>0</v>
      </c>
      <c r="L24" s="26">
        <f t="shared" si="116"/>
        <v>0</v>
      </c>
      <c r="M24" s="77">
        <f t="shared" si="117"/>
        <v>0</v>
      </c>
      <c r="N24" s="28"/>
      <c r="O24" s="16">
        <f t="shared" si="118"/>
        <v>0</v>
      </c>
      <c r="P24" s="26">
        <f t="shared" si="119"/>
        <v>0</v>
      </c>
      <c r="Q24" s="88">
        <f t="shared" si="120"/>
        <v>0</v>
      </c>
      <c r="R24" s="29">
        <v>1</v>
      </c>
      <c r="S24" s="16">
        <f t="shared" si="121"/>
        <v>0</v>
      </c>
      <c r="T24" s="26">
        <f t="shared" si="122"/>
        <v>0</v>
      </c>
      <c r="U24" s="77">
        <f t="shared" si="123"/>
        <v>0</v>
      </c>
      <c r="V24" s="29"/>
      <c r="W24" s="16">
        <f t="shared" si="124"/>
        <v>0</v>
      </c>
      <c r="X24" s="26">
        <f t="shared" si="125"/>
        <v>0</v>
      </c>
      <c r="Y24" s="77">
        <f t="shared" si="126"/>
        <v>0</v>
      </c>
      <c r="Z24" s="30"/>
      <c r="AA24" s="31">
        <v>14</v>
      </c>
      <c r="AB24" s="32">
        <v>10</v>
      </c>
      <c r="AC24" s="29">
        <f t="shared" si="127"/>
        <v>0</v>
      </c>
      <c r="AD24" s="27">
        <f t="shared" si="128"/>
        <v>4</v>
      </c>
      <c r="AE24" s="32"/>
      <c r="AF24" s="18">
        <f t="shared" si="129"/>
        <v>0</v>
      </c>
      <c r="AG24" s="23">
        <f t="shared" si="130"/>
        <v>0.30000000000000004</v>
      </c>
      <c r="AH24" s="58"/>
    </row>
    <row r="25" spans="1:34" ht="19" customHeight="1" x14ac:dyDescent="0.25">
      <c r="A25" s="9" t="s">
        <v>34</v>
      </c>
      <c r="B25" s="25"/>
      <c r="C25" s="26">
        <f t="shared" si="109"/>
        <v>0</v>
      </c>
      <c r="D25" s="26">
        <f t="shared" si="110"/>
        <v>0</v>
      </c>
      <c r="E25" s="77">
        <f t="shared" si="111"/>
        <v>0</v>
      </c>
      <c r="F25" s="28"/>
      <c r="G25" s="26">
        <f t="shared" si="112"/>
        <v>0</v>
      </c>
      <c r="H25" s="26">
        <f t="shared" si="113"/>
        <v>0</v>
      </c>
      <c r="I25" s="77">
        <f t="shared" si="114"/>
        <v>0</v>
      </c>
      <c r="J25" s="29">
        <v>1</v>
      </c>
      <c r="K25" s="26">
        <f t="shared" si="115"/>
        <v>0</v>
      </c>
      <c r="L25" s="26">
        <f t="shared" si="116"/>
        <v>0</v>
      </c>
      <c r="M25" s="77">
        <f t="shared" si="117"/>
        <v>0</v>
      </c>
      <c r="N25" s="28"/>
      <c r="O25" s="16">
        <f t="shared" si="118"/>
        <v>0</v>
      </c>
      <c r="P25" s="26">
        <f t="shared" si="119"/>
        <v>0</v>
      </c>
      <c r="Q25" s="88">
        <f t="shared" si="120"/>
        <v>0</v>
      </c>
      <c r="R25" s="29"/>
      <c r="S25" s="16">
        <f t="shared" si="121"/>
        <v>0</v>
      </c>
      <c r="T25" s="26">
        <f t="shared" si="122"/>
        <v>0</v>
      </c>
      <c r="U25" s="77">
        <f t="shared" si="123"/>
        <v>0</v>
      </c>
      <c r="V25" s="29"/>
      <c r="W25" s="16">
        <f t="shared" si="124"/>
        <v>0</v>
      </c>
      <c r="X25" s="26">
        <f t="shared" si="125"/>
        <v>0</v>
      </c>
      <c r="Y25" s="77">
        <f t="shared" si="126"/>
        <v>0</v>
      </c>
      <c r="Z25" s="30"/>
      <c r="AA25" s="31">
        <v>14</v>
      </c>
      <c r="AB25" s="32">
        <v>13</v>
      </c>
      <c r="AC25" s="29">
        <f t="shared" si="127"/>
        <v>0</v>
      </c>
      <c r="AD25" s="27">
        <f t="shared" si="128"/>
        <v>1</v>
      </c>
      <c r="AE25" s="32"/>
      <c r="AF25" s="18">
        <f t="shared" si="129"/>
        <v>0</v>
      </c>
      <c r="AG25" s="23">
        <f t="shared" si="130"/>
        <v>9.9999999999999978E-2</v>
      </c>
      <c r="AH25" s="58"/>
    </row>
    <row r="26" spans="1:34" ht="19" customHeight="1" thickBot="1" x14ac:dyDescent="0.3">
      <c r="A26" s="10" t="s">
        <v>35</v>
      </c>
      <c r="B26" s="53"/>
      <c r="C26" s="16">
        <f t="shared" si="109"/>
        <v>0</v>
      </c>
      <c r="D26" s="16">
        <f t="shared" si="110"/>
        <v>0</v>
      </c>
      <c r="E26" s="76">
        <f t="shared" si="111"/>
        <v>0</v>
      </c>
      <c r="F26" s="17"/>
      <c r="G26" s="16">
        <f t="shared" si="112"/>
        <v>0</v>
      </c>
      <c r="H26" s="16">
        <f t="shared" si="113"/>
        <v>0</v>
      </c>
      <c r="I26" s="76">
        <f t="shared" si="114"/>
        <v>0</v>
      </c>
      <c r="J26" s="18"/>
      <c r="K26" s="16">
        <f t="shared" si="115"/>
        <v>0</v>
      </c>
      <c r="L26" s="16">
        <f t="shared" si="116"/>
        <v>0</v>
      </c>
      <c r="M26" s="76">
        <f t="shared" si="117"/>
        <v>0</v>
      </c>
      <c r="N26" s="17"/>
      <c r="O26" s="16">
        <f t="shared" si="118"/>
        <v>0</v>
      </c>
      <c r="P26" s="16">
        <f t="shared" si="119"/>
        <v>0</v>
      </c>
      <c r="Q26" s="74">
        <f t="shared" si="120"/>
        <v>0</v>
      </c>
      <c r="R26" s="18">
        <v>3</v>
      </c>
      <c r="S26" s="16">
        <f t="shared" si="121"/>
        <v>0</v>
      </c>
      <c r="T26" s="16">
        <f t="shared" si="122"/>
        <v>0</v>
      </c>
      <c r="U26" s="76">
        <f t="shared" si="123"/>
        <v>0</v>
      </c>
      <c r="V26" s="18"/>
      <c r="W26" s="16">
        <f t="shared" si="124"/>
        <v>0</v>
      </c>
      <c r="X26" s="16">
        <f t="shared" si="125"/>
        <v>0</v>
      </c>
      <c r="Y26" s="76">
        <f t="shared" si="126"/>
        <v>0</v>
      </c>
      <c r="Z26" s="30"/>
      <c r="AA26" s="41">
        <v>14</v>
      </c>
      <c r="AB26" s="42">
        <v>14</v>
      </c>
      <c r="AC26" s="39">
        <f t="shared" si="127"/>
        <v>0</v>
      </c>
      <c r="AD26" s="38">
        <f t="shared" si="128"/>
        <v>28</v>
      </c>
      <c r="AE26" s="42"/>
      <c r="AF26" s="18">
        <f t="shared" si="129"/>
        <v>0</v>
      </c>
      <c r="AG26" s="23">
        <f t="shared" si="130"/>
        <v>2</v>
      </c>
      <c r="AH26" s="60"/>
    </row>
    <row r="27" spans="1:34" ht="20.149999999999999" customHeight="1" thickBot="1" x14ac:dyDescent="0.3">
      <c r="A27" s="11" t="s">
        <v>36</v>
      </c>
      <c r="B27" s="44">
        <f t="shared" ref="B27" si="131">SUM(B20:B26)</f>
        <v>0</v>
      </c>
      <c r="C27" s="45">
        <f t="shared" ref="C27" si="132">SUM(C20:C26)</f>
        <v>0</v>
      </c>
      <c r="D27" s="45">
        <f t="shared" ref="D27" si="133">SUM(D20:D26)</f>
        <v>0</v>
      </c>
      <c r="E27" s="49">
        <f t="shared" ref="E27" si="134">SUM(E20:E26)</f>
        <v>0</v>
      </c>
      <c r="F27" s="47">
        <f t="shared" ref="F27" si="135">SUM(F20:F26)</f>
        <v>0</v>
      </c>
      <c r="G27" s="45">
        <f t="shared" ref="G27" si="136">SUM(G20:G26)</f>
        <v>0</v>
      </c>
      <c r="H27" s="45">
        <f t="shared" ref="H27" si="137">SUM(H20:H26)</f>
        <v>0</v>
      </c>
      <c r="I27" s="46">
        <f t="shared" ref="I27" si="138">SUM(I20:I26)</f>
        <v>0</v>
      </c>
      <c r="J27" s="48">
        <f t="shared" ref="J27" si="139">SUM(J20:J26)</f>
        <v>1</v>
      </c>
      <c r="K27" s="45">
        <f t="shared" ref="K27" si="140">SUM(K20:K26)</f>
        <v>0</v>
      </c>
      <c r="L27" s="45">
        <f t="shared" ref="L27" si="141">SUM(L20:L26)</f>
        <v>0</v>
      </c>
      <c r="M27" s="49">
        <f t="shared" ref="M27" si="142">SUM(M20:M26)</f>
        <v>0</v>
      </c>
      <c r="N27" s="47">
        <f t="shared" ref="N27" si="143">SUM(N20:N26)</f>
        <v>2</v>
      </c>
      <c r="O27" s="45">
        <f t="shared" ref="O27" si="144">SUM(O20:O26)</f>
        <v>9.9999999999999645E-2</v>
      </c>
      <c r="P27" s="45">
        <f t="shared" ref="P27" si="145">SUM(P20:P26)</f>
        <v>0</v>
      </c>
      <c r="Q27" s="46">
        <f t="shared" ref="Q27" si="146">SUM(Q20:Q26)</f>
        <v>1.9000000000000004</v>
      </c>
      <c r="R27" s="48">
        <f t="shared" ref="R27" si="147">SUM(R20:R26)</f>
        <v>8</v>
      </c>
      <c r="S27" s="45">
        <f t="shared" ref="S27" si="148">SUM(S20:S26)</f>
        <v>5</v>
      </c>
      <c r="T27" s="45">
        <f t="shared" ref="T27" si="149">SUM(T20:T26)</f>
        <v>3</v>
      </c>
      <c r="U27" s="46">
        <f t="shared" ref="U27" si="150">SUM(U20:U26)</f>
        <v>0</v>
      </c>
      <c r="V27" s="48">
        <f t="shared" ref="V27" si="151">SUM(V20:V26)</f>
        <v>4</v>
      </c>
      <c r="W27" s="45">
        <f t="shared" ref="W27" si="152">SUM(W20:W26)</f>
        <v>2</v>
      </c>
      <c r="X27" s="45">
        <f t="shared" ref="X27" si="153">SUM(X20:X26)</f>
        <v>0</v>
      </c>
      <c r="Y27" s="46">
        <f t="shared" ref="Y27" si="154">SUM(Y20:Y26)</f>
        <v>1</v>
      </c>
      <c r="Z27" s="50">
        <f t="shared" ref="Z27" si="155">SUM(Z20:Z26)</f>
        <v>0</v>
      </c>
      <c r="AA27" s="50">
        <f t="shared" ref="AA27" si="156">SUM(AA20:AA26)</f>
        <v>98</v>
      </c>
      <c r="AB27" s="51">
        <f t="shared" ref="AB27" si="157">SUM(AB20:AB26)</f>
        <v>169</v>
      </c>
      <c r="AC27" s="47">
        <f t="shared" ref="AC27" si="158">SUM(AC20:AC26)</f>
        <v>25</v>
      </c>
      <c r="AD27" s="46">
        <f t="shared" ref="AD27" si="159">SUM(AD20:AD26)</f>
        <v>66</v>
      </c>
      <c r="AE27" s="51">
        <f t="shared" ref="AE27" si="160">SUM(AE20:AE26)</f>
        <v>0</v>
      </c>
      <c r="AF27" s="18">
        <f t="shared" ref="AF27" si="161">SUM(AF20:AF26)</f>
        <v>1.7999999999999998</v>
      </c>
      <c r="AG27" s="23">
        <f t="shared" ref="AG27" si="162">SUM(AG20:AG26)</f>
        <v>4.7000000000000011</v>
      </c>
      <c r="AH27" s="61"/>
    </row>
    <row r="28" spans="1:34" ht="20.149999999999999" customHeight="1" thickBot="1" x14ac:dyDescent="0.3">
      <c r="A28" s="12" t="s">
        <v>37</v>
      </c>
      <c r="B28" s="62">
        <f>B15+B19+B27</f>
        <v>0</v>
      </c>
      <c r="C28" s="63">
        <f t="shared" ref="C28:AG28" si="163">C15+C19+C27</f>
        <v>0</v>
      </c>
      <c r="D28" s="63">
        <f t="shared" si="163"/>
        <v>0</v>
      </c>
      <c r="E28" s="64">
        <f t="shared" si="163"/>
        <v>0</v>
      </c>
      <c r="F28" s="65">
        <f t="shared" si="163"/>
        <v>0</v>
      </c>
      <c r="G28" s="66">
        <f t="shared" si="163"/>
        <v>0</v>
      </c>
      <c r="H28" s="66">
        <f t="shared" si="163"/>
        <v>0</v>
      </c>
      <c r="I28" s="67">
        <f t="shared" si="163"/>
        <v>0</v>
      </c>
      <c r="J28" s="65">
        <f t="shared" si="163"/>
        <v>2</v>
      </c>
      <c r="K28" s="63">
        <f t="shared" si="163"/>
        <v>0</v>
      </c>
      <c r="L28" s="63">
        <f t="shared" si="163"/>
        <v>0</v>
      </c>
      <c r="M28" s="64">
        <f t="shared" si="163"/>
        <v>0</v>
      </c>
      <c r="N28" s="65">
        <f t="shared" si="163"/>
        <v>16</v>
      </c>
      <c r="O28" s="66">
        <f t="shared" si="163"/>
        <v>2.3999999999999995</v>
      </c>
      <c r="P28" s="66">
        <f t="shared" si="163"/>
        <v>0</v>
      </c>
      <c r="Q28" s="67">
        <f t="shared" si="163"/>
        <v>11.6</v>
      </c>
      <c r="R28" s="65">
        <f t="shared" si="163"/>
        <v>26</v>
      </c>
      <c r="S28" s="63">
        <f t="shared" si="163"/>
        <v>18.5</v>
      </c>
      <c r="T28" s="63">
        <f t="shared" si="163"/>
        <v>7</v>
      </c>
      <c r="U28" s="64">
        <f t="shared" si="163"/>
        <v>6.5</v>
      </c>
      <c r="V28" s="65">
        <f t="shared" si="163"/>
        <v>12</v>
      </c>
      <c r="W28" s="63">
        <f t="shared" si="163"/>
        <v>10</v>
      </c>
      <c r="X28" s="63">
        <f t="shared" si="163"/>
        <v>1</v>
      </c>
      <c r="Y28" s="68">
        <f t="shared" si="163"/>
        <v>2</v>
      </c>
      <c r="Z28" s="69">
        <f t="shared" si="163"/>
        <v>0</v>
      </c>
      <c r="AA28" s="70">
        <f t="shared" si="163"/>
        <v>280</v>
      </c>
      <c r="AB28" s="71">
        <f t="shared" si="163"/>
        <v>571</v>
      </c>
      <c r="AC28" s="65">
        <f t="shared" si="163"/>
        <v>63</v>
      </c>
      <c r="AD28" s="72">
        <f t="shared" si="163"/>
        <v>276</v>
      </c>
      <c r="AE28" s="71">
        <f t="shared" si="163"/>
        <v>0</v>
      </c>
      <c r="AF28" s="18">
        <f t="shared" si="163"/>
        <v>4.4000000000000004</v>
      </c>
      <c r="AG28" s="23">
        <f t="shared" si="163"/>
        <v>19.600000000000001</v>
      </c>
      <c r="AH28" s="73"/>
    </row>
    <row r="29" spans="1:34" ht="19" customHeight="1" thickTop="1" x14ac:dyDescent="0.25">
      <c r="A29" s="101" t="s">
        <v>38</v>
      </c>
      <c r="B29" s="101"/>
      <c r="C29" s="101"/>
      <c r="D29" s="101"/>
      <c r="E29" s="101"/>
      <c r="F29" s="101"/>
      <c r="AC29" s="102" t="s">
        <v>39</v>
      </c>
      <c r="AD29" s="102"/>
      <c r="AE29" s="102"/>
      <c r="AF29" s="102"/>
      <c r="AG29" s="102"/>
      <c r="AH29" s="102"/>
    </row>
    <row r="30" spans="1:34" ht="19" customHeight="1" x14ac:dyDescent="0.25">
      <c r="AC30" s="103" t="s">
        <v>40</v>
      </c>
      <c r="AD30" s="103"/>
      <c r="AE30" s="103"/>
      <c r="AF30" s="103"/>
      <c r="AG30" s="103"/>
      <c r="AH30" s="103"/>
    </row>
  </sheetData>
  <mergeCells count="20">
    <mergeCell ref="A29:F29"/>
    <mergeCell ref="AC29:AH29"/>
    <mergeCell ref="AC30:AH30"/>
    <mergeCell ref="Z3:Z4"/>
    <mergeCell ref="AA3:AA4"/>
    <mergeCell ref="AB3:AB4"/>
    <mergeCell ref="AC3:AD3"/>
    <mergeCell ref="AE3:AE4"/>
    <mergeCell ref="AF3:AG3"/>
    <mergeCell ref="V3:X3"/>
    <mergeCell ref="B3:D3"/>
    <mergeCell ref="A1:F1"/>
    <mergeCell ref="A2:F2"/>
    <mergeCell ref="G2:AH2"/>
    <mergeCell ref="A3:A4"/>
    <mergeCell ref="AH3:AH4"/>
    <mergeCell ref="F3:H3"/>
    <mergeCell ref="J3:L3"/>
    <mergeCell ref="N3:P3"/>
    <mergeCell ref="R3:T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2" fitToHeight="3" orientation="landscape" r:id="rId1"/>
  <headerFooter alignWithMargins="0"/>
  <ignoredErrors>
    <ignoredError sqref="C15:Y15 C19:Y19 AC15:AG15 AC19:AG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User</cp:lastModifiedBy>
  <cp:lastPrinted>2020-09-09T20:30:12Z</cp:lastPrinted>
  <dcterms:created xsi:type="dcterms:W3CDTF">2020-09-09T20:29:13Z</dcterms:created>
  <dcterms:modified xsi:type="dcterms:W3CDTF">2020-10-09T03:35:18Z</dcterms:modified>
</cp:coreProperties>
</file>