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hidePivotFieldList="1"/>
  <bookViews>
    <workbookView xWindow="0" yWindow="0" windowWidth="19200" windowHeight="11460" tabRatio="785"/>
  </bookViews>
  <sheets>
    <sheet name="الاجمالي " sheetId="13" r:id="rId1"/>
    <sheet name="استقطاعات" sheetId="4" r:id="rId2"/>
  </sheets>
  <definedNames>
    <definedName name="_xlnm.Print_Area" localSheetId="0">'الاجمالي '!$A$1:$P$685</definedName>
    <definedName name="عمود1">#REF!</definedName>
    <definedName name="نوع_الزراعة">#REF!</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214" i="13" l="1"/>
  <c r="I214" i="13"/>
  <c r="L213" i="13"/>
  <c r="J212" i="13"/>
  <c r="I212" i="13"/>
  <c r="L206" i="13"/>
  <c r="K206" i="13" s="1"/>
  <c r="N195" i="13"/>
  <c r="M195" i="13"/>
  <c r="L195" i="13"/>
  <c r="K195" i="13"/>
  <c r="J202" i="13"/>
  <c r="I202" i="13"/>
  <c r="J194" i="13"/>
  <c r="L192" i="13" s="1"/>
  <c r="K192" i="13" s="1"/>
  <c r="I194" i="13"/>
  <c r="J191" i="13"/>
  <c r="L186" i="13" s="1"/>
  <c r="K186" i="13" s="1"/>
  <c r="I191" i="13"/>
  <c r="J185" i="13"/>
  <c r="L182" i="13" s="1"/>
  <c r="K182" i="13" s="1"/>
  <c r="I185" i="13"/>
  <c r="J181" i="13"/>
  <c r="I181" i="13"/>
  <c r="L178" i="13"/>
  <c r="K178" i="13" s="1"/>
  <c r="J177" i="13"/>
  <c r="I177" i="13"/>
  <c r="L174" i="13"/>
  <c r="J173" i="13"/>
  <c r="I173" i="13"/>
  <c r="L167" i="13"/>
  <c r="L162" i="13"/>
  <c r="N162" i="13" s="1"/>
  <c r="K162" i="13"/>
  <c r="J166" i="13"/>
  <c r="I166" i="13"/>
  <c r="J163" i="13"/>
  <c r="I163" i="13" s="1"/>
  <c r="I164" i="13"/>
  <c r="J164" i="13"/>
  <c r="J165" i="13"/>
  <c r="I165" i="13" s="1"/>
  <c r="J167" i="13"/>
  <c r="I167" i="13" s="1"/>
  <c r="I168" i="13"/>
  <c r="J168" i="13"/>
  <c r="J169" i="13"/>
  <c r="I169" i="13" s="1"/>
  <c r="I170" i="13"/>
  <c r="J170" i="13"/>
  <c r="J171" i="13"/>
  <c r="I171" i="13" s="1"/>
  <c r="I172" i="13"/>
  <c r="J172" i="13"/>
  <c r="I174" i="13"/>
  <c r="J174" i="13"/>
  <c r="J175" i="13"/>
  <c r="I175" i="13" s="1"/>
  <c r="I176" i="13"/>
  <c r="J176" i="13"/>
  <c r="I178" i="13"/>
  <c r="J178" i="13"/>
  <c r="J179" i="13"/>
  <c r="I179" i="13" s="1"/>
  <c r="I180" i="13"/>
  <c r="J180" i="13"/>
  <c r="I182" i="13"/>
  <c r="J182" i="13"/>
  <c r="J183" i="13"/>
  <c r="I183" i="13" s="1"/>
  <c r="I184" i="13"/>
  <c r="J184" i="13"/>
  <c r="I186" i="13"/>
  <c r="J186" i="13"/>
  <c r="J187" i="13"/>
  <c r="I187" i="13" s="1"/>
  <c r="I188" i="13"/>
  <c r="J188" i="13"/>
  <c r="J189" i="13"/>
  <c r="I189" i="13" s="1"/>
  <c r="I190" i="13"/>
  <c r="J190" i="13"/>
  <c r="I192" i="13"/>
  <c r="J192" i="13"/>
  <c r="J193" i="13"/>
  <c r="I193" i="13" s="1"/>
  <c r="J195" i="13"/>
  <c r="I195" i="13" s="1"/>
  <c r="I196" i="13"/>
  <c r="J196" i="13"/>
  <c r="J197" i="13"/>
  <c r="I197" i="13" s="1"/>
  <c r="I198" i="13"/>
  <c r="J198" i="13"/>
  <c r="J199" i="13"/>
  <c r="I199" i="13" s="1"/>
  <c r="I200" i="13"/>
  <c r="J200" i="13"/>
  <c r="J201" i="13"/>
  <c r="I201" i="13" s="1"/>
  <c r="J203" i="13"/>
  <c r="I203" i="13" s="1"/>
  <c r="J204" i="13"/>
  <c r="I204" i="13" s="1"/>
  <c r="I206" i="13"/>
  <c r="J206" i="13"/>
  <c r="J207" i="13"/>
  <c r="I207" i="13" s="1"/>
  <c r="I208" i="13"/>
  <c r="J208" i="13"/>
  <c r="J209" i="13"/>
  <c r="I209" i="13" s="1"/>
  <c r="I210" i="13"/>
  <c r="J210" i="13"/>
  <c r="J211" i="13"/>
  <c r="I211" i="13" s="1"/>
  <c r="J213" i="13"/>
  <c r="I213" i="13" s="1"/>
  <c r="J162" i="13"/>
  <c r="I162" i="13"/>
  <c r="L135" i="13"/>
  <c r="N129" i="13"/>
  <c r="M129" i="13"/>
  <c r="L129" i="13"/>
  <c r="K129" i="13" s="1"/>
  <c r="L122" i="13"/>
  <c r="K122" i="13" s="1"/>
  <c r="L125" i="13"/>
  <c r="K125" i="13" s="1"/>
  <c r="N115" i="13"/>
  <c r="M115" i="13"/>
  <c r="L115" i="13"/>
  <c r="K115" i="13"/>
  <c r="N106" i="13"/>
  <c r="M106" i="13"/>
  <c r="L106" i="13"/>
  <c r="K106" i="13" s="1"/>
  <c r="L91" i="13"/>
  <c r="K91" i="13" s="1"/>
  <c r="L86" i="13"/>
  <c r="K86" i="13" s="1"/>
  <c r="K213" i="13" l="1"/>
  <c r="M213" i="13" s="1"/>
  <c r="M206" i="13"/>
  <c r="N206" i="13"/>
  <c r="I205" i="13"/>
  <c r="J205" i="13"/>
  <c r="L203" i="13" s="1"/>
  <c r="K203" i="13" s="1"/>
  <c r="M203" i="13" s="1"/>
  <c r="M192" i="13"/>
  <c r="N192" i="13"/>
  <c r="M186" i="13"/>
  <c r="N186" i="13"/>
  <c r="M182" i="13"/>
  <c r="N182" i="13"/>
  <c r="M178" i="13"/>
  <c r="N178" i="13"/>
  <c r="K174" i="13"/>
  <c r="N174" i="13" s="1"/>
  <c r="K167" i="13"/>
  <c r="N167" i="13" s="1"/>
  <c r="M162" i="13"/>
  <c r="K135" i="13"/>
  <c r="M135" i="13" s="1"/>
  <c r="M122" i="13"/>
  <c r="N122" i="13"/>
  <c r="M125" i="13"/>
  <c r="N125" i="13"/>
  <c r="N91" i="13"/>
  <c r="M91" i="13"/>
  <c r="M86" i="13"/>
  <c r="N86" i="13"/>
  <c r="K59" i="13"/>
  <c r="M59" i="13" s="1"/>
  <c r="L59" i="13"/>
  <c r="K57" i="13"/>
  <c r="L57" i="13"/>
  <c r="K51" i="13"/>
  <c r="M51" i="13" s="1"/>
  <c r="L51" i="13"/>
  <c r="K48" i="13"/>
  <c r="L48" i="13"/>
  <c r="K40" i="13"/>
  <c r="N40" i="13" s="1"/>
  <c r="L40" i="13"/>
  <c r="K37" i="13"/>
  <c r="L37" i="13"/>
  <c r="K35" i="13"/>
  <c r="L35" i="13"/>
  <c r="K31" i="13"/>
  <c r="L31" i="13"/>
  <c r="K28" i="13"/>
  <c r="L28" i="13"/>
  <c r="K26" i="13"/>
  <c r="N26" i="13" s="1"/>
  <c r="L26" i="13"/>
  <c r="K23" i="13"/>
  <c r="L23" i="13"/>
  <c r="K19" i="13"/>
  <c r="L19" i="13"/>
  <c r="K10" i="13"/>
  <c r="L10" i="13"/>
  <c r="R21" i="13"/>
  <c r="B9" i="4"/>
  <c r="N59" i="13"/>
  <c r="M40" i="13"/>
  <c r="N28" i="13"/>
  <c r="N213" i="13" l="1"/>
  <c r="N203" i="13"/>
  <c r="M174" i="13"/>
  <c r="M167" i="13"/>
  <c r="N135" i="13"/>
  <c r="N51" i="13"/>
  <c r="N37" i="13"/>
  <c r="M37" i="13"/>
  <c r="M35" i="13"/>
  <c r="N35" i="13"/>
  <c r="M31" i="13"/>
  <c r="M28" i="13"/>
  <c r="N23" i="13"/>
  <c r="N19" i="13"/>
  <c r="N57" i="13"/>
  <c r="N48" i="13"/>
  <c r="M26" i="13"/>
  <c r="N31" i="13"/>
  <c r="M23" i="13" l="1"/>
  <c r="M19" i="13"/>
  <c r="M57" i="13"/>
  <c r="M48" i="13"/>
  <c r="I63" i="13" l="1"/>
  <c r="J63" i="13"/>
  <c r="I58" i="13"/>
  <c r="J58" i="13"/>
  <c r="J56" i="13"/>
  <c r="I36" i="13"/>
  <c r="J36" i="13"/>
  <c r="I34" i="13"/>
  <c r="J34" i="13"/>
  <c r="J35" i="13"/>
  <c r="I35" i="13"/>
  <c r="I30" i="13"/>
  <c r="J30" i="13"/>
  <c r="I27" i="13"/>
  <c r="J27" i="13"/>
  <c r="I25" i="13"/>
  <c r="J25" i="13"/>
  <c r="J22" i="13"/>
  <c r="I22" i="13"/>
  <c r="I14" i="13"/>
  <c r="J17" i="13"/>
  <c r="J137" i="13"/>
  <c r="I137" i="13"/>
  <c r="J134" i="13"/>
  <c r="I134" i="13"/>
  <c r="J128" i="13"/>
  <c r="I128" i="13"/>
  <c r="J124" i="13"/>
  <c r="I124" i="13"/>
  <c r="J121" i="13"/>
  <c r="I121" i="13"/>
  <c r="J114" i="13"/>
  <c r="I114" i="13"/>
  <c r="J105" i="13"/>
  <c r="I105" i="13"/>
  <c r="I90" i="13"/>
  <c r="J90" i="13"/>
  <c r="I56" i="13"/>
  <c r="I50" i="13"/>
  <c r="J50" i="13"/>
  <c r="I47" i="13"/>
  <c r="J47" i="13"/>
  <c r="I39" i="13"/>
  <c r="J39" i="13"/>
  <c r="I18" i="13"/>
  <c r="J18" i="13"/>
  <c r="Q11" i="13"/>
  <c r="R11" i="13"/>
  <c r="Q12" i="13"/>
  <c r="R12" i="13"/>
  <c r="Q13" i="13"/>
  <c r="R13" i="13"/>
  <c r="Q14" i="13"/>
  <c r="R14" i="13"/>
  <c r="Q15" i="13"/>
  <c r="R15" i="13"/>
  <c r="Q10" i="13"/>
  <c r="R10" i="13"/>
  <c r="J10" i="13"/>
  <c r="N10" i="13" l="1"/>
  <c r="M10" i="13"/>
  <c r="I136" i="13"/>
  <c r="J136" i="13"/>
  <c r="J135" i="13"/>
  <c r="I135" i="13" s="1"/>
  <c r="J130" i="13"/>
  <c r="I130" i="13" s="1"/>
  <c r="J131" i="13"/>
  <c r="I131" i="13" s="1"/>
  <c r="J132" i="13"/>
  <c r="I132" i="13" s="1"/>
  <c r="J133" i="13"/>
  <c r="I133" i="13" s="1"/>
  <c r="J129" i="13"/>
  <c r="I129" i="13"/>
  <c r="J126" i="13"/>
  <c r="I126" i="13" s="1"/>
  <c r="J127" i="13"/>
  <c r="I127" i="13" s="1"/>
  <c r="J125" i="13"/>
  <c r="I125" i="13" s="1"/>
  <c r="I116" i="13"/>
  <c r="J116" i="13"/>
  <c r="I117" i="13"/>
  <c r="J117" i="13"/>
  <c r="I118" i="13"/>
  <c r="J118" i="13"/>
  <c r="I119" i="13"/>
  <c r="J119" i="13"/>
  <c r="I120" i="13"/>
  <c r="J120" i="13"/>
  <c r="J115" i="13"/>
  <c r="I115" i="13"/>
  <c r="J107" i="13"/>
  <c r="I107" i="13" s="1"/>
  <c r="J108" i="13"/>
  <c r="I108" i="13" s="1"/>
  <c r="J109" i="13"/>
  <c r="I109" i="13" s="1"/>
  <c r="J110" i="13"/>
  <c r="I110" i="13" s="1"/>
  <c r="J111" i="13"/>
  <c r="I111" i="13" s="1"/>
  <c r="J112" i="13"/>
  <c r="I112" i="13" s="1"/>
  <c r="J113" i="13"/>
  <c r="I113" i="13" s="1"/>
  <c r="J106" i="13"/>
  <c r="I106" i="13"/>
  <c r="J92" i="13"/>
  <c r="I92" i="13" s="1"/>
  <c r="J93" i="13"/>
  <c r="I93" i="13" s="1"/>
  <c r="J94" i="13"/>
  <c r="I94" i="13" s="1"/>
  <c r="J95" i="13"/>
  <c r="I95" i="13" s="1"/>
  <c r="J96" i="13"/>
  <c r="I96" i="13" s="1"/>
  <c r="J97" i="13"/>
  <c r="I97" i="13" s="1"/>
  <c r="J98" i="13"/>
  <c r="I98" i="13" s="1"/>
  <c r="J99" i="13"/>
  <c r="I99" i="13" s="1"/>
  <c r="J100" i="13"/>
  <c r="I100" i="13" s="1"/>
  <c r="J101" i="13"/>
  <c r="I101" i="13" s="1"/>
  <c r="J102" i="13"/>
  <c r="I102" i="13" s="1"/>
  <c r="J103" i="13"/>
  <c r="I103" i="13" s="1"/>
  <c r="J104" i="13"/>
  <c r="I104" i="13" s="1"/>
  <c r="J91" i="13"/>
  <c r="I91" i="13"/>
  <c r="J87" i="13"/>
  <c r="I87" i="13" s="1"/>
  <c r="J88" i="13"/>
  <c r="I88" i="13" s="1"/>
  <c r="J89" i="13"/>
  <c r="I89" i="13" s="1"/>
  <c r="J86" i="13"/>
  <c r="I86" i="13" s="1"/>
  <c r="J59" i="13"/>
  <c r="I59" i="13" s="1"/>
  <c r="J60" i="13"/>
  <c r="I60" i="13" s="1"/>
  <c r="J61" i="13"/>
  <c r="I61" i="13" s="1"/>
  <c r="J62" i="13"/>
  <c r="I62" i="13" s="1"/>
  <c r="J57" i="13"/>
  <c r="I57" i="13"/>
  <c r="I52" i="13"/>
  <c r="J52" i="13"/>
  <c r="I53" i="13"/>
  <c r="J53" i="13"/>
  <c r="I54" i="13"/>
  <c r="J54" i="13"/>
  <c r="I55" i="13"/>
  <c r="J55" i="13"/>
  <c r="J51" i="13"/>
  <c r="I51" i="13" s="1"/>
  <c r="I49" i="13"/>
  <c r="J49" i="13"/>
  <c r="J48" i="13"/>
  <c r="I48" i="13"/>
  <c r="J41" i="13"/>
  <c r="I41" i="13" s="1"/>
  <c r="J42" i="13"/>
  <c r="I42" i="13" s="1"/>
  <c r="J43" i="13"/>
  <c r="I43" i="13" s="1"/>
  <c r="J44" i="13"/>
  <c r="I44" i="13" s="1"/>
  <c r="J45" i="13"/>
  <c r="I45" i="13" s="1"/>
  <c r="J46" i="13"/>
  <c r="I46" i="13" s="1"/>
  <c r="J40" i="13"/>
  <c r="I40" i="13"/>
  <c r="J38" i="13"/>
  <c r="I38" i="13" s="1"/>
  <c r="J37" i="13"/>
  <c r="I37" i="13" s="1"/>
  <c r="I32" i="13"/>
  <c r="J32" i="13"/>
  <c r="I33" i="13"/>
  <c r="J33" i="13"/>
  <c r="J31" i="13"/>
  <c r="I31" i="13"/>
  <c r="J28" i="13"/>
  <c r="I28" i="13" s="1"/>
  <c r="J29" i="13"/>
  <c r="I29" i="13" s="1"/>
  <c r="J26" i="13"/>
  <c r="I26" i="13" s="1"/>
  <c r="J20" i="13"/>
  <c r="I20" i="13" s="1"/>
  <c r="J21" i="13"/>
  <c r="I21" i="13" s="1"/>
  <c r="J23" i="13"/>
  <c r="I23" i="13" s="1"/>
  <c r="J24" i="13"/>
  <c r="I24" i="13" s="1"/>
  <c r="J19" i="13"/>
  <c r="I19" i="13"/>
  <c r="I11" i="13"/>
  <c r="J11" i="13"/>
  <c r="I12" i="13"/>
  <c r="J12" i="13"/>
  <c r="I13" i="13"/>
  <c r="J13" i="13"/>
  <c r="J14" i="13"/>
  <c r="I15" i="13"/>
  <c r="J15" i="13"/>
  <c r="I16" i="13"/>
  <c r="J16" i="13"/>
  <c r="I17" i="13"/>
  <c r="I10" i="13"/>
  <c r="I123" i="13"/>
  <c r="J123" i="13"/>
  <c r="J122" i="13"/>
  <c r="I122" i="13"/>
  <c r="R89" i="13"/>
  <c r="Q89" i="13"/>
  <c r="E164" i="13" l="1"/>
  <c r="E165" i="13"/>
  <c r="E166" i="13"/>
  <c r="E167" i="13"/>
  <c r="E168" i="13"/>
  <c r="E169" i="13"/>
  <c r="E170" i="13"/>
  <c r="E171" i="13"/>
  <c r="E172" i="13"/>
  <c r="E173" i="13"/>
  <c r="E174" i="13"/>
  <c r="E175" i="13"/>
  <c r="E176" i="13"/>
  <c r="E177" i="13"/>
  <c r="E178" i="13"/>
  <c r="E179" i="13"/>
  <c r="E180" i="13"/>
  <c r="E181" i="13"/>
  <c r="E182" i="13"/>
  <c r="E183" i="13"/>
  <c r="E184" i="13"/>
  <c r="E185" i="13"/>
  <c r="E186" i="13"/>
  <c r="E187" i="13"/>
  <c r="E188" i="13"/>
  <c r="E189" i="13"/>
  <c r="E190" i="13"/>
  <c r="E191" i="13"/>
  <c r="E192" i="13"/>
  <c r="E193" i="13"/>
  <c r="E194" i="13"/>
  <c r="E195" i="13"/>
  <c r="E196" i="13"/>
  <c r="E197" i="13"/>
  <c r="E198" i="13"/>
  <c r="E199" i="13"/>
  <c r="E200" i="13"/>
  <c r="E201" i="13"/>
  <c r="E202" i="13"/>
  <c r="E203" i="13"/>
  <c r="E204" i="13"/>
  <c r="E205" i="13"/>
  <c r="E206" i="13"/>
  <c r="E207" i="13"/>
  <c r="E208" i="13"/>
  <c r="E209" i="13"/>
  <c r="E210" i="13"/>
  <c r="E211" i="13"/>
  <c r="E212" i="13"/>
  <c r="E213" i="13"/>
  <c r="E163" i="13"/>
  <c r="E162" i="13"/>
  <c r="E88" i="13"/>
  <c r="E89" i="13"/>
  <c r="E90" i="13"/>
  <c r="E91" i="13"/>
  <c r="E92" i="13"/>
  <c r="E93" i="13"/>
  <c r="E94" i="13"/>
  <c r="E95" i="13"/>
  <c r="E96" i="13"/>
  <c r="E97" i="13"/>
  <c r="E98" i="13"/>
  <c r="E99" i="13"/>
  <c r="E100" i="13"/>
  <c r="E101" i="13"/>
  <c r="E102" i="13"/>
  <c r="E103" i="13"/>
  <c r="E104" i="13"/>
  <c r="E105" i="13"/>
  <c r="E106" i="13"/>
  <c r="E107" i="13"/>
  <c r="E108" i="13"/>
  <c r="E109" i="13"/>
  <c r="E110" i="13"/>
  <c r="E111" i="13"/>
  <c r="E112" i="13"/>
  <c r="E113" i="13"/>
  <c r="E114" i="13"/>
  <c r="E115" i="13"/>
  <c r="E116" i="13"/>
  <c r="E117" i="13"/>
  <c r="E118" i="13"/>
  <c r="E119" i="13"/>
  <c r="E120" i="13"/>
  <c r="E121" i="13"/>
  <c r="E122" i="13"/>
  <c r="E123" i="13"/>
  <c r="E124" i="13"/>
  <c r="E125" i="13"/>
  <c r="E126" i="13"/>
  <c r="E127" i="13"/>
  <c r="E128" i="13"/>
  <c r="E129" i="13"/>
  <c r="E130" i="13"/>
  <c r="E131" i="13"/>
  <c r="E132" i="13"/>
  <c r="E133" i="13"/>
  <c r="E134" i="13"/>
  <c r="E135" i="13"/>
  <c r="E136" i="13"/>
  <c r="E137" i="13"/>
  <c r="E138" i="13"/>
  <c r="E87" i="13"/>
  <c r="E86" i="13"/>
  <c r="E642" i="13"/>
  <c r="J642" i="13" s="1"/>
  <c r="E641" i="13"/>
  <c r="J641" i="13" s="1"/>
  <c r="E672" i="13"/>
  <c r="E671" i="13"/>
  <c r="E670" i="13"/>
  <c r="E669" i="13"/>
  <c r="E668" i="13"/>
  <c r="E667" i="13"/>
  <c r="E666" i="13"/>
  <c r="E665" i="13"/>
  <c r="E664" i="13"/>
  <c r="E663" i="13"/>
  <c r="E662" i="13"/>
  <c r="E661" i="13"/>
  <c r="E660" i="13"/>
  <c r="E659" i="13"/>
  <c r="E658" i="13"/>
  <c r="E657" i="13"/>
  <c r="E656" i="13"/>
  <c r="E655" i="13"/>
  <c r="E654" i="13"/>
  <c r="E653" i="13"/>
  <c r="E652" i="13"/>
  <c r="E651" i="13"/>
  <c r="E650" i="13"/>
  <c r="E649" i="13"/>
  <c r="E648" i="13"/>
  <c r="E647" i="13"/>
  <c r="E646" i="13"/>
  <c r="E645" i="13"/>
  <c r="E644" i="13"/>
  <c r="E643" i="13"/>
  <c r="E640" i="13"/>
  <c r="E636" i="13"/>
  <c r="E632" i="13"/>
  <c r="E627" i="13"/>
  <c r="E624" i="13"/>
  <c r="E596" i="13"/>
  <c r="E592" i="13"/>
  <c r="E583" i="13"/>
  <c r="E580" i="13"/>
  <c r="E578" i="13"/>
  <c r="E576" i="13"/>
  <c r="E574" i="13"/>
  <c r="E572" i="13"/>
  <c r="E568" i="13"/>
  <c r="E564" i="13"/>
  <c r="E559" i="13"/>
  <c r="E551" i="13"/>
  <c r="E547" i="13"/>
  <c r="E520" i="13"/>
  <c r="E513" i="13"/>
  <c r="E504" i="13"/>
  <c r="E501" i="13"/>
  <c r="E496" i="13"/>
  <c r="E492" i="13"/>
  <c r="E487" i="13"/>
  <c r="E482" i="13"/>
  <c r="E444" i="13"/>
  <c r="E443" i="13"/>
  <c r="E442" i="13"/>
  <c r="E438" i="13"/>
  <c r="E432" i="13"/>
  <c r="E427" i="13"/>
  <c r="E425" i="13"/>
  <c r="E421" i="13"/>
  <c r="E417" i="13"/>
  <c r="E414" i="13"/>
  <c r="E409" i="13"/>
  <c r="E407" i="13"/>
  <c r="E405" i="13"/>
  <c r="E399" i="13"/>
  <c r="E395" i="13"/>
  <c r="E392" i="13"/>
  <c r="E244" i="13"/>
  <c r="E240" i="13"/>
  <c r="E139" i="13" l="1"/>
  <c r="E366" i="13"/>
  <c r="E365" i="13"/>
  <c r="E360" i="13"/>
  <c r="E357" i="13"/>
  <c r="E353" i="13"/>
  <c r="E349" i="13"/>
  <c r="E345" i="13"/>
  <c r="E340" i="13"/>
  <c r="E337" i="13"/>
  <c r="E330" i="13"/>
  <c r="E326" i="13"/>
  <c r="E324" i="13"/>
  <c r="E292" i="13"/>
  <c r="E291" i="13"/>
  <c r="E215" i="13" l="1"/>
  <c r="E12" i="13"/>
  <c r="E13" i="13"/>
  <c r="E14" i="13"/>
  <c r="E15" i="13"/>
  <c r="E16" i="13"/>
  <c r="E17" i="13"/>
  <c r="E19" i="13"/>
  <c r="E20" i="13"/>
  <c r="E21" i="13"/>
  <c r="E23" i="13"/>
  <c r="E24" i="13"/>
  <c r="E26" i="13"/>
  <c r="E28" i="13"/>
  <c r="E29" i="13"/>
  <c r="E31" i="13"/>
  <c r="E32" i="13"/>
  <c r="E33" i="13"/>
  <c r="E35" i="13"/>
  <c r="E37" i="13"/>
  <c r="E38" i="13"/>
  <c r="E40" i="13"/>
  <c r="E41" i="13"/>
  <c r="E42" i="13"/>
  <c r="E43" i="13"/>
  <c r="E44" i="13"/>
  <c r="E45" i="13"/>
  <c r="E46" i="13"/>
  <c r="E48" i="13"/>
  <c r="E49" i="13"/>
  <c r="E51" i="13"/>
  <c r="E52" i="13"/>
  <c r="E53" i="13"/>
  <c r="E54" i="13"/>
  <c r="E55" i="13"/>
  <c r="E57" i="13"/>
  <c r="E59" i="13"/>
  <c r="E60" i="13"/>
  <c r="E61" i="13"/>
  <c r="E62" i="13"/>
  <c r="E11" i="13"/>
  <c r="E10" i="13"/>
</calcChain>
</file>

<file path=xl/sharedStrings.xml><?xml version="1.0" encoding="utf-8"?>
<sst xmlns="http://schemas.openxmlformats.org/spreadsheetml/2006/main" count="1032" uniqueCount="150">
  <si>
    <t>الهيئة المصرية العامة لمشروعات الصرف</t>
  </si>
  <si>
    <t>نوع الزراعة</t>
  </si>
  <si>
    <t>اسم المزارع</t>
  </si>
  <si>
    <t>عرض</t>
  </si>
  <si>
    <t>م2</t>
  </si>
  <si>
    <t xml:space="preserve">الإدارة العامة </t>
  </si>
  <si>
    <t>كشف صرف وإقرار</t>
  </si>
  <si>
    <t>نقر نحن المستفيدين الموقعين ادناه بمسئوليتنا الجنائية اذا ثبت مستقبلا عدم استحقاقنا لمبالغ التعويض المنصرفه لنا ونلتزم برد هذه المبالغ بالإضافة الي الفوائد البنكية عن هذا المبلغ من تاريخ استلامنا حتي تاريخ استرداده.وهذا اقرار منا بذلك</t>
  </si>
  <si>
    <t>مجمع رقم</t>
  </si>
  <si>
    <t>بر</t>
  </si>
  <si>
    <t>مصرف</t>
  </si>
  <si>
    <t>رقم القطعه</t>
  </si>
  <si>
    <t xml:space="preserve">المساحة </t>
  </si>
  <si>
    <t xml:space="preserve">طول </t>
  </si>
  <si>
    <t>قيمة تعويض القيراط</t>
  </si>
  <si>
    <t>مقدار التعويض</t>
  </si>
  <si>
    <t>قرش</t>
  </si>
  <si>
    <t>جنيه</t>
  </si>
  <si>
    <t>استقطاعات</t>
  </si>
  <si>
    <t>الصافي</t>
  </si>
  <si>
    <t>التوقيع</t>
  </si>
  <si>
    <t>الي</t>
  </si>
  <si>
    <t>نسبة الخصم</t>
  </si>
  <si>
    <t>برسيم</t>
  </si>
  <si>
    <t>قطن</t>
  </si>
  <si>
    <t>بنجر</t>
  </si>
  <si>
    <t>شعبان منصور الباز</t>
  </si>
  <si>
    <t>محروس محمد محمد شطا</t>
  </si>
  <si>
    <t>احمد عزت احمد الهواري</t>
  </si>
  <si>
    <t>محمود هلال إبراهيم</t>
  </si>
  <si>
    <t>الشحات علي الشحات</t>
  </si>
  <si>
    <t>مهندس الإدارة</t>
  </si>
  <si>
    <t>البسيوني محمد عبد الحميد</t>
  </si>
  <si>
    <t>شريف عبد العاطي العوضي</t>
  </si>
  <si>
    <t>احمد سعد عطوة</t>
  </si>
  <si>
    <t>محمد فتوح عطوة</t>
  </si>
  <si>
    <t>فول</t>
  </si>
  <si>
    <t>محمد عبد السلام عبد المجيد</t>
  </si>
  <si>
    <t>محمد الشحات عبد السلام</t>
  </si>
  <si>
    <t>خالد عبد المنعم برهان</t>
  </si>
  <si>
    <t>حامد فاروق حامد</t>
  </si>
  <si>
    <t>اشرف صدقي عبد العظيم</t>
  </si>
  <si>
    <t>رمضان عبد الوهاب رمضان</t>
  </si>
  <si>
    <t>أسامة عصام فتحي</t>
  </si>
  <si>
    <t>اسلام محمود داود</t>
  </si>
  <si>
    <t>رضا محمود داود</t>
  </si>
  <si>
    <t>صدقي زكي داود</t>
  </si>
  <si>
    <t>كرنب</t>
  </si>
  <si>
    <t>محمد عبد الحي عبد الجليل</t>
  </si>
  <si>
    <t>إبراهيم فكري عبد الجليل</t>
  </si>
  <si>
    <t>حسن شوقي العطار</t>
  </si>
  <si>
    <t>مصطفي رافت عبد الهادي</t>
  </si>
  <si>
    <t>صبري لطفي طرباي</t>
  </si>
  <si>
    <t>بهجت محمود طرباي</t>
  </si>
  <si>
    <t>فرحات طلبة احمد</t>
  </si>
  <si>
    <t>محمود شهدي الشابوري</t>
  </si>
  <si>
    <t>عماد حمدي فهمي</t>
  </si>
  <si>
    <t>ناجي فتوح طرباي</t>
  </si>
  <si>
    <t>فرحات طلبه احمد</t>
  </si>
  <si>
    <t>رضا شهدي الشبوري</t>
  </si>
  <si>
    <t>رمضان طرباي طرباي</t>
  </si>
  <si>
    <t>احمد جميل عبد الرحمن</t>
  </si>
  <si>
    <t>فوزي شحتو عبد الوهاب</t>
  </si>
  <si>
    <t>خالد عبد المنعم برهام</t>
  </si>
  <si>
    <t>إبراهيم محمد مصطفي</t>
  </si>
  <si>
    <t>شريف محمد الشحات</t>
  </si>
  <si>
    <t>فاطمة نجيب محمد حسنين</t>
  </si>
  <si>
    <t>احمد عبد المنعم برهام</t>
  </si>
  <si>
    <t>محمود رافت عبد الهادي</t>
  </si>
  <si>
    <t>احمد يوسف عبد الدايم</t>
  </si>
  <si>
    <t>علاء كماال السيد المرسي</t>
  </si>
  <si>
    <t>أسامة محمد الشحات</t>
  </si>
  <si>
    <t>موهوب عبد السلام عبد المجيد</t>
  </si>
  <si>
    <t>سعد صلاح امين</t>
  </si>
  <si>
    <t>دراوة</t>
  </si>
  <si>
    <t>إيهاب بكر داود</t>
  </si>
  <si>
    <t>حملي فؤاد عبد الحي</t>
  </si>
  <si>
    <t>ثروت طلعت عبد الحي</t>
  </si>
  <si>
    <t>فوزي شحنو عبد الوهاب</t>
  </si>
  <si>
    <t>ناصر ظريف زكي</t>
  </si>
  <si>
    <t>علاء محمد مصطفي</t>
  </si>
  <si>
    <t>حامد فاروق</t>
  </si>
  <si>
    <t>صادق محمد صادق</t>
  </si>
  <si>
    <t>علاء محمد صادق</t>
  </si>
  <si>
    <t>فاضل علي البدري</t>
  </si>
  <si>
    <t>محمد صلاح رجب</t>
  </si>
  <si>
    <t>محمود الغزوني عطوة</t>
  </si>
  <si>
    <t>محمد سعد الشربيني</t>
  </si>
  <si>
    <t>عبده الشربيي سنار</t>
  </si>
  <si>
    <t xml:space="preserve">مدحت عصام فتحي </t>
  </si>
  <si>
    <t>اسامة عصام فتحي</t>
  </si>
  <si>
    <t>جرجير</t>
  </si>
  <si>
    <t>علاء محمد الدوماني</t>
  </si>
  <si>
    <t>عباس أنور المتولي</t>
  </si>
  <si>
    <t>صبري عبد اللطيف لطفي</t>
  </si>
  <si>
    <t>محمد فتحي عبد الجليل</t>
  </si>
  <si>
    <t>عادل فتحي عبد الجليل</t>
  </si>
  <si>
    <t>حاتم المحمودي شومة</t>
  </si>
  <si>
    <t>إبراهيم سيد احمد</t>
  </si>
  <si>
    <t>سامح احمد إبراهيم</t>
  </si>
  <si>
    <t>محمد محمود احمد</t>
  </si>
  <si>
    <t>محمد حجازي البسيوني</t>
  </si>
  <si>
    <t>علي محمد الهواري</t>
  </si>
  <si>
    <t>ايمن أبو الفتوح صبحي</t>
  </si>
  <si>
    <t>محمد الظريف عوض</t>
  </si>
  <si>
    <t>محمد عبد المنعم محمد هلال</t>
  </si>
  <si>
    <t>رمضان علي أبو حسين</t>
  </si>
  <si>
    <t>نشات حسني سعد العزوني</t>
  </si>
  <si>
    <t>محمد شوقي شفيق</t>
  </si>
  <si>
    <t>عبد اللطيف إبراهيم غزي</t>
  </si>
  <si>
    <t>عادل السيد زكي</t>
  </si>
  <si>
    <t>محمدي عبد النبي إسماعيل</t>
  </si>
  <si>
    <t>يوسف محمد العوضي</t>
  </si>
  <si>
    <t>وليد عبد النبي إسماعيل</t>
  </si>
  <si>
    <t>إسماعيل عبد النبي إسماعيل</t>
  </si>
  <si>
    <t>محمد فتوح عطوه</t>
  </si>
  <si>
    <t>الشافعي عبده عطوة</t>
  </si>
  <si>
    <t>عوض ظريف زكي</t>
  </si>
  <si>
    <t>حامد ظريف زكي</t>
  </si>
  <si>
    <t>جميل ظريف زكي</t>
  </si>
  <si>
    <t>احمد عبد الله شحاته</t>
  </si>
  <si>
    <t>بكر بكر فهمي</t>
  </si>
  <si>
    <t>حسام جميل عبد الرحمن</t>
  </si>
  <si>
    <t>عطية السيد نصر</t>
  </si>
  <si>
    <t>رمزي محمود علي</t>
  </si>
  <si>
    <t>سمير حافظ داود</t>
  </si>
  <si>
    <t>مرتضي رشاد البسطويسي</t>
  </si>
  <si>
    <t>عبد القادر عبد الله السيد</t>
  </si>
  <si>
    <t>ايمن عبد الحي سيد احمد</t>
  </si>
  <si>
    <t>رمزي محمود حسنين</t>
  </si>
  <si>
    <t>عادل المحمدي فتوح</t>
  </si>
  <si>
    <t>مدير الجمعية الزراعية</t>
  </si>
  <si>
    <t>المشرف الزراعي</t>
  </si>
  <si>
    <t>مهندس الشركة</t>
  </si>
  <si>
    <t>اوصي بالاعتماد</t>
  </si>
  <si>
    <t>مساعد مدير الاعمال</t>
  </si>
  <si>
    <t>مدير الاعمال</t>
  </si>
  <si>
    <t>يعتمد ,,,,,, مدير عام الإدارة</t>
  </si>
  <si>
    <t>كشف اجمالي تالف الزراعة</t>
  </si>
  <si>
    <t>تاريخ الاتلاف               /             /            20</t>
  </si>
  <si>
    <t>قـــــــــــرار اللجنــــــــــــه</t>
  </si>
  <si>
    <t>عمدة / شيخ البلد</t>
  </si>
  <si>
    <r>
      <t xml:space="preserve">نقر نحن عمدة ومشايخ ناحية </t>
    </r>
    <r>
      <rPr>
        <sz val="11"/>
        <color theme="1"/>
        <rFont val="Calibri"/>
        <family val="2"/>
        <scheme val="minor"/>
      </rPr>
      <t>:.........................</t>
    </r>
    <r>
      <rPr>
        <b/>
        <sz val="11"/>
        <color theme="1"/>
        <rFont val="Calibri"/>
        <family val="2"/>
        <scheme val="minor"/>
      </rPr>
      <t xml:space="preserve"> مركز </t>
    </r>
    <r>
      <rPr>
        <sz val="11"/>
        <color theme="1"/>
        <rFont val="Calibri"/>
        <family val="2"/>
        <scheme val="minor"/>
      </rPr>
      <t>..................</t>
    </r>
    <r>
      <rPr>
        <b/>
        <sz val="11"/>
        <color theme="1"/>
        <rFont val="Calibri"/>
        <family val="2"/>
        <scheme val="minor"/>
      </rPr>
      <t xml:space="preserve"> محافظة </t>
    </r>
    <r>
      <rPr>
        <sz val="11"/>
        <color theme="1"/>
        <rFont val="Calibri"/>
        <family val="2"/>
        <scheme val="minor"/>
      </rPr>
      <t>........................</t>
    </r>
    <r>
      <rPr>
        <b/>
        <sz val="11"/>
        <color theme="1"/>
        <rFont val="Calibri"/>
        <family val="2"/>
        <scheme val="minor"/>
      </rPr>
      <t xml:space="preserve"> بانه قد تم تحديد أسماء الزراع أصحاب الزراعات التالفة نتيجة تنفيذ انشاء المصارف المغطاه في أراضيهم وتحت مسئوليتنا</t>
    </r>
  </si>
  <si>
    <t>بحضورنا وبارشادنا وتحت مسئوليتنا</t>
  </si>
  <si>
    <t>رقم المزارع</t>
  </si>
  <si>
    <t>قامت اللجنه المشكلة طبقا للقرار الوزاري رقم 1 لسنة 1973 بتحديد أسماء المزارعين أصحاب الزراعات التالفة ومقدار تعويض تالف الزراعة المستحق لكل منهم بالاستعانة باعضاء الجمعية الزراعية ورجال الإدارة المحليين  وقررت صرف التعويضات المبينة بعاليه</t>
  </si>
  <si>
    <t xml:space="preserve">رمزي محمود علي </t>
  </si>
  <si>
    <t>+ دمغة توقيع</t>
  </si>
  <si>
    <t>الاستقطاعات</t>
  </si>
  <si>
    <t>المبلغ من</t>
  </si>
</sst>
</file>

<file path=xl/styles.xml><?xml version="1.0" encoding="utf-8"?>
<styleSheet xmlns="http://schemas.openxmlformats.org/spreadsheetml/2006/main" xmlns:mc="http://schemas.openxmlformats.org/markup-compatibility/2006" xmlns:x14ac="http://schemas.microsoft.com/office/spreadsheetml/2009/9/ac" mc:Ignorable="x14ac">
  <fonts count="14" x14ac:knownFonts="1">
    <font>
      <sz val="11"/>
      <color theme="1"/>
      <name val="Calibri"/>
      <family val="2"/>
      <charset val="178"/>
      <scheme val="minor"/>
    </font>
    <font>
      <sz val="11"/>
      <color theme="1"/>
      <name val="Calibri"/>
      <family val="2"/>
      <scheme val="minor"/>
    </font>
    <font>
      <b/>
      <sz val="12"/>
      <color theme="1"/>
      <name val="Calibri"/>
      <family val="2"/>
      <scheme val="minor"/>
    </font>
    <font>
      <b/>
      <sz val="14"/>
      <color theme="1"/>
      <name val="Calibri"/>
      <family val="2"/>
      <scheme val="minor"/>
    </font>
    <font>
      <b/>
      <sz val="11"/>
      <color theme="1"/>
      <name val="Calibri"/>
      <family val="2"/>
      <scheme val="minor"/>
    </font>
    <font>
      <sz val="12"/>
      <color theme="1"/>
      <name val="Calibri"/>
      <family val="2"/>
      <scheme val="minor"/>
    </font>
    <font>
      <b/>
      <sz val="16"/>
      <color theme="1"/>
      <name val="Calibri"/>
      <family val="2"/>
      <scheme val="minor"/>
    </font>
    <font>
      <b/>
      <sz val="14"/>
      <color theme="1"/>
      <name val="Calibri Light"/>
      <family val="1"/>
      <scheme val="major"/>
    </font>
    <font>
      <sz val="11"/>
      <color rgb="FF660033"/>
      <name val="Calibri"/>
      <family val="2"/>
      <charset val="178"/>
      <scheme val="minor"/>
    </font>
    <font>
      <b/>
      <sz val="11"/>
      <color rgb="FF660033"/>
      <name val="Calibri"/>
      <family val="2"/>
      <scheme val="minor"/>
    </font>
    <font>
      <b/>
      <sz val="12"/>
      <color rgb="FF660033"/>
      <name val="Calibri"/>
      <family val="2"/>
      <scheme val="minor"/>
    </font>
    <font>
      <sz val="14"/>
      <color rgb="FF660033"/>
      <name val="Times New Roman"/>
      <family val="1"/>
    </font>
    <font>
      <b/>
      <sz val="11"/>
      <color rgb="FF0033CC"/>
      <name val="Calibri"/>
      <family val="2"/>
      <scheme val="minor"/>
    </font>
    <font>
      <b/>
      <sz val="12"/>
      <color rgb="FFFF0000"/>
      <name val="Calibri"/>
      <family val="2"/>
      <scheme val="minor"/>
    </font>
  </fonts>
  <fills count="5">
    <fill>
      <patternFill patternType="none"/>
    </fill>
    <fill>
      <patternFill patternType="gray125"/>
    </fill>
    <fill>
      <patternFill patternType="solid">
        <fgColor rgb="FFFFFF00"/>
        <bgColor indexed="64"/>
      </patternFill>
    </fill>
    <fill>
      <patternFill patternType="solid">
        <fgColor theme="7" tint="0.59999389629810485"/>
        <bgColor indexed="64"/>
      </patternFill>
    </fill>
    <fill>
      <patternFill patternType="solid">
        <fgColor theme="0"/>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double">
        <color auto="1"/>
      </left>
      <right style="double">
        <color auto="1"/>
      </right>
      <top style="double">
        <color auto="1"/>
      </top>
      <bottom style="double">
        <color auto="1"/>
      </bottom>
      <diagonal/>
    </border>
    <border>
      <left style="double">
        <color auto="1"/>
      </left>
      <right/>
      <top style="double">
        <color auto="1"/>
      </top>
      <bottom style="double">
        <color auto="1"/>
      </bottom>
      <diagonal/>
    </border>
    <border>
      <left/>
      <right style="double">
        <color auto="1"/>
      </right>
      <top style="double">
        <color auto="1"/>
      </top>
      <bottom style="double">
        <color auto="1"/>
      </bottom>
      <diagonal/>
    </border>
    <border>
      <left style="double">
        <color indexed="64"/>
      </left>
      <right style="thin">
        <color indexed="64"/>
      </right>
      <top style="double">
        <color indexed="64"/>
      </top>
      <bottom style="dashed">
        <color indexed="64"/>
      </bottom>
      <diagonal/>
    </border>
    <border>
      <left style="thin">
        <color indexed="64"/>
      </left>
      <right style="thin">
        <color indexed="64"/>
      </right>
      <top style="double">
        <color indexed="64"/>
      </top>
      <bottom style="dashed">
        <color indexed="64"/>
      </bottom>
      <diagonal/>
    </border>
    <border>
      <left style="thin">
        <color indexed="64"/>
      </left>
      <right style="double">
        <color indexed="64"/>
      </right>
      <top style="double">
        <color indexed="64"/>
      </top>
      <bottom style="dashed">
        <color indexed="64"/>
      </bottom>
      <diagonal/>
    </border>
    <border>
      <left style="double">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double">
        <color indexed="64"/>
      </right>
      <top style="dashed">
        <color indexed="64"/>
      </top>
      <bottom style="dashed">
        <color indexed="64"/>
      </bottom>
      <diagonal/>
    </border>
    <border>
      <left style="double">
        <color indexed="64"/>
      </left>
      <right style="thin">
        <color indexed="64"/>
      </right>
      <top style="dashed">
        <color indexed="64"/>
      </top>
      <bottom style="double">
        <color indexed="64"/>
      </bottom>
      <diagonal/>
    </border>
    <border>
      <left style="thin">
        <color indexed="64"/>
      </left>
      <right style="thin">
        <color indexed="64"/>
      </right>
      <top style="dashed">
        <color indexed="64"/>
      </top>
      <bottom style="double">
        <color indexed="64"/>
      </bottom>
      <diagonal/>
    </border>
    <border>
      <left style="thin">
        <color indexed="64"/>
      </left>
      <right style="double">
        <color indexed="64"/>
      </right>
      <top style="dashed">
        <color indexed="64"/>
      </top>
      <bottom style="double">
        <color indexed="64"/>
      </bottom>
      <diagonal/>
    </border>
    <border>
      <left style="double">
        <color auto="1"/>
      </left>
      <right style="double">
        <color auto="1"/>
      </right>
      <top style="double">
        <color auto="1"/>
      </top>
      <bottom/>
      <diagonal/>
    </border>
    <border>
      <left style="double">
        <color auto="1"/>
      </left>
      <right style="double">
        <color auto="1"/>
      </right>
      <top/>
      <bottom style="double">
        <color auto="1"/>
      </bottom>
      <diagonal/>
    </border>
    <border>
      <left/>
      <right/>
      <top style="double">
        <color auto="1"/>
      </top>
      <bottom style="double">
        <color auto="1"/>
      </bottom>
      <diagonal/>
    </border>
    <border>
      <left style="thin">
        <color auto="1"/>
      </left>
      <right style="thin">
        <color auto="1"/>
      </right>
      <top/>
      <bottom style="dashed">
        <color auto="1"/>
      </bottom>
      <diagonal/>
    </border>
    <border>
      <left style="thin">
        <color auto="1"/>
      </left>
      <right style="thin">
        <color auto="1"/>
      </right>
      <top style="thin">
        <color indexed="64"/>
      </top>
      <bottom style="dashed">
        <color auto="1"/>
      </bottom>
      <diagonal/>
    </border>
    <border>
      <left style="thin">
        <color indexed="64"/>
      </left>
      <right style="thin">
        <color indexed="64"/>
      </right>
      <top style="double">
        <color indexed="64"/>
      </top>
      <bottom/>
      <diagonal/>
    </border>
    <border>
      <left style="thin">
        <color indexed="64"/>
      </left>
      <right style="thin">
        <color indexed="64"/>
      </right>
      <top/>
      <bottom/>
      <diagonal/>
    </border>
    <border>
      <left style="thin">
        <color indexed="64"/>
      </left>
      <right style="thin">
        <color indexed="64"/>
      </right>
      <top style="dashed">
        <color indexed="64"/>
      </top>
      <bottom style="thin">
        <color indexed="64"/>
      </bottom>
      <diagonal/>
    </border>
    <border>
      <left style="thin">
        <color indexed="64"/>
      </left>
      <right style="double">
        <color indexed="64"/>
      </right>
      <top/>
      <bottom style="dashed">
        <color indexed="64"/>
      </bottom>
      <diagonal/>
    </border>
    <border>
      <left style="thin">
        <color indexed="64"/>
      </left>
      <right style="double">
        <color indexed="64"/>
      </right>
      <top style="dashed">
        <color indexed="64"/>
      </top>
      <bottom style="thin">
        <color indexed="64"/>
      </bottom>
      <diagonal/>
    </border>
    <border>
      <left style="thin">
        <color auto="1"/>
      </left>
      <right style="double">
        <color indexed="64"/>
      </right>
      <top style="thin">
        <color indexed="64"/>
      </top>
      <bottom style="dashed">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dashed">
        <color indexed="64"/>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indexed="64"/>
      </right>
      <top style="double">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dashed">
        <color indexed="64"/>
      </bottom>
      <diagonal/>
    </border>
  </borders>
  <cellStyleXfs count="1">
    <xf numFmtId="0" fontId="0" fillId="0" borderId="0"/>
  </cellStyleXfs>
  <cellXfs count="146">
    <xf numFmtId="0" fontId="0" fillId="0" borderId="0" xfId="0"/>
    <xf numFmtId="0" fontId="2" fillId="0" borderId="0" xfId="0" applyFont="1" applyAlignment="1">
      <alignment horizontal="center" vertical="center" readingOrder="2"/>
    </xf>
    <xf numFmtId="0" fontId="2" fillId="0" borderId="1" xfId="0" applyFont="1" applyBorder="1" applyAlignment="1">
      <alignment horizontal="center" vertical="center" readingOrder="2"/>
    </xf>
    <xf numFmtId="0" fontId="0" fillId="0" borderId="0" xfId="0" applyAlignment="1">
      <alignment readingOrder="2"/>
    </xf>
    <xf numFmtId="0" fontId="0" fillId="0" borderId="0" xfId="0" applyAlignment="1">
      <alignment horizontal="center" readingOrder="2"/>
    </xf>
    <xf numFmtId="0" fontId="4" fillId="0" borderId="0" xfId="0" applyFont="1" applyAlignment="1">
      <alignment readingOrder="2"/>
    </xf>
    <xf numFmtId="0" fontId="4" fillId="0" borderId="0" xfId="0" applyFont="1" applyAlignment="1">
      <alignment horizontal="right" readingOrder="2"/>
    </xf>
    <xf numFmtId="0" fontId="4" fillId="0" borderId="0" xfId="0" applyFont="1" applyAlignment="1">
      <alignment horizontal="center" vertical="center" readingOrder="2"/>
    </xf>
    <xf numFmtId="0" fontId="0" fillId="0" borderId="0" xfId="0" applyAlignment="1">
      <alignment horizontal="center" vertical="center" readingOrder="2"/>
    </xf>
    <xf numFmtId="0" fontId="5" fillId="0" borderId="8" xfId="0" applyFont="1" applyFill="1" applyBorder="1" applyAlignment="1">
      <alignment horizontal="center" vertical="center" readingOrder="2"/>
    </xf>
    <xf numFmtId="0" fontId="5" fillId="0" borderId="11" xfId="0" applyFont="1" applyFill="1" applyBorder="1" applyAlignment="1">
      <alignment horizontal="center" vertical="center" readingOrder="2"/>
    </xf>
    <xf numFmtId="0" fontId="0" fillId="0" borderId="11" xfId="0" applyFill="1" applyBorder="1" applyAlignment="1">
      <alignment horizontal="center" vertical="center" readingOrder="2"/>
    </xf>
    <xf numFmtId="0" fontId="4" fillId="0" borderId="0" xfId="0" applyFont="1" applyBorder="1" applyAlignment="1">
      <alignment horizontal="right" vertical="center" readingOrder="2"/>
    </xf>
    <xf numFmtId="0" fontId="4" fillId="0" borderId="0" xfId="0" applyFont="1" applyAlignment="1">
      <alignment vertical="center" readingOrder="2"/>
    </xf>
    <xf numFmtId="0" fontId="0" fillId="0" borderId="0" xfId="0" applyAlignment="1">
      <alignment vertical="center" readingOrder="2"/>
    </xf>
    <xf numFmtId="0" fontId="2" fillId="0" borderId="4" xfId="0" applyFont="1" applyBorder="1" applyAlignment="1">
      <alignment horizontal="center" vertical="center" readingOrder="2"/>
    </xf>
    <xf numFmtId="0" fontId="0" fillId="0" borderId="7" xfId="0" applyBorder="1" applyAlignment="1">
      <alignment readingOrder="2"/>
    </xf>
    <xf numFmtId="0" fontId="0" fillId="0" borderId="8" xfId="0" applyBorder="1" applyAlignment="1">
      <alignment readingOrder="2"/>
    </xf>
    <xf numFmtId="0" fontId="0" fillId="0" borderId="9" xfId="0" applyBorder="1" applyAlignment="1">
      <alignment readingOrder="2"/>
    </xf>
    <xf numFmtId="0" fontId="0" fillId="0" borderId="10" xfId="0" applyBorder="1" applyAlignment="1">
      <alignment readingOrder="2"/>
    </xf>
    <xf numFmtId="0" fontId="0" fillId="0" borderId="11" xfId="0" applyBorder="1" applyAlignment="1">
      <alignment readingOrder="2"/>
    </xf>
    <xf numFmtId="0" fontId="5" fillId="0" borderId="11" xfId="0" applyFont="1" applyFill="1" applyBorder="1" applyAlignment="1">
      <alignment horizontal="right" vertical="center" readingOrder="2"/>
    </xf>
    <xf numFmtId="0" fontId="0" fillId="0" borderId="12" xfId="0" applyBorder="1" applyAlignment="1">
      <alignment readingOrder="2"/>
    </xf>
    <xf numFmtId="0" fontId="0" fillId="0" borderId="11" xfId="0" applyBorder="1" applyAlignment="1">
      <alignment horizontal="center" readingOrder="2"/>
    </xf>
    <xf numFmtId="0" fontId="0" fillId="0" borderId="13" xfId="0" applyBorder="1" applyAlignment="1">
      <alignment readingOrder="2"/>
    </xf>
    <xf numFmtId="0" fontId="0" fillId="0" borderId="14" xfId="0" applyBorder="1" applyAlignment="1">
      <alignment readingOrder="2"/>
    </xf>
    <xf numFmtId="0" fontId="0" fillId="0" borderId="14" xfId="0" applyBorder="1" applyAlignment="1">
      <alignment horizontal="center" readingOrder="2"/>
    </xf>
    <xf numFmtId="0" fontId="0" fillId="0" borderId="15" xfId="0" applyBorder="1" applyAlignment="1">
      <alignment readingOrder="2"/>
    </xf>
    <xf numFmtId="0" fontId="0" fillId="0" borderId="0" xfId="0" applyBorder="1" applyAlignment="1">
      <alignment readingOrder="2"/>
    </xf>
    <xf numFmtId="0" fontId="0" fillId="0" borderId="0" xfId="0" applyBorder="1" applyAlignment="1">
      <alignment horizontal="center" readingOrder="2"/>
    </xf>
    <xf numFmtId="0" fontId="2" fillId="0" borderId="0" xfId="0" applyFont="1" applyFill="1" applyBorder="1" applyAlignment="1">
      <alignment horizontal="left" vertical="center" readingOrder="2"/>
    </xf>
    <xf numFmtId="0" fontId="0" fillId="0" borderId="14" xfId="0" applyBorder="1" applyAlignment="1">
      <alignment horizontal="center" vertical="center" readingOrder="2"/>
    </xf>
    <xf numFmtId="0" fontId="0" fillId="0" borderId="0" xfId="0" applyAlignment="1">
      <alignment horizontal="right" readingOrder="2"/>
    </xf>
    <xf numFmtId="0" fontId="4" fillId="0" borderId="0" xfId="0" applyFont="1" applyAlignment="1">
      <alignment horizontal="center" readingOrder="2"/>
    </xf>
    <xf numFmtId="0" fontId="2" fillId="0" borderId="4" xfId="0" applyFont="1" applyBorder="1" applyAlignment="1">
      <alignment horizontal="center" vertical="center" wrapText="1" readingOrder="2"/>
    </xf>
    <xf numFmtId="0" fontId="5" fillId="0" borderId="19" xfId="0" applyFont="1" applyFill="1" applyBorder="1" applyAlignment="1">
      <alignment horizontal="center" vertical="center" readingOrder="2"/>
    </xf>
    <xf numFmtId="0" fontId="5" fillId="0" borderId="11" xfId="0" applyFont="1" applyFill="1" applyBorder="1" applyAlignment="1">
      <alignment readingOrder="2"/>
    </xf>
    <xf numFmtId="0" fontId="2" fillId="0" borderId="11" xfId="0" applyFont="1" applyFill="1" applyBorder="1" applyAlignment="1">
      <alignment horizontal="center" vertical="center" readingOrder="2"/>
    </xf>
    <xf numFmtId="0" fontId="2" fillId="0" borderId="0" xfId="0" applyFont="1" applyAlignment="1">
      <alignment horizontal="center" vertical="center" readingOrder="2"/>
    </xf>
    <xf numFmtId="0" fontId="4" fillId="0" borderId="0" xfId="0" applyFont="1" applyBorder="1" applyAlignment="1">
      <alignment horizontal="center" vertical="center" readingOrder="2"/>
    </xf>
    <xf numFmtId="0" fontId="0" fillId="0" borderId="0" xfId="0" applyBorder="1" applyAlignment="1">
      <alignment horizontal="center" vertical="center" readingOrder="2"/>
    </xf>
    <xf numFmtId="0" fontId="0" fillId="0" borderId="11" xfId="0" applyBorder="1" applyAlignment="1">
      <alignment horizontal="center" vertical="center" readingOrder="2"/>
    </xf>
    <xf numFmtId="0" fontId="0" fillId="0" borderId="8" xfId="0" applyBorder="1" applyAlignment="1">
      <alignment horizontal="center" vertical="center" readingOrder="2"/>
    </xf>
    <xf numFmtId="0" fontId="0" fillId="0" borderId="19" xfId="0" applyFill="1" applyBorder="1" applyAlignment="1">
      <alignment horizontal="center" vertical="center" readingOrder="2"/>
    </xf>
    <xf numFmtId="0" fontId="0" fillId="0" borderId="19" xfId="0" applyBorder="1" applyAlignment="1">
      <alignment readingOrder="2"/>
    </xf>
    <xf numFmtId="0" fontId="0" fillId="0" borderId="19" xfId="0" applyBorder="1" applyAlignment="1">
      <alignment horizontal="center" vertical="center" readingOrder="2"/>
    </xf>
    <xf numFmtId="0" fontId="0" fillId="0" borderId="23" xfId="0" applyBorder="1" applyAlignment="1">
      <alignment readingOrder="2"/>
    </xf>
    <xf numFmtId="0" fontId="5" fillId="0" borderId="23" xfId="0" applyFont="1" applyFill="1" applyBorder="1" applyAlignment="1">
      <alignment horizontal="center" vertical="center" readingOrder="2"/>
    </xf>
    <xf numFmtId="0" fontId="0" fillId="0" borderId="23" xfId="0" applyBorder="1" applyAlignment="1">
      <alignment horizontal="center" vertical="center" readingOrder="2"/>
    </xf>
    <xf numFmtId="0" fontId="0" fillId="0" borderId="24" xfId="0" applyBorder="1" applyAlignment="1">
      <alignment readingOrder="2"/>
    </xf>
    <xf numFmtId="0" fontId="0" fillId="0" borderId="25" xfId="0" applyBorder="1" applyAlignment="1">
      <alignment readingOrder="2"/>
    </xf>
    <xf numFmtId="0" fontId="5" fillId="0" borderId="20" xfId="0" applyFont="1" applyFill="1" applyBorder="1" applyAlignment="1">
      <alignment horizontal="center" vertical="center" readingOrder="2"/>
    </xf>
    <xf numFmtId="0" fontId="0" fillId="0" borderId="20" xfId="0" applyFill="1" applyBorder="1" applyAlignment="1">
      <alignment horizontal="center" vertical="center" readingOrder="2"/>
    </xf>
    <xf numFmtId="0" fontId="0" fillId="0" borderId="20" xfId="0" applyBorder="1" applyAlignment="1">
      <alignment readingOrder="2"/>
    </xf>
    <xf numFmtId="0" fontId="0" fillId="0" borderId="20" xfId="0" applyBorder="1" applyAlignment="1">
      <alignment horizontal="center" vertical="center" readingOrder="2"/>
    </xf>
    <xf numFmtId="0" fontId="0" fillId="0" borderId="26" xfId="0" applyBorder="1" applyAlignment="1">
      <alignment readingOrder="2"/>
    </xf>
    <xf numFmtId="0" fontId="0" fillId="0" borderId="23" xfId="0" applyBorder="1" applyAlignment="1">
      <alignment horizontal="center" readingOrder="2"/>
    </xf>
    <xf numFmtId="2" fontId="0" fillId="0" borderId="11" xfId="0" applyNumberFormat="1" applyBorder="1" applyAlignment="1">
      <alignment horizontal="center" vertical="center" readingOrder="2"/>
    </xf>
    <xf numFmtId="2" fontId="0" fillId="0" borderId="11" xfId="0" applyNumberFormat="1" applyFill="1" applyBorder="1" applyAlignment="1">
      <alignment horizontal="center" vertical="center" readingOrder="2"/>
    </xf>
    <xf numFmtId="2" fontId="5" fillId="0" borderId="11" xfId="0" applyNumberFormat="1" applyFont="1" applyFill="1" applyBorder="1" applyAlignment="1">
      <alignment horizontal="center" vertical="center" readingOrder="2"/>
    </xf>
    <xf numFmtId="2" fontId="0" fillId="0" borderId="14" xfId="0" applyNumberFormat="1" applyBorder="1" applyAlignment="1">
      <alignment horizontal="center" vertical="center" readingOrder="2"/>
    </xf>
    <xf numFmtId="2" fontId="4" fillId="0" borderId="14" xfId="0" applyNumberFormat="1" applyFont="1" applyBorder="1" applyAlignment="1">
      <alignment horizontal="center" vertical="center" readingOrder="2"/>
    </xf>
    <xf numFmtId="2" fontId="0" fillId="0" borderId="0" xfId="0" applyNumberFormat="1" applyAlignment="1">
      <alignment horizontal="center" vertical="center" readingOrder="2"/>
    </xf>
    <xf numFmtId="2" fontId="4" fillId="0" borderId="0" xfId="0" applyNumberFormat="1" applyFont="1" applyAlignment="1">
      <alignment horizontal="center" vertical="center" readingOrder="2"/>
    </xf>
    <xf numFmtId="2" fontId="2" fillId="0" borderId="4" xfId="0" applyNumberFormat="1" applyFont="1" applyBorder="1" applyAlignment="1">
      <alignment horizontal="center" vertical="center" readingOrder="2"/>
    </xf>
    <xf numFmtId="2" fontId="0" fillId="0" borderId="0" xfId="0" applyNumberFormat="1" applyBorder="1" applyAlignment="1">
      <alignment horizontal="center" vertical="center" readingOrder="2"/>
    </xf>
    <xf numFmtId="0" fontId="0" fillId="0" borderId="8" xfId="0" applyFill="1" applyBorder="1" applyAlignment="1">
      <alignment horizontal="center" vertical="center" readingOrder="2"/>
    </xf>
    <xf numFmtId="0" fontId="5" fillId="0" borderId="23" xfId="0" applyFont="1" applyFill="1" applyBorder="1" applyAlignment="1">
      <alignment horizontal="right" vertical="center" readingOrder="2"/>
    </xf>
    <xf numFmtId="0" fontId="0" fillId="0" borderId="23" xfId="0" applyFill="1" applyBorder="1" applyAlignment="1">
      <alignment horizontal="center" vertical="center" readingOrder="2"/>
    </xf>
    <xf numFmtId="0" fontId="2" fillId="0" borderId="20" xfId="0" applyFont="1" applyFill="1" applyBorder="1" applyAlignment="1">
      <alignment horizontal="right" vertical="center" readingOrder="2"/>
    </xf>
    <xf numFmtId="0" fontId="2" fillId="0" borderId="8" xfId="0" applyFont="1" applyFill="1" applyBorder="1" applyAlignment="1">
      <alignment horizontal="right" vertical="center" readingOrder="2"/>
    </xf>
    <xf numFmtId="0" fontId="2" fillId="0" borderId="19" xfId="0" applyFont="1" applyFill="1" applyBorder="1" applyAlignment="1">
      <alignment horizontal="right" vertical="center" readingOrder="2"/>
    </xf>
    <xf numFmtId="0" fontId="2" fillId="0" borderId="11" xfId="0" applyFont="1" applyFill="1" applyBorder="1" applyAlignment="1">
      <alignment horizontal="right" vertical="center" readingOrder="2"/>
    </xf>
    <xf numFmtId="0" fontId="4" fillId="0" borderId="23" xfId="0" applyFont="1" applyBorder="1" applyAlignment="1">
      <alignment readingOrder="2"/>
    </xf>
    <xf numFmtId="0" fontId="4" fillId="0" borderId="23" xfId="0" applyFont="1" applyBorder="1" applyAlignment="1">
      <alignment horizontal="center" readingOrder="2"/>
    </xf>
    <xf numFmtId="49" fontId="2" fillId="0" borderId="1" xfId="0" applyNumberFormat="1" applyFont="1" applyBorder="1" applyAlignment="1">
      <alignment horizontal="center" vertical="center" readingOrder="2"/>
    </xf>
    <xf numFmtId="0" fontId="2" fillId="0" borderId="4" xfId="0" applyFont="1" applyBorder="1" applyAlignment="1">
      <alignment horizontal="center" vertical="center" wrapText="1" readingOrder="2"/>
    </xf>
    <xf numFmtId="0" fontId="2" fillId="0" borderId="1" xfId="0" applyFont="1" applyBorder="1" applyAlignment="1">
      <alignment horizontal="center" vertical="center" readingOrder="2"/>
    </xf>
    <xf numFmtId="0" fontId="0" fillId="0" borderId="28" xfId="0" applyBorder="1"/>
    <xf numFmtId="1" fontId="3" fillId="2" borderId="0" xfId="0" applyNumberFormat="1" applyFont="1" applyFill="1" applyAlignment="1">
      <alignment vertical="center"/>
    </xf>
    <xf numFmtId="1" fontId="7" fillId="2" borderId="0" xfId="0" applyNumberFormat="1" applyFont="1" applyFill="1" applyBorder="1" applyAlignment="1">
      <alignment vertical="center"/>
    </xf>
    <xf numFmtId="0" fontId="8" fillId="0" borderId="0" xfId="0" applyFont="1" applyAlignment="1">
      <alignment readingOrder="2"/>
    </xf>
    <xf numFmtId="2" fontId="8" fillId="0" borderId="0" xfId="0" applyNumberFormat="1" applyFont="1" applyAlignment="1">
      <alignment horizontal="center" vertical="center" readingOrder="2"/>
    </xf>
    <xf numFmtId="0" fontId="9" fillId="0" borderId="0" xfId="0" applyFont="1" applyBorder="1" applyAlignment="1">
      <alignment horizontal="right" vertical="center" readingOrder="2"/>
    </xf>
    <xf numFmtId="2" fontId="9" fillId="0" borderId="0" xfId="0" applyNumberFormat="1" applyFont="1" applyAlignment="1">
      <alignment horizontal="center" vertical="center" readingOrder="2"/>
    </xf>
    <xf numFmtId="0" fontId="10" fillId="0" borderId="4" xfId="0" applyFont="1" applyBorder="1" applyAlignment="1">
      <alignment horizontal="center" vertical="center" wrapText="1" readingOrder="2"/>
    </xf>
    <xf numFmtId="2" fontId="10" fillId="0" borderId="4" xfId="0" applyNumberFormat="1" applyFont="1" applyBorder="1" applyAlignment="1">
      <alignment horizontal="center" vertical="center" readingOrder="2"/>
    </xf>
    <xf numFmtId="1" fontId="11" fillId="0" borderId="1" xfId="0" applyNumberFormat="1" applyFont="1" applyFill="1" applyBorder="1" applyAlignment="1">
      <alignment horizontal="center" vertical="center" shrinkToFit="1"/>
    </xf>
    <xf numFmtId="0" fontId="11" fillId="0" borderId="1" xfId="0" applyFont="1" applyFill="1" applyBorder="1" applyAlignment="1">
      <alignment horizontal="center" vertical="center" shrinkToFit="1"/>
    </xf>
    <xf numFmtId="0" fontId="8" fillId="0" borderId="11" xfId="0" applyFont="1" applyFill="1" applyBorder="1" applyAlignment="1">
      <alignment readingOrder="2"/>
    </xf>
    <xf numFmtId="2" fontId="8" fillId="0" borderId="19" xfId="0" applyNumberFormat="1" applyFont="1" applyBorder="1" applyAlignment="1">
      <alignment horizontal="center" vertical="center" readingOrder="2"/>
    </xf>
    <xf numFmtId="0" fontId="8" fillId="0" borderId="14" xfId="0" applyFont="1" applyBorder="1" applyAlignment="1">
      <alignment readingOrder="2"/>
    </xf>
    <xf numFmtId="2" fontId="9" fillId="0" borderId="14" xfId="0" applyNumberFormat="1" applyFont="1" applyBorder="1" applyAlignment="1">
      <alignment horizontal="center" vertical="center" readingOrder="2"/>
    </xf>
    <xf numFmtId="0" fontId="8" fillId="0" borderId="0" xfId="0" applyFont="1" applyBorder="1" applyAlignment="1">
      <alignment readingOrder="2"/>
    </xf>
    <xf numFmtId="2" fontId="8" fillId="0" borderId="0" xfId="0" applyNumberFormat="1" applyFont="1" applyBorder="1" applyAlignment="1">
      <alignment horizontal="center" vertical="center" readingOrder="2"/>
    </xf>
    <xf numFmtId="0" fontId="8" fillId="0" borderId="0" xfId="0" applyFont="1" applyAlignment="1">
      <alignment horizontal="right" readingOrder="2"/>
    </xf>
    <xf numFmtId="0" fontId="9" fillId="0" borderId="0" xfId="0" applyFont="1" applyAlignment="1">
      <alignment readingOrder="2"/>
    </xf>
    <xf numFmtId="0" fontId="8" fillId="0" borderId="29" xfId="0" applyFont="1" applyBorder="1" applyAlignment="1">
      <alignment horizontal="center"/>
    </xf>
    <xf numFmtId="0" fontId="8" fillId="0" borderId="11" xfId="0" applyFont="1" applyBorder="1" applyAlignment="1">
      <alignment horizontal="center" readingOrder="2"/>
    </xf>
    <xf numFmtId="2" fontId="8" fillId="0" borderId="11" xfId="0" applyNumberFormat="1" applyFont="1" applyBorder="1" applyAlignment="1">
      <alignment horizontal="center" vertical="center" readingOrder="2"/>
    </xf>
    <xf numFmtId="0" fontId="8" fillId="0" borderId="14" xfId="0" applyFont="1" applyBorder="1" applyAlignment="1">
      <alignment horizontal="center" readingOrder="2"/>
    </xf>
    <xf numFmtId="2" fontId="8" fillId="0" borderId="14" xfId="0" applyNumberFormat="1" applyFont="1" applyBorder="1" applyAlignment="1">
      <alignment horizontal="center" vertical="center" readingOrder="2"/>
    </xf>
    <xf numFmtId="2" fontId="8" fillId="0" borderId="11" xfId="0" applyNumberFormat="1" applyFont="1" applyFill="1" applyBorder="1" applyAlignment="1">
      <alignment horizontal="center" vertical="center" readingOrder="2"/>
    </xf>
    <xf numFmtId="0" fontId="8" fillId="0" borderId="11" xfId="0" applyFont="1" applyBorder="1" applyAlignment="1">
      <alignment readingOrder="2"/>
    </xf>
    <xf numFmtId="1" fontId="12" fillId="3" borderId="30" xfId="0" applyNumberFormat="1" applyFont="1" applyFill="1" applyBorder="1" applyAlignment="1">
      <alignment horizontal="center"/>
    </xf>
    <xf numFmtId="0" fontId="12" fillId="3" borderId="31" xfId="0" applyFont="1" applyFill="1" applyBorder="1" applyAlignment="1">
      <alignment horizontal="center"/>
    </xf>
    <xf numFmtId="0" fontId="0" fillId="3" borderId="0" xfId="0" applyFill="1" applyAlignment="1">
      <alignment readingOrder="2"/>
    </xf>
    <xf numFmtId="1" fontId="4" fillId="0" borderId="35" xfId="0" applyNumberFormat="1" applyFont="1" applyBorder="1" applyAlignment="1">
      <alignment horizontal="center" vertical="center" readingOrder="2"/>
    </xf>
    <xf numFmtId="1" fontId="4" fillId="0" borderId="34" xfId="0" applyNumberFormat="1" applyFont="1" applyBorder="1" applyAlignment="1">
      <alignment horizontal="center" vertical="center" readingOrder="2"/>
    </xf>
    <xf numFmtId="1" fontId="4" fillId="0" borderId="2" xfId="0" applyNumberFormat="1" applyFont="1" applyBorder="1" applyAlignment="1">
      <alignment horizontal="center" vertical="center" readingOrder="2"/>
    </xf>
    <xf numFmtId="1" fontId="4" fillId="0" borderId="3" xfId="0" applyNumberFormat="1" applyFont="1" applyBorder="1" applyAlignment="1">
      <alignment horizontal="center" vertical="center" readingOrder="2"/>
    </xf>
    <xf numFmtId="1" fontId="4" fillId="0" borderId="33" xfId="0" applyNumberFormat="1" applyFont="1" applyBorder="1" applyAlignment="1">
      <alignment horizontal="center" vertical="center" readingOrder="2"/>
    </xf>
    <xf numFmtId="1" fontId="4" fillId="0" borderId="36" xfId="0" applyNumberFormat="1" applyFont="1" applyBorder="1" applyAlignment="1">
      <alignment horizontal="center" vertical="center" readingOrder="2"/>
    </xf>
    <xf numFmtId="1" fontId="4" fillId="0" borderId="22" xfId="0" applyNumberFormat="1" applyFont="1" applyBorder="1" applyAlignment="1">
      <alignment horizontal="center" vertical="center" readingOrder="2"/>
    </xf>
    <xf numFmtId="1" fontId="4" fillId="0" borderId="19" xfId="0" applyNumberFormat="1" applyFont="1" applyBorder="1" applyAlignment="1">
      <alignment horizontal="center" vertical="center" readingOrder="2"/>
    </xf>
    <xf numFmtId="1" fontId="4" fillId="0" borderId="32" xfId="0" applyNumberFormat="1" applyFont="1" applyBorder="1" applyAlignment="1">
      <alignment horizontal="center" vertical="center" readingOrder="2"/>
    </xf>
    <xf numFmtId="1" fontId="0" fillId="0" borderId="21" xfId="0" applyNumberFormat="1" applyBorder="1" applyAlignment="1">
      <alignment horizontal="center" vertical="center" readingOrder="2"/>
    </xf>
    <xf numFmtId="1" fontId="0" fillId="0" borderId="22" xfId="0" applyNumberFormat="1" applyBorder="1" applyAlignment="1">
      <alignment horizontal="center" vertical="center" readingOrder="2"/>
    </xf>
    <xf numFmtId="1" fontId="0" fillId="0" borderId="3" xfId="0" applyNumberFormat="1" applyBorder="1" applyAlignment="1">
      <alignment horizontal="center" vertical="center" readingOrder="2"/>
    </xf>
    <xf numFmtId="1" fontId="4" fillId="4" borderId="2" xfId="0" applyNumberFormat="1" applyFont="1" applyFill="1" applyBorder="1" applyAlignment="1">
      <alignment horizontal="center" vertical="center" readingOrder="2"/>
    </xf>
    <xf numFmtId="1" fontId="4" fillId="4" borderId="22" xfId="0" applyNumberFormat="1" applyFont="1" applyFill="1" applyBorder="1" applyAlignment="1">
      <alignment horizontal="center" vertical="center" readingOrder="2"/>
    </xf>
    <xf numFmtId="1" fontId="4" fillId="4" borderId="19" xfId="0" applyNumberFormat="1" applyFont="1" applyFill="1" applyBorder="1" applyAlignment="1">
      <alignment horizontal="center" vertical="center" readingOrder="2"/>
    </xf>
    <xf numFmtId="1" fontId="4" fillId="4" borderId="3" xfId="0" applyNumberFormat="1" applyFont="1" applyFill="1" applyBorder="1" applyAlignment="1">
      <alignment horizontal="center" vertical="center" readingOrder="2"/>
    </xf>
    <xf numFmtId="1" fontId="4" fillId="0" borderId="21" xfId="0" applyNumberFormat="1" applyFont="1" applyBorder="1" applyAlignment="1">
      <alignment horizontal="center" vertical="center" readingOrder="2"/>
    </xf>
    <xf numFmtId="0" fontId="4" fillId="0" borderId="0" xfId="0" applyFont="1" applyAlignment="1">
      <alignment horizontal="center" vertical="center" readingOrder="2"/>
    </xf>
    <xf numFmtId="0" fontId="3" fillId="0" borderId="0" xfId="0" applyFont="1" applyAlignment="1">
      <alignment horizontal="center" vertical="center" readingOrder="2"/>
    </xf>
    <xf numFmtId="0" fontId="4" fillId="0" borderId="0" xfId="0" applyFont="1" applyAlignment="1">
      <alignment horizontal="right" wrapText="1" readingOrder="2"/>
    </xf>
    <xf numFmtId="0" fontId="4" fillId="0" borderId="0" xfId="0" applyFont="1" applyAlignment="1">
      <alignment horizontal="center" readingOrder="2"/>
    </xf>
    <xf numFmtId="0" fontId="2" fillId="0" borderId="0" xfId="0" applyFont="1" applyAlignment="1">
      <alignment horizontal="center" wrapText="1" readingOrder="2"/>
    </xf>
    <xf numFmtId="0" fontId="3" fillId="0" borderId="0" xfId="0" applyFont="1" applyAlignment="1">
      <alignment horizontal="center" vertical="center" wrapText="1" readingOrder="2"/>
    </xf>
    <xf numFmtId="0" fontId="2" fillId="0" borderId="16" xfId="0" applyFont="1" applyBorder="1" applyAlignment="1">
      <alignment horizontal="center" vertical="center" wrapText="1" readingOrder="2"/>
    </xf>
    <xf numFmtId="0" fontId="2" fillId="0" borderId="17" xfId="0" applyFont="1" applyBorder="1" applyAlignment="1">
      <alignment horizontal="center" vertical="center" wrapText="1" readingOrder="2"/>
    </xf>
    <xf numFmtId="0" fontId="2" fillId="0" borderId="5" xfId="0" applyFont="1" applyBorder="1" applyAlignment="1">
      <alignment horizontal="center" vertical="center" readingOrder="2"/>
    </xf>
    <xf numFmtId="0" fontId="2" fillId="0" borderId="18" xfId="0" applyFont="1" applyBorder="1" applyAlignment="1">
      <alignment horizontal="center" vertical="center" readingOrder="2"/>
    </xf>
    <xf numFmtId="0" fontId="2" fillId="0" borderId="6" xfId="0" applyFont="1" applyBorder="1" applyAlignment="1">
      <alignment horizontal="center" vertical="center" readingOrder="2"/>
    </xf>
    <xf numFmtId="0" fontId="2" fillId="0" borderId="4" xfId="0" applyFont="1" applyBorder="1" applyAlignment="1">
      <alignment horizontal="center" vertical="center" wrapText="1" readingOrder="2"/>
    </xf>
    <xf numFmtId="0" fontId="10" fillId="0" borderId="4" xfId="0" applyFont="1" applyBorder="1" applyAlignment="1">
      <alignment horizontal="center" vertical="center" wrapText="1" readingOrder="2"/>
    </xf>
    <xf numFmtId="0" fontId="2" fillId="0" borderId="16" xfId="0" applyFont="1" applyBorder="1" applyAlignment="1">
      <alignment horizontal="center" vertical="center" readingOrder="2"/>
    </xf>
    <xf numFmtId="0" fontId="2" fillId="0" borderId="17" xfId="0" applyFont="1" applyBorder="1" applyAlignment="1">
      <alignment horizontal="center" vertical="center" readingOrder="2"/>
    </xf>
    <xf numFmtId="0" fontId="6" fillId="0" borderId="0" xfId="0" applyFont="1" applyAlignment="1">
      <alignment horizontal="center" vertical="center" readingOrder="2"/>
    </xf>
    <xf numFmtId="0" fontId="2" fillId="0" borderId="0" xfId="0" applyFont="1" applyAlignment="1">
      <alignment horizontal="center" vertical="center" readingOrder="2"/>
    </xf>
    <xf numFmtId="0" fontId="2" fillId="0" borderId="27" xfId="0" applyFont="1" applyBorder="1" applyAlignment="1">
      <alignment horizontal="center" vertical="center" readingOrder="2"/>
    </xf>
    <xf numFmtId="1" fontId="0" fillId="0" borderId="35" xfId="0" applyNumberFormat="1" applyFill="1" applyBorder="1" applyAlignment="1">
      <alignment horizontal="center" vertical="center" readingOrder="2"/>
    </xf>
    <xf numFmtId="1" fontId="0" fillId="0" borderId="33" xfId="0" applyNumberFormat="1" applyFill="1" applyBorder="1" applyAlignment="1">
      <alignment horizontal="center" vertical="center" readingOrder="2"/>
    </xf>
    <xf numFmtId="1" fontId="0" fillId="0" borderId="34" xfId="0" applyNumberFormat="1" applyFill="1" applyBorder="1" applyAlignment="1">
      <alignment horizontal="center" vertical="center" readingOrder="2"/>
    </xf>
    <xf numFmtId="0" fontId="13" fillId="0" borderId="11" xfId="0" applyFont="1" applyFill="1" applyBorder="1" applyAlignment="1">
      <alignment horizontal="center" vertical="center" readingOrder="2"/>
    </xf>
  </cellXfs>
  <cellStyles count="1">
    <cellStyle name="Normal" xfId="0" builtinId="0"/>
  </cellStyles>
  <dxfs count="273">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0033CC"/>
      <color rgb="FF6600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688"/>
  <sheetViews>
    <sheetView rightToLeft="1" tabSelected="1" view="pageBreakPreview" topLeftCell="B25" zoomScaleNormal="100" zoomScaleSheetLayoutView="100" workbookViewId="0">
      <selection activeCell="O13" sqref="O13"/>
    </sheetView>
  </sheetViews>
  <sheetFormatPr defaultColWidth="9" defaultRowHeight="15" x14ac:dyDescent="0.25"/>
  <cols>
    <col min="1" max="1" width="7.42578125" style="3" customWidth="1"/>
    <col min="2" max="2" width="6.140625" style="3" customWidth="1"/>
    <col min="3" max="4" width="5.28515625" style="3" customWidth="1"/>
    <col min="5" max="5" width="6.28515625" style="3" customWidth="1"/>
    <col min="6" max="6" width="7.85546875" style="3" customWidth="1"/>
    <col min="7" max="7" width="5.28515625" style="3" customWidth="1"/>
    <col min="8" max="8" width="6.85546875" style="8" customWidth="1"/>
    <col min="9" max="9" width="5.85546875" style="81" customWidth="1"/>
    <col min="10" max="10" width="11.85546875" style="82" customWidth="1"/>
    <col min="11" max="11" width="6.140625" style="8" customWidth="1"/>
    <col min="12" max="12" width="7.7109375" style="62" customWidth="1"/>
    <col min="13" max="13" width="6.140625" style="8" customWidth="1"/>
    <col min="14" max="14" width="8" style="8" customWidth="1"/>
    <col min="15" max="15" width="25" style="3" customWidth="1"/>
    <col min="16" max="16" width="19.42578125" style="3" customWidth="1"/>
    <col min="17" max="18" width="0" style="3" hidden="1" customWidth="1"/>
    <col min="19" max="16384" width="9" style="3"/>
  </cols>
  <sheetData>
    <row r="1" spans="1:18" x14ac:dyDescent="0.25">
      <c r="A1" s="5" t="s">
        <v>0</v>
      </c>
    </row>
    <row r="2" spans="1:18" x14ac:dyDescent="0.25">
      <c r="A2" s="5" t="s">
        <v>5</v>
      </c>
    </row>
    <row r="3" spans="1:18" ht="18.75" customHeight="1" x14ac:dyDescent="0.25">
      <c r="A3" s="139" t="s">
        <v>6</v>
      </c>
      <c r="B3" s="139"/>
      <c r="C3" s="139"/>
      <c r="D3" s="139"/>
      <c r="E3" s="139"/>
      <c r="F3" s="139"/>
      <c r="G3" s="139"/>
      <c r="H3" s="139"/>
      <c r="I3" s="139"/>
      <c r="J3" s="139"/>
      <c r="K3" s="139"/>
      <c r="L3" s="139"/>
      <c r="M3" s="139"/>
      <c r="N3" s="139"/>
      <c r="O3" s="139"/>
      <c r="P3" s="139"/>
    </row>
    <row r="4" spans="1:18" ht="14.25" customHeight="1" x14ac:dyDescent="0.25">
      <c r="A4" s="128" t="s">
        <v>7</v>
      </c>
      <c r="B4" s="128"/>
      <c r="C4" s="128"/>
      <c r="D4" s="128"/>
      <c r="E4" s="128"/>
      <c r="F4" s="128"/>
      <c r="G4" s="128"/>
      <c r="H4" s="128"/>
      <c r="I4" s="128"/>
      <c r="J4" s="128"/>
      <c r="K4" s="128"/>
      <c r="L4" s="128"/>
      <c r="M4" s="128"/>
      <c r="N4" s="128"/>
      <c r="O4" s="128"/>
      <c r="P4" s="128"/>
    </row>
    <row r="5" spans="1:18" ht="19.5" customHeight="1" x14ac:dyDescent="0.25">
      <c r="A5" s="128"/>
      <c r="B5" s="128"/>
      <c r="C5" s="128"/>
      <c r="D5" s="128"/>
      <c r="E5" s="128"/>
      <c r="F5" s="128"/>
      <c r="G5" s="128"/>
      <c r="H5" s="128"/>
      <c r="I5" s="128"/>
      <c r="J5" s="128"/>
      <c r="K5" s="128"/>
      <c r="L5" s="128"/>
      <c r="M5" s="128"/>
      <c r="N5" s="128"/>
      <c r="O5" s="128"/>
      <c r="P5" s="128"/>
    </row>
    <row r="6" spans="1:18" ht="19.5" customHeight="1" x14ac:dyDescent="0.25">
      <c r="A6" s="129" t="s">
        <v>138</v>
      </c>
      <c r="B6" s="129"/>
      <c r="C6" s="129"/>
      <c r="D6" s="129"/>
      <c r="E6" s="129"/>
      <c r="F6" s="129"/>
      <c r="G6" s="129"/>
      <c r="H6" s="129"/>
      <c r="I6" s="129"/>
      <c r="J6" s="129"/>
      <c r="K6" s="129"/>
      <c r="L6" s="129"/>
      <c r="M6" s="129"/>
      <c r="N6" s="129"/>
      <c r="O6" s="129"/>
      <c r="P6" s="129"/>
    </row>
    <row r="7" spans="1:18" s="14" customFormat="1" ht="18.75" customHeight="1" thickBot="1" x14ac:dyDescent="0.3">
      <c r="A7" s="12" t="s">
        <v>8</v>
      </c>
      <c r="B7" s="12"/>
      <c r="C7" s="12"/>
      <c r="D7" s="12" t="s">
        <v>9</v>
      </c>
      <c r="E7" s="12"/>
      <c r="F7" s="13"/>
      <c r="G7" s="12" t="s">
        <v>10</v>
      </c>
      <c r="H7" s="39"/>
      <c r="I7" s="83"/>
      <c r="J7" s="84"/>
      <c r="K7" s="7"/>
      <c r="L7" s="63"/>
      <c r="M7" s="7"/>
      <c r="N7" s="7"/>
      <c r="O7" s="13" t="s">
        <v>139</v>
      </c>
      <c r="P7" s="13"/>
    </row>
    <row r="8" spans="1:18" ht="28.5" customHeight="1" thickTop="1" thickBot="1" x14ac:dyDescent="0.3">
      <c r="A8" s="130" t="s">
        <v>144</v>
      </c>
      <c r="B8" s="130" t="s">
        <v>11</v>
      </c>
      <c r="C8" s="132" t="s">
        <v>12</v>
      </c>
      <c r="D8" s="133"/>
      <c r="E8" s="134"/>
      <c r="F8" s="130" t="s">
        <v>1</v>
      </c>
      <c r="G8" s="135" t="s">
        <v>14</v>
      </c>
      <c r="H8" s="135"/>
      <c r="I8" s="135" t="s">
        <v>15</v>
      </c>
      <c r="J8" s="135"/>
      <c r="K8" s="135" t="s">
        <v>18</v>
      </c>
      <c r="L8" s="135"/>
      <c r="M8" s="135" t="s">
        <v>19</v>
      </c>
      <c r="N8" s="135"/>
      <c r="O8" s="137" t="s">
        <v>2</v>
      </c>
      <c r="P8" s="137" t="s">
        <v>20</v>
      </c>
    </row>
    <row r="9" spans="1:18" ht="17.25" thickTop="1" thickBot="1" x14ac:dyDescent="0.3">
      <c r="A9" s="131"/>
      <c r="B9" s="131"/>
      <c r="C9" s="15" t="s">
        <v>13</v>
      </c>
      <c r="D9" s="15" t="s">
        <v>3</v>
      </c>
      <c r="E9" s="15" t="s">
        <v>4</v>
      </c>
      <c r="F9" s="131"/>
      <c r="G9" s="34" t="s">
        <v>16</v>
      </c>
      <c r="H9" s="15" t="s">
        <v>17</v>
      </c>
      <c r="I9" s="76" t="s">
        <v>16</v>
      </c>
      <c r="J9" s="64" t="s">
        <v>17</v>
      </c>
      <c r="K9" s="34" t="s">
        <v>16</v>
      </c>
      <c r="L9" s="64" t="s">
        <v>17</v>
      </c>
      <c r="M9" s="34" t="s">
        <v>16</v>
      </c>
      <c r="N9" s="15" t="s">
        <v>17</v>
      </c>
      <c r="O9" s="138"/>
      <c r="P9" s="138"/>
    </row>
    <row r="10" spans="1:18" ht="19.5" thickTop="1" x14ac:dyDescent="0.25">
      <c r="A10" s="16"/>
      <c r="B10" s="17"/>
      <c r="C10" s="9">
        <v>54</v>
      </c>
      <c r="D10" s="9">
        <v>10</v>
      </c>
      <c r="E10" s="9">
        <f>D10*C10</f>
        <v>540</v>
      </c>
      <c r="F10" s="9" t="s">
        <v>24</v>
      </c>
      <c r="G10" s="17"/>
      <c r="H10" s="42">
        <v>800</v>
      </c>
      <c r="I10" s="87">
        <f>((E10*(H10/175))-J10)*100</f>
        <v>57.14285714284415</v>
      </c>
      <c r="J10" s="88">
        <f>INT(E10*(H10/175))</f>
        <v>2468</v>
      </c>
      <c r="K10" s="115">
        <f>((J18*VLOOKUP(J18,استقطاعات!$B$4:$E$120,3,1)+VLOOKUP(J18,استقطاعات!$B$4:$E$120,4,1))-L10)*100+(I18*VLOOKUP(J18,استقطاعات!$B$4:$E$120,3,1)+VLOOKUP(J18,استقطاعات!$B$4:$E$120,4,1))</f>
        <v>61.542857142856477</v>
      </c>
      <c r="L10" s="123">
        <f>INT(J18*VLOOKUP(J18,استقطاعات!$B$4:$E$120,3,1)+VLOOKUP(J18,استقطاعات!$B$4:$E$120,4,1))</f>
        <v>405</v>
      </c>
      <c r="M10" s="116">
        <f>MOD((100*(J18-L10)+I18-K10),100)</f>
        <v>81.314285714295693</v>
      </c>
      <c r="N10" s="123">
        <f>INT((100*(J18-L10)+I18-K10)/100)</f>
        <v>5925</v>
      </c>
      <c r="O10" s="70" t="s">
        <v>61</v>
      </c>
      <c r="P10" s="18"/>
      <c r="Q10" s="79">
        <f>(ROUND((ROUND(E10*(H10/175),2))-(QUOTIENT((ROUND(E10*(H10/175),2)),1)),2))*100</f>
        <v>56.999999999999993</v>
      </c>
      <c r="R10" s="80">
        <f>QUOTIENT((ROUND(E10*(H10/175),2)),1)</f>
        <v>2468</v>
      </c>
    </row>
    <row r="11" spans="1:18" ht="18.75" x14ac:dyDescent="0.25">
      <c r="A11" s="19"/>
      <c r="B11" s="20"/>
      <c r="C11" s="10">
        <v>35</v>
      </c>
      <c r="D11" s="10">
        <v>10</v>
      </c>
      <c r="E11" s="10">
        <f>D11*C11</f>
        <v>350</v>
      </c>
      <c r="F11" s="10" t="s">
        <v>24</v>
      </c>
      <c r="G11" s="20"/>
      <c r="H11" s="41">
        <v>800</v>
      </c>
      <c r="I11" s="87">
        <f t="shared" ref="I11:I17" si="0">((E11*(H11/175))-J11)*100</f>
        <v>0</v>
      </c>
      <c r="J11" s="88">
        <f t="shared" ref="J11:J16" si="1">INT(E11*(H11/175))</f>
        <v>1600</v>
      </c>
      <c r="K11" s="111"/>
      <c r="L11" s="113"/>
      <c r="M11" s="117"/>
      <c r="N11" s="113"/>
      <c r="O11" s="72"/>
      <c r="P11" s="22"/>
      <c r="Q11" s="79">
        <f t="shared" ref="Q11:Q15" si="2">(ROUND((ROUND(E11*(H11/175),2))-(QUOTIENT((ROUND(E11*(H11/175),2)),1)),2))*100</f>
        <v>0</v>
      </c>
      <c r="R11" s="80">
        <f t="shared" ref="R11:R15" si="3">QUOTIENT((ROUND(E11*(H11/175),2)),1)</f>
        <v>1600</v>
      </c>
    </row>
    <row r="12" spans="1:18" ht="18.75" x14ac:dyDescent="0.25">
      <c r="A12" s="19"/>
      <c r="B12" s="20"/>
      <c r="C12" s="10">
        <v>19</v>
      </c>
      <c r="D12" s="10">
        <v>5</v>
      </c>
      <c r="E12" s="10">
        <f t="shared" ref="E12:E62" si="4">D12*C12</f>
        <v>95</v>
      </c>
      <c r="F12" s="10" t="s">
        <v>24</v>
      </c>
      <c r="G12" s="20"/>
      <c r="H12" s="41">
        <v>800</v>
      </c>
      <c r="I12" s="87">
        <f t="shared" si="0"/>
        <v>28.571428571427759</v>
      </c>
      <c r="J12" s="88">
        <f t="shared" si="1"/>
        <v>434</v>
      </c>
      <c r="K12" s="111"/>
      <c r="L12" s="113"/>
      <c r="M12" s="117"/>
      <c r="N12" s="113"/>
      <c r="O12" s="72"/>
      <c r="P12" s="22"/>
      <c r="Q12" s="79">
        <f t="shared" si="2"/>
        <v>28.999999999999996</v>
      </c>
      <c r="R12" s="80">
        <f t="shared" si="3"/>
        <v>434</v>
      </c>
    </row>
    <row r="13" spans="1:18" ht="18.75" x14ac:dyDescent="0.25">
      <c r="A13" s="19"/>
      <c r="B13" s="20"/>
      <c r="C13" s="10">
        <v>19</v>
      </c>
      <c r="D13" s="10">
        <v>5</v>
      </c>
      <c r="E13" s="10">
        <f t="shared" si="4"/>
        <v>95</v>
      </c>
      <c r="F13" s="10" t="s">
        <v>24</v>
      </c>
      <c r="G13" s="20"/>
      <c r="H13" s="41">
        <v>800</v>
      </c>
      <c r="I13" s="87">
        <f t="shared" si="0"/>
        <v>28.571428571427759</v>
      </c>
      <c r="J13" s="88">
        <f t="shared" si="1"/>
        <v>434</v>
      </c>
      <c r="K13" s="111"/>
      <c r="L13" s="113"/>
      <c r="M13" s="117"/>
      <c r="N13" s="113"/>
      <c r="O13" s="72"/>
      <c r="P13" s="22"/>
      <c r="Q13" s="79">
        <f t="shared" si="2"/>
        <v>28.999999999999996</v>
      </c>
      <c r="R13" s="80">
        <f t="shared" si="3"/>
        <v>434</v>
      </c>
    </row>
    <row r="14" spans="1:18" ht="18.75" x14ac:dyDescent="0.25">
      <c r="A14" s="19"/>
      <c r="B14" s="20"/>
      <c r="C14" s="10">
        <v>19</v>
      </c>
      <c r="D14" s="10">
        <v>5</v>
      </c>
      <c r="E14" s="10">
        <f t="shared" si="4"/>
        <v>95</v>
      </c>
      <c r="F14" s="10" t="s">
        <v>24</v>
      </c>
      <c r="G14" s="20"/>
      <c r="H14" s="41">
        <v>800</v>
      </c>
      <c r="I14" s="87">
        <f>((E14*(H14/175))-J14)*100</f>
        <v>28.571428571427759</v>
      </c>
      <c r="J14" s="88">
        <f t="shared" si="1"/>
        <v>434</v>
      </c>
      <c r="K14" s="111"/>
      <c r="L14" s="113"/>
      <c r="M14" s="117"/>
      <c r="N14" s="113"/>
      <c r="O14" s="72"/>
      <c r="P14" s="22"/>
      <c r="Q14" s="79">
        <f t="shared" si="2"/>
        <v>28.999999999999996</v>
      </c>
      <c r="R14" s="80">
        <f t="shared" si="3"/>
        <v>434</v>
      </c>
    </row>
    <row r="15" spans="1:18" ht="18.75" x14ac:dyDescent="0.25">
      <c r="A15" s="19"/>
      <c r="B15" s="20"/>
      <c r="C15" s="10">
        <v>14</v>
      </c>
      <c r="D15" s="10">
        <v>5</v>
      </c>
      <c r="E15" s="10">
        <f t="shared" si="4"/>
        <v>70</v>
      </c>
      <c r="F15" s="10" t="s">
        <v>24</v>
      </c>
      <c r="G15" s="20"/>
      <c r="H15" s="41">
        <v>800</v>
      </c>
      <c r="I15" s="87">
        <f t="shared" si="0"/>
        <v>0</v>
      </c>
      <c r="J15" s="88">
        <f t="shared" si="1"/>
        <v>320</v>
      </c>
      <c r="K15" s="111"/>
      <c r="L15" s="113"/>
      <c r="M15" s="117"/>
      <c r="N15" s="113"/>
      <c r="O15" s="72"/>
      <c r="P15" s="22"/>
      <c r="Q15" s="79">
        <f t="shared" si="2"/>
        <v>0</v>
      </c>
      <c r="R15" s="80">
        <f t="shared" si="3"/>
        <v>320</v>
      </c>
    </row>
    <row r="16" spans="1:18" ht="18.75" x14ac:dyDescent="0.25">
      <c r="A16" s="19"/>
      <c r="B16" s="20"/>
      <c r="C16" s="10">
        <v>14</v>
      </c>
      <c r="D16" s="10">
        <v>5</v>
      </c>
      <c r="E16" s="10">
        <f t="shared" si="4"/>
        <v>70</v>
      </c>
      <c r="F16" s="10" t="s">
        <v>24</v>
      </c>
      <c r="G16" s="20"/>
      <c r="H16" s="41">
        <v>800</v>
      </c>
      <c r="I16" s="87">
        <f t="shared" si="0"/>
        <v>0</v>
      </c>
      <c r="J16" s="88">
        <f t="shared" si="1"/>
        <v>320</v>
      </c>
      <c r="K16" s="111"/>
      <c r="L16" s="113"/>
      <c r="M16" s="117"/>
      <c r="N16" s="113"/>
      <c r="O16" s="72"/>
      <c r="P16" s="22"/>
    </row>
    <row r="17" spans="1:18" ht="18.75" x14ac:dyDescent="0.25">
      <c r="A17" s="19"/>
      <c r="B17" s="20"/>
      <c r="C17" s="10">
        <v>14</v>
      </c>
      <c r="D17" s="10">
        <v>5</v>
      </c>
      <c r="E17" s="10">
        <f t="shared" si="4"/>
        <v>70</v>
      </c>
      <c r="F17" s="10" t="s">
        <v>24</v>
      </c>
      <c r="G17" s="20"/>
      <c r="H17" s="41">
        <v>800</v>
      </c>
      <c r="I17" s="87">
        <f t="shared" si="0"/>
        <v>0</v>
      </c>
      <c r="J17" s="88">
        <f>INT(E17*(H17/175))</f>
        <v>320</v>
      </c>
      <c r="K17" s="111"/>
      <c r="L17" s="113"/>
      <c r="M17" s="117"/>
      <c r="N17" s="113"/>
      <c r="O17" s="72"/>
      <c r="P17" s="22"/>
    </row>
    <row r="18" spans="1:18" ht="16.5" thickBot="1" x14ac:dyDescent="0.3">
      <c r="A18" s="19"/>
      <c r="B18" s="20"/>
      <c r="C18" s="46"/>
      <c r="D18" s="46"/>
      <c r="E18" s="47"/>
      <c r="F18" s="46"/>
      <c r="G18" s="46"/>
      <c r="H18" s="48"/>
      <c r="I18" s="104">
        <f>100*(SUM(I10:I17)/100-TRUNC(SUM(I10:I17)/100))</f>
        <v>42.857142857127428</v>
      </c>
      <c r="J18" s="105">
        <f>SUM(J10:J17)+TRUNC(SUM(I10:I17)/100)</f>
        <v>6331</v>
      </c>
      <c r="K18" s="108"/>
      <c r="L18" s="110"/>
      <c r="M18" s="118"/>
      <c r="N18" s="110"/>
      <c r="O18" s="73"/>
      <c r="P18" s="50"/>
    </row>
    <row r="19" spans="1:18" ht="18.75" x14ac:dyDescent="0.25">
      <c r="A19" s="19"/>
      <c r="B19" s="20"/>
      <c r="C19" s="51">
        <v>12</v>
      </c>
      <c r="D19" s="51">
        <v>10</v>
      </c>
      <c r="E19" s="51">
        <f t="shared" si="4"/>
        <v>120</v>
      </c>
      <c r="F19" s="52" t="s">
        <v>23</v>
      </c>
      <c r="G19" s="53"/>
      <c r="H19" s="54">
        <v>610</v>
      </c>
      <c r="I19" s="87">
        <f t="shared" ref="I19" si="5">((E19*(H19/175))-J19)*100</f>
        <v>28.571428571427759</v>
      </c>
      <c r="J19" s="88">
        <f t="shared" ref="J19" si="6">INT(E19*(H19/175))</f>
        <v>418</v>
      </c>
      <c r="K19" s="107">
        <f>((J22*VLOOKUP(J22,استقطاعات!$B$4:$E$120,3,1)+VLOOKUP(J22,استقطاعات!$B$4:$E$120,4,1))-L19)*100+(I22*VLOOKUP(J22,استقطاعات!$B$4:$E$120,3,1)+VLOOKUP(J22,استقطاعات!$B$4:$E$120,4,1))</f>
        <v>24.971428571428383</v>
      </c>
      <c r="L19" s="109">
        <f>INT(J22*VLOOKUP(J22,استقطاعات!$B$4:$E$120,3,1)+VLOOKUP(J22,استقطاعات!$B$4:$E$120,4,1))</f>
        <v>111</v>
      </c>
      <c r="M19" s="109">
        <f>MOD((100*(J22-L19)+I22-K19),100)</f>
        <v>17.885714285715949</v>
      </c>
      <c r="N19" s="109">
        <f>INT((100*(J22-L19)+I22-K19)/100)</f>
        <v>1736</v>
      </c>
      <c r="O19" s="69" t="s">
        <v>34</v>
      </c>
      <c r="P19" s="55"/>
    </row>
    <row r="20" spans="1:18" ht="18.75" x14ac:dyDescent="0.25">
      <c r="A20" s="19"/>
      <c r="B20" s="20"/>
      <c r="C20" s="10">
        <v>70</v>
      </c>
      <c r="D20" s="10">
        <v>5</v>
      </c>
      <c r="E20" s="10">
        <f t="shared" si="4"/>
        <v>350</v>
      </c>
      <c r="F20" s="10" t="s">
        <v>23</v>
      </c>
      <c r="G20" s="20"/>
      <c r="H20" s="41">
        <v>610</v>
      </c>
      <c r="I20" s="87">
        <f t="shared" ref="I20:I24" si="7">((E20*(H20/175))-J20)*100</f>
        <v>0</v>
      </c>
      <c r="J20" s="88">
        <f t="shared" ref="J20:J24" si="8">INT(E20*(H20/175))</f>
        <v>1220</v>
      </c>
      <c r="K20" s="111"/>
      <c r="L20" s="113"/>
      <c r="M20" s="113"/>
      <c r="N20" s="113"/>
      <c r="O20" s="72"/>
      <c r="P20" s="22"/>
    </row>
    <row r="21" spans="1:18" ht="18.75" x14ac:dyDescent="0.25">
      <c r="A21" s="19"/>
      <c r="B21" s="20"/>
      <c r="C21" s="10">
        <v>12</v>
      </c>
      <c r="D21" s="10">
        <v>5</v>
      </c>
      <c r="E21" s="10">
        <f t="shared" si="4"/>
        <v>60</v>
      </c>
      <c r="F21" s="10" t="s">
        <v>23</v>
      </c>
      <c r="G21" s="20"/>
      <c r="H21" s="41">
        <v>610</v>
      </c>
      <c r="I21" s="87">
        <f t="shared" si="7"/>
        <v>14.28571428571388</v>
      </c>
      <c r="J21" s="88">
        <f t="shared" si="8"/>
        <v>209</v>
      </c>
      <c r="K21" s="111"/>
      <c r="L21" s="113"/>
      <c r="M21" s="113"/>
      <c r="N21" s="113"/>
      <c r="O21" s="72"/>
      <c r="P21" s="22"/>
      <c r="R21" s="106" t="e">
        <f>VLOOKUP(H5,استقطاعات!$B$4:$E$120,3,1)+VLOOKUP(H5,استقطاعات!$B$4:$E$120,4,1)</f>
        <v>#N/A</v>
      </c>
    </row>
    <row r="22" spans="1:18" ht="16.5" thickBot="1" x14ac:dyDescent="0.3">
      <c r="A22" s="19"/>
      <c r="B22" s="20"/>
      <c r="C22" s="46"/>
      <c r="D22" s="46"/>
      <c r="E22" s="47"/>
      <c r="F22" s="46"/>
      <c r="G22" s="46"/>
      <c r="H22" s="48"/>
      <c r="I22" s="104">
        <f>100*(SUM(I19:I21)/100-TRUNC(SUM(I19:I21)/100))</f>
        <v>42.857142857141639</v>
      </c>
      <c r="J22" s="105">
        <f>SUM(J19:J21)+TRUNC(SUM(I19:I21)/100)</f>
        <v>1847</v>
      </c>
      <c r="K22" s="108"/>
      <c r="L22" s="110"/>
      <c r="M22" s="110"/>
      <c r="N22" s="110"/>
      <c r="O22" s="73"/>
      <c r="P22" s="50"/>
    </row>
    <row r="23" spans="1:18" ht="18.75" x14ac:dyDescent="0.25">
      <c r="A23" s="19"/>
      <c r="B23" s="20"/>
      <c r="C23" s="51">
        <v>12</v>
      </c>
      <c r="D23" s="51">
        <v>5</v>
      </c>
      <c r="E23" s="51">
        <f t="shared" si="4"/>
        <v>60</v>
      </c>
      <c r="F23" s="51" t="s">
        <v>36</v>
      </c>
      <c r="G23" s="53"/>
      <c r="H23" s="54">
        <v>650</v>
      </c>
      <c r="I23" s="87">
        <f t="shared" si="7"/>
        <v>85.71428571428612</v>
      </c>
      <c r="J23" s="88">
        <f t="shared" si="8"/>
        <v>222</v>
      </c>
      <c r="K23" s="107">
        <f>((J25*VLOOKUP(J25,استقطاعات!$B$4:$E$120,3,1)+VLOOKUP(J25,استقطاعات!$B$4:$E$120,4,1))-L23)*100+(I25*VLOOKUP(J25,استقطاعات!$B$4:$E$120,3,1)+VLOOKUP(J25,استقطاعات!$B$4:$E$120,4,1))</f>
        <v>58.114285714285671</v>
      </c>
      <c r="L23" s="109">
        <f>INT(J25*VLOOKUP(J25,استقطاعات!$B$4:$E$120,3,1)+VLOOKUP(J25,استقطاعات!$B$4:$E$120,4,1))</f>
        <v>23</v>
      </c>
      <c r="M23" s="109">
        <f>MOD((100*(J25-L23)+I25-K23),100)</f>
        <v>13.314285714288417</v>
      </c>
      <c r="N23" s="109">
        <f>INT((100*(J25-L23)+I25-K23)/100)</f>
        <v>422</v>
      </c>
      <c r="O23" s="69" t="s">
        <v>120</v>
      </c>
      <c r="P23" s="55"/>
    </row>
    <row r="24" spans="1:18" ht="18.75" x14ac:dyDescent="0.25">
      <c r="A24" s="19"/>
      <c r="B24" s="20"/>
      <c r="C24" s="10">
        <v>12</v>
      </c>
      <c r="D24" s="10">
        <v>5</v>
      </c>
      <c r="E24" s="10">
        <f t="shared" si="4"/>
        <v>60</v>
      </c>
      <c r="F24" s="10" t="s">
        <v>36</v>
      </c>
      <c r="G24" s="20"/>
      <c r="H24" s="41">
        <v>650</v>
      </c>
      <c r="I24" s="87">
        <f t="shared" si="7"/>
        <v>85.71428571428612</v>
      </c>
      <c r="J24" s="88">
        <f t="shared" si="8"/>
        <v>222</v>
      </c>
      <c r="K24" s="111"/>
      <c r="L24" s="113"/>
      <c r="M24" s="113"/>
      <c r="N24" s="113"/>
      <c r="O24" s="72"/>
      <c r="P24" s="22"/>
    </row>
    <row r="25" spans="1:18" ht="16.5" thickBot="1" x14ac:dyDescent="0.3">
      <c r="A25" s="19"/>
      <c r="B25" s="20"/>
      <c r="C25" s="56"/>
      <c r="D25" s="56"/>
      <c r="E25" s="47"/>
      <c r="F25" s="56"/>
      <c r="G25" s="56"/>
      <c r="H25" s="48"/>
      <c r="I25" s="104">
        <f>100*(SUM(I23:I24)/100-TRUNC(SUM(I23:I24)/100))</f>
        <v>71.428571428572241</v>
      </c>
      <c r="J25" s="105">
        <f>SUM(J23:J24)+TRUNC(SUM(I23:I24)/100)</f>
        <v>445</v>
      </c>
      <c r="K25" s="108"/>
      <c r="L25" s="110"/>
      <c r="M25" s="110"/>
      <c r="N25" s="110"/>
      <c r="O25" s="74"/>
      <c r="P25" s="50"/>
    </row>
    <row r="26" spans="1:18" ht="18.75" x14ac:dyDescent="0.25">
      <c r="A26" s="19"/>
      <c r="B26" s="20"/>
      <c r="C26" s="51">
        <v>43</v>
      </c>
      <c r="D26" s="51">
        <v>5</v>
      </c>
      <c r="E26" s="51">
        <f t="shared" si="4"/>
        <v>215</v>
      </c>
      <c r="F26" s="51" t="s">
        <v>23</v>
      </c>
      <c r="G26" s="53"/>
      <c r="H26" s="54">
        <v>610</v>
      </c>
      <c r="I26" s="87">
        <f t="shared" ref="I26" si="9">((E26*(H26/175))-J26)*100</f>
        <v>42.857142857144481</v>
      </c>
      <c r="J26" s="88">
        <f t="shared" ref="J26" si="10">INT(E26*(H26/175))</f>
        <v>749</v>
      </c>
      <c r="K26" s="107">
        <f>((J27*VLOOKUP(J27,استقطاعات!$B$4:$E$120,3,1)+VLOOKUP(J27,استقطاعات!$B$4:$E$120,4,1))-L26)*100+(I27*VLOOKUP(J27,استقطاعات!$B$4:$E$120,3,1)+VLOOKUP(J27,استقطاعات!$B$4:$E$120,4,1))</f>
        <v>37.200000000000209</v>
      </c>
      <c r="L26" s="109">
        <f>INT(J27*VLOOKUP(J27,استقطاعات!$B$4:$E$120,3,1)+VLOOKUP(J27,استقطاعات!$B$4:$E$120,4,1))</f>
        <v>42</v>
      </c>
      <c r="M26" s="109">
        <f>MOD((100*(J27-L26)+I27-K26),100)</f>
        <v>5.6571428571478464</v>
      </c>
      <c r="N26" s="109">
        <f>INT((100*(J27-L26)+I27-K26)/100)</f>
        <v>707</v>
      </c>
      <c r="O26" s="69" t="s">
        <v>67</v>
      </c>
      <c r="P26" s="55"/>
    </row>
    <row r="27" spans="1:18" ht="16.5" thickBot="1" x14ac:dyDescent="0.3">
      <c r="A27" s="19"/>
      <c r="B27" s="20"/>
      <c r="C27" s="46"/>
      <c r="D27" s="46"/>
      <c r="E27" s="47"/>
      <c r="F27" s="46"/>
      <c r="G27" s="46"/>
      <c r="H27" s="48"/>
      <c r="I27" s="104">
        <f>100*(SUM(I26:I26)/100-TRUNC(SUM(I26:I26)/100))</f>
        <v>42.857142857144481</v>
      </c>
      <c r="J27" s="105">
        <f>SUM(J26:J26)+TRUNC(SUM(I26:I26)/100)</f>
        <v>749</v>
      </c>
      <c r="K27" s="108"/>
      <c r="L27" s="113"/>
      <c r="M27" s="110"/>
      <c r="N27" s="110"/>
      <c r="O27" s="73"/>
      <c r="P27" s="50"/>
    </row>
    <row r="28" spans="1:18" ht="18.75" x14ac:dyDescent="0.25">
      <c r="A28" s="19"/>
      <c r="B28" s="20"/>
      <c r="C28" s="51">
        <v>18</v>
      </c>
      <c r="D28" s="51">
        <v>10</v>
      </c>
      <c r="E28" s="51">
        <f t="shared" si="4"/>
        <v>180</v>
      </c>
      <c r="F28" s="51" t="s">
        <v>23</v>
      </c>
      <c r="G28" s="53"/>
      <c r="H28" s="54">
        <v>610</v>
      </c>
      <c r="I28" s="87">
        <f t="shared" ref="I28:I29" si="11">((E28*(H28/175))-J28)*100</f>
        <v>42.857142857144481</v>
      </c>
      <c r="J28" s="88">
        <f t="shared" ref="J28:J29" si="12">INT(E28*(H28/175))</f>
        <v>627</v>
      </c>
      <c r="K28" s="107">
        <f>((J30*VLOOKUP(J30,استقطاعات!$B$4:$E$120,3,1)+VLOOKUP(J30,استقطاعات!$B$4:$E$120,4,1))-L28)*100+(I30*VLOOKUP(J30,استقطاعات!$B$4:$E$120,3,1)+VLOOKUP(J30,استقطاعات!$B$4:$E$120,4,1))</f>
        <v>84.971428571427992</v>
      </c>
      <c r="L28" s="109">
        <f>INT(J30*VLOOKUP(J30,استقطاعات!$B$4:$E$120,3,1)+VLOOKUP(J30,استقطاعات!$B$4:$E$120,4,1))</f>
        <v>147</v>
      </c>
      <c r="M28" s="109">
        <f>MOD((100*(J30-L28)+I30-K28),100)</f>
        <v>57.885714285715949</v>
      </c>
      <c r="N28" s="109">
        <f>INT((100*(J30-L28)+I30-K28)/100)</f>
        <v>2309</v>
      </c>
      <c r="O28" s="69" t="s">
        <v>28</v>
      </c>
      <c r="P28" s="55"/>
    </row>
    <row r="29" spans="1:18" ht="18.75" x14ac:dyDescent="0.25">
      <c r="A29" s="19"/>
      <c r="B29" s="20"/>
      <c r="C29" s="10">
        <v>105</v>
      </c>
      <c r="D29" s="10">
        <v>5</v>
      </c>
      <c r="E29" s="10">
        <f t="shared" si="4"/>
        <v>525</v>
      </c>
      <c r="F29" s="10" t="s">
        <v>23</v>
      </c>
      <c r="G29" s="20"/>
      <c r="H29" s="41">
        <v>610</v>
      </c>
      <c r="I29" s="87">
        <f t="shared" si="11"/>
        <v>0</v>
      </c>
      <c r="J29" s="88">
        <f t="shared" si="12"/>
        <v>1830</v>
      </c>
      <c r="K29" s="111"/>
      <c r="L29" s="113"/>
      <c r="M29" s="113"/>
      <c r="N29" s="113"/>
      <c r="O29" s="72"/>
      <c r="P29" s="22"/>
    </row>
    <row r="30" spans="1:18" ht="16.5" thickBot="1" x14ac:dyDescent="0.3">
      <c r="A30" s="19"/>
      <c r="B30" s="20"/>
      <c r="C30" s="46"/>
      <c r="D30" s="46"/>
      <c r="E30" s="47"/>
      <c r="F30" s="46"/>
      <c r="G30" s="46"/>
      <c r="H30" s="48"/>
      <c r="I30" s="104">
        <f>100*(SUM(I28:I29)/100-TRUNC(SUM(I28:I29)/100))</f>
        <v>42.857142857144481</v>
      </c>
      <c r="J30" s="105">
        <f>SUM(J28:J29)+TRUNC(SUM(I28:I29)/100)</f>
        <v>2457</v>
      </c>
      <c r="K30" s="108"/>
      <c r="L30" s="110"/>
      <c r="M30" s="110"/>
      <c r="N30" s="110"/>
      <c r="O30" s="73"/>
      <c r="P30" s="50"/>
    </row>
    <row r="31" spans="1:18" ht="18.75" x14ac:dyDescent="0.25">
      <c r="A31" s="19"/>
      <c r="B31" s="20"/>
      <c r="C31" s="51">
        <v>13</v>
      </c>
      <c r="D31" s="51">
        <v>5</v>
      </c>
      <c r="E31" s="51">
        <f t="shared" si="4"/>
        <v>65</v>
      </c>
      <c r="F31" s="51" t="s">
        <v>23</v>
      </c>
      <c r="G31" s="53"/>
      <c r="H31" s="54">
        <v>610</v>
      </c>
      <c r="I31" s="87">
        <f t="shared" ref="I31" si="13">((E31*(H31/175))-J31)*100</f>
        <v>57.142857142858361</v>
      </c>
      <c r="J31" s="88">
        <f t="shared" ref="J31" si="14">INT(E31*(H31/175))</f>
        <v>226</v>
      </c>
      <c r="K31" s="107">
        <f>((J34*VLOOKUP(J34,استقطاعات!$B$4:$E$120,3,1)+VLOOKUP(J34,استقطاعات!$B$4:$E$120,4,1))-L31)*100+(I34*VLOOKUP(J34,استقطاعات!$B$4:$E$120,3,1)+VLOOKUP(J34,استقطاعات!$B$4:$E$120,4,1))</f>
        <v>46.800000000000153</v>
      </c>
      <c r="L31" s="109">
        <f>INT(J34*VLOOKUP(J34,استقطاعات!$B$4:$E$120,3,1)+VLOOKUP(J34,استقطاعات!$B$4:$E$120,4,1))</f>
        <v>38</v>
      </c>
      <c r="M31" s="109">
        <f>MOD((100*(J34-L31)+I34-K31),100)</f>
        <v>24.628571428569558</v>
      </c>
      <c r="N31" s="109">
        <f>INT((100*(J34-L31)+I34-K31)/100)</f>
        <v>641</v>
      </c>
      <c r="O31" s="69" t="s">
        <v>69</v>
      </c>
      <c r="P31" s="55"/>
    </row>
    <row r="32" spans="1:18" ht="18.75" x14ac:dyDescent="0.25">
      <c r="A32" s="19"/>
      <c r="B32" s="20"/>
      <c r="C32" s="10">
        <v>13</v>
      </c>
      <c r="D32" s="10">
        <v>5</v>
      </c>
      <c r="E32" s="10">
        <f t="shared" si="4"/>
        <v>65</v>
      </c>
      <c r="F32" s="10" t="s">
        <v>23</v>
      </c>
      <c r="G32" s="20"/>
      <c r="H32" s="41">
        <v>610</v>
      </c>
      <c r="I32" s="87">
        <f t="shared" ref="I32:I33" si="15">((E32*(H32/175))-J32)*100</f>
        <v>57.142857142858361</v>
      </c>
      <c r="J32" s="88">
        <f t="shared" ref="J32:J33" si="16">INT(E32*(H32/175))</f>
        <v>226</v>
      </c>
      <c r="K32" s="111"/>
      <c r="L32" s="113"/>
      <c r="M32" s="113"/>
      <c r="N32" s="113"/>
      <c r="O32" s="72"/>
      <c r="P32" s="22"/>
    </row>
    <row r="33" spans="1:16" ht="18.75" x14ac:dyDescent="0.25">
      <c r="A33" s="19"/>
      <c r="B33" s="20"/>
      <c r="C33" s="10">
        <v>13</v>
      </c>
      <c r="D33" s="10">
        <v>5</v>
      </c>
      <c r="E33" s="10">
        <f t="shared" si="4"/>
        <v>65</v>
      </c>
      <c r="F33" s="10" t="s">
        <v>23</v>
      </c>
      <c r="G33" s="20"/>
      <c r="H33" s="41">
        <v>610</v>
      </c>
      <c r="I33" s="87">
        <f t="shared" si="15"/>
        <v>57.142857142858361</v>
      </c>
      <c r="J33" s="88">
        <f t="shared" si="16"/>
        <v>226</v>
      </c>
      <c r="K33" s="111"/>
      <c r="L33" s="113"/>
      <c r="M33" s="113"/>
      <c r="N33" s="113"/>
      <c r="O33" s="72"/>
      <c r="P33" s="22"/>
    </row>
    <row r="34" spans="1:16" ht="16.5" thickBot="1" x14ac:dyDescent="0.3">
      <c r="A34" s="19"/>
      <c r="B34" s="20"/>
      <c r="C34" s="46"/>
      <c r="D34" s="46"/>
      <c r="E34" s="47"/>
      <c r="F34" s="46"/>
      <c r="G34" s="46"/>
      <c r="H34" s="48"/>
      <c r="I34" s="104">
        <f>100*(SUM(I31:I33)/100-TRUNC(SUM(I31:I33)/100))</f>
        <v>71.428571428575083</v>
      </c>
      <c r="J34" s="105">
        <f>SUM(J31:J33)+TRUNC(SUM(I31:I33)/100)</f>
        <v>679</v>
      </c>
      <c r="K34" s="108"/>
      <c r="L34" s="110"/>
      <c r="M34" s="110"/>
      <c r="N34" s="110"/>
      <c r="O34" s="73"/>
      <c r="P34" s="50"/>
    </row>
    <row r="35" spans="1:16" ht="18.75" x14ac:dyDescent="0.25">
      <c r="A35" s="19"/>
      <c r="B35" s="20"/>
      <c r="C35" s="51">
        <v>37</v>
      </c>
      <c r="D35" s="51">
        <v>5</v>
      </c>
      <c r="E35" s="51">
        <f t="shared" si="4"/>
        <v>185</v>
      </c>
      <c r="F35" s="51" t="s">
        <v>23</v>
      </c>
      <c r="G35" s="53"/>
      <c r="H35" s="54">
        <v>610</v>
      </c>
      <c r="I35" s="87">
        <f t="shared" ref="I35" si="17">((E35*(H35/175))-J35)*100</f>
        <v>85.714285714288962</v>
      </c>
      <c r="J35" s="88">
        <f t="shared" ref="J35" si="18">INT(E35*(H35/175))</f>
        <v>644</v>
      </c>
      <c r="K35" s="107">
        <f>((J36*VLOOKUP(J36,استقطاعات!$B$4:$E$120,3,1)+VLOOKUP(J36,استقطاعات!$B$4:$E$120,4,1))-L35)*100+(I36*VLOOKUP(J36,استقطاعات!$B$4:$E$120,3,1)+VLOOKUP(J36,استقطاعات!$B$4:$E$120,4,1))</f>
        <v>51.600000000000044</v>
      </c>
      <c r="L35" s="109">
        <f>INT(J36*VLOOKUP(J36,استقطاعات!$B$4:$E$120,3,1)+VLOOKUP(J36,استقطاعات!$B$4:$E$120,4,1))</f>
        <v>36</v>
      </c>
      <c r="M35" s="109">
        <f>MOD((100*(J36-L35)+I36-K35),100)</f>
        <v>34.114285714291327</v>
      </c>
      <c r="N35" s="109">
        <f>INT((100*(J36-L35)+I36-K35)/100)</f>
        <v>608</v>
      </c>
      <c r="O35" s="69" t="s">
        <v>90</v>
      </c>
      <c r="P35" s="55"/>
    </row>
    <row r="36" spans="1:16" ht="16.5" thickBot="1" x14ac:dyDescent="0.3">
      <c r="A36" s="19"/>
      <c r="B36" s="20"/>
      <c r="C36" s="46"/>
      <c r="D36" s="46"/>
      <c r="E36" s="47"/>
      <c r="F36" s="46"/>
      <c r="G36" s="46"/>
      <c r="H36" s="48"/>
      <c r="I36" s="104">
        <f>100*(SUM(I35:I35)/100-TRUNC(SUM(I35:I35)/100))</f>
        <v>85.714285714288962</v>
      </c>
      <c r="J36" s="105">
        <f>SUM(J35:J35)+TRUNC(SUM(I35:I35)/100)</f>
        <v>644</v>
      </c>
      <c r="K36" s="108"/>
      <c r="L36" s="113"/>
      <c r="M36" s="110"/>
      <c r="N36" s="110"/>
      <c r="O36" s="73"/>
      <c r="P36" s="50"/>
    </row>
    <row r="37" spans="1:16" ht="18.75" x14ac:dyDescent="0.25">
      <c r="A37" s="19"/>
      <c r="B37" s="20"/>
      <c r="C37" s="51">
        <v>14</v>
      </c>
      <c r="D37" s="51">
        <v>10</v>
      </c>
      <c r="E37" s="51">
        <f t="shared" si="4"/>
        <v>140</v>
      </c>
      <c r="F37" s="51" t="s">
        <v>36</v>
      </c>
      <c r="G37" s="53"/>
      <c r="H37" s="54">
        <v>650</v>
      </c>
      <c r="I37" s="87">
        <f t="shared" ref="I37" si="19">((E37*(H37/175))-J37)*100</f>
        <v>0</v>
      </c>
      <c r="J37" s="88">
        <f t="shared" ref="J37" si="20">INT(E37*(H37/175))</f>
        <v>520</v>
      </c>
      <c r="K37" s="107">
        <f>((J39*VLOOKUP(J39,استقطاعات!$B$4:$E$120,3,1)+VLOOKUP(J39,استقطاعات!$B$4:$E$120,4,1))-L37)*100+(I39*VLOOKUP(J39,استقطاعات!$B$4:$E$120,3,1)+VLOOKUP(J39,استقطاعات!$B$4:$E$120,4,1))</f>
        <v>17.542857142859155</v>
      </c>
      <c r="L37" s="119">
        <f>INT(J39*VLOOKUP(J39,استقطاعات!$B$4:$E$120,3,1)+VLOOKUP(J39,استقطاعات!$B$4:$E$120,4,1))</f>
        <v>193</v>
      </c>
      <c r="M37" s="109">
        <f>MOD((100*(J39-L37)+I39-K37),100)</f>
        <v>68.171428571455181</v>
      </c>
      <c r="N37" s="109">
        <f>INT((100*(J39-L37)+I39-K37)/100)</f>
        <v>3019</v>
      </c>
      <c r="O37" s="69" t="s">
        <v>44</v>
      </c>
      <c r="P37" s="55"/>
    </row>
    <row r="38" spans="1:16" ht="18.75" x14ac:dyDescent="0.25">
      <c r="A38" s="19"/>
      <c r="B38" s="20"/>
      <c r="C38" s="10">
        <v>145</v>
      </c>
      <c r="D38" s="10">
        <v>5</v>
      </c>
      <c r="E38" s="10">
        <f t="shared" si="4"/>
        <v>725</v>
      </c>
      <c r="F38" s="10" t="s">
        <v>36</v>
      </c>
      <c r="G38" s="20"/>
      <c r="H38" s="41">
        <v>650</v>
      </c>
      <c r="I38" s="87">
        <f t="shared" ref="I38" si="21">((E38*(H38/175))-J38)*100</f>
        <v>85.7142857143117</v>
      </c>
      <c r="J38" s="88">
        <f t="shared" ref="J38" si="22">INT(E38*(H38/175))</f>
        <v>2692</v>
      </c>
      <c r="K38" s="111"/>
      <c r="L38" s="120"/>
      <c r="M38" s="113"/>
      <c r="N38" s="113"/>
      <c r="O38" s="72"/>
      <c r="P38" s="22"/>
    </row>
    <row r="39" spans="1:16" ht="16.5" thickBot="1" x14ac:dyDescent="0.3">
      <c r="A39" s="19"/>
      <c r="B39" s="20"/>
      <c r="C39" s="46"/>
      <c r="D39" s="46"/>
      <c r="E39" s="47"/>
      <c r="F39" s="46"/>
      <c r="G39" s="46"/>
      <c r="H39" s="48"/>
      <c r="I39" s="104">
        <f>100*(SUM(I37:I38)/100-TRUNC(SUM(I37:I38)/100))</f>
        <v>85.7142857143117</v>
      </c>
      <c r="J39" s="105">
        <f>SUM(J37:J38)+TRUNC(SUM(I37:I38)/100)</f>
        <v>3212</v>
      </c>
      <c r="K39" s="108"/>
      <c r="L39" s="122"/>
      <c r="M39" s="110"/>
      <c r="N39" s="110"/>
      <c r="O39" s="73"/>
      <c r="P39" s="50"/>
    </row>
    <row r="40" spans="1:16" ht="18.75" x14ac:dyDescent="0.25">
      <c r="A40" s="19"/>
      <c r="B40" s="20"/>
      <c r="C40" s="51">
        <v>16</v>
      </c>
      <c r="D40" s="52">
        <v>10</v>
      </c>
      <c r="E40" s="51">
        <f t="shared" si="4"/>
        <v>160</v>
      </c>
      <c r="F40" s="52" t="s">
        <v>25</v>
      </c>
      <c r="G40" s="53"/>
      <c r="H40" s="54">
        <v>675</v>
      </c>
      <c r="I40" s="87">
        <f t="shared" ref="I40" si="23">((E40*(H40/175))-J40)*100</f>
        <v>14.285714285711038</v>
      </c>
      <c r="J40" s="88">
        <f t="shared" ref="J40" si="24">INT(E40*(H40/175))</f>
        <v>617</v>
      </c>
      <c r="K40" s="107">
        <f>((J47*VLOOKUP(J47,استقطاعات!$B$4:$E$120,3,1)+VLOOKUP(J47,استقطاعات!$B$4:$E$120,4,1))-L40)*100+(I47*VLOOKUP(J47,استقطاعات!$B$4:$E$120,3,1)+VLOOKUP(J47,استقطاعات!$B$4:$E$120,4,1))</f>
        <v>3.1428571428585199</v>
      </c>
      <c r="L40" s="109">
        <f>J47*VLOOKUP(J47,استقطاعات!$B$4:$E$120,3,1)+VLOOKUP(J47,استقطاعات!$B$4:$E$120,4,1)</f>
        <v>516.30399999999997</v>
      </c>
      <c r="M40" s="109">
        <f>MOD((100*(J47-L40)+I47-K40),100)</f>
        <v>9.3142857142956927</v>
      </c>
      <c r="N40" s="109">
        <f>INT((100*(J47-L40)+I47-K40)/100)</f>
        <v>7545</v>
      </c>
      <c r="O40" s="69" t="s">
        <v>41</v>
      </c>
      <c r="P40" s="55"/>
    </row>
    <row r="41" spans="1:16" ht="18.75" x14ac:dyDescent="0.25">
      <c r="A41" s="19"/>
      <c r="B41" s="20"/>
      <c r="C41" s="10">
        <v>52</v>
      </c>
      <c r="D41" s="11">
        <v>10</v>
      </c>
      <c r="E41" s="10">
        <f t="shared" si="4"/>
        <v>520</v>
      </c>
      <c r="F41" s="11" t="s">
        <v>25</v>
      </c>
      <c r="G41" s="20"/>
      <c r="H41" s="45">
        <v>675</v>
      </c>
      <c r="I41" s="87">
        <f t="shared" ref="I41:I46" si="25">((E41*(H41/175))-J41)*100</f>
        <v>71.428571428577925</v>
      </c>
      <c r="J41" s="88">
        <f t="shared" ref="J41:J46" si="26">INT(E41*(H41/175))</f>
        <v>2005</v>
      </c>
      <c r="K41" s="111"/>
      <c r="L41" s="113"/>
      <c r="M41" s="113"/>
      <c r="N41" s="113"/>
      <c r="O41" s="72"/>
      <c r="P41" s="22"/>
    </row>
    <row r="42" spans="1:16" ht="18.75" x14ac:dyDescent="0.25">
      <c r="A42" s="19"/>
      <c r="B42" s="20"/>
      <c r="C42" s="10">
        <v>15</v>
      </c>
      <c r="D42" s="10">
        <v>10</v>
      </c>
      <c r="E42" s="10">
        <f t="shared" si="4"/>
        <v>150</v>
      </c>
      <c r="F42" s="10" t="s">
        <v>25</v>
      </c>
      <c r="G42" s="20"/>
      <c r="H42" s="45">
        <v>675</v>
      </c>
      <c r="I42" s="87">
        <f t="shared" si="25"/>
        <v>57.142857142855519</v>
      </c>
      <c r="J42" s="88">
        <f t="shared" si="26"/>
        <v>578</v>
      </c>
      <c r="K42" s="111"/>
      <c r="L42" s="113"/>
      <c r="M42" s="113"/>
      <c r="N42" s="113"/>
      <c r="O42" s="72"/>
      <c r="P42" s="22"/>
    </row>
    <row r="43" spans="1:16" ht="18.75" x14ac:dyDescent="0.25">
      <c r="A43" s="19"/>
      <c r="B43" s="20"/>
      <c r="C43" s="10">
        <v>62</v>
      </c>
      <c r="D43" s="10">
        <v>5</v>
      </c>
      <c r="E43" s="10">
        <f t="shared" si="4"/>
        <v>310</v>
      </c>
      <c r="F43" s="10" t="s">
        <v>25</v>
      </c>
      <c r="G43" s="20"/>
      <c r="H43" s="45">
        <v>675</v>
      </c>
      <c r="I43" s="87">
        <f t="shared" si="25"/>
        <v>71.428571428577925</v>
      </c>
      <c r="J43" s="88">
        <f t="shared" si="26"/>
        <v>1195</v>
      </c>
      <c r="K43" s="111"/>
      <c r="L43" s="113"/>
      <c r="M43" s="113"/>
      <c r="N43" s="113"/>
      <c r="O43" s="72"/>
      <c r="P43" s="22"/>
    </row>
    <row r="44" spans="1:16" ht="18.75" x14ac:dyDescent="0.25">
      <c r="A44" s="19"/>
      <c r="B44" s="20"/>
      <c r="C44" s="10">
        <v>3</v>
      </c>
      <c r="D44" s="10">
        <v>5</v>
      </c>
      <c r="E44" s="10">
        <f t="shared" si="4"/>
        <v>15</v>
      </c>
      <c r="F44" s="10" t="s">
        <v>25</v>
      </c>
      <c r="G44" s="20"/>
      <c r="H44" s="45">
        <v>675</v>
      </c>
      <c r="I44" s="87">
        <f t="shared" si="25"/>
        <v>85.71428571428612</v>
      </c>
      <c r="J44" s="88">
        <f t="shared" si="26"/>
        <v>57</v>
      </c>
      <c r="K44" s="111"/>
      <c r="L44" s="113"/>
      <c r="M44" s="113"/>
      <c r="N44" s="113"/>
      <c r="O44" s="72"/>
      <c r="P44" s="22"/>
    </row>
    <row r="45" spans="1:16" ht="18.75" x14ac:dyDescent="0.25">
      <c r="A45" s="19"/>
      <c r="B45" s="20"/>
      <c r="C45" s="10">
        <v>49</v>
      </c>
      <c r="D45" s="10">
        <v>5</v>
      </c>
      <c r="E45" s="10">
        <f t="shared" si="4"/>
        <v>245</v>
      </c>
      <c r="F45" s="10" t="s">
        <v>25</v>
      </c>
      <c r="G45" s="20"/>
      <c r="H45" s="45">
        <v>675</v>
      </c>
      <c r="I45" s="87">
        <f t="shared" si="25"/>
        <v>0</v>
      </c>
      <c r="J45" s="88">
        <f t="shared" si="26"/>
        <v>945</v>
      </c>
      <c r="K45" s="111"/>
      <c r="L45" s="113"/>
      <c r="M45" s="113"/>
      <c r="N45" s="113"/>
      <c r="O45" s="72"/>
      <c r="P45" s="22"/>
    </row>
    <row r="46" spans="1:16" ht="18.75" x14ac:dyDescent="0.25">
      <c r="A46" s="19"/>
      <c r="B46" s="20"/>
      <c r="C46" s="10">
        <v>138</v>
      </c>
      <c r="D46" s="10">
        <v>5</v>
      </c>
      <c r="E46" s="10">
        <f t="shared" si="4"/>
        <v>690</v>
      </c>
      <c r="F46" s="10" t="s">
        <v>25</v>
      </c>
      <c r="G46" s="20"/>
      <c r="H46" s="45">
        <v>675</v>
      </c>
      <c r="I46" s="87">
        <f t="shared" si="25"/>
        <v>42.85714285715585</v>
      </c>
      <c r="J46" s="88">
        <f t="shared" si="26"/>
        <v>2661</v>
      </c>
      <c r="K46" s="111"/>
      <c r="L46" s="113"/>
      <c r="M46" s="113"/>
      <c r="N46" s="113"/>
      <c r="O46" s="72"/>
      <c r="P46" s="22"/>
    </row>
    <row r="47" spans="1:16" ht="16.5" thickBot="1" x14ac:dyDescent="0.3">
      <c r="A47" s="19"/>
      <c r="B47" s="20"/>
      <c r="C47" s="46"/>
      <c r="D47" s="46"/>
      <c r="E47" s="47"/>
      <c r="F47" s="46"/>
      <c r="G47" s="46"/>
      <c r="H47" s="48"/>
      <c r="I47" s="104">
        <f>100*(SUM(I40:I46)/100-TRUNC(SUM(I40:I46)/100))</f>
        <v>42.857142857164376</v>
      </c>
      <c r="J47" s="105">
        <f>SUM(J40:J46)+TRUNC(SUM(I40:I46)/100)</f>
        <v>8061</v>
      </c>
      <c r="K47" s="108"/>
      <c r="L47" s="110"/>
      <c r="M47" s="110"/>
      <c r="N47" s="110"/>
      <c r="O47" s="73"/>
      <c r="P47" s="50"/>
    </row>
    <row r="48" spans="1:16" ht="18.75" x14ac:dyDescent="0.25">
      <c r="A48" s="19"/>
      <c r="B48" s="20"/>
      <c r="C48" s="51">
        <v>18</v>
      </c>
      <c r="D48" s="51">
        <v>10</v>
      </c>
      <c r="E48" s="51">
        <f t="shared" si="4"/>
        <v>180</v>
      </c>
      <c r="F48" s="51" t="s">
        <v>25</v>
      </c>
      <c r="G48" s="53"/>
      <c r="H48" s="54">
        <v>675</v>
      </c>
      <c r="I48" s="87">
        <f t="shared" ref="I48" si="27">((E48*(H48/175))-J48)*100</f>
        <v>28.571428571433444</v>
      </c>
      <c r="J48" s="88">
        <f t="shared" ref="J48" si="28">INT(E48*(H48/175))</f>
        <v>694</v>
      </c>
      <c r="K48" s="107">
        <f>((J50*VLOOKUP(J50,استقطاعات!$B$4:$E$120,3,1)+VLOOKUP(J50,استقطاعات!$B$4:$E$120,4,1))-L48)*100+(I50*VLOOKUP(J50,استقطاعات!$B$4:$E$120,3,1)+VLOOKUP(J50,استقطاعات!$B$4:$E$120,4,1))</f>
        <v>81.82857142857145</v>
      </c>
      <c r="L48" s="119">
        <f>INT(J50*VLOOKUP(J50,استقطاعات!$B$4:$E$120,3,1)+VLOOKUP(J50,استقطاعات!$B$4:$E$120,4,1))</f>
        <v>172</v>
      </c>
      <c r="M48" s="109">
        <f>MOD((100*(J50-L48)+I50-K48),100)</f>
        <v>75.314285714295693</v>
      </c>
      <c r="N48" s="109">
        <f>INT((100*(J50-L48)+I50-K48)/100)</f>
        <v>2700</v>
      </c>
      <c r="O48" s="69" t="s">
        <v>32</v>
      </c>
      <c r="P48" s="55"/>
    </row>
    <row r="49" spans="1:16" ht="18.75" x14ac:dyDescent="0.25">
      <c r="A49" s="19"/>
      <c r="B49" s="20"/>
      <c r="C49" s="10">
        <v>113</v>
      </c>
      <c r="D49" s="10">
        <v>5</v>
      </c>
      <c r="E49" s="10">
        <f t="shared" si="4"/>
        <v>565</v>
      </c>
      <c r="F49" s="10" t="s">
        <v>25</v>
      </c>
      <c r="G49" s="20"/>
      <c r="H49" s="41">
        <v>675</v>
      </c>
      <c r="I49" s="87">
        <f t="shared" ref="I49" si="29">((E49*(H49/175))-J49)*100</f>
        <v>28.571428571422075</v>
      </c>
      <c r="J49" s="88">
        <f t="shared" ref="J49" si="30">INT(E49*(H49/175))</f>
        <v>2179</v>
      </c>
      <c r="K49" s="111"/>
      <c r="L49" s="120"/>
      <c r="M49" s="113"/>
      <c r="N49" s="113"/>
      <c r="O49" s="72"/>
      <c r="P49" s="22"/>
    </row>
    <row r="50" spans="1:16" ht="16.5" thickBot="1" x14ac:dyDescent="0.3">
      <c r="A50" s="19"/>
      <c r="B50" s="20"/>
      <c r="C50" s="46"/>
      <c r="D50" s="46"/>
      <c r="E50" s="47"/>
      <c r="F50" s="46"/>
      <c r="G50" s="46"/>
      <c r="H50" s="48"/>
      <c r="I50" s="104">
        <f>100*(SUM(I48:I49)/100-TRUNC(SUM(I48:I49)/100))</f>
        <v>57.142857142855519</v>
      </c>
      <c r="J50" s="105">
        <f>SUM(J48:J49)+TRUNC(SUM(I48:I49)/100)</f>
        <v>2873</v>
      </c>
      <c r="K50" s="108"/>
      <c r="L50" s="122"/>
      <c r="M50" s="110"/>
      <c r="N50" s="110"/>
      <c r="O50" s="73"/>
      <c r="P50" s="50"/>
    </row>
    <row r="51" spans="1:16" ht="18.75" x14ac:dyDescent="0.25">
      <c r="A51" s="19"/>
      <c r="B51" s="20"/>
      <c r="C51" s="51">
        <v>13</v>
      </c>
      <c r="D51" s="51">
        <v>5</v>
      </c>
      <c r="E51" s="51">
        <f t="shared" si="4"/>
        <v>65</v>
      </c>
      <c r="F51" s="51" t="s">
        <v>23</v>
      </c>
      <c r="G51" s="53"/>
      <c r="H51" s="54">
        <v>610</v>
      </c>
      <c r="I51" s="87">
        <f t="shared" ref="I51" si="31">((E51*(H51/175))-J51)*100</f>
        <v>57.142857142858361</v>
      </c>
      <c r="J51" s="88">
        <f t="shared" ref="J51" si="32">INT(E51*(H51/175))</f>
        <v>226</v>
      </c>
      <c r="K51" s="107">
        <f>((J56*VLOOKUP(J56,استقطاعات!$B$4:$E$120,3,1)+VLOOKUP(J56,استقطاعات!$B$4:$E$120,4,1))-L51)*100+(I56*VLOOKUP(J56,استقطاعات!$B$4:$E$120,3,1)+VLOOKUP(J56,استقطاعات!$B$4:$E$120,4,1))</f>
        <v>60.400000000001022</v>
      </c>
      <c r="L51" s="119">
        <f>INT(J56*VLOOKUP(J56,استقطاعات!$B$4:$E$120,3,1)+VLOOKUP(J56,استقطاعات!$B$4:$E$120,4,1))</f>
        <v>73</v>
      </c>
      <c r="M51" s="109">
        <f>MOD((100*(J56-L51)+I56-K51),100)</f>
        <v>39.600000000005821</v>
      </c>
      <c r="N51" s="109">
        <f>INT((100*(J56-L51)+I56-K51)/100)</f>
        <v>1146</v>
      </c>
      <c r="O51" s="69" t="s">
        <v>116</v>
      </c>
      <c r="P51" s="55"/>
    </row>
    <row r="52" spans="1:16" ht="18.75" x14ac:dyDescent="0.25">
      <c r="A52" s="19"/>
      <c r="B52" s="20"/>
      <c r="C52" s="10">
        <v>11</v>
      </c>
      <c r="D52" s="10">
        <v>5</v>
      </c>
      <c r="E52" s="10">
        <f t="shared" si="4"/>
        <v>55</v>
      </c>
      <c r="F52" s="10" t="s">
        <v>23</v>
      </c>
      <c r="G52" s="20"/>
      <c r="H52" s="45">
        <v>610</v>
      </c>
      <c r="I52" s="87">
        <f t="shared" ref="I52:I55" si="33">((E52*(H52/175))-J52)*100</f>
        <v>71.428571428572241</v>
      </c>
      <c r="J52" s="88">
        <f t="shared" ref="J52:J55" si="34">INT(E52*(H52/175))</f>
        <v>191</v>
      </c>
      <c r="K52" s="111"/>
      <c r="L52" s="120"/>
      <c r="M52" s="113"/>
      <c r="N52" s="113"/>
      <c r="O52" s="72"/>
      <c r="P52" s="22"/>
    </row>
    <row r="53" spans="1:16" ht="18.75" x14ac:dyDescent="0.25">
      <c r="A53" s="19"/>
      <c r="B53" s="20"/>
      <c r="C53" s="10">
        <v>11</v>
      </c>
      <c r="D53" s="10">
        <v>5</v>
      </c>
      <c r="E53" s="10">
        <f t="shared" si="4"/>
        <v>55</v>
      </c>
      <c r="F53" s="10" t="s">
        <v>23</v>
      </c>
      <c r="G53" s="20"/>
      <c r="H53" s="45">
        <v>610</v>
      </c>
      <c r="I53" s="87">
        <f t="shared" si="33"/>
        <v>71.428571428572241</v>
      </c>
      <c r="J53" s="88">
        <f t="shared" si="34"/>
        <v>191</v>
      </c>
      <c r="K53" s="111"/>
      <c r="L53" s="120"/>
      <c r="M53" s="113"/>
      <c r="N53" s="113"/>
      <c r="O53" s="72"/>
      <c r="P53" s="22"/>
    </row>
    <row r="54" spans="1:16" ht="18.75" x14ac:dyDescent="0.25">
      <c r="A54" s="19"/>
      <c r="B54" s="20"/>
      <c r="C54" s="10">
        <v>11</v>
      </c>
      <c r="D54" s="10">
        <v>5</v>
      </c>
      <c r="E54" s="10">
        <f t="shared" si="4"/>
        <v>55</v>
      </c>
      <c r="F54" s="10" t="s">
        <v>23</v>
      </c>
      <c r="G54" s="20"/>
      <c r="H54" s="45">
        <v>610</v>
      </c>
      <c r="I54" s="87">
        <f t="shared" si="33"/>
        <v>71.428571428572241</v>
      </c>
      <c r="J54" s="88">
        <f t="shared" si="34"/>
        <v>191</v>
      </c>
      <c r="K54" s="111"/>
      <c r="L54" s="120"/>
      <c r="M54" s="113"/>
      <c r="N54" s="113"/>
      <c r="O54" s="72"/>
      <c r="P54" s="22"/>
    </row>
    <row r="55" spans="1:16" ht="18.75" x14ac:dyDescent="0.25">
      <c r="A55" s="19"/>
      <c r="B55" s="20"/>
      <c r="C55" s="10">
        <v>12</v>
      </c>
      <c r="D55" s="10">
        <v>10</v>
      </c>
      <c r="E55" s="10">
        <f t="shared" si="4"/>
        <v>120</v>
      </c>
      <c r="F55" s="11" t="s">
        <v>23</v>
      </c>
      <c r="G55" s="20"/>
      <c r="H55" s="45">
        <v>610</v>
      </c>
      <c r="I55" s="87">
        <f t="shared" si="33"/>
        <v>28.571428571427759</v>
      </c>
      <c r="J55" s="88">
        <f t="shared" si="34"/>
        <v>418</v>
      </c>
      <c r="K55" s="111"/>
      <c r="L55" s="120"/>
      <c r="M55" s="113"/>
      <c r="N55" s="113"/>
      <c r="O55" s="72"/>
      <c r="P55" s="22"/>
    </row>
    <row r="56" spans="1:16" ht="16.5" thickBot="1" x14ac:dyDescent="0.3">
      <c r="A56" s="19"/>
      <c r="B56" s="20"/>
      <c r="C56" s="46"/>
      <c r="D56" s="46"/>
      <c r="E56" s="47"/>
      <c r="F56" s="46"/>
      <c r="G56" s="46"/>
      <c r="H56" s="48"/>
      <c r="I56" s="104">
        <f>100*(SUM(I51:I55)/100-TRUNC(SUM(I51:I55)/100))</f>
        <v>2.8421709430404007E-12</v>
      </c>
      <c r="J56" s="105">
        <f>SUM(J51:J55)+TRUNC(SUM(I51:I55)/100)</f>
        <v>1220</v>
      </c>
      <c r="K56" s="108"/>
      <c r="L56" s="122"/>
      <c r="M56" s="110"/>
      <c r="N56" s="110"/>
      <c r="O56" s="73"/>
      <c r="P56" s="50"/>
    </row>
    <row r="57" spans="1:16" ht="18.75" x14ac:dyDescent="0.25">
      <c r="A57" s="19"/>
      <c r="B57" s="20"/>
      <c r="C57" s="51">
        <v>136</v>
      </c>
      <c r="D57" s="51">
        <v>5</v>
      </c>
      <c r="E57" s="51">
        <f t="shared" si="4"/>
        <v>680</v>
      </c>
      <c r="F57" s="51" t="s">
        <v>23</v>
      </c>
      <c r="G57" s="53"/>
      <c r="H57" s="54">
        <v>610</v>
      </c>
      <c r="I57" s="87">
        <f t="shared" ref="I57" si="35">((E57*(H57/175))-J57)*100</f>
        <v>28.571428571422075</v>
      </c>
      <c r="J57" s="88">
        <f t="shared" ref="J57" si="36">INT(E57*(H57/175))</f>
        <v>2370</v>
      </c>
      <c r="K57" s="107">
        <f>((J58*VLOOKUP(J58,استقطاعات!$B$4:$E$120,3,1)+VLOOKUP(J58,استقطاعات!$B$4:$E$120,4,1))-L57)*100+(I58*VLOOKUP(J58,استقطاعات!$B$4:$E$120,3,1)+VLOOKUP(J58,استقطاعات!$B$4:$E$120,4,1))</f>
        <v>62.114285714284755</v>
      </c>
      <c r="L57" s="109">
        <f>INT(J58*VLOOKUP(J58,استقطاعات!$B$4:$E$120,3,1)+VLOOKUP(J58,استقطاعات!$B$4:$E$120,4,1))</f>
        <v>142</v>
      </c>
      <c r="M57" s="109">
        <f>MOD((100*(J58-L57)+I58-K57),100)</f>
        <v>66.457142857136205</v>
      </c>
      <c r="N57" s="109">
        <f>INT((100*(J58-L57)+I58-K57)/100)</f>
        <v>2227</v>
      </c>
      <c r="O57" s="69" t="s">
        <v>30</v>
      </c>
      <c r="P57" s="55"/>
    </row>
    <row r="58" spans="1:16" ht="16.5" thickBot="1" x14ac:dyDescent="0.3">
      <c r="A58" s="19"/>
      <c r="B58" s="20"/>
      <c r="C58" s="46"/>
      <c r="D58" s="46"/>
      <c r="E58" s="47"/>
      <c r="F58" s="46"/>
      <c r="G58" s="46"/>
      <c r="H58" s="48"/>
      <c r="I58" s="104">
        <f>100*(SUM(I57:I57)/100-TRUNC(SUM(I57:I57)/100))</f>
        <v>28.571428571422075</v>
      </c>
      <c r="J58" s="105">
        <f>SUM(J57:J57)+TRUNC(SUM(I57:I57)/100)</f>
        <v>2370</v>
      </c>
      <c r="K58" s="108"/>
      <c r="L58" s="113"/>
      <c r="M58" s="110"/>
      <c r="N58" s="110"/>
      <c r="O58" s="73"/>
      <c r="P58" s="50"/>
    </row>
    <row r="59" spans="1:16" ht="18.75" x14ac:dyDescent="0.25">
      <c r="A59" s="19"/>
      <c r="B59" s="20"/>
      <c r="C59" s="35">
        <v>19</v>
      </c>
      <c r="D59" s="35">
        <v>5</v>
      </c>
      <c r="E59" s="35">
        <f t="shared" si="4"/>
        <v>95</v>
      </c>
      <c r="F59" s="35" t="s">
        <v>23</v>
      </c>
      <c r="G59" s="44"/>
      <c r="H59" s="45">
        <v>610</v>
      </c>
      <c r="I59" s="87">
        <f t="shared" ref="I59:I62" si="37">((E59*(H59/175))-J59)*100</f>
        <v>14.285714285716722</v>
      </c>
      <c r="J59" s="88">
        <f t="shared" ref="J59:J62" si="38">INT(E59*(H59/175))</f>
        <v>331</v>
      </c>
      <c r="K59" s="107">
        <f>((J63*VLOOKUP(J63,استقطاعات!$B$4:$E$120,3,1)+VLOOKUP(J63,استقطاعات!$B$4:$E$120,4,1))-L59)*100+(I63*VLOOKUP(J63,استقطاعات!$B$4:$E$120,3,1)+VLOOKUP(J63,استقطاعات!$B$4:$E$120,4,1))</f>
        <v>87.82857142857236</v>
      </c>
      <c r="L59" s="119">
        <f>INT(J63*VLOOKUP(J63,استقطاعات!$B$4:$E$120,3,1)+VLOOKUP(J63,استقطاعات!$B$4:$E$120,4,1))</f>
        <v>79</v>
      </c>
      <c r="M59" s="109">
        <f>MOD((100*(J63-L59)+I63-K59),100)</f>
        <v>69.314285714295693</v>
      </c>
      <c r="N59" s="109">
        <f>INT((100*(J63-L59)+I63-K59)/100)</f>
        <v>1244</v>
      </c>
      <c r="O59" s="71" t="s">
        <v>103</v>
      </c>
      <c r="P59" s="49"/>
    </row>
    <row r="60" spans="1:16" ht="18.75" x14ac:dyDescent="0.25">
      <c r="A60" s="19"/>
      <c r="B60" s="20"/>
      <c r="C60" s="10">
        <v>19</v>
      </c>
      <c r="D60" s="10">
        <v>5</v>
      </c>
      <c r="E60" s="10">
        <f t="shared" si="4"/>
        <v>95</v>
      </c>
      <c r="F60" s="10" t="s">
        <v>23</v>
      </c>
      <c r="G60" s="20"/>
      <c r="H60" s="45">
        <v>610</v>
      </c>
      <c r="I60" s="87">
        <f t="shared" si="37"/>
        <v>14.285714285716722</v>
      </c>
      <c r="J60" s="88">
        <f t="shared" si="38"/>
        <v>331</v>
      </c>
      <c r="K60" s="111"/>
      <c r="L60" s="120"/>
      <c r="M60" s="113"/>
      <c r="N60" s="113"/>
      <c r="O60" s="21"/>
      <c r="P60" s="22"/>
    </row>
    <row r="61" spans="1:16" ht="18.75" x14ac:dyDescent="0.25">
      <c r="A61" s="19"/>
      <c r="B61" s="20"/>
      <c r="C61" s="10">
        <v>19</v>
      </c>
      <c r="D61" s="10">
        <v>5</v>
      </c>
      <c r="E61" s="10">
        <f t="shared" si="4"/>
        <v>95</v>
      </c>
      <c r="F61" s="10" t="s">
        <v>23</v>
      </c>
      <c r="G61" s="20"/>
      <c r="H61" s="45">
        <v>610</v>
      </c>
      <c r="I61" s="87">
        <f t="shared" si="37"/>
        <v>14.285714285716722</v>
      </c>
      <c r="J61" s="88">
        <f t="shared" si="38"/>
        <v>331</v>
      </c>
      <c r="K61" s="111"/>
      <c r="L61" s="120"/>
      <c r="M61" s="113"/>
      <c r="N61" s="113"/>
      <c r="O61" s="21"/>
      <c r="P61" s="22"/>
    </row>
    <row r="62" spans="1:16" ht="18.75" x14ac:dyDescent="0.25">
      <c r="A62" s="19"/>
      <c r="B62" s="20"/>
      <c r="C62" s="10">
        <v>19</v>
      </c>
      <c r="D62" s="10">
        <v>5</v>
      </c>
      <c r="E62" s="10">
        <f t="shared" si="4"/>
        <v>95</v>
      </c>
      <c r="F62" s="10" t="s">
        <v>23</v>
      </c>
      <c r="G62" s="20"/>
      <c r="H62" s="45">
        <v>610</v>
      </c>
      <c r="I62" s="87">
        <f t="shared" si="37"/>
        <v>14.285714285716722</v>
      </c>
      <c r="J62" s="88">
        <f t="shared" si="38"/>
        <v>331</v>
      </c>
      <c r="K62" s="111"/>
      <c r="L62" s="120"/>
      <c r="M62" s="113"/>
      <c r="N62" s="113"/>
      <c r="O62" s="21"/>
      <c r="P62" s="22"/>
    </row>
    <row r="63" spans="1:16" ht="16.5" thickBot="1" x14ac:dyDescent="0.3">
      <c r="A63" s="19"/>
      <c r="B63" s="20"/>
      <c r="C63" s="10"/>
      <c r="D63" s="10"/>
      <c r="E63" s="10"/>
      <c r="F63" s="10"/>
      <c r="G63" s="10"/>
      <c r="H63" s="11"/>
      <c r="I63" s="104">
        <f>100*(SUM(I59:I62)/100-TRUNC(SUM(I59:I62)/100))</f>
        <v>57.142857142866887</v>
      </c>
      <c r="J63" s="105">
        <f>SUM(J59:J62)+TRUNC(SUM(I59:I62)/100)</f>
        <v>1324</v>
      </c>
      <c r="K63" s="112"/>
      <c r="L63" s="121"/>
      <c r="M63" s="114"/>
      <c r="N63" s="114"/>
      <c r="O63" s="21"/>
      <c r="P63" s="22"/>
    </row>
    <row r="64" spans="1:16" ht="15.75" x14ac:dyDescent="0.25">
      <c r="A64" s="19"/>
      <c r="B64" s="20"/>
      <c r="C64" s="10"/>
      <c r="D64" s="10"/>
      <c r="E64" s="10"/>
      <c r="F64" s="10"/>
      <c r="G64" s="10"/>
      <c r="H64" s="11"/>
      <c r="I64" s="89"/>
      <c r="J64" s="90"/>
      <c r="K64" s="11"/>
      <c r="L64" s="58"/>
      <c r="M64" s="58"/>
      <c r="N64" s="59"/>
      <c r="O64" s="21"/>
      <c r="P64" s="22"/>
    </row>
    <row r="65" spans="1:16" ht="15.75" thickBot="1" x14ac:dyDescent="0.3">
      <c r="A65" s="24"/>
      <c r="B65" s="25"/>
      <c r="C65" s="25"/>
      <c r="D65" s="25"/>
      <c r="E65" s="25"/>
      <c r="F65" s="26"/>
      <c r="G65" s="25"/>
      <c r="H65" s="31"/>
      <c r="I65" s="91"/>
      <c r="J65" s="92"/>
      <c r="K65" s="31"/>
      <c r="L65" s="60"/>
      <c r="M65" s="60"/>
      <c r="N65" s="61"/>
      <c r="O65" s="25"/>
      <c r="P65" s="27"/>
    </row>
    <row r="66" spans="1:16" ht="15.75" thickTop="1" x14ac:dyDescent="0.25">
      <c r="A66" s="28"/>
      <c r="B66" s="28"/>
      <c r="C66" s="28"/>
      <c r="D66" s="28"/>
      <c r="E66" s="28"/>
      <c r="F66" s="29"/>
      <c r="G66" s="28"/>
      <c r="H66" s="40"/>
      <c r="I66" s="93"/>
      <c r="J66" s="94"/>
      <c r="K66" s="40"/>
      <c r="L66" s="65"/>
      <c r="M66" s="40"/>
      <c r="N66" s="40"/>
      <c r="O66" s="28"/>
    </row>
    <row r="67" spans="1:16" x14ac:dyDescent="0.25">
      <c r="A67" s="6" t="s">
        <v>142</v>
      </c>
      <c r="B67" s="32"/>
      <c r="C67" s="32"/>
      <c r="D67" s="32"/>
      <c r="E67" s="32"/>
      <c r="F67" s="32"/>
      <c r="G67" s="32"/>
      <c r="I67" s="95"/>
      <c r="O67" s="32"/>
      <c r="P67" s="32"/>
    </row>
    <row r="68" spans="1:16" ht="15.75" x14ac:dyDescent="0.25">
      <c r="A68" s="6" t="s">
        <v>143</v>
      </c>
      <c r="B68" s="32"/>
      <c r="C68" s="32"/>
      <c r="M68" s="124" t="s">
        <v>141</v>
      </c>
      <c r="N68" s="124"/>
      <c r="O68" s="30" t="s">
        <v>131</v>
      </c>
    </row>
    <row r="70" spans="1:16" ht="19.5" customHeight="1" x14ac:dyDescent="0.25">
      <c r="A70" s="125" t="s">
        <v>140</v>
      </c>
      <c r="B70" s="125"/>
      <c r="C70" s="125"/>
      <c r="D70" s="125"/>
      <c r="E70" s="125"/>
      <c r="F70" s="125"/>
      <c r="G70" s="125"/>
      <c r="H70" s="125"/>
      <c r="I70" s="125"/>
      <c r="J70" s="125"/>
      <c r="K70" s="125"/>
      <c r="L70" s="125"/>
      <c r="M70" s="125"/>
      <c r="N70" s="125"/>
      <c r="O70" s="125"/>
      <c r="P70" s="125"/>
    </row>
    <row r="71" spans="1:16" ht="14.25" customHeight="1" x14ac:dyDescent="0.25">
      <c r="A71" s="126" t="s">
        <v>145</v>
      </c>
      <c r="B71" s="126"/>
      <c r="C71" s="126"/>
      <c r="D71" s="126"/>
      <c r="E71" s="126"/>
      <c r="F71" s="126"/>
      <c r="G71" s="126"/>
      <c r="H71" s="126"/>
      <c r="I71" s="126"/>
      <c r="J71" s="126"/>
      <c r="K71" s="126"/>
      <c r="L71" s="126"/>
      <c r="M71" s="126"/>
      <c r="N71" s="126"/>
      <c r="O71" s="126"/>
      <c r="P71" s="126"/>
    </row>
    <row r="72" spans="1:16" ht="14.25" customHeight="1" x14ac:dyDescent="0.25">
      <c r="A72" s="126"/>
      <c r="B72" s="126"/>
      <c r="C72" s="126"/>
      <c r="D72" s="126"/>
      <c r="E72" s="126"/>
      <c r="F72" s="126"/>
      <c r="G72" s="126"/>
      <c r="H72" s="126"/>
      <c r="I72" s="126"/>
      <c r="J72" s="126"/>
      <c r="K72" s="126"/>
      <c r="L72" s="126"/>
      <c r="M72" s="126"/>
      <c r="N72" s="126"/>
      <c r="O72" s="126"/>
      <c r="P72" s="126"/>
    </row>
    <row r="73" spans="1:16" x14ac:dyDescent="0.25">
      <c r="A73" s="5"/>
      <c r="B73" s="33" t="s">
        <v>132</v>
      </c>
      <c r="C73" s="33"/>
      <c r="D73" s="33"/>
      <c r="E73" s="5"/>
      <c r="F73" s="5"/>
      <c r="G73" s="5"/>
      <c r="H73" s="7"/>
      <c r="I73" s="96"/>
      <c r="J73" s="84" t="s">
        <v>133</v>
      </c>
      <c r="K73" s="7"/>
      <c r="L73" s="63"/>
      <c r="M73" s="7"/>
      <c r="N73" s="7"/>
      <c r="O73" s="5" t="s">
        <v>31</v>
      </c>
      <c r="P73" s="5"/>
    </row>
    <row r="74" spans="1:16" x14ac:dyDescent="0.25">
      <c r="A74" s="5"/>
      <c r="B74" s="5"/>
      <c r="C74" s="5"/>
      <c r="D74" s="5"/>
      <c r="E74" s="5"/>
      <c r="F74" s="5"/>
      <c r="G74" s="5"/>
      <c r="H74" s="7"/>
      <c r="I74" s="96"/>
      <c r="J74" s="84"/>
      <c r="K74" s="7"/>
      <c r="L74" s="63"/>
      <c r="M74" s="7"/>
      <c r="N74" s="7"/>
      <c r="O74" s="5"/>
      <c r="P74" s="5"/>
    </row>
    <row r="75" spans="1:16" x14ac:dyDescent="0.25">
      <c r="A75" s="5"/>
      <c r="B75" s="5"/>
      <c r="C75" s="5"/>
      <c r="D75" s="5"/>
      <c r="E75" s="5"/>
      <c r="F75" s="5"/>
      <c r="G75" s="5"/>
      <c r="H75" s="7"/>
      <c r="I75" s="96"/>
      <c r="J75" s="84"/>
      <c r="K75" s="7"/>
      <c r="L75" s="63"/>
      <c r="M75" s="7"/>
      <c r="N75" s="7"/>
      <c r="O75" s="5"/>
      <c r="P75" s="5"/>
    </row>
    <row r="76" spans="1:16" x14ac:dyDescent="0.25">
      <c r="A76" s="5" t="s">
        <v>134</v>
      </c>
      <c r="B76" s="5"/>
      <c r="C76" s="5"/>
      <c r="D76" s="5" t="s">
        <v>135</v>
      </c>
      <c r="E76" s="5"/>
      <c r="F76" s="5"/>
      <c r="G76" s="5"/>
      <c r="H76" s="7"/>
      <c r="I76" s="96"/>
      <c r="J76" s="84" t="s">
        <v>136</v>
      </c>
      <c r="K76" s="7"/>
      <c r="L76" s="63"/>
      <c r="M76" s="7"/>
      <c r="N76" s="7"/>
      <c r="O76" s="127" t="s">
        <v>137</v>
      </c>
      <c r="P76" s="127"/>
    </row>
    <row r="77" spans="1:16" x14ac:dyDescent="0.25">
      <c r="A77" s="5" t="s">
        <v>0</v>
      </c>
    </row>
    <row r="78" spans="1:16" x14ac:dyDescent="0.25">
      <c r="A78" s="5" t="s">
        <v>5</v>
      </c>
    </row>
    <row r="79" spans="1:16" ht="18.75" customHeight="1" x14ac:dyDescent="0.25">
      <c r="A79" s="139" t="s">
        <v>6</v>
      </c>
      <c r="B79" s="139"/>
      <c r="C79" s="139"/>
      <c r="D79" s="139"/>
      <c r="E79" s="139"/>
      <c r="F79" s="139"/>
      <c r="G79" s="139"/>
      <c r="H79" s="139"/>
      <c r="I79" s="139"/>
      <c r="J79" s="139"/>
      <c r="K79" s="139"/>
      <c r="L79" s="139"/>
      <c r="M79" s="139"/>
      <c r="N79" s="139"/>
      <c r="O79" s="139"/>
      <c r="P79" s="139"/>
    </row>
    <row r="80" spans="1:16" ht="14.25" customHeight="1" x14ac:dyDescent="0.25">
      <c r="A80" s="128" t="s">
        <v>7</v>
      </c>
      <c r="B80" s="128"/>
      <c r="C80" s="128"/>
      <c r="D80" s="128"/>
      <c r="E80" s="128"/>
      <c r="F80" s="128"/>
      <c r="G80" s="128"/>
      <c r="H80" s="128"/>
      <c r="I80" s="128"/>
      <c r="J80" s="128"/>
      <c r="K80" s="128"/>
      <c r="L80" s="128"/>
      <c r="M80" s="128"/>
      <c r="N80" s="128"/>
      <c r="O80" s="128"/>
      <c r="P80" s="128"/>
    </row>
    <row r="81" spans="1:18" ht="19.5" customHeight="1" x14ac:dyDescent="0.25">
      <c r="A81" s="128"/>
      <c r="B81" s="128"/>
      <c r="C81" s="128"/>
      <c r="D81" s="128"/>
      <c r="E81" s="128"/>
      <c r="F81" s="128"/>
      <c r="G81" s="128"/>
      <c r="H81" s="128"/>
      <c r="I81" s="128"/>
      <c r="J81" s="128"/>
      <c r="K81" s="128"/>
      <c r="L81" s="128"/>
      <c r="M81" s="128"/>
      <c r="N81" s="128"/>
      <c r="O81" s="128"/>
      <c r="P81" s="128"/>
    </row>
    <row r="82" spans="1:18" ht="19.5" customHeight="1" x14ac:dyDescent="0.25">
      <c r="A82" s="129" t="s">
        <v>138</v>
      </c>
      <c r="B82" s="129"/>
      <c r="C82" s="129"/>
      <c r="D82" s="129"/>
      <c r="E82" s="129"/>
      <c r="F82" s="129"/>
      <c r="G82" s="129"/>
      <c r="H82" s="129"/>
      <c r="I82" s="129"/>
      <c r="J82" s="129"/>
      <c r="K82" s="129"/>
      <c r="L82" s="129"/>
      <c r="M82" s="129"/>
      <c r="N82" s="129"/>
      <c r="O82" s="129"/>
      <c r="P82" s="129"/>
    </row>
    <row r="83" spans="1:18" s="14" customFormat="1" ht="18.75" customHeight="1" thickBot="1" x14ac:dyDescent="0.3">
      <c r="A83" s="12" t="s">
        <v>8</v>
      </c>
      <c r="B83" s="12"/>
      <c r="C83" s="12"/>
      <c r="D83" s="12" t="s">
        <v>9</v>
      </c>
      <c r="E83" s="12"/>
      <c r="F83" s="13"/>
      <c r="G83" s="12" t="s">
        <v>10</v>
      </c>
      <c r="H83" s="39"/>
      <c r="I83" s="83"/>
      <c r="J83" s="84"/>
      <c r="K83" s="7"/>
      <c r="L83" s="63"/>
      <c r="M83" s="7"/>
      <c r="N83" s="7"/>
      <c r="O83" s="13" t="s">
        <v>139</v>
      </c>
      <c r="P83" s="13"/>
    </row>
    <row r="84" spans="1:18" ht="28.5" customHeight="1" thickTop="1" thickBot="1" x14ac:dyDescent="0.3">
      <c r="A84" s="130" t="s">
        <v>144</v>
      </c>
      <c r="B84" s="130" t="s">
        <v>11</v>
      </c>
      <c r="C84" s="132" t="s">
        <v>12</v>
      </c>
      <c r="D84" s="133"/>
      <c r="E84" s="134"/>
      <c r="F84" s="130" t="s">
        <v>1</v>
      </c>
      <c r="G84" s="135" t="s">
        <v>14</v>
      </c>
      <c r="H84" s="135"/>
      <c r="I84" s="135" t="s">
        <v>15</v>
      </c>
      <c r="J84" s="135"/>
      <c r="K84" s="135" t="s">
        <v>18</v>
      </c>
      <c r="L84" s="135"/>
      <c r="M84" s="135" t="s">
        <v>19</v>
      </c>
      <c r="N84" s="135"/>
      <c r="O84" s="137" t="s">
        <v>2</v>
      </c>
      <c r="P84" s="137" t="s">
        <v>20</v>
      </c>
    </row>
    <row r="85" spans="1:18" ht="17.25" thickTop="1" thickBot="1" x14ac:dyDescent="0.3">
      <c r="A85" s="131"/>
      <c r="B85" s="131"/>
      <c r="C85" s="15" t="s">
        <v>13</v>
      </c>
      <c r="D85" s="15" t="s">
        <v>3</v>
      </c>
      <c r="E85" s="15" t="s">
        <v>4</v>
      </c>
      <c r="F85" s="131"/>
      <c r="G85" s="34" t="s">
        <v>16</v>
      </c>
      <c r="H85" s="15" t="s">
        <v>17</v>
      </c>
      <c r="I85" s="76" t="s">
        <v>16</v>
      </c>
      <c r="J85" s="64" t="s">
        <v>17</v>
      </c>
      <c r="K85" s="34" t="s">
        <v>16</v>
      </c>
      <c r="L85" s="64" t="s">
        <v>17</v>
      </c>
      <c r="M85" s="34" t="s">
        <v>16</v>
      </c>
      <c r="N85" s="15" t="s">
        <v>17</v>
      </c>
      <c r="O85" s="138"/>
      <c r="P85" s="138"/>
    </row>
    <row r="86" spans="1:18" ht="19.5" thickTop="1" x14ac:dyDescent="0.25">
      <c r="A86" s="19"/>
      <c r="B86" s="20"/>
      <c r="C86" s="9">
        <v>15</v>
      </c>
      <c r="D86" s="9">
        <v>10</v>
      </c>
      <c r="E86" s="9">
        <f>D86*C86</f>
        <v>150</v>
      </c>
      <c r="F86" s="9" t="s">
        <v>23</v>
      </c>
      <c r="G86" s="9"/>
      <c r="H86" s="66">
        <v>610</v>
      </c>
      <c r="I86" s="87">
        <f t="shared" ref="I86" si="39">((E86*(H86/175))-J86)*100</f>
        <v>85.714285714288962</v>
      </c>
      <c r="J86" s="88">
        <f t="shared" ref="J86" si="40">INT(E86*(H86/175))</f>
        <v>522</v>
      </c>
      <c r="K86" s="107">
        <f>((J90*VLOOKUP(J90,استقطاعات!$B$4:$E$120,3,1)+VLOOKUP(J90,استقطاعات!$B$4:$E$120,4,1))-L86)*100+(I90*VLOOKUP(J90,استقطاعات!$B$4:$E$120,3,1)+VLOOKUP(J90,استقطاعات!$B$4:$E$120,4,1))</f>
        <v>18.000000000000192</v>
      </c>
      <c r="L86" s="119">
        <f>INT(J90*VLOOKUP(J90,استقطاعات!$B$4:$E$120,3,1)+VLOOKUP(J90,استقطاعات!$B$4:$E$120,4,1))</f>
        <v>50</v>
      </c>
      <c r="M86" s="109">
        <f>MOD((100*(J90-L86)+I90-K86),100)</f>
        <v>67.714285714289872</v>
      </c>
      <c r="N86" s="109">
        <f>INT((100*(J90-L86)+I90-K86)/100)</f>
        <v>838</v>
      </c>
      <c r="O86" s="70" t="s">
        <v>98</v>
      </c>
      <c r="P86" s="18"/>
    </row>
    <row r="87" spans="1:18" ht="18.75" x14ac:dyDescent="0.25">
      <c r="A87" s="19"/>
      <c r="B87" s="20"/>
      <c r="C87" s="10">
        <v>7</v>
      </c>
      <c r="D87" s="10">
        <v>5</v>
      </c>
      <c r="E87" s="10">
        <f>D87*C87</f>
        <v>35</v>
      </c>
      <c r="F87" s="10" t="s">
        <v>23</v>
      </c>
      <c r="G87" s="10"/>
      <c r="H87" s="11">
        <v>610</v>
      </c>
      <c r="I87" s="87">
        <f t="shared" ref="I87:I89" si="41">((E87*(H87/175))-J87)*100</f>
        <v>0</v>
      </c>
      <c r="J87" s="88">
        <f t="shared" ref="J87:J89" si="42">INT(E87*(H87/175))</f>
        <v>122</v>
      </c>
      <c r="K87" s="111"/>
      <c r="L87" s="120"/>
      <c r="M87" s="113"/>
      <c r="N87" s="113"/>
      <c r="O87" s="21"/>
      <c r="P87" s="22"/>
    </row>
    <row r="88" spans="1:18" ht="19.5" thickBot="1" x14ac:dyDescent="0.3">
      <c r="A88" s="19"/>
      <c r="B88" s="20"/>
      <c r="C88" s="10">
        <v>7</v>
      </c>
      <c r="D88" s="10">
        <v>5</v>
      </c>
      <c r="E88" s="10">
        <f t="shared" ref="E88:E138" si="43">D88*C88</f>
        <v>35</v>
      </c>
      <c r="F88" s="10" t="s">
        <v>23</v>
      </c>
      <c r="G88" s="10"/>
      <c r="H88" s="11">
        <v>610</v>
      </c>
      <c r="I88" s="87">
        <f t="shared" si="41"/>
        <v>0</v>
      </c>
      <c r="J88" s="88">
        <f t="shared" si="42"/>
        <v>122</v>
      </c>
      <c r="K88" s="111"/>
      <c r="L88" s="120"/>
      <c r="M88" s="113"/>
      <c r="N88" s="113"/>
      <c r="O88" s="21"/>
      <c r="P88" s="22"/>
    </row>
    <row r="89" spans="1:18" ht="19.5" thickBot="1" x14ac:dyDescent="0.3">
      <c r="A89" s="19"/>
      <c r="B89" s="20"/>
      <c r="C89" s="10">
        <v>7</v>
      </c>
      <c r="D89" s="10">
        <v>5</v>
      </c>
      <c r="E89" s="10">
        <f t="shared" si="43"/>
        <v>35</v>
      </c>
      <c r="F89" s="10" t="s">
        <v>23</v>
      </c>
      <c r="G89" s="10"/>
      <c r="H89" s="11">
        <v>610</v>
      </c>
      <c r="I89" s="87">
        <f t="shared" si="41"/>
        <v>0</v>
      </c>
      <c r="J89" s="88">
        <f t="shared" si="42"/>
        <v>122</v>
      </c>
      <c r="K89" s="111"/>
      <c r="L89" s="120"/>
      <c r="M89" s="113"/>
      <c r="N89" s="113"/>
      <c r="O89" s="21"/>
      <c r="P89" s="22"/>
      <c r="Q89" s="78" t="e">
        <f t="shared" ref="Q89" si="44">INT(MID($B89*Q$3,FIND(".",$B89*Q$3)+1,2))</f>
        <v>#VALUE!</v>
      </c>
      <c r="R89" s="78" t="e">
        <f t="shared" ref="R89" si="45">INT(MID($B89*Q$3,1,FIND(".",$B89*Q$3)-1))</f>
        <v>#VALUE!</v>
      </c>
    </row>
    <row r="90" spans="1:18" ht="16.5" thickBot="1" x14ac:dyDescent="0.3">
      <c r="A90" s="19"/>
      <c r="B90" s="20"/>
      <c r="C90" s="47"/>
      <c r="D90" s="47"/>
      <c r="E90" s="47">
        <f t="shared" si="43"/>
        <v>0</v>
      </c>
      <c r="F90" s="47"/>
      <c r="G90" s="46"/>
      <c r="H90" s="48"/>
      <c r="I90" s="104">
        <f>100*(SUM(I86:I89)/100-TRUNC(SUM(I86:I89)/100))</f>
        <v>85.714285714288962</v>
      </c>
      <c r="J90" s="105">
        <f>SUM(J86:J89)+TRUNC(SUM(I86:I89)/100)</f>
        <v>888</v>
      </c>
      <c r="K90" s="112"/>
      <c r="L90" s="121"/>
      <c r="M90" s="114"/>
      <c r="N90" s="114"/>
      <c r="O90" s="67"/>
      <c r="P90" s="50"/>
    </row>
    <row r="91" spans="1:18" ht="18.75" x14ac:dyDescent="0.25">
      <c r="A91" s="19"/>
      <c r="B91" s="20"/>
      <c r="C91" s="51">
        <v>23</v>
      </c>
      <c r="D91" s="51">
        <v>10</v>
      </c>
      <c r="E91" s="51">
        <f t="shared" si="43"/>
        <v>230</v>
      </c>
      <c r="F91" s="51" t="s">
        <v>25</v>
      </c>
      <c r="G91" s="51"/>
      <c r="H91" s="52">
        <v>675</v>
      </c>
      <c r="I91" s="87">
        <f t="shared" ref="I91" si="46">((E91*(H91/175))-J91)*100</f>
        <v>14.285714285711038</v>
      </c>
      <c r="J91" s="88">
        <f t="shared" ref="J91" si="47">INT(E91*(H91/175))</f>
        <v>887</v>
      </c>
      <c r="K91" s="107">
        <f>((J105*VLOOKUP(J105,استقطاعات!$B$4:$E$120,3,1)+VLOOKUP(J105,استقطاعات!$B$4:$E$120,4,1))-L91)*100+(I105*VLOOKUP(J105,استقطاعات!$B$4:$E$120,3,1)+VLOOKUP(J105,استقطاعات!$B$4:$E$120,4,1))</f>
        <v>56.971428571427168</v>
      </c>
      <c r="L91" s="119">
        <f>INT(J105*VLOOKUP(J105,استقطاعات!$B$4:$E$120,3,1)+VLOOKUP(J105,استقطاعات!$B$4:$E$120,4,1))</f>
        <v>533</v>
      </c>
      <c r="M91" s="109">
        <f>MOD((100*(J105-L91)+I105-K91),100)</f>
        <v>14.457142857136205</v>
      </c>
      <c r="N91" s="109">
        <f>INT((100*(J105-L91)+I105-K91)/100)</f>
        <v>7797</v>
      </c>
      <c r="O91" s="69" t="s">
        <v>49</v>
      </c>
      <c r="P91" s="55"/>
    </row>
    <row r="92" spans="1:18" ht="18.75" x14ac:dyDescent="0.25">
      <c r="A92" s="19"/>
      <c r="B92" s="20"/>
      <c r="C92" s="10">
        <v>4</v>
      </c>
      <c r="D92" s="10">
        <v>10</v>
      </c>
      <c r="E92" s="10">
        <f t="shared" si="43"/>
        <v>40</v>
      </c>
      <c r="F92" s="10" t="s">
        <v>36</v>
      </c>
      <c r="G92" s="10"/>
      <c r="H92" s="11">
        <v>650</v>
      </c>
      <c r="I92" s="87">
        <f t="shared" ref="I92:I104" si="48">((E92*(H92/175))-J92)*100</f>
        <v>57.142857142858361</v>
      </c>
      <c r="J92" s="88">
        <f t="shared" ref="J92:J104" si="49">INT(E92*(H92/175))</f>
        <v>148</v>
      </c>
      <c r="K92" s="111"/>
      <c r="L92" s="120"/>
      <c r="M92" s="113"/>
      <c r="N92" s="113"/>
      <c r="O92" s="21"/>
      <c r="P92" s="22"/>
    </row>
    <row r="93" spans="1:18" ht="18.75" x14ac:dyDescent="0.25">
      <c r="A93" s="19"/>
      <c r="B93" s="20"/>
      <c r="C93" s="10">
        <v>7</v>
      </c>
      <c r="D93" s="10">
        <v>10</v>
      </c>
      <c r="E93" s="10">
        <f t="shared" si="43"/>
        <v>70</v>
      </c>
      <c r="F93" s="10" t="s">
        <v>36</v>
      </c>
      <c r="G93" s="10"/>
      <c r="H93" s="11">
        <v>650</v>
      </c>
      <c r="I93" s="87">
        <f t="shared" si="48"/>
        <v>0</v>
      </c>
      <c r="J93" s="88">
        <f t="shared" si="49"/>
        <v>260</v>
      </c>
      <c r="K93" s="111"/>
      <c r="L93" s="120"/>
      <c r="M93" s="113"/>
      <c r="N93" s="113"/>
      <c r="O93" s="21"/>
      <c r="P93" s="22"/>
    </row>
    <row r="94" spans="1:18" ht="18.75" x14ac:dyDescent="0.25">
      <c r="A94" s="19"/>
      <c r="B94" s="20"/>
      <c r="C94" s="10">
        <v>60</v>
      </c>
      <c r="D94" s="10">
        <v>5</v>
      </c>
      <c r="E94" s="10">
        <f t="shared" si="43"/>
        <v>300</v>
      </c>
      <c r="F94" s="10" t="s">
        <v>23</v>
      </c>
      <c r="G94" s="10"/>
      <c r="H94" s="11">
        <v>610</v>
      </c>
      <c r="I94" s="87">
        <f t="shared" si="48"/>
        <v>71.428571428577925</v>
      </c>
      <c r="J94" s="88">
        <f t="shared" si="49"/>
        <v>1045</v>
      </c>
      <c r="K94" s="111"/>
      <c r="L94" s="120"/>
      <c r="M94" s="113"/>
      <c r="N94" s="113"/>
      <c r="O94" s="21"/>
      <c r="P94" s="22"/>
    </row>
    <row r="95" spans="1:18" ht="18.75" x14ac:dyDescent="0.25">
      <c r="A95" s="19"/>
      <c r="B95" s="20"/>
      <c r="C95" s="10">
        <v>23</v>
      </c>
      <c r="D95" s="10">
        <v>5</v>
      </c>
      <c r="E95" s="10">
        <f t="shared" si="43"/>
        <v>115</v>
      </c>
      <c r="F95" s="10" t="s">
        <v>25</v>
      </c>
      <c r="G95" s="10"/>
      <c r="H95" s="11">
        <v>675</v>
      </c>
      <c r="I95" s="87">
        <f t="shared" si="48"/>
        <v>57.142857142855519</v>
      </c>
      <c r="J95" s="88">
        <f t="shared" si="49"/>
        <v>443</v>
      </c>
      <c r="K95" s="111"/>
      <c r="L95" s="120"/>
      <c r="M95" s="113"/>
      <c r="N95" s="113"/>
      <c r="O95" s="21"/>
      <c r="P95" s="22"/>
    </row>
    <row r="96" spans="1:18" ht="18.75" x14ac:dyDescent="0.25">
      <c r="A96" s="19"/>
      <c r="B96" s="20"/>
      <c r="C96" s="10">
        <v>19</v>
      </c>
      <c r="D96" s="10">
        <v>5</v>
      </c>
      <c r="E96" s="10">
        <f t="shared" si="43"/>
        <v>95</v>
      </c>
      <c r="F96" s="10" t="s">
        <v>25</v>
      </c>
      <c r="G96" s="10"/>
      <c r="H96" s="11">
        <v>675</v>
      </c>
      <c r="I96" s="87">
        <f t="shared" si="48"/>
        <v>42.857142857144481</v>
      </c>
      <c r="J96" s="88">
        <f t="shared" si="49"/>
        <v>366</v>
      </c>
      <c r="K96" s="111"/>
      <c r="L96" s="120"/>
      <c r="M96" s="113"/>
      <c r="N96" s="113"/>
      <c r="O96" s="21"/>
      <c r="P96" s="22"/>
    </row>
    <row r="97" spans="1:16" ht="18.75" x14ac:dyDescent="0.25">
      <c r="A97" s="19"/>
      <c r="B97" s="20"/>
      <c r="C97" s="10">
        <v>19</v>
      </c>
      <c r="D97" s="10">
        <v>5</v>
      </c>
      <c r="E97" s="10">
        <f t="shared" si="43"/>
        <v>95</v>
      </c>
      <c r="F97" s="10" t="s">
        <v>25</v>
      </c>
      <c r="G97" s="10"/>
      <c r="H97" s="11">
        <v>675</v>
      </c>
      <c r="I97" s="87">
        <f t="shared" si="48"/>
        <v>42.857142857144481</v>
      </c>
      <c r="J97" s="88">
        <f t="shared" si="49"/>
        <v>366</v>
      </c>
      <c r="K97" s="111"/>
      <c r="L97" s="120"/>
      <c r="M97" s="113"/>
      <c r="N97" s="113"/>
      <c r="O97" s="21"/>
      <c r="P97" s="22"/>
    </row>
    <row r="98" spans="1:16" ht="18.75" x14ac:dyDescent="0.25">
      <c r="A98" s="19"/>
      <c r="B98" s="20"/>
      <c r="C98" s="10">
        <v>19</v>
      </c>
      <c r="D98" s="10">
        <v>5</v>
      </c>
      <c r="E98" s="10">
        <f t="shared" si="43"/>
        <v>95</v>
      </c>
      <c r="F98" s="10" t="s">
        <v>25</v>
      </c>
      <c r="G98" s="10"/>
      <c r="H98" s="11">
        <v>675</v>
      </c>
      <c r="I98" s="87">
        <f t="shared" si="48"/>
        <v>42.857142857144481</v>
      </c>
      <c r="J98" s="88">
        <f t="shared" si="49"/>
        <v>366</v>
      </c>
      <c r="K98" s="111"/>
      <c r="L98" s="120"/>
      <c r="M98" s="113"/>
      <c r="N98" s="113"/>
      <c r="O98" s="21"/>
      <c r="P98" s="22"/>
    </row>
    <row r="99" spans="1:16" ht="18.75" x14ac:dyDescent="0.25">
      <c r="A99" s="19"/>
      <c r="B99" s="20"/>
      <c r="C99" s="10">
        <v>37</v>
      </c>
      <c r="D99" s="10">
        <v>5</v>
      </c>
      <c r="E99" s="10">
        <f t="shared" si="43"/>
        <v>185</v>
      </c>
      <c r="F99" s="10" t="s">
        <v>25</v>
      </c>
      <c r="G99" s="10"/>
      <c r="H99" s="11">
        <v>675</v>
      </c>
      <c r="I99" s="87">
        <f t="shared" si="48"/>
        <v>57.142857142855519</v>
      </c>
      <c r="J99" s="88">
        <f t="shared" si="49"/>
        <v>713</v>
      </c>
      <c r="K99" s="111"/>
      <c r="L99" s="120"/>
      <c r="M99" s="113"/>
      <c r="N99" s="113"/>
      <c r="O99" s="21"/>
      <c r="P99" s="22"/>
    </row>
    <row r="100" spans="1:16" ht="18.75" x14ac:dyDescent="0.25">
      <c r="A100" s="19"/>
      <c r="B100" s="20"/>
      <c r="C100" s="10">
        <v>144</v>
      </c>
      <c r="D100" s="10">
        <v>5</v>
      </c>
      <c r="E100" s="10">
        <f t="shared" si="43"/>
        <v>720</v>
      </c>
      <c r="F100" s="10" t="s">
        <v>36</v>
      </c>
      <c r="G100" s="10"/>
      <c r="H100" s="11">
        <v>650</v>
      </c>
      <c r="I100" s="87">
        <f t="shared" si="48"/>
        <v>28.571428571422075</v>
      </c>
      <c r="J100" s="88">
        <f t="shared" si="49"/>
        <v>2674</v>
      </c>
      <c r="K100" s="111"/>
      <c r="L100" s="120"/>
      <c r="M100" s="113"/>
      <c r="N100" s="113"/>
      <c r="O100" s="21"/>
      <c r="P100" s="22"/>
    </row>
    <row r="101" spans="1:16" ht="18.75" x14ac:dyDescent="0.25">
      <c r="A101" s="19"/>
      <c r="B101" s="20"/>
      <c r="C101" s="10">
        <v>11</v>
      </c>
      <c r="D101" s="10">
        <v>5</v>
      </c>
      <c r="E101" s="10">
        <f t="shared" si="43"/>
        <v>55</v>
      </c>
      <c r="F101" s="10" t="s">
        <v>36</v>
      </c>
      <c r="G101" s="10"/>
      <c r="H101" s="11">
        <v>650</v>
      </c>
      <c r="I101" s="87">
        <f t="shared" si="48"/>
        <v>28.571428571430602</v>
      </c>
      <c r="J101" s="88">
        <f t="shared" si="49"/>
        <v>204</v>
      </c>
      <c r="K101" s="111"/>
      <c r="L101" s="120"/>
      <c r="M101" s="113"/>
      <c r="N101" s="113"/>
      <c r="O101" s="21"/>
      <c r="P101" s="22"/>
    </row>
    <row r="102" spans="1:16" ht="18.75" x14ac:dyDescent="0.25">
      <c r="A102" s="19"/>
      <c r="B102" s="20"/>
      <c r="C102" s="10">
        <v>11</v>
      </c>
      <c r="D102" s="10">
        <v>5</v>
      </c>
      <c r="E102" s="10">
        <f t="shared" si="43"/>
        <v>55</v>
      </c>
      <c r="F102" s="10" t="s">
        <v>36</v>
      </c>
      <c r="G102" s="10"/>
      <c r="H102" s="11">
        <v>650</v>
      </c>
      <c r="I102" s="87">
        <f t="shared" si="48"/>
        <v>28.571428571430602</v>
      </c>
      <c r="J102" s="88">
        <f t="shared" si="49"/>
        <v>204</v>
      </c>
      <c r="K102" s="111"/>
      <c r="L102" s="120"/>
      <c r="M102" s="113"/>
      <c r="N102" s="113"/>
      <c r="O102" s="21"/>
      <c r="P102" s="22"/>
    </row>
    <row r="103" spans="1:16" ht="18.75" x14ac:dyDescent="0.25">
      <c r="A103" s="19"/>
      <c r="B103" s="20"/>
      <c r="C103" s="10">
        <v>11</v>
      </c>
      <c r="D103" s="10">
        <v>5</v>
      </c>
      <c r="E103" s="10">
        <f t="shared" si="43"/>
        <v>55</v>
      </c>
      <c r="F103" s="10" t="s">
        <v>36</v>
      </c>
      <c r="G103" s="10"/>
      <c r="H103" s="11">
        <v>650</v>
      </c>
      <c r="I103" s="87">
        <f t="shared" si="48"/>
        <v>28.571428571430602</v>
      </c>
      <c r="J103" s="88">
        <f t="shared" si="49"/>
        <v>204</v>
      </c>
      <c r="K103" s="111"/>
      <c r="L103" s="120"/>
      <c r="M103" s="113"/>
      <c r="N103" s="113"/>
      <c r="O103" s="21"/>
      <c r="P103" s="22"/>
    </row>
    <row r="104" spans="1:16" ht="18.75" x14ac:dyDescent="0.25">
      <c r="A104" s="19"/>
      <c r="B104" s="20"/>
      <c r="C104" s="10">
        <v>24</v>
      </c>
      <c r="D104" s="10">
        <v>5</v>
      </c>
      <c r="E104" s="10">
        <f t="shared" si="43"/>
        <v>120</v>
      </c>
      <c r="F104" s="10" t="s">
        <v>36</v>
      </c>
      <c r="G104" s="10"/>
      <c r="H104" s="11">
        <v>650</v>
      </c>
      <c r="I104" s="87">
        <f t="shared" si="48"/>
        <v>71.428571428572241</v>
      </c>
      <c r="J104" s="88">
        <f t="shared" si="49"/>
        <v>445</v>
      </c>
      <c r="K104" s="111"/>
      <c r="L104" s="120"/>
      <c r="M104" s="113"/>
      <c r="N104" s="113"/>
      <c r="O104" s="21"/>
      <c r="P104" s="22"/>
    </row>
    <row r="105" spans="1:16" ht="16.5" thickBot="1" x14ac:dyDescent="0.3">
      <c r="A105" s="19"/>
      <c r="B105" s="20"/>
      <c r="C105" s="47"/>
      <c r="D105" s="47"/>
      <c r="E105" s="47">
        <f t="shared" si="43"/>
        <v>0</v>
      </c>
      <c r="F105" s="47"/>
      <c r="G105" s="46"/>
      <c r="H105" s="48"/>
      <c r="I105" s="104">
        <f>100*(SUM(I91:I104)/100-TRUNC(SUM(I91:I104)/100))</f>
        <v>71.428571428577925</v>
      </c>
      <c r="J105" s="105">
        <f>SUM(J91:J104)+TRUNC(SUM(I91:I104)/100)</f>
        <v>8330</v>
      </c>
      <c r="K105" s="108"/>
      <c r="L105" s="122"/>
      <c r="M105" s="110"/>
      <c r="N105" s="110"/>
      <c r="O105" s="67"/>
      <c r="P105" s="50"/>
    </row>
    <row r="106" spans="1:16" ht="18.75" x14ac:dyDescent="0.25">
      <c r="A106" s="19"/>
      <c r="B106" s="20"/>
      <c r="C106" s="51">
        <v>72</v>
      </c>
      <c r="D106" s="51">
        <v>5</v>
      </c>
      <c r="E106" s="51">
        <f t="shared" si="43"/>
        <v>360</v>
      </c>
      <c r="F106" s="51" t="s">
        <v>23</v>
      </c>
      <c r="G106" s="51"/>
      <c r="H106" s="52">
        <v>610</v>
      </c>
      <c r="I106" s="87">
        <f t="shared" ref="I106" si="50">((E106*(H106/175))-J106)*100</f>
        <v>85.714285714288962</v>
      </c>
      <c r="J106" s="88">
        <f t="shared" ref="J106" si="51">INT(E106*(H106/175))</f>
        <v>1254</v>
      </c>
      <c r="K106" s="142">
        <f>((J114*VLOOKUP(J114,استقطاعات!$B$4:$E$120,3,1)+VLOOKUP(J114,استقطاعات!$B$4:$E$120,4,1))-L106)*100+(I114*VLOOKUP(J114,استقطاعات!$B$4:$E$120,3,1)+VLOOKUP(J114,استقطاعات!$B$4:$E$120,4,1))</f>
        <v>51.828571428573831</v>
      </c>
      <c r="L106" s="119">
        <f>INT(J114*VLOOKUP(J114,استقطاعات!$B$4:$E$120,3,1)+VLOOKUP(J114,استقطاعات!$B$4:$E$120,4,1))</f>
        <v>2578</v>
      </c>
      <c r="M106" s="109">
        <f>MOD((100*(J114-L106)+I114-K106),100)</f>
        <v>62.457142857136205</v>
      </c>
      <c r="N106" s="109">
        <f>INT((100*(J114-L106)+I114-K106)/100)</f>
        <v>8163</v>
      </c>
      <c r="O106" s="69" t="s">
        <v>64</v>
      </c>
      <c r="P106" s="55"/>
    </row>
    <row r="107" spans="1:16" ht="18.75" x14ac:dyDescent="0.25">
      <c r="A107" s="19"/>
      <c r="B107" s="20"/>
      <c r="C107" s="10">
        <v>178</v>
      </c>
      <c r="D107" s="10">
        <v>5</v>
      </c>
      <c r="E107" s="10">
        <f t="shared" si="43"/>
        <v>890</v>
      </c>
      <c r="F107" s="10" t="s">
        <v>23</v>
      </c>
      <c r="G107" s="10"/>
      <c r="H107" s="11">
        <v>610</v>
      </c>
      <c r="I107" s="87">
        <f t="shared" ref="I107:I113" si="52">((E107*(H107/175))-J107)*100</f>
        <v>28.571428571422075</v>
      </c>
      <c r="J107" s="88">
        <f t="shared" ref="J107:J113" si="53">INT(E107*(H107/175))</f>
        <v>3102</v>
      </c>
      <c r="K107" s="143"/>
      <c r="L107" s="120"/>
      <c r="M107" s="113"/>
      <c r="N107" s="113"/>
      <c r="O107" s="21"/>
      <c r="P107" s="22"/>
    </row>
    <row r="108" spans="1:16" ht="18.75" x14ac:dyDescent="0.25">
      <c r="A108" s="19"/>
      <c r="B108" s="20"/>
      <c r="C108" s="10">
        <v>98</v>
      </c>
      <c r="D108" s="10">
        <v>5</v>
      </c>
      <c r="E108" s="10">
        <f t="shared" si="43"/>
        <v>490</v>
      </c>
      <c r="F108" s="10" t="s">
        <v>25</v>
      </c>
      <c r="G108" s="10"/>
      <c r="H108" s="11">
        <v>675</v>
      </c>
      <c r="I108" s="87">
        <f t="shared" si="52"/>
        <v>0</v>
      </c>
      <c r="J108" s="88">
        <f t="shared" si="53"/>
        <v>1890</v>
      </c>
      <c r="K108" s="143"/>
      <c r="L108" s="120"/>
      <c r="M108" s="113"/>
      <c r="N108" s="113"/>
      <c r="O108" s="21"/>
      <c r="P108" s="22"/>
    </row>
    <row r="109" spans="1:16" ht="18.75" x14ac:dyDescent="0.25">
      <c r="A109" s="19"/>
      <c r="B109" s="20"/>
      <c r="C109" s="10">
        <v>84</v>
      </c>
      <c r="D109" s="10">
        <v>5</v>
      </c>
      <c r="E109" s="10">
        <f t="shared" si="43"/>
        <v>420</v>
      </c>
      <c r="F109" s="10" t="s">
        <v>25</v>
      </c>
      <c r="G109" s="10"/>
      <c r="H109" s="11">
        <v>675</v>
      </c>
      <c r="I109" s="87">
        <f t="shared" si="52"/>
        <v>0</v>
      </c>
      <c r="J109" s="88">
        <f t="shared" si="53"/>
        <v>1620</v>
      </c>
      <c r="K109" s="143"/>
      <c r="L109" s="120"/>
      <c r="M109" s="113"/>
      <c r="N109" s="113"/>
      <c r="O109" s="21"/>
      <c r="P109" s="22"/>
    </row>
    <row r="110" spans="1:16" ht="18.75" x14ac:dyDescent="0.25">
      <c r="A110" s="19"/>
      <c r="B110" s="20"/>
      <c r="C110" s="10">
        <v>7</v>
      </c>
      <c r="D110" s="10">
        <v>5</v>
      </c>
      <c r="E110" s="10">
        <f t="shared" si="43"/>
        <v>35</v>
      </c>
      <c r="F110" s="10" t="s">
        <v>25</v>
      </c>
      <c r="G110" s="10"/>
      <c r="H110" s="11">
        <v>675</v>
      </c>
      <c r="I110" s="87">
        <f t="shared" si="52"/>
        <v>0</v>
      </c>
      <c r="J110" s="88">
        <f t="shared" si="53"/>
        <v>135</v>
      </c>
      <c r="K110" s="143"/>
      <c r="L110" s="120"/>
      <c r="M110" s="113"/>
      <c r="N110" s="113"/>
      <c r="O110" s="21"/>
      <c r="P110" s="22"/>
    </row>
    <row r="111" spans="1:16" ht="18.75" x14ac:dyDescent="0.25">
      <c r="A111" s="19"/>
      <c r="B111" s="20"/>
      <c r="C111" s="10">
        <v>31</v>
      </c>
      <c r="D111" s="10">
        <v>5</v>
      </c>
      <c r="E111" s="10">
        <f t="shared" si="43"/>
        <v>155</v>
      </c>
      <c r="F111" s="10" t="s">
        <v>25</v>
      </c>
      <c r="G111" s="10"/>
      <c r="H111" s="11">
        <v>675</v>
      </c>
      <c r="I111" s="87">
        <f t="shared" si="52"/>
        <v>85.714285714288962</v>
      </c>
      <c r="J111" s="88">
        <f t="shared" si="53"/>
        <v>597</v>
      </c>
      <c r="K111" s="143"/>
      <c r="L111" s="120"/>
      <c r="M111" s="113"/>
      <c r="N111" s="113"/>
      <c r="O111" s="21"/>
      <c r="P111" s="22"/>
    </row>
    <row r="112" spans="1:16" ht="18.75" x14ac:dyDescent="0.25">
      <c r="A112" s="19"/>
      <c r="B112" s="20"/>
      <c r="C112" s="10">
        <v>87</v>
      </c>
      <c r="D112" s="10">
        <v>5</v>
      </c>
      <c r="E112" s="10">
        <f t="shared" si="43"/>
        <v>435</v>
      </c>
      <c r="F112" s="10" t="s">
        <v>25</v>
      </c>
      <c r="G112" s="10"/>
      <c r="H112" s="11">
        <v>675</v>
      </c>
      <c r="I112" s="87">
        <f t="shared" si="52"/>
        <v>85.714285714288962</v>
      </c>
      <c r="J112" s="88">
        <f t="shared" si="53"/>
        <v>1677</v>
      </c>
      <c r="K112" s="143"/>
      <c r="L112" s="120"/>
      <c r="M112" s="113"/>
      <c r="N112" s="113"/>
      <c r="O112" s="21"/>
      <c r="P112" s="22"/>
    </row>
    <row r="113" spans="1:16" ht="18.75" x14ac:dyDescent="0.25">
      <c r="A113" s="19"/>
      <c r="B113" s="20"/>
      <c r="C113" s="10">
        <v>25</v>
      </c>
      <c r="D113" s="10">
        <v>5</v>
      </c>
      <c r="E113" s="10">
        <f t="shared" si="43"/>
        <v>125</v>
      </c>
      <c r="F113" s="10" t="s">
        <v>36</v>
      </c>
      <c r="G113" s="10"/>
      <c r="H113" s="11">
        <v>650</v>
      </c>
      <c r="I113" s="87">
        <f t="shared" si="52"/>
        <v>28.571428571427759</v>
      </c>
      <c r="J113" s="88">
        <f t="shared" si="53"/>
        <v>464</v>
      </c>
      <c r="K113" s="143"/>
      <c r="L113" s="120"/>
      <c r="M113" s="113"/>
      <c r="N113" s="113"/>
      <c r="O113" s="21"/>
      <c r="P113" s="22"/>
    </row>
    <row r="114" spans="1:16" ht="16.5" thickBot="1" x14ac:dyDescent="0.3">
      <c r="A114" s="19"/>
      <c r="B114" s="20"/>
      <c r="C114" s="47"/>
      <c r="D114" s="47"/>
      <c r="E114" s="47">
        <f t="shared" si="43"/>
        <v>0</v>
      </c>
      <c r="F114" s="47"/>
      <c r="G114" s="46"/>
      <c r="H114" s="48"/>
      <c r="I114" s="104">
        <f>100*(SUM(I106:I113)/100-TRUNC(SUM(I106:I113)/100))</f>
        <v>14.285714285716722</v>
      </c>
      <c r="J114" s="105">
        <f>SUM(J106:J113)+TRUNC(SUM(I106:I113)/100)</f>
        <v>10742</v>
      </c>
      <c r="K114" s="144"/>
      <c r="L114" s="122"/>
      <c r="M114" s="110"/>
      <c r="N114" s="110"/>
      <c r="O114" s="67"/>
      <c r="P114" s="50"/>
    </row>
    <row r="115" spans="1:16" ht="18.75" x14ac:dyDescent="0.25">
      <c r="A115" s="19"/>
      <c r="B115" s="20"/>
      <c r="C115" s="51">
        <v>24</v>
      </c>
      <c r="D115" s="51">
        <v>5</v>
      </c>
      <c r="E115" s="51">
        <f t="shared" si="43"/>
        <v>120</v>
      </c>
      <c r="F115" s="51" t="s">
        <v>25</v>
      </c>
      <c r="G115" s="51"/>
      <c r="H115" s="52">
        <v>675</v>
      </c>
      <c r="I115" s="87">
        <f t="shared" ref="I115" si="54">((E115*(H115/175))-J115)*100</f>
        <v>85.714285714288962</v>
      </c>
      <c r="J115" s="88">
        <f t="shared" ref="J115" si="55">INT(E115*(H115/175))</f>
        <v>462</v>
      </c>
      <c r="K115" s="107">
        <f>((J121*VLOOKUP(J121,استقطاعات!$B$4:$E$120,3,1)+VLOOKUP(J121,استقطاعات!$B$4:$E$120,4,1))-L115)*100+(I121*VLOOKUP(J121,استقطاعات!$B$4:$E$120,3,1)+VLOOKUP(J121,استقطاعات!$B$4:$E$120,4,1))</f>
        <v>38.971428571428554</v>
      </c>
      <c r="L115" s="119">
        <f>INT(J121*VLOOKUP(J121,استقطاعات!$B$4:$E$120,3,1)+VLOOKUP(J121,استقطاعات!$B$4:$E$120,4,1))</f>
        <v>184</v>
      </c>
      <c r="M115" s="109">
        <f>MOD((100*(J121-L115)+I121-K115),100)</f>
        <v>3.8857142857159488</v>
      </c>
      <c r="N115" s="109">
        <f>INT((100*(J121-L115)+I121-K115)/100)</f>
        <v>2882</v>
      </c>
      <c r="O115" s="69" t="s">
        <v>114</v>
      </c>
      <c r="P115" s="55"/>
    </row>
    <row r="116" spans="1:16" ht="18.75" x14ac:dyDescent="0.25">
      <c r="A116" s="19"/>
      <c r="B116" s="20"/>
      <c r="C116" s="10">
        <v>24</v>
      </c>
      <c r="D116" s="10">
        <v>5</v>
      </c>
      <c r="E116" s="10">
        <f t="shared" si="43"/>
        <v>120</v>
      </c>
      <c r="F116" s="10" t="s">
        <v>25</v>
      </c>
      <c r="G116" s="10"/>
      <c r="H116" s="11">
        <v>675</v>
      </c>
      <c r="I116" s="87">
        <f t="shared" ref="I116:I120" si="56">((E116*(H116/175))-J116)*100</f>
        <v>85.714285714288962</v>
      </c>
      <c r="J116" s="88">
        <f t="shared" ref="J116:J120" si="57">INT(E116*(H116/175))</f>
        <v>462</v>
      </c>
      <c r="K116" s="111"/>
      <c r="L116" s="120"/>
      <c r="M116" s="113"/>
      <c r="N116" s="113"/>
      <c r="O116" s="21"/>
      <c r="P116" s="22"/>
    </row>
    <row r="117" spans="1:16" ht="18.75" x14ac:dyDescent="0.25">
      <c r="A117" s="19"/>
      <c r="B117" s="20"/>
      <c r="C117" s="10">
        <v>24</v>
      </c>
      <c r="D117" s="10">
        <v>5</v>
      </c>
      <c r="E117" s="10">
        <f t="shared" si="43"/>
        <v>120</v>
      </c>
      <c r="F117" s="10" t="s">
        <v>25</v>
      </c>
      <c r="G117" s="10"/>
      <c r="H117" s="11">
        <v>675</v>
      </c>
      <c r="I117" s="87">
        <f t="shared" si="56"/>
        <v>85.714285714288962</v>
      </c>
      <c r="J117" s="88">
        <f t="shared" si="57"/>
        <v>462</v>
      </c>
      <c r="K117" s="111"/>
      <c r="L117" s="120"/>
      <c r="M117" s="113"/>
      <c r="N117" s="113"/>
      <c r="O117" s="21"/>
      <c r="P117" s="22"/>
    </row>
    <row r="118" spans="1:16" ht="18.75" x14ac:dyDescent="0.25">
      <c r="A118" s="19"/>
      <c r="B118" s="20"/>
      <c r="C118" s="10">
        <v>29</v>
      </c>
      <c r="D118" s="10">
        <v>5</v>
      </c>
      <c r="E118" s="10">
        <f t="shared" si="43"/>
        <v>145</v>
      </c>
      <c r="F118" s="10" t="s">
        <v>25</v>
      </c>
      <c r="G118" s="10"/>
      <c r="H118" s="11">
        <v>675</v>
      </c>
      <c r="I118" s="87">
        <f t="shared" si="56"/>
        <v>28.571428571433444</v>
      </c>
      <c r="J118" s="88">
        <f t="shared" si="57"/>
        <v>559</v>
      </c>
      <c r="K118" s="111"/>
      <c r="L118" s="120"/>
      <c r="M118" s="113"/>
      <c r="N118" s="113"/>
      <c r="O118" s="21"/>
      <c r="P118" s="22"/>
    </row>
    <row r="119" spans="1:16" ht="18.75" x14ac:dyDescent="0.25">
      <c r="A119" s="19"/>
      <c r="B119" s="20"/>
      <c r="C119" s="10">
        <v>29</v>
      </c>
      <c r="D119" s="10">
        <v>5</v>
      </c>
      <c r="E119" s="10">
        <f t="shared" si="43"/>
        <v>145</v>
      </c>
      <c r="F119" s="10" t="s">
        <v>25</v>
      </c>
      <c r="G119" s="10"/>
      <c r="H119" s="11">
        <v>675</v>
      </c>
      <c r="I119" s="87">
        <f t="shared" si="56"/>
        <v>28.571428571433444</v>
      </c>
      <c r="J119" s="88">
        <f t="shared" si="57"/>
        <v>559</v>
      </c>
      <c r="K119" s="111"/>
      <c r="L119" s="120"/>
      <c r="M119" s="113"/>
      <c r="N119" s="113"/>
      <c r="O119" s="21"/>
      <c r="P119" s="22"/>
    </row>
    <row r="120" spans="1:16" ht="18.75" x14ac:dyDescent="0.25">
      <c r="A120" s="19"/>
      <c r="B120" s="20"/>
      <c r="C120" s="10">
        <v>29</v>
      </c>
      <c r="D120" s="10">
        <v>5</v>
      </c>
      <c r="E120" s="10">
        <f t="shared" si="43"/>
        <v>145</v>
      </c>
      <c r="F120" s="10" t="s">
        <v>25</v>
      </c>
      <c r="G120" s="10"/>
      <c r="H120" s="11">
        <v>675</v>
      </c>
      <c r="I120" s="87">
        <f t="shared" si="56"/>
        <v>28.571428571433444</v>
      </c>
      <c r="J120" s="88">
        <f t="shared" si="57"/>
        <v>559</v>
      </c>
      <c r="K120" s="111"/>
      <c r="L120" s="120"/>
      <c r="M120" s="113"/>
      <c r="N120" s="113"/>
      <c r="O120" s="21"/>
      <c r="P120" s="22"/>
    </row>
    <row r="121" spans="1:16" ht="16.5" thickBot="1" x14ac:dyDescent="0.3">
      <c r="A121" s="19"/>
      <c r="B121" s="20"/>
      <c r="C121" s="47"/>
      <c r="D121" s="68"/>
      <c r="E121" s="47">
        <f t="shared" si="43"/>
        <v>0</v>
      </c>
      <c r="F121" s="68"/>
      <c r="G121" s="46"/>
      <c r="H121" s="48"/>
      <c r="I121" s="104">
        <f>100*(SUM(I115:I120)/100-TRUNC(SUM(I115:I120)/100))</f>
        <v>42.857142857167219</v>
      </c>
      <c r="J121" s="105">
        <f>SUM(J115:J120)+TRUNC(SUM(I115:I120)/100)</f>
        <v>3066</v>
      </c>
      <c r="K121" s="108"/>
      <c r="L121" s="122"/>
      <c r="M121" s="110"/>
      <c r="N121" s="110"/>
      <c r="O121" s="67"/>
      <c r="P121" s="50"/>
    </row>
    <row r="122" spans="1:16" ht="15.75" x14ac:dyDescent="0.25">
      <c r="A122" s="19"/>
      <c r="B122" s="20"/>
      <c r="C122" s="51">
        <v>110</v>
      </c>
      <c r="D122" s="51">
        <v>5</v>
      </c>
      <c r="E122" s="51">
        <f t="shared" si="43"/>
        <v>550</v>
      </c>
      <c r="F122" s="51" t="s">
        <v>25</v>
      </c>
      <c r="G122" s="51"/>
      <c r="H122" s="52">
        <v>675</v>
      </c>
      <c r="I122" s="97">
        <f t="shared" ref="I122:I123" si="58">INT(MID($H122*($E122/175),FIND(".",$H122*($E122/175))+1,2))</f>
        <v>42</v>
      </c>
      <c r="J122" s="97">
        <f t="shared" ref="J122:J123" si="59">INT(MID($H122*($E122/175),1,FIND(".",$H122*($E122/175))-1))</f>
        <v>2121</v>
      </c>
      <c r="K122" s="107">
        <f>((J124*VLOOKUP(J124,استقطاعات!$B$4:$E$120,3,1)+VLOOKUP(J124,استقطاعات!$B$4:$E$120,4,1))-L122)*100+(I124*VLOOKUP(J124,استقطاعات!$B$4:$E$120,3,1)+VLOOKUP(J124,استقطاعات!$B$4:$E$120,4,1))</f>
        <v>97.439999999998747</v>
      </c>
      <c r="L122" s="119">
        <f>INT(J124*VLOOKUP(J124,استقطاعات!$B$4:$E$120,3,1)+VLOOKUP(J124,استقطاعات!$B$4:$E$120,4,1))</f>
        <v>254</v>
      </c>
      <c r="M122" s="109">
        <f>MOD((100*(J124-L122)+I124-K122),100)</f>
        <v>86.559999999997672</v>
      </c>
      <c r="N122" s="109">
        <f>INT((100*(J124-L122)+I124-K122)/100)</f>
        <v>3987</v>
      </c>
      <c r="O122" s="69" t="s">
        <v>75</v>
      </c>
      <c r="P122" s="55"/>
    </row>
    <row r="123" spans="1:16" ht="15.75" x14ac:dyDescent="0.25">
      <c r="A123" s="19"/>
      <c r="B123" s="20"/>
      <c r="C123" s="10">
        <v>110</v>
      </c>
      <c r="D123" s="10">
        <v>5</v>
      </c>
      <c r="E123" s="10">
        <f t="shared" si="43"/>
        <v>550</v>
      </c>
      <c r="F123" s="10" t="s">
        <v>25</v>
      </c>
      <c r="G123" s="10"/>
      <c r="H123" s="11">
        <v>675</v>
      </c>
      <c r="I123" s="97">
        <f t="shared" si="58"/>
        <v>42</v>
      </c>
      <c r="J123" s="97">
        <f t="shared" si="59"/>
        <v>2121</v>
      </c>
      <c r="K123" s="111"/>
      <c r="L123" s="120"/>
      <c r="M123" s="113"/>
      <c r="N123" s="113"/>
      <c r="O123" s="21"/>
      <c r="P123" s="22"/>
    </row>
    <row r="124" spans="1:16" ht="16.5" thickBot="1" x14ac:dyDescent="0.3">
      <c r="A124" s="19"/>
      <c r="B124" s="20"/>
      <c r="C124" s="47"/>
      <c r="D124" s="47"/>
      <c r="E124" s="47">
        <f t="shared" si="43"/>
        <v>0</v>
      </c>
      <c r="F124" s="47"/>
      <c r="G124" s="46"/>
      <c r="H124" s="48"/>
      <c r="I124" s="104">
        <f>100*(SUM(I122:I123)/100-TRUNC(SUM(I122:I123)/100))</f>
        <v>84</v>
      </c>
      <c r="J124" s="105">
        <f>SUM(J122:J123)+TRUNC(SUM(I122:I123)/100)</f>
        <v>4242</v>
      </c>
      <c r="K124" s="108"/>
      <c r="L124" s="122"/>
      <c r="M124" s="110"/>
      <c r="N124" s="110"/>
      <c r="O124" s="67"/>
      <c r="P124" s="50"/>
    </row>
    <row r="125" spans="1:16" ht="18.75" x14ac:dyDescent="0.25">
      <c r="A125" s="19"/>
      <c r="B125" s="20"/>
      <c r="C125" s="51">
        <v>11</v>
      </c>
      <c r="D125" s="51">
        <v>5</v>
      </c>
      <c r="E125" s="51">
        <f t="shared" si="43"/>
        <v>55</v>
      </c>
      <c r="F125" s="51" t="s">
        <v>36</v>
      </c>
      <c r="G125" s="51"/>
      <c r="H125" s="52">
        <v>650</v>
      </c>
      <c r="I125" s="87">
        <f t="shared" ref="I125" si="60">((E125*(H125/175))-J125)*100</f>
        <v>28.571428571430602</v>
      </c>
      <c r="J125" s="88">
        <f t="shared" ref="J125" si="61">INT(E125*(H125/175))</f>
        <v>204</v>
      </c>
      <c r="K125" s="107">
        <f>((J128*VLOOKUP(J128,استقطاعات!$B$4:$E$120,3,1)+VLOOKUP(J128,استقطاعات!$B$4:$E$120,4,1))-L125)*100+(I128*VLOOKUP(J128,استقطاعات!$B$4:$E$120,3,1)+VLOOKUP(J128,استقطاعات!$B$4:$E$120,4,1))</f>
        <v>72.400000000000048</v>
      </c>
      <c r="L125" s="109">
        <f>INT(J128*VLOOKUP(J128,استقطاعات!$B$4:$E$120,3,1)+VLOOKUP(J128,استقطاعات!$B$4:$E$120,4,1))</f>
        <v>34</v>
      </c>
      <c r="M125" s="109">
        <f>MOD((100*(J128-L125)+I128-K125),100)</f>
        <v>13.314285714288417</v>
      </c>
      <c r="N125" s="109">
        <f>INT((100*(J128-L125)+I128-K125)/100)</f>
        <v>578</v>
      </c>
      <c r="O125" s="69" t="s">
        <v>43</v>
      </c>
      <c r="P125" s="55"/>
    </row>
    <row r="126" spans="1:16" ht="18.75" x14ac:dyDescent="0.25">
      <c r="A126" s="19"/>
      <c r="B126" s="20"/>
      <c r="C126" s="10">
        <v>11</v>
      </c>
      <c r="D126" s="10">
        <v>5</v>
      </c>
      <c r="E126" s="10">
        <f t="shared" si="43"/>
        <v>55</v>
      </c>
      <c r="F126" s="10" t="s">
        <v>36</v>
      </c>
      <c r="G126" s="10"/>
      <c r="H126" s="11">
        <v>650</v>
      </c>
      <c r="I126" s="87">
        <f t="shared" ref="I126:I127" si="62">((E126*(H126/175))-J126)*100</f>
        <v>28.571428571430602</v>
      </c>
      <c r="J126" s="88">
        <f t="shared" ref="J126:J127" si="63">INT(E126*(H126/175))</f>
        <v>204</v>
      </c>
      <c r="K126" s="111"/>
      <c r="L126" s="113"/>
      <c r="M126" s="113"/>
      <c r="N126" s="113"/>
      <c r="O126" s="21"/>
      <c r="P126" s="22"/>
    </row>
    <row r="127" spans="1:16" ht="18.75" x14ac:dyDescent="0.25">
      <c r="A127" s="19"/>
      <c r="B127" s="20"/>
      <c r="C127" s="10">
        <v>11</v>
      </c>
      <c r="D127" s="10">
        <v>5</v>
      </c>
      <c r="E127" s="10">
        <f t="shared" si="43"/>
        <v>55</v>
      </c>
      <c r="F127" s="10" t="s">
        <v>36</v>
      </c>
      <c r="G127" s="10"/>
      <c r="H127" s="11">
        <v>650</v>
      </c>
      <c r="I127" s="87">
        <f t="shared" si="62"/>
        <v>28.571428571430602</v>
      </c>
      <c r="J127" s="88">
        <f t="shared" si="63"/>
        <v>204</v>
      </c>
      <c r="K127" s="111"/>
      <c r="L127" s="113"/>
      <c r="M127" s="113"/>
      <c r="N127" s="113"/>
      <c r="O127" s="21"/>
      <c r="P127" s="22"/>
    </row>
    <row r="128" spans="1:16" ht="16.5" thickBot="1" x14ac:dyDescent="0.3">
      <c r="A128" s="19"/>
      <c r="B128" s="20"/>
      <c r="C128" s="46"/>
      <c r="D128" s="46"/>
      <c r="E128" s="47">
        <f t="shared" si="43"/>
        <v>0</v>
      </c>
      <c r="F128" s="46"/>
      <c r="G128" s="46"/>
      <c r="H128" s="48"/>
      <c r="I128" s="104">
        <f>100*(SUM(I125:I127)/100-TRUNC(SUM(I125:I127)/100))</f>
        <v>85.714285714291805</v>
      </c>
      <c r="J128" s="105">
        <f>SUM(J125:J127)+TRUNC(SUM(I125:I127)/100)</f>
        <v>612</v>
      </c>
      <c r="K128" s="108"/>
      <c r="L128" s="110"/>
      <c r="M128" s="110"/>
      <c r="N128" s="110"/>
      <c r="O128" s="46"/>
      <c r="P128" s="50"/>
    </row>
    <row r="129" spans="1:16" ht="18.75" x14ac:dyDescent="0.25">
      <c r="A129" s="19"/>
      <c r="B129" s="20"/>
      <c r="C129" s="51">
        <v>9</v>
      </c>
      <c r="D129" s="51">
        <v>5</v>
      </c>
      <c r="E129" s="51">
        <f t="shared" si="43"/>
        <v>45</v>
      </c>
      <c r="F129" s="51" t="s">
        <v>23</v>
      </c>
      <c r="G129" s="51"/>
      <c r="H129" s="52">
        <v>610</v>
      </c>
      <c r="I129" s="87">
        <f t="shared" ref="I129" si="64">((E129*(H129/175))-J129)*100</f>
        <v>85.71428571428612</v>
      </c>
      <c r="J129" s="88">
        <f t="shared" ref="J129" si="65">INT(E129*(H129/175))</f>
        <v>156</v>
      </c>
      <c r="K129" s="107">
        <f>((J134*VLOOKUP(J134,استقطاعات!$B$4:$E$120,3,1)+VLOOKUP(J134,استقطاعات!$B$4:$E$120,4,1))-L129)*100+(I134*VLOOKUP(J134,استقطاعات!$B$4:$E$120,3,1)+VLOOKUP(J134,استقطاعات!$B$4:$E$120,4,1))</f>
        <v>91.257142857142895</v>
      </c>
      <c r="L129" s="109">
        <f>INT(J134*VLOOKUP(J134,استقطاعات!$B$4:$E$120,3,1)+VLOOKUP(J134,استقطاعات!$B$4:$E$120,4,1))</f>
        <v>178</v>
      </c>
      <c r="M129" s="109">
        <f>MOD((100*(J134-L129)+I134-K129),100)</f>
        <v>23.028571428556461</v>
      </c>
      <c r="N129" s="109">
        <f>INT((100*(J134-L129)+I134-K129)/100)</f>
        <v>2796</v>
      </c>
      <c r="O129" s="69" t="s">
        <v>71</v>
      </c>
      <c r="P129" s="55"/>
    </row>
    <row r="130" spans="1:16" ht="18.75" x14ac:dyDescent="0.25">
      <c r="A130" s="19"/>
      <c r="B130" s="20"/>
      <c r="C130" s="10">
        <v>9</v>
      </c>
      <c r="D130" s="10">
        <v>5</v>
      </c>
      <c r="E130" s="10">
        <f t="shared" si="43"/>
        <v>45</v>
      </c>
      <c r="F130" s="10" t="s">
        <v>23</v>
      </c>
      <c r="G130" s="10"/>
      <c r="H130" s="11">
        <v>610</v>
      </c>
      <c r="I130" s="87">
        <f t="shared" ref="I130:I133" si="66">((E130*(H130/175))-J130)*100</f>
        <v>85.71428571428612</v>
      </c>
      <c r="J130" s="88">
        <f t="shared" ref="J130:J133" si="67">INT(E130*(H130/175))</f>
        <v>156</v>
      </c>
      <c r="K130" s="111"/>
      <c r="L130" s="113"/>
      <c r="M130" s="113"/>
      <c r="N130" s="113"/>
      <c r="O130" s="21"/>
      <c r="P130" s="22"/>
    </row>
    <row r="131" spans="1:16" ht="18.75" x14ac:dyDescent="0.25">
      <c r="A131" s="19"/>
      <c r="B131" s="20"/>
      <c r="C131" s="10">
        <v>46</v>
      </c>
      <c r="D131" s="10">
        <v>5</v>
      </c>
      <c r="E131" s="10">
        <f t="shared" si="43"/>
        <v>230</v>
      </c>
      <c r="F131" s="10" t="s">
        <v>25</v>
      </c>
      <c r="G131" s="10"/>
      <c r="H131" s="11">
        <v>675</v>
      </c>
      <c r="I131" s="87">
        <f t="shared" si="66"/>
        <v>14.285714285711038</v>
      </c>
      <c r="J131" s="88">
        <f t="shared" si="67"/>
        <v>887</v>
      </c>
      <c r="K131" s="111"/>
      <c r="L131" s="113"/>
      <c r="M131" s="113"/>
      <c r="N131" s="113"/>
      <c r="O131" s="21"/>
      <c r="P131" s="22"/>
    </row>
    <row r="132" spans="1:16" ht="18.75" x14ac:dyDescent="0.25">
      <c r="A132" s="19"/>
      <c r="B132" s="20"/>
      <c r="C132" s="10">
        <v>46</v>
      </c>
      <c r="D132" s="10">
        <v>5</v>
      </c>
      <c r="E132" s="10">
        <f t="shared" si="43"/>
        <v>230</v>
      </c>
      <c r="F132" s="10" t="s">
        <v>25</v>
      </c>
      <c r="G132" s="10"/>
      <c r="H132" s="11">
        <v>675</v>
      </c>
      <c r="I132" s="87">
        <f t="shared" si="66"/>
        <v>14.285714285711038</v>
      </c>
      <c r="J132" s="88">
        <f t="shared" si="67"/>
        <v>887</v>
      </c>
      <c r="K132" s="111"/>
      <c r="L132" s="113"/>
      <c r="M132" s="113"/>
      <c r="N132" s="113"/>
      <c r="O132" s="21"/>
      <c r="P132" s="22"/>
    </row>
    <row r="133" spans="1:16" ht="18.75" x14ac:dyDescent="0.25">
      <c r="A133" s="19"/>
      <c r="B133" s="20"/>
      <c r="C133" s="10">
        <v>46</v>
      </c>
      <c r="D133" s="10">
        <v>5</v>
      </c>
      <c r="E133" s="10">
        <f t="shared" si="43"/>
        <v>230</v>
      </c>
      <c r="F133" s="10" t="s">
        <v>25</v>
      </c>
      <c r="G133" s="10"/>
      <c r="H133" s="11">
        <v>675</v>
      </c>
      <c r="I133" s="87">
        <f t="shared" si="66"/>
        <v>14.285714285711038</v>
      </c>
      <c r="J133" s="88">
        <f t="shared" si="67"/>
        <v>887</v>
      </c>
      <c r="K133" s="111"/>
      <c r="L133" s="113"/>
      <c r="M133" s="113"/>
      <c r="N133" s="113"/>
      <c r="O133" s="21"/>
      <c r="P133" s="22"/>
    </row>
    <row r="134" spans="1:16" ht="16.5" thickBot="1" x14ac:dyDescent="0.3">
      <c r="A134" s="19"/>
      <c r="B134" s="20"/>
      <c r="C134" s="47"/>
      <c r="D134" s="47"/>
      <c r="E134" s="47">
        <f t="shared" si="43"/>
        <v>0</v>
      </c>
      <c r="F134" s="47"/>
      <c r="G134" s="46"/>
      <c r="H134" s="48"/>
      <c r="I134" s="104">
        <f>100*(SUM(I129:I133)/100-TRUNC(SUM(I129:I133)/100))</f>
        <v>14.285714285705353</v>
      </c>
      <c r="J134" s="105">
        <f>SUM(J129:J133)+TRUNC(SUM(I129:I133)/100)</f>
        <v>2975</v>
      </c>
      <c r="K134" s="108"/>
      <c r="L134" s="110"/>
      <c r="M134" s="110"/>
      <c r="N134" s="110"/>
      <c r="O134" s="67"/>
      <c r="P134" s="50"/>
    </row>
    <row r="135" spans="1:16" ht="18.75" x14ac:dyDescent="0.25">
      <c r="A135" s="19"/>
      <c r="B135" s="20"/>
      <c r="C135" s="35">
        <v>29</v>
      </c>
      <c r="D135" s="35">
        <v>5</v>
      </c>
      <c r="E135" s="35">
        <f t="shared" si="43"/>
        <v>145</v>
      </c>
      <c r="F135" s="35" t="s">
        <v>36</v>
      </c>
      <c r="G135" s="35"/>
      <c r="H135" s="43">
        <v>650</v>
      </c>
      <c r="I135" s="87">
        <f t="shared" ref="I135" si="68">((E135*(H135/175))-J135)*100</f>
        <v>57.142857142855519</v>
      </c>
      <c r="J135" s="88">
        <f t="shared" ref="J135" si="69">INT(E135*(H135/175))</f>
        <v>538</v>
      </c>
      <c r="K135" s="107">
        <f>((J137*VLOOKUP(J137,استقطاعات!$B$4:$E$120,3,1)+VLOOKUP(J137,استقطاعات!$B$4:$E$120,4,1))-L135)*100+(I137*VLOOKUP(J137,استقطاعات!$B$4:$E$120,3,1)+VLOOKUP(J137,استقطاعات!$B$4:$E$120,4,1))</f>
        <v>3.2571428571436853</v>
      </c>
      <c r="L135" s="119">
        <f>INT(J137*VLOOKUP(J137,استقطاعات!$B$4:$E$120,3,1)+VLOOKUP(J137,استقطاعات!$B$4:$E$120,4,1))</f>
        <v>65</v>
      </c>
      <c r="M135" s="109">
        <f>MOD((100*(J137-L135)+I137-K135),100)</f>
        <v>11.028571428571013</v>
      </c>
      <c r="N135" s="109">
        <f>INT((100*(J137-L135)+I137-K135)/100)</f>
        <v>1012</v>
      </c>
      <c r="O135" s="71" t="s">
        <v>121</v>
      </c>
      <c r="P135" s="49"/>
    </row>
    <row r="136" spans="1:16" ht="18.75" x14ac:dyDescent="0.25">
      <c r="A136" s="19"/>
      <c r="B136" s="20"/>
      <c r="C136" s="10">
        <v>29</v>
      </c>
      <c r="D136" s="10">
        <v>5</v>
      </c>
      <c r="E136" s="10">
        <f t="shared" si="43"/>
        <v>145</v>
      </c>
      <c r="F136" s="10" t="s">
        <v>36</v>
      </c>
      <c r="G136" s="10"/>
      <c r="H136" s="11">
        <v>650</v>
      </c>
      <c r="I136" s="87">
        <f t="shared" ref="I136" si="70">((E136*(H136/175))-J136)*100</f>
        <v>57.142857142855519</v>
      </c>
      <c r="J136" s="88">
        <f t="shared" ref="J136" si="71">INT(E136*(H136/175))</f>
        <v>538</v>
      </c>
      <c r="K136" s="111"/>
      <c r="L136" s="120"/>
      <c r="M136" s="113"/>
      <c r="N136" s="113"/>
      <c r="O136" s="21"/>
      <c r="P136" s="22"/>
    </row>
    <row r="137" spans="1:16" ht="16.5" thickBot="1" x14ac:dyDescent="0.3">
      <c r="A137" s="19"/>
      <c r="B137" s="20"/>
      <c r="C137" s="10"/>
      <c r="D137" s="10"/>
      <c r="E137" s="10">
        <f t="shared" si="43"/>
        <v>0</v>
      </c>
      <c r="F137" s="10"/>
      <c r="G137" s="20"/>
      <c r="H137" s="41"/>
      <c r="I137" s="104">
        <f>100*(SUM(I135:I136)/100-TRUNC(SUM(I135:I136)/100))</f>
        <v>14.285714285711038</v>
      </c>
      <c r="J137" s="105">
        <f>SUM(J135:J136)+TRUNC(SUM(I135:I136)/100)</f>
        <v>1077</v>
      </c>
      <c r="K137" s="108"/>
      <c r="L137" s="122"/>
      <c r="M137" s="110"/>
      <c r="N137" s="110"/>
      <c r="O137" s="21"/>
      <c r="P137" s="22"/>
    </row>
    <row r="138" spans="1:16" ht="15.75" x14ac:dyDescent="0.25">
      <c r="A138" s="19"/>
      <c r="B138" s="20"/>
      <c r="C138" s="20"/>
      <c r="D138" s="20"/>
      <c r="E138" s="10">
        <f t="shared" si="43"/>
        <v>0</v>
      </c>
      <c r="F138" s="23"/>
      <c r="G138" s="20"/>
      <c r="H138" s="41"/>
      <c r="I138" s="98"/>
      <c r="J138" s="99"/>
      <c r="K138" s="41"/>
      <c r="L138" s="57"/>
      <c r="M138" s="41"/>
      <c r="N138" s="41"/>
      <c r="O138" s="20"/>
      <c r="P138" s="22"/>
    </row>
    <row r="139" spans="1:16" ht="15.75" thickBot="1" x14ac:dyDescent="0.3">
      <c r="A139" s="24"/>
      <c r="B139" s="25"/>
      <c r="C139" s="25"/>
      <c r="D139" s="25"/>
      <c r="E139" s="31">
        <f t="shared" ref="E139" si="72">D139*C139</f>
        <v>0</v>
      </c>
      <c r="F139" s="26"/>
      <c r="G139" s="25"/>
      <c r="H139" s="31"/>
      <c r="I139" s="100"/>
      <c r="J139" s="101"/>
      <c r="K139" s="31"/>
      <c r="L139" s="60"/>
      <c r="M139" s="31"/>
      <c r="N139" s="31"/>
      <c r="O139" s="25"/>
      <c r="P139" s="27"/>
    </row>
    <row r="140" spans="1:16" ht="15.75" thickTop="1" x14ac:dyDescent="0.25">
      <c r="A140" s="28"/>
      <c r="B140" s="28"/>
      <c r="C140" s="28"/>
      <c r="D140" s="28"/>
      <c r="E140" s="28"/>
      <c r="F140" s="29"/>
      <c r="G140" s="28"/>
      <c r="H140" s="40"/>
      <c r="I140" s="93"/>
      <c r="J140" s="94"/>
      <c r="K140" s="40"/>
      <c r="L140" s="65"/>
      <c r="M140" s="40"/>
      <c r="N140" s="40"/>
      <c r="O140" s="28"/>
    </row>
    <row r="141" spans="1:16" x14ac:dyDescent="0.25">
      <c r="A141" s="6" t="s">
        <v>142</v>
      </c>
      <c r="B141" s="32"/>
      <c r="C141" s="32"/>
      <c r="D141" s="32"/>
      <c r="E141" s="32"/>
      <c r="F141" s="32"/>
      <c r="G141" s="32"/>
      <c r="I141" s="95"/>
      <c r="O141" s="32"/>
      <c r="P141" s="32"/>
    </row>
    <row r="142" spans="1:16" ht="15.75" x14ac:dyDescent="0.25">
      <c r="A142" s="6" t="s">
        <v>143</v>
      </c>
      <c r="B142" s="32"/>
      <c r="C142" s="32"/>
      <c r="M142" s="124" t="s">
        <v>141</v>
      </c>
      <c r="N142" s="124"/>
      <c r="O142" s="30" t="s">
        <v>131</v>
      </c>
    </row>
    <row r="144" spans="1:16" ht="19.5" customHeight="1" x14ac:dyDescent="0.25">
      <c r="A144" s="125" t="s">
        <v>140</v>
      </c>
      <c r="B144" s="125"/>
      <c r="C144" s="125"/>
      <c r="D144" s="125"/>
      <c r="E144" s="125"/>
      <c r="F144" s="125"/>
      <c r="G144" s="125"/>
      <c r="H144" s="125"/>
      <c r="I144" s="125"/>
      <c r="J144" s="125"/>
      <c r="K144" s="125"/>
      <c r="L144" s="125"/>
      <c r="M144" s="125"/>
      <c r="N144" s="125"/>
      <c r="O144" s="125"/>
      <c r="P144" s="125"/>
    </row>
    <row r="145" spans="1:16" ht="14.25" customHeight="1" x14ac:dyDescent="0.25">
      <c r="A145" s="126" t="s">
        <v>145</v>
      </c>
      <c r="B145" s="126"/>
      <c r="C145" s="126"/>
      <c r="D145" s="126"/>
      <c r="E145" s="126"/>
      <c r="F145" s="126"/>
      <c r="G145" s="126"/>
      <c r="H145" s="126"/>
      <c r="I145" s="126"/>
      <c r="J145" s="126"/>
      <c r="K145" s="126"/>
      <c r="L145" s="126"/>
      <c r="M145" s="126"/>
      <c r="N145" s="126"/>
      <c r="O145" s="126"/>
      <c r="P145" s="126"/>
    </row>
    <row r="146" spans="1:16" ht="14.25" customHeight="1" x14ac:dyDescent="0.25">
      <c r="A146" s="126"/>
      <c r="B146" s="126"/>
      <c r="C146" s="126"/>
      <c r="D146" s="126"/>
      <c r="E146" s="126"/>
      <c r="F146" s="126"/>
      <c r="G146" s="126"/>
      <c r="H146" s="126"/>
      <c r="I146" s="126"/>
      <c r="J146" s="126"/>
      <c r="K146" s="126"/>
      <c r="L146" s="126"/>
      <c r="M146" s="126"/>
      <c r="N146" s="126"/>
      <c r="O146" s="126"/>
      <c r="P146" s="126"/>
    </row>
    <row r="147" spans="1:16" x14ac:dyDescent="0.25">
      <c r="A147" s="5"/>
      <c r="B147" s="33" t="s">
        <v>132</v>
      </c>
      <c r="C147" s="33"/>
      <c r="D147" s="33"/>
      <c r="E147" s="5"/>
      <c r="F147" s="5"/>
      <c r="G147" s="5"/>
      <c r="H147" s="7"/>
      <c r="I147" s="96"/>
      <c r="J147" s="84" t="s">
        <v>133</v>
      </c>
      <c r="K147" s="7"/>
      <c r="L147" s="63"/>
      <c r="M147" s="7"/>
      <c r="N147" s="7"/>
      <c r="O147" s="5" t="s">
        <v>31</v>
      </c>
      <c r="P147" s="5"/>
    </row>
    <row r="148" spans="1:16" x14ac:dyDescent="0.25">
      <c r="A148" s="5"/>
      <c r="B148" s="5"/>
      <c r="C148" s="5"/>
      <c r="D148" s="5"/>
      <c r="E148" s="5"/>
      <c r="F148" s="5"/>
      <c r="G148" s="5"/>
      <c r="H148" s="7"/>
      <c r="I148" s="96"/>
      <c r="J148" s="84"/>
      <c r="K148" s="7"/>
      <c r="L148" s="63"/>
      <c r="M148" s="7"/>
      <c r="N148" s="7"/>
      <c r="O148" s="5"/>
      <c r="P148" s="5"/>
    </row>
    <row r="149" spans="1:16" x14ac:dyDescent="0.25">
      <c r="A149" s="5"/>
      <c r="B149" s="5"/>
      <c r="C149" s="5"/>
      <c r="D149" s="5"/>
      <c r="E149" s="5"/>
      <c r="F149" s="5"/>
      <c r="G149" s="5"/>
      <c r="H149" s="7"/>
      <c r="I149" s="96"/>
      <c r="J149" s="84"/>
      <c r="K149" s="7"/>
      <c r="L149" s="63"/>
      <c r="M149" s="7"/>
      <c r="N149" s="7"/>
      <c r="O149" s="5"/>
      <c r="P149" s="5"/>
    </row>
    <row r="150" spans="1:16" x14ac:dyDescent="0.25">
      <c r="A150" s="5" t="s">
        <v>134</v>
      </c>
      <c r="B150" s="5"/>
      <c r="C150" s="5"/>
      <c r="D150" s="5" t="s">
        <v>135</v>
      </c>
      <c r="E150" s="5"/>
      <c r="F150" s="5"/>
      <c r="G150" s="5"/>
      <c r="H150" s="7"/>
      <c r="I150" s="96"/>
      <c r="J150" s="84" t="s">
        <v>136</v>
      </c>
      <c r="K150" s="7"/>
      <c r="L150" s="63"/>
      <c r="M150" s="7"/>
      <c r="N150" s="7"/>
      <c r="O150" s="127" t="s">
        <v>137</v>
      </c>
      <c r="P150" s="127"/>
    </row>
    <row r="153" spans="1:16" x14ac:dyDescent="0.25">
      <c r="A153" s="5" t="s">
        <v>0</v>
      </c>
    </row>
    <row r="154" spans="1:16" x14ac:dyDescent="0.25">
      <c r="A154" s="5" t="s">
        <v>5</v>
      </c>
    </row>
    <row r="155" spans="1:16" ht="18.75" customHeight="1" x14ac:dyDescent="0.25">
      <c r="A155" s="139" t="s">
        <v>6</v>
      </c>
      <c r="B155" s="139"/>
      <c r="C155" s="139"/>
      <c r="D155" s="139"/>
      <c r="E155" s="139"/>
      <c r="F155" s="139"/>
      <c r="G155" s="139"/>
      <c r="H155" s="139"/>
      <c r="I155" s="139"/>
      <c r="J155" s="139"/>
      <c r="K155" s="139"/>
      <c r="L155" s="139"/>
      <c r="M155" s="139"/>
      <c r="N155" s="139"/>
      <c r="O155" s="139"/>
      <c r="P155" s="139"/>
    </row>
    <row r="156" spans="1:16" ht="14.25" customHeight="1" x14ac:dyDescent="0.25">
      <c r="A156" s="128" t="s">
        <v>7</v>
      </c>
      <c r="B156" s="128"/>
      <c r="C156" s="128"/>
      <c r="D156" s="128"/>
      <c r="E156" s="128"/>
      <c r="F156" s="128"/>
      <c r="G156" s="128"/>
      <c r="H156" s="128"/>
      <c r="I156" s="128"/>
      <c r="J156" s="128"/>
      <c r="K156" s="128"/>
      <c r="L156" s="128"/>
      <c r="M156" s="128"/>
      <c r="N156" s="128"/>
      <c r="O156" s="128"/>
      <c r="P156" s="128"/>
    </row>
    <row r="157" spans="1:16" ht="19.5" customHeight="1" x14ac:dyDescent="0.25">
      <c r="A157" s="128"/>
      <c r="B157" s="128"/>
      <c r="C157" s="128"/>
      <c r="D157" s="128"/>
      <c r="E157" s="128"/>
      <c r="F157" s="128"/>
      <c r="G157" s="128"/>
      <c r="H157" s="128"/>
      <c r="I157" s="128"/>
      <c r="J157" s="128"/>
      <c r="K157" s="128"/>
      <c r="L157" s="128"/>
      <c r="M157" s="128"/>
      <c r="N157" s="128"/>
      <c r="O157" s="128"/>
      <c r="P157" s="128"/>
    </row>
    <row r="158" spans="1:16" ht="19.5" customHeight="1" x14ac:dyDescent="0.25">
      <c r="A158" s="129" t="s">
        <v>138</v>
      </c>
      <c r="B158" s="129"/>
      <c r="C158" s="129"/>
      <c r="D158" s="129"/>
      <c r="E158" s="129"/>
      <c r="F158" s="129"/>
      <c r="G158" s="129"/>
      <c r="H158" s="129"/>
      <c r="I158" s="129"/>
      <c r="J158" s="129"/>
      <c r="K158" s="129"/>
      <c r="L158" s="129"/>
      <c r="M158" s="129"/>
      <c r="N158" s="129"/>
      <c r="O158" s="129"/>
      <c r="P158" s="129"/>
    </row>
    <row r="159" spans="1:16" s="14" customFormat="1" ht="18.75" customHeight="1" thickBot="1" x14ac:dyDescent="0.3">
      <c r="A159" s="12" t="s">
        <v>8</v>
      </c>
      <c r="B159" s="12"/>
      <c r="C159" s="12"/>
      <c r="D159" s="12" t="s">
        <v>9</v>
      </c>
      <c r="E159" s="12"/>
      <c r="F159" s="13"/>
      <c r="G159" s="12" t="s">
        <v>10</v>
      </c>
      <c r="H159" s="39"/>
      <c r="I159" s="83"/>
      <c r="J159" s="84"/>
      <c r="K159" s="7"/>
      <c r="L159" s="63"/>
      <c r="M159" s="7"/>
      <c r="N159" s="7"/>
      <c r="O159" s="13" t="s">
        <v>139</v>
      </c>
      <c r="P159" s="13"/>
    </row>
    <row r="160" spans="1:16" ht="28.5" customHeight="1" thickTop="1" thickBot="1" x14ac:dyDescent="0.3">
      <c r="A160" s="130" t="s">
        <v>144</v>
      </c>
      <c r="B160" s="130" t="s">
        <v>11</v>
      </c>
      <c r="C160" s="132" t="s">
        <v>12</v>
      </c>
      <c r="D160" s="133"/>
      <c r="E160" s="134"/>
      <c r="F160" s="130" t="s">
        <v>1</v>
      </c>
      <c r="G160" s="135" t="s">
        <v>14</v>
      </c>
      <c r="H160" s="135"/>
      <c r="I160" s="135" t="s">
        <v>15</v>
      </c>
      <c r="J160" s="135"/>
      <c r="K160" s="135" t="s">
        <v>18</v>
      </c>
      <c r="L160" s="135"/>
      <c r="M160" s="135" t="s">
        <v>19</v>
      </c>
      <c r="N160" s="135"/>
      <c r="O160" s="137" t="s">
        <v>2</v>
      </c>
      <c r="P160" s="137" t="s">
        <v>20</v>
      </c>
    </row>
    <row r="161" spans="1:16" ht="17.25" thickTop="1" thickBot="1" x14ac:dyDescent="0.3">
      <c r="A161" s="131"/>
      <c r="B161" s="131"/>
      <c r="C161" s="15" t="s">
        <v>13</v>
      </c>
      <c r="D161" s="15" t="s">
        <v>3</v>
      </c>
      <c r="E161" s="15" t="s">
        <v>4</v>
      </c>
      <c r="F161" s="131"/>
      <c r="G161" s="34" t="s">
        <v>16</v>
      </c>
      <c r="H161" s="15" t="s">
        <v>17</v>
      </c>
      <c r="I161" s="76" t="s">
        <v>16</v>
      </c>
      <c r="J161" s="64" t="s">
        <v>17</v>
      </c>
      <c r="K161" s="34" t="s">
        <v>16</v>
      </c>
      <c r="L161" s="64" t="s">
        <v>17</v>
      </c>
      <c r="M161" s="34" t="s">
        <v>16</v>
      </c>
      <c r="N161" s="15" t="s">
        <v>17</v>
      </c>
      <c r="O161" s="138"/>
      <c r="P161" s="138"/>
    </row>
    <row r="162" spans="1:16" ht="19.5" thickTop="1" x14ac:dyDescent="0.25">
      <c r="A162" s="16"/>
      <c r="B162" s="17"/>
      <c r="C162" s="10">
        <v>17</v>
      </c>
      <c r="D162" s="10">
        <v>10</v>
      </c>
      <c r="E162" s="10">
        <f>C162*D162</f>
        <v>170</v>
      </c>
      <c r="F162" s="10" t="s">
        <v>25</v>
      </c>
      <c r="G162" s="10"/>
      <c r="H162" s="10">
        <v>675</v>
      </c>
      <c r="I162" s="87">
        <f t="shared" ref="I162" si="73">((E162*(H162/175))-J162)*100</f>
        <v>71.428571428577925</v>
      </c>
      <c r="J162" s="88">
        <f t="shared" ref="J162" si="74">INT(E162*(H162/175))</f>
        <v>655</v>
      </c>
      <c r="K162" s="107">
        <f>((J166*VLOOKUP(J166,استقطاعات!$B$4:$E$120,3,1)+VLOOKUP(J166,استقطاعات!$B$4:$E$120,4,1))-L162)*100+(I166*VLOOKUP(J166,استقطاعات!$B$4:$E$120,3,1)+VLOOKUP(J166,استقطاعات!$B$4:$E$120,4,1))</f>
        <v>93.2571428571421</v>
      </c>
      <c r="L162" s="119">
        <f>INT(J166*VLOOKUP(J166,استقطاعات!$B$4:$E$120,3,1)+VLOOKUP(J166,استقطاعات!$B$4:$E$120,4,1))</f>
        <v>158</v>
      </c>
      <c r="M162" s="109">
        <f>MOD((100*(J166-L162)+I166-K162),100)</f>
        <v>21.028571428556461</v>
      </c>
      <c r="N162" s="109">
        <f>INT((100*(J166-L162)+I166-K162)/100)</f>
        <v>2483</v>
      </c>
      <c r="O162" s="21" t="s">
        <v>53</v>
      </c>
      <c r="P162" s="18"/>
    </row>
    <row r="163" spans="1:16" ht="18.75" x14ac:dyDescent="0.25">
      <c r="A163" s="19"/>
      <c r="B163" s="20"/>
      <c r="C163" s="10">
        <v>15</v>
      </c>
      <c r="D163" s="10">
        <v>10</v>
      </c>
      <c r="E163" s="10">
        <f>C163*D163</f>
        <v>150</v>
      </c>
      <c r="F163" s="10" t="s">
        <v>25</v>
      </c>
      <c r="G163" s="10"/>
      <c r="H163" s="10">
        <v>675</v>
      </c>
      <c r="I163" s="87">
        <f t="shared" ref="I163:I213" si="75">((E163*(H163/175))-J163)*100</f>
        <v>57.142857142855519</v>
      </c>
      <c r="J163" s="88">
        <f t="shared" ref="J163:J213" si="76">INT(E163*(H163/175))</f>
        <v>578</v>
      </c>
      <c r="K163" s="111"/>
      <c r="L163" s="120"/>
      <c r="M163" s="113"/>
      <c r="N163" s="113"/>
      <c r="O163" s="21" t="s">
        <v>53</v>
      </c>
      <c r="P163" s="22"/>
    </row>
    <row r="164" spans="1:16" ht="18.75" x14ac:dyDescent="0.25">
      <c r="A164" s="19"/>
      <c r="B164" s="20"/>
      <c r="C164" s="10">
        <v>7</v>
      </c>
      <c r="D164" s="10">
        <v>5</v>
      </c>
      <c r="E164" s="10">
        <f t="shared" ref="E164:E213" si="77">C164*D164</f>
        <v>35</v>
      </c>
      <c r="F164" s="10" t="s">
        <v>25</v>
      </c>
      <c r="G164" s="10"/>
      <c r="H164" s="10">
        <v>675</v>
      </c>
      <c r="I164" s="87">
        <f t="shared" si="75"/>
        <v>0</v>
      </c>
      <c r="J164" s="88">
        <f t="shared" si="76"/>
        <v>135</v>
      </c>
      <c r="K164" s="111"/>
      <c r="L164" s="120"/>
      <c r="M164" s="113"/>
      <c r="N164" s="113"/>
      <c r="O164" s="21" t="s">
        <v>53</v>
      </c>
      <c r="P164" s="22"/>
    </row>
    <row r="165" spans="1:16" ht="18.75" x14ac:dyDescent="0.25">
      <c r="A165" s="19"/>
      <c r="B165" s="20"/>
      <c r="C165" s="10">
        <v>66</v>
      </c>
      <c r="D165" s="10">
        <v>5</v>
      </c>
      <c r="E165" s="10">
        <f t="shared" si="77"/>
        <v>330</v>
      </c>
      <c r="F165" s="10" t="s">
        <v>25</v>
      </c>
      <c r="G165" s="10"/>
      <c r="H165" s="10">
        <v>675</v>
      </c>
      <c r="I165" s="87">
        <f t="shared" si="75"/>
        <v>85.714285714288962</v>
      </c>
      <c r="J165" s="88">
        <f t="shared" si="76"/>
        <v>1272</v>
      </c>
      <c r="K165" s="111"/>
      <c r="L165" s="120"/>
      <c r="M165" s="113"/>
      <c r="N165" s="113"/>
      <c r="O165" s="21" t="s">
        <v>53</v>
      </c>
      <c r="P165" s="22"/>
    </row>
    <row r="166" spans="1:16" ht="16.5" thickBot="1" x14ac:dyDescent="0.3">
      <c r="A166" s="19"/>
      <c r="B166" s="20"/>
      <c r="C166" s="10"/>
      <c r="D166" s="10"/>
      <c r="E166" s="10">
        <f t="shared" si="77"/>
        <v>0</v>
      </c>
      <c r="F166" s="10"/>
      <c r="G166" s="20"/>
      <c r="H166" s="20"/>
      <c r="I166" s="104">
        <f>100*(SUM(I162:I165)/100-TRUNC(SUM(I162:I165)/100))</f>
        <v>14.285714285722406</v>
      </c>
      <c r="J166" s="105">
        <f>SUM(J162:J165)+TRUNC(SUM(I162:I165)/100)</f>
        <v>2642</v>
      </c>
      <c r="K166" s="112"/>
      <c r="L166" s="121"/>
      <c r="M166" s="114"/>
      <c r="N166" s="114"/>
      <c r="O166" s="21"/>
      <c r="P166" s="22"/>
    </row>
    <row r="167" spans="1:16" ht="18.75" x14ac:dyDescent="0.25">
      <c r="A167" s="19"/>
      <c r="B167" s="20"/>
      <c r="C167" s="10">
        <v>16</v>
      </c>
      <c r="D167" s="10">
        <v>10</v>
      </c>
      <c r="E167" s="10">
        <f t="shared" si="77"/>
        <v>160</v>
      </c>
      <c r="F167" s="10" t="s">
        <v>36</v>
      </c>
      <c r="G167" s="10"/>
      <c r="H167" s="10">
        <v>650</v>
      </c>
      <c r="I167" s="87">
        <f t="shared" si="75"/>
        <v>28.571428571433444</v>
      </c>
      <c r="J167" s="88">
        <f t="shared" si="76"/>
        <v>594</v>
      </c>
      <c r="K167" s="107">
        <f>((J173*VLOOKUP(J173,استقطاعات!$B$4:$E$120,3,1)+VLOOKUP(J173,استقطاعات!$B$4:$E$120,4,1))-L167)*100+(I173*VLOOKUP(J173,استقطاعات!$B$4:$E$120,3,1)+VLOOKUP(J173,استقطاعات!$B$4:$E$120,4,1))</f>
        <v>57.542857142858786</v>
      </c>
      <c r="L167" s="119">
        <f>INT(J173*VLOOKUP(J173,استقطاعات!$B$4:$E$120,3,1)+VLOOKUP(J173,استقطاعات!$B$4:$E$120,4,1))</f>
        <v>216</v>
      </c>
      <c r="M167" s="109">
        <f>MOD((100*(J173-L167)+I173-K167),100)</f>
        <v>28.171428571455181</v>
      </c>
      <c r="N167" s="109">
        <f>INT((100*(J173-L167)+I173-K167)/100)</f>
        <v>3386</v>
      </c>
      <c r="O167" s="21" t="s">
        <v>77</v>
      </c>
      <c r="P167" s="22"/>
    </row>
    <row r="168" spans="1:16" ht="18.75" x14ac:dyDescent="0.25">
      <c r="A168" s="19"/>
      <c r="B168" s="20"/>
      <c r="C168" s="10">
        <v>63</v>
      </c>
      <c r="D168" s="10">
        <v>10</v>
      </c>
      <c r="E168" s="10">
        <f t="shared" si="77"/>
        <v>630</v>
      </c>
      <c r="F168" s="10" t="s">
        <v>36</v>
      </c>
      <c r="G168" s="10"/>
      <c r="H168" s="10">
        <v>650</v>
      </c>
      <c r="I168" s="87">
        <f t="shared" si="75"/>
        <v>0</v>
      </c>
      <c r="J168" s="88">
        <f t="shared" si="76"/>
        <v>2340</v>
      </c>
      <c r="K168" s="111"/>
      <c r="L168" s="120"/>
      <c r="M168" s="113"/>
      <c r="N168" s="113"/>
      <c r="O168" s="21" t="s">
        <v>77</v>
      </c>
      <c r="P168" s="22"/>
    </row>
    <row r="169" spans="1:16" ht="18.75" x14ac:dyDescent="0.25">
      <c r="A169" s="19"/>
      <c r="B169" s="20"/>
      <c r="C169" s="10">
        <v>2</v>
      </c>
      <c r="D169" s="10">
        <v>5</v>
      </c>
      <c r="E169" s="10">
        <f t="shared" si="77"/>
        <v>10</v>
      </c>
      <c r="F169" s="10" t="s">
        <v>36</v>
      </c>
      <c r="G169" s="10"/>
      <c r="H169" s="10">
        <v>650</v>
      </c>
      <c r="I169" s="87">
        <f t="shared" si="75"/>
        <v>14.28571428571459</v>
      </c>
      <c r="J169" s="88">
        <f t="shared" si="76"/>
        <v>37</v>
      </c>
      <c r="K169" s="111"/>
      <c r="L169" s="120"/>
      <c r="M169" s="113"/>
      <c r="N169" s="113"/>
      <c r="O169" s="21" t="s">
        <v>77</v>
      </c>
      <c r="P169" s="22"/>
    </row>
    <row r="170" spans="1:16" ht="18.75" x14ac:dyDescent="0.25">
      <c r="A170" s="19"/>
      <c r="B170" s="20"/>
      <c r="C170" s="10">
        <v>2</v>
      </c>
      <c r="D170" s="10">
        <v>5</v>
      </c>
      <c r="E170" s="10">
        <f t="shared" si="77"/>
        <v>10</v>
      </c>
      <c r="F170" s="10" t="s">
        <v>36</v>
      </c>
      <c r="G170" s="10"/>
      <c r="H170" s="10">
        <v>650</v>
      </c>
      <c r="I170" s="87">
        <f t="shared" si="75"/>
        <v>14.28571428571459</v>
      </c>
      <c r="J170" s="88">
        <f t="shared" si="76"/>
        <v>37</v>
      </c>
      <c r="K170" s="111"/>
      <c r="L170" s="120"/>
      <c r="M170" s="113"/>
      <c r="N170" s="113"/>
      <c r="O170" s="21" t="s">
        <v>77</v>
      </c>
      <c r="P170" s="22"/>
    </row>
    <row r="171" spans="1:16" ht="18.75" x14ac:dyDescent="0.25">
      <c r="A171" s="19"/>
      <c r="B171" s="20"/>
      <c r="C171" s="10">
        <v>16</v>
      </c>
      <c r="D171" s="10">
        <v>5</v>
      </c>
      <c r="E171" s="10">
        <f t="shared" si="77"/>
        <v>80</v>
      </c>
      <c r="F171" s="10" t="s">
        <v>36</v>
      </c>
      <c r="G171" s="10"/>
      <c r="H171" s="10">
        <v>650</v>
      </c>
      <c r="I171" s="87">
        <f t="shared" si="75"/>
        <v>14.285714285716722</v>
      </c>
      <c r="J171" s="88">
        <f t="shared" si="76"/>
        <v>297</v>
      </c>
      <c r="K171" s="111"/>
      <c r="L171" s="120"/>
      <c r="M171" s="113"/>
      <c r="N171" s="113"/>
      <c r="O171" s="21" t="s">
        <v>77</v>
      </c>
      <c r="P171" s="22"/>
    </row>
    <row r="172" spans="1:16" ht="18.75" x14ac:dyDescent="0.25">
      <c r="A172" s="19"/>
      <c r="B172" s="20"/>
      <c r="C172" s="10">
        <v>16</v>
      </c>
      <c r="D172" s="10">
        <v>5</v>
      </c>
      <c r="E172" s="10">
        <f t="shared" si="77"/>
        <v>80</v>
      </c>
      <c r="F172" s="10" t="s">
        <v>36</v>
      </c>
      <c r="G172" s="10"/>
      <c r="H172" s="10">
        <v>650</v>
      </c>
      <c r="I172" s="87">
        <f t="shared" si="75"/>
        <v>14.285714285716722</v>
      </c>
      <c r="J172" s="88">
        <f t="shared" si="76"/>
        <v>297</v>
      </c>
      <c r="K172" s="111"/>
      <c r="L172" s="120"/>
      <c r="M172" s="113"/>
      <c r="N172" s="113"/>
      <c r="O172" s="21" t="s">
        <v>77</v>
      </c>
      <c r="P172" s="22"/>
    </row>
    <row r="173" spans="1:16" ht="16.5" thickBot="1" x14ac:dyDescent="0.3">
      <c r="A173" s="19"/>
      <c r="B173" s="20"/>
      <c r="C173" s="10"/>
      <c r="D173" s="10"/>
      <c r="E173" s="10">
        <f t="shared" si="77"/>
        <v>0</v>
      </c>
      <c r="F173" s="10"/>
      <c r="G173" s="10"/>
      <c r="H173" s="10"/>
      <c r="I173" s="104">
        <f>100*(SUM(I167:I172)/100-TRUNC(SUM(I167:I172)/100))</f>
        <v>85.714285714296068</v>
      </c>
      <c r="J173" s="105">
        <f>SUM(J167:J172)+TRUNC(SUM(I167:I172)/100)</f>
        <v>3602</v>
      </c>
      <c r="K173" s="108"/>
      <c r="L173" s="122"/>
      <c r="M173" s="110"/>
      <c r="N173" s="110"/>
      <c r="O173" s="21"/>
      <c r="P173" s="22"/>
    </row>
    <row r="174" spans="1:16" ht="18.75" x14ac:dyDescent="0.25">
      <c r="A174" s="19"/>
      <c r="B174" s="20"/>
      <c r="C174" s="10">
        <v>25</v>
      </c>
      <c r="D174" s="10">
        <v>5</v>
      </c>
      <c r="E174" s="10">
        <f t="shared" si="77"/>
        <v>125</v>
      </c>
      <c r="F174" s="10" t="s">
        <v>36</v>
      </c>
      <c r="G174" s="10"/>
      <c r="H174" s="10">
        <v>650</v>
      </c>
      <c r="I174" s="87">
        <f t="shared" si="75"/>
        <v>28.571428571427759</v>
      </c>
      <c r="J174" s="88">
        <f t="shared" si="76"/>
        <v>464</v>
      </c>
      <c r="K174" s="107">
        <f>((J177*VLOOKUP(J177,استقطاعات!$B$4:$E$120,3,1)+VLOOKUP(J177,استقطاعات!$B$4:$E$120,4,1))-L174)*100+(I177*VLOOKUP(J177,استقطاعات!$B$4:$E$120,3,1)+VLOOKUP(J177,استقطاعات!$B$4:$E$120,4,1))</f>
        <v>68.971428571428675</v>
      </c>
      <c r="L174" s="109">
        <f>INT(J177*VLOOKUP(J177,استقطاعات!$B$4:$E$120,3,1)+VLOOKUP(J177,استقطاعات!$B$4:$E$120,4,1))</f>
        <v>100</v>
      </c>
      <c r="M174" s="109">
        <f>MOD((100*(J177-L174)+I177-K174),100)</f>
        <v>73.885714285745053</v>
      </c>
      <c r="N174" s="109">
        <f>INT((100*(J177-L174)+I177-K174)/100)</f>
        <v>1570</v>
      </c>
      <c r="O174" s="21" t="s">
        <v>119</v>
      </c>
      <c r="P174" s="22"/>
    </row>
    <row r="175" spans="1:16" ht="18.75" x14ac:dyDescent="0.25">
      <c r="A175" s="19"/>
      <c r="B175" s="20"/>
      <c r="C175" s="10">
        <v>32</v>
      </c>
      <c r="D175" s="10">
        <v>5</v>
      </c>
      <c r="E175" s="10">
        <f t="shared" si="77"/>
        <v>160</v>
      </c>
      <c r="F175" s="10" t="s">
        <v>36</v>
      </c>
      <c r="G175" s="10"/>
      <c r="H175" s="10">
        <v>650</v>
      </c>
      <c r="I175" s="87">
        <f t="shared" si="75"/>
        <v>28.571428571433444</v>
      </c>
      <c r="J175" s="88">
        <f t="shared" si="76"/>
        <v>594</v>
      </c>
      <c r="K175" s="111"/>
      <c r="L175" s="113"/>
      <c r="M175" s="113"/>
      <c r="N175" s="113"/>
      <c r="O175" s="21" t="s">
        <v>119</v>
      </c>
      <c r="P175" s="22"/>
    </row>
    <row r="176" spans="1:16" ht="18.75" x14ac:dyDescent="0.25">
      <c r="A176" s="19"/>
      <c r="B176" s="20"/>
      <c r="C176" s="10">
        <v>33</v>
      </c>
      <c r="D176" s="10">
        <v>5</v>
      </c>
      <c r="E176" s="10">
        <f t="shared" si="77"/>
        <v>165</v>
      </c>
      <c r="F176" s="10" t="s">
        <v>36</v>
      </c>
      <c r="G176" s="10"/>
      <c r="H176" s="10">
        <v>650</v>
      </c>
      <c r="I176" s="87">
        <f t="shared" si="75"/>
        <v>85.714285714288962</v>
      </c>
      <c r="J176" s="88">
        <f t="shared" si="76"/>
        <v>612</v>
      </c>
      <c r="K176" s="111"/>
      <c r="L176" s="113"/>
      <c r="M176" s="113"/>
      <c r="N176" s="113"/>
      <c r="O176" s="21" t="s">
        <v>119</v>
      </c>
      <c r="P176" s="22"/>
    </row>
    <row r="177" spans="1:16" ht="16.5" thickBot="1" x14ac:dyDescent="0.3">
      <c r="A177" s="19"/>
      <c r="B177" s="20"/>
      <c r="C177" s="10"/>
      <c r="D177" s="10"/>
      <c r="E177" s="10">
        <f t="shared" si="77"/>
        <v>0</v>
      </c>
      <c r="F177" s="10"/>
      <c r="G177" s="20"/>
      <c r="H177" s="20"/>
      <c r="I177" s="104">
        <f>100*(SUM(I174:I176)/100-TRUNC(SUM(I174:I176)/100))</f>
        <v>42.857142857150166</v>
      </c>
      <c r="J177" s="105">
        <f>SUM(J174:J176)+TRUNC(SUM(I174:I176)/100)</f>
        <v>1671</v>
      </c>
      <c r="K177" s="108"/>
      <c r="L177" s="110"/>
      <c r="M177" s="110"/>
      <c r="N177" s="110"/>
      <c r="O177" s="21"/>
      <c r="P177" s="22"/>
    </row>
    <row r="178" spans="1:16" ht="18.75" x14ac:dyDescent="0.25">
      <c r="A178" s="19"/>
      <c r="B178" s="20"/>
      <c r="C178" s="10">
        <v>28</v>
      </c>
      <c r="D178" s="10">
        <v>5</v>
      </c>
      <c r="E178" s="10">
        <f t="shared" si="77"/>
        <v>140</v>
      </c>
      <c r="F178" s="10" t="s">
        <v>36</v>
      </c>
      <c r="G178" s="10"/>
      <c r="H178" s="10">
        <v>650</v>
      </c>
      <c r="I178" s="87">
        <f t="shared" si="75"/>
        <v>0</v>
      </c>
      <c r="J178" s="88">
        <f t="shared" si="76"/>
        <v>520</v>
      </c>
      <c r="K178" s="107">
        <f>((J181*VLOOKUP(J181,استقطاعات!$B$4:$E$120,3,1)+VLOOKUP(J181,استقطاعات!$B$4:$E$120,4,1))-L178)*100+(I181*VLOOKUP(J181,استقطاعات!$B$4:$E$120,3,1)+VLOOKUP(J181,استقطاعات!$B$4:$E$120,4,1))</f>
        <v>0.4</v>
      </c>
      <c r="L178" s="109">
        <f>INT(J181*VLOOKUP(J181,استقطاعات!$B$4:$E$120,3,1)+VLOOKUP(J181,استقطاعات!$B$4:$E$120,4,1))</f>
        <v>94</v>
      </c>
      <c r="M178" s="109">
        <f>MOD((100*(J181-L178)+I181-K178),100)</f>
        <v>99.600000000005821</v>
      </c>
      <c r="N178" s="109">
        <f>INT((100*(J181-L178)+I181-K178)/100)</f>
        <v>1465</v>
      </c>
      <c r="O178" s="21" t="s">
        <v>97</v>
      </c>
      <c r="P178" s="22"/>
    </row>
    <row r="179" spans="1:16" ht="18.75" x14ac:dyDescent="0.25">
      <c r="A179" s="19"/>
      <c r="B179" s="20"/>
      <c r="C179" s="10">
        <v>28</v>
      </c>
      <c r="D179" s="10">
        <v>5</v>
      </c>
      <c r="E179" s="10">
        <f t="shared" si="77"/>
        <v>140</v>
      </c>
      <c r="F179" s="10" t="s">
        <v>36</v>
      </c>
      <c r="G179" s="10"/>
      <c r="H179" s="10">
        <v>650</v>
      </c>
      <c r="I179" s="87">
        <f t="shared" si="75"/>
        <v>0</v>
      </c>
      <c r="J179" s="88">
        <f t="shared" si="76"/>
        <v>520</v>
      </c>
      <c r="K179" s="111"/>
      <c r="L179" s="113"/>
      <c r="M179" s="113"/>
      <c r="N179" s="113"/>
      <c r="O179" s="21" t="s">
        <v>97</v>
      </c>
      <c r="P179" s="22"/>
    </row>
    <row r="180" spans="1:16" ht="18.75" x14ac:dyDescent="0.25">
      <c r="A180" s="19"/>
      <c r="B180" s="20"/>
      <c r="C180" s="10">
        <v>28</v>
      </c>
      <c r="D180" s="10">
        <v>5</v>
      </c>
      <c r="E180" s="10">
        <f t="shared" si="77"/>
        <v>140</v>
      </c>
      <c r="F180" s="10" t="s">
        <v>36</v>
      </c>
      <c r="G180" s="10"/>
      <c r="H180" s="10">
        <v>650</v>
      </c>
      <c r="I180" s="87">
        <f t="shared" si="75"/>
        <v>0</v>
      </c>
      <c r="J180" s="88">
        <f t="shared" si="76"/>
        <v>520</v>
      </c>
      <c r="K180" s="111"/>
      <c r="L180" s="113"/>
      <c r="M180" s="113"/>
      <c r="N180" s="113"/>
      <c r="O180" s="21" t="s">
        <v>97</v>
      </c>
      <c r="P180" s="22"/>
    </row>
    <row r="181" spans="1:16" ht="16.5" thickBot="1" x14ac:dyDescent="0.3">
      <c r="A181" s="19"/>
      <c r="B181" s="20"/>
      <c r="C181" s="10"/>
      <c r="D181" s="10"/>
      <c r="E181" s="10">
        <f t="shared" si="77"/>
        <v>0</v>
      </c>
      <c r="F181" s="10"/>
      <c r="G181" s="20"/>
      <c r="H181" s="20"/>
      <c r="I181" s="104">
        <f>100*(SUM(I178:I180)/100-TRUNC(SUM(I178:I180)/100))</f>
        <v>0</v>
      </c>
      <c r="J181" s="105">
        <f>SUM(J178:J180)+TRUNC(SUM(I178:I180)/100)</f>
        <v>1560</v>
      </c>
      <c r="K181" s="108"/>
      <c r="L181" s="110"/>
      <c r="M181" s="110"/>
      <c r="N181" s="110"/>
      <c r="O181" s="21"/>
      <c r="P181" s="22"/>
    </row>
    <row r="182" spans="1:16" ht="18.75" x14ac:dyDescent="0.25">
      <c r="A182" s="19"/>
      <c r="B182" s="20"/>
      <c r="C182" s="10">
        <v>11</v>
      </c>
      <c r="D182" s="10">
        <v>5</v>
      </c>
      <c r="E182" s="10">
        <f t="shared" si="77"/>
        <v>55</v>
      </c>
      <c r="F182" s="10" t="s">
        <v>36</v>
      </c>
      <c r="G182" s="10"/>
      <c r="H182" s="10">
        <v>650</v>
      </c>
      <c r="I182" s="87">
        <f t="shared" si="75"/>
        <v>28.571428571430602</v>
      </c>
      <c r="J182" s="88">
        <f t="shared" si="76"/>
        <v>204</v>
      </c>
      <c r="K182" s="107">
        <f>((J185*VLOOKUP(J185,استقطاعات!$B$4:$E$120,3,1)+VLOOKUP(J185,استقطاعات!$B$4:$E$120,4,1))-L182)*100+(I185*VLOOKUP(J185,استقطاعات!$B$4:$E$120,3,1)+VLOOKUP(J185,استقطاعات!$B$4:$E$120,4,1))</f>
        <v>72.400000000000048</v>
      </c>
      <c r="L182" s="109">
        <f>INT(J185*VLOOKUP(J185,استقطاعات!$B$4:$E$120,3,1)+VLOOKUP(J185,استقطاعات!$B$4:$E$120,4,1))</f>
        <v>34</v>
      </c>
      <c r="M182" s="109">
        <f>MOD((100*(J185-L182)+I185-K182),100)</f>
        <v>13.314285714288417</v>
      </c>
      <c r="N182" s="109">
        <f>INT((100*(J185-L182)+I185-K182)/100)</f>
        <v>578</v>
      </c>
      <c r="O182" s="21" t="s">
        <v>118</v>
      </c>
      <c r="P182" s="22"/>
    </row>
    <row r="183" spans="1:16" ht="18.75" x14ac:dyDescent="0.25">
      <c r="A183" s="19"/>
      <c r="B183" s="20"/>
      <c r="C183" s="10">
        <v>11</v>
      </c>
      <c r="D183" s="10">
        <v>5</v>
      </c>
      <c r="E183" s="10">
        <f t="shared" si="77"/>
        <v>55</v>
      </c>
      <c r="F183" s="10" t="s">
        <v>36</v>
      </c>
      <c r="G183" s="10"/>
      <c r="H183" s="10">
        <v>650</v>
      </c>
      <c r="I183" s="87">
        <f t="shared" si="75"/>
        <v>28.571428571430602</v>
      </c>
      <c r="J183" s="88">
        <f t="shared" si="76"/>
        <v>204</v>
      </c>
      <c r="K183" s="111"/>
      <c r="L183" s="113"/>
      <c r="M183" s="113"/>
      <c r="N183" s="113"/>
      <c r="O183" s="21" t="s">
        <v>118</v>
      </c>
      <c r="P183" s="22"/>
    </row>
    <row r="184" spans="1:16" ht="18.75" x14ac:dyDescent="0.25">
      <c r="A184" s="19"/>
      <c r="B184" s="20"/>
      <c r="C184" s="10">
        <v>11</v>
      </c>
      <c r="D184" s="10">
        <v>5</v>
      </c>
      <c r="E184" s="10">
        <f t="shared" si="77"/>
        <v>55</v>
      </c>
      <c r="F184" s="10" t="s">
        <v>36</v>
      </c>
      <c r="G184" s="10"/>
      <c r="H184" s="10">
        <v>650</v>
      </c>
      <c r="I184" s="87">
        <f t="shared" si="75"/>
        <v>28.571428571430602</v>
      </c>
      <c r="J184" s="88">
        <f t="shared" si="76"/>
        <v>204</v>
      </c>
      <c r="K184" s="111"/>
      <c r="L184" s="113"/>
      <c r="M184" s="113"/>
      <c r="N184" s="113"/>
      <c r="O184" s="21" t="s">
        <v>118</v>
      </c>
      <c r="P184" s="22"/>
    </row>
    <row r="185" spans="1:16" ht="16.5" thickBot="1" x14ac:dyDescent="0.3">
      <c r="A185" s="19"/>
      <c r="B185" s="20"/>
      <c r="C185" s="10"/>
      <c r="D185" s="10"/>
      <c r="E185" s="10">
        <f t="shared" si="77"/>
        <v>0</v>
      </c>
      <c r="F185" s="10"/>
      <c r="G185" s="20"/>
      <c r="H185" s="20"/>
      <c r="I185" s="104">
        <f>100*(SUM(I182:I184)/100-TRUNC(SUM(I182:I184)/100))</f>
        <v>85.714285714291805</v>
      </c>
      <c r="J185" s="105">
        <f>SUM(J182:J184)+TRUNC(SUM(I182:I184)/100)</f>
        <v>612</v>
      </c>
      <c r="K185" s="108"/>
      <c r="L185" s="110"/>
      <c r="M185" s="110"/>
      <c r="N185" s="110"/>
      <c r="O185" s="21"/>
      <c r="P185" s="22"/>
    </row>
    <row r="186" spans="1:16" ht="18.75" x14ac:dyDescent="0.25">
      <c r="A186" s="19"/>
      <c r="B186" s="20"/>
      <c r="C186" s="10">
        <v>100</v>
      </c>
      <c r="D186" s="10">
        <v>5</v>
      </c>
      <c r="E186" s="10">
        <f t="shared" si="77"/>
        <v>500</v>
      </c>
      <c r="F186" s="10" t="s">
        <v>36</v>
      </c>
      <c r="G186" s="10"/>
      <c r="H186" s="10">
        <v>650</v>
      </c>
      <c r="I186" s="87">
        <f t="shared" si="75"/>
        <v>14.285714285711038</v>
      </c>
      <c r="J186" s="88">
        <f t="shared" si="76"/>
        <v>1857</v>
      </c>
      <c r="K186" s="107">
        <f>((J191*VLOOKUP(J191,استقطاعات!$B$4:$E$120,3,1)+VLOOKUP(J191,استقطاعات!$B$4:$E$120,4,1))-L186)*100+(I191*VLOOKUP(J191,استقطاعات!$B$4:$E$120,3,1)+VLOOKUP(J191,استقطاعات!$B$4:$E$120,4,1))</f>
        <v>23.48571428571254</v>
      </c>
      <c r="L186" s="109">
        <f>INT(J191*VLOOKUP(J191,استقطاعات!$B$4:$E$120,3,1)+VLOOKUP(J191,استقطاعات!$B$4:$E$120,4,1))</f>
        <v>428</v>
      </c>
      <c r="M186" s="109">
        <f>MOD((100*(J191-L186)+I191-K186),100)</f>
        <v>62.228571428568102</v>
      </c>
      <c r="N186" s="109">
        <f>INT((100*(J191-L186)+I191-K186)/100)</f>
        <v>6256</v>
      </c>
      <c r="O186" s="21" t="s">
        <v>81</v>
      </c>
      <c r="P186" s="22"/>
    </row>
    <row r="187" spans="1:16" ht="18.75" x14ac:dyDescent="0.25">
      <c r="A187" s="19"/>
      <c r="B187" s="20"/>
      <c r="C187" s="10">
        <v>56</v>
      </c>
      <c r="D187" s="11">
        <v>10</v>
      </c>
      <c r="E187" s="10">
        <f t="shared" si="77"/>
        <v>560</v>
      </c>
      <c r="F187" s="11" t="s">
        <v>23</v>
      </c>
      <c r="G187" s="11"/>
      <c r="H187" s="11">
        <v>610</v>
      </c>
      <c r="I187" s="87">
        <f t="shared" si="75"/>
        <v>0</v>
      </c>
      <c r="J187" s="88">
        <f t="shared" si="76"/>
        <v>1952</v>
      </c>
      <c r="K187" s="111"/>
      <c r="L187" s="113"/>
      <c r="M187" s="113"/>
      <c r="N187" s="113"/>
      <c r="O187" s="21" t="s">
        <v>40</v>
      </c>
      <c r="P187" s="22"/>
    </row>
    <row r="188" spans="1:16" ht="18.75" x14ac:dyDescent="0.25">
      <c r="A188" s="19"/>
      <c r="B188" s="20"/>
      <c r="C188" s="10">
        <v>54</v>
      </c>
      <c r="D188" s="10">
        <v>5</v>
      </c>
      <c r="E188" s="10">
        <f t="shared" si="77"/>
        <v>270</v>
      </c>
      <c r="F188" s="10" t="s">
        <v>23</v>
      </c>
      <c r="G188" s="10"/>
      <c r="H188" s="10">
        <v>610</v>
      </c>
      <c r="I188" s="87">
        <f t="shared" si="75"/>
        <v>14.285714285711038</v>
      </c>
      <c r="J188" s="88">
        <f t="shared" si="76"/>
        <v>941</v>
      </c>
      <c r="K188" s="111"/>
      <c r="L188" s="113"/>
      <c r="M188" s="113"/>
      <c r="N188" s="113"/>
      <c r="O188" s="21" t="s">
        <v>40</v>
      </c>
      <c r="P188" s="22"/>
    </row>
    <row r="189" spans="1:16" ht="18.75" x14ac:dyDescent="0.25">
      <c r="A189" s="19"/>
      <c r="B189" s="20"/>
      <c r="C189" s="10">
        <v>56</v>
      </c>
      <c r="D189" s="10">
        <v>5</v>
      </c>
      <c r="E189" s="10">
        <f t="shared" si="77"/>
        <v>280</v>
      </c>
      <c r="F189" s="10" t="s">
        <v>23</v>
      </c>
      <c r="G189" s="10"/>
      <c r="H189" s="10">
        <v>610</v>
      </c>
      <c r="I189" s="87">
        <f t="shared" si="75"/>
        <v>0</v>
      </c>
      <c r="J189" s="88">
        <f t="shared" si="76"/>
        <v>976</v>
      </c>
      <c r="K189" s="111"/>
      <c r="L189" s="113"/>
      <c r="M189" s="113"/>
      <c r="N189" s="113"/>
      <c r="O189" s="21" t="s">
        <v>40</v>
      </c>
      <c r="P189" s="22"/>
    </row>
    <row r="190" spans="1:16" ht="18.75" x14ac:dyDescent="0.25">
      <c r="A190" s="19"/>
      <c r="B190" s="20"/>
      <c r="C190" s="10">
        <v>55</v>
      </c>
      <c r="D190" s="10">
        <v>5</v>
      </c>
      <c r="E190" s="10">
        <f t="shared" si="77"/>
        <v>275</v>
      </c>
      <c r="F190" s="10" t="s">
        <v>23</v>
      </c>
      <c r="G190" s="10"/>
      <c r="H190" s="10">
        <v>610</v>
      </c>
      <c r="I190" s="87">
        <f t="shared" si="75"/>
        <v>57.142857142855519</v>
      </c>
      <c r="J190" s="88">
        <f t="shared" si="76"/>
        <v>958</v>
      </c>
      <c r="K190" s="111"/>
      <c r="L190" s="113"/>
      <c r="M190" s="113"/>
      <c r="N190" s="113"/>
      <c r="O190" s="21" t="s">
        <v>40</v>
      </c>
      <c r="P190" s="22"/>
    </row>
    <row r="191" spans="1:16" ht="16.5" thickBot="1" x14ac:dyDescent="0.3">
      <c r="A191" s="19"/>
      <c r="B191" s="20"/>
      <c r="C191" s="20"/>
      <c r="D191" s="20"/>
      <c r="E191" s="10">
        <f t="shared" si="77"/>
        <v>0</v>
      </c>
      <c r="F191" s="20"/>
      <c r="G191" s="20"/>
      <c r="H191" s="20"/>
      <c r="I191" s="104">
        <f>100*(SUM(I186:I190)/100-TRUNC(SUM(I186:I190)/100))</f>
        <v>85.714285714277594</v>
      </c>
      <c r="J191" s="105">
        <f>SUM(J186:J190)+TRUNC(SUM(I186:I190)/100)</f>
        <v>6684</v>
      </c>
      <c r="K191" s="108"/>
      <c r="L191" s="110"/>
      <c r="M191" s="110"/>
      <c r="N191" s="110"/>
      <c r="O191" s="20"/>
      <c r="P191" s="22"/>
    </row>
    <row r="192" spans="1:16" ht="18.75" x14ac:dyDescent="0.25">
      <c r="A192" s="19"/>
      <c r="B192" s="20"/>
      <c r="C192" s="10">
        <v>23</v>
      </c>
      <c r="D192" s="10">
        <v>5</v>
      </c>
      <c r="E192" s="10">
        <f t="shared" si="77"/>
        <v>115</v>
      </c>
      <c r="F192" s="10" t="s">
        <v>36</v>
      </c>
      <c r="G192" s="10"/>
      <c r="H192" s="10">
        <v>650</v>
      </c>
      <c r="I192" s="87">
        <f t="shared" si="75"/>
        <v>14.285714285716722</v>
      </c>
      <c r="J192" s="88">
        <f t="shared" si="76"/>
        <v>427</v>
      </c>
      <c r="K192" s="107">
        <f>((J194*VLOOKUP(J194,استقطاعات!$B$4:$E$120,3,1)+VLOOKUP(J194,استقطاعات!$B$4:$E$120,4,1))-L192)*100+(I194*VLOOKUP(J194,استقطاعات!$B$4:$E$120,3,1)+VLOOKUP(J194,استقطاعات!$B$4:$E$120,4,1))</f>
        <v>24.399999999999938</v>
      </c>
      <c r="L192" s="119">
        <f>INT(J194*VLOOKUP(J194,استقطاعات!$B$4:$E$120,3,1)+VLOOKUP(J194,استقطاعات!$B$4:$E$120,4,1))</f>
        <v>48</v>
      </c>
      <c r="M192" s="109">
        <f>MOD((100*(J194-L192)+I194-K192),100)</f>
        <v>4.1714285714406287</v>
      </c>
      <c r="N192" s="109">
        <f>INT((100*(J194-L192)+I194-K192)/100)</f>
        <v>806</v>
      </c>
      <c r="O192" s="21" t="s">
        <v>122</v>
      </c>
      <c r="P192" s="22"/>
    </row>
    <row r="193" spans="1:16" ht="18.75" x14ac:dyDescent="0.25">
      <c r="A193" s="19"/>
      <c r="B193" s="20"/>
      <c r="C193" s="10">
        <v>23</v>
      </c>
      <c r="D193" s="10">
        <v>5</v>
      </c>
      <c r="E193" s="10">
        <f t="shared" si="77"/>
        <v>115</v>
      </c>
      <c r="F193" s="10" t="s">
        <v>36</v>
      </c>
      <c r="G193" s="10"/>
      <c r="H193" s="10">
        <v>650</v>
      </c>
      <c r="I193" s="87">
        <f t="shared" si="75"/>
        <v>14.285714285716722</v>
      </c>
      <c r="J193" s="88">
        <f t="shared" si="76"/>
        <v>427</v>
      </c>
      <c r="K193" s="111"/>
      <c r="L193" s="120"/>
      <c r="M193" s="113"/>
      <c r="N193" s="113"/>
      <c r="O193" s="21" t="s">
        <v>122</v>
      </c>
      <c r="P193" s="22"/>
    </row>
    <row r="194" spans="1:16" ht="16.5" thickBot="1" x14ac:dyDescent="0.3">
      <c r="A194" s="19"/>
      <c r="B194" s="20"/>
      <c r="C194" s="20"/>
      <c r="D194" s="20"/>
      <c r="E194" s="10">
        <f t="shared" si="77"/>
        <v>0</v>
      </c>
      <c r="F194" s="20"/>
      <c r="G194" s="20"/>
      <c r="H194" s="20"/>
      <c r="I194" s="104">
        <f>100*(SUM(I192:I193)/100-TRUNC(SUM(I192:I193)/100))</f>
        <v>28.571428571433444</v>
      </c>
      <c r="J194" s="105">
        <f>SUM(J192:J193)+TRUNC(SUM(I192:I193)/100)</f>
        <v>854</v>
      </c>
      <c r="K194" s="108"/>
      <c r="L194" s="122"/>
      <c r="M194" s="110"/>
      <c r="N194" s="110"/>
      <c r="O194" s="20"/>
      <c r="P194" s="22"/>
    </row>
    <row r="195" spans="1:16" ht="18.75" x14ac:dyDescent="0.25">
      <c r="A195" s="19"/>
      <c r="B195" s="20"/>
      <c r="C195" s="10">
        <v>40</v>
      </c>
      <c r="D195" s="10">
        <v>10</v>
      </c>
      <c r="E195" s="10">
        <f t="shared" si="77"/>
        <v>400</v>
      </c>
      <c r="F195" s="10" t="s">
        <v>25</v>
      </c>
      <c r="G195" s="10"/>
      <c r="H195" s="10">
        <v>675</v>
      </c>
      <c r="I195" s="87">
        <f t="shared" si="75"/>
        <v>85.714285714288962</v>
      </c>
      <c r="J195" s="88">
        <f t="shared" si="76"/>
        <v>1542</v>
      </c>
      <c r="K195" s="107">
        <f>((J202*VLOOKUP(J202,استقطاعات!$B$4:$E$120,3,1)+VLOOKUP(J202,استقطاعات!$B$4:$E$120,4,1))-L195)*100+(I200*VLOOKUP(J202,استقطاعات!$B$4:$E$120,3,1)+VLOOKUP(J202,استقطاعات!$B$4:$E$120,4,1))</f>
        <v>4.3999999999963624</v>
      </c>
      <c r="L195" s="109">
        <f>INT(J202*VLOOKUP(J202,استقطاعات!$B$4:$E$120,3,1)+VLOOKUP(J202,استقطاعات!$B$4:$E$120,4,1))</f>
        <v>473</v>
      </c>
      <c r="M195" s="109">
        <f>MOD((100*(J202-L195)+I202-K195),100)</f>
        <v>67.028571428614669</v>
      </c>
      <c r="N195" s="109">
        <f>INT((100*(J202-L195)+I202-K195)/100)</f>
        <v>6912</v>
      </c>
      <c r="O195" s="21" t="s">
        <v>50</v>
      </c>
      <c r="P195" s="22"/>
    </row>
    <row r="196" spans="1:16" ht="18.75" x14ac:dyDescent="0.25">
      <c r="A196" s="19"/>
      <c r="B196" s="20"/>
      <c r="C196" s="10">
        <v>104</v>
      </c>
      <c r="D196" s="10">
        <v>5</v>
      </c>
      <c r="E196" s="10">
        <f t="shared" si="77"/>
        <v>520</v>
      </c>
      <c r="F196" s="10" t="s">
        <v>25</v>
      </c>
      <c r="G196" s="10"/>
      <c r="H196" s="10">
        <v>675</v>
      </c>
      <c r="I196" s="87">
        <f t="shared" si="75"/>
        <v>71.428571428577925</v>
      </c>
      <c r="J196" s="88">
        <f t="shared" si="76"/>
        <v>2005</v>
      </c>
      <c r="K196" s="111"/>
      <c r="L196" s="113"/>
      <c r="M196" s="113"/>
      <c r="N196" s="113"/>
      <c r="O196" s="21" t="s">
        <v>50</v>
      </c>
      <c r="P196" s="22"/>
    </row>
    <row r="197" spans="1:16" ht="18.75" x14ac:dyDescent="0.25">
      <c r="A197" s="19"/>
      <c r="B197" s="20"/>
      <c r="C197" s="10">
        <v>26</v>
      </c>
      <c r="D197" s="10">
        <v>5</v>
      </c>
      <c r="E197" s="10">
        <f t="shared" si="77"/>
        <v>130</v>
      </c>
      <c r="F197" s="10" t="s">
        <v>25</v>
      </c>
      <c r="G197" s="10"/>
      <c r="H197" s="10">
        <v>675</v>
      </c>
      <c r="I197" s="87">
        <f t="shared" si="75"/>
        <v>42.857142857144481</v>
      </c>
      <c r="J197" s="88">
        <f t="shared" si="76"/>
        <v>501</v>
      </c>
      <c r="K197" s="111"/>
      <c r="L197" s="113"/>
      <c r="M197" s="113"/>
      <c r="N197" s="113"/>
      <c r="O197" s="21" t="s">
        <v>50</v>
      </c>
      <c r="P197" s="22"/>
    </row>
    <row r="198" spans="1:16" ht="18.75" x14ac:dyDescent="0.25">
      <c r="A198" s="19"/>
      <c r="B198" s="20"/>
      <c r="C198" s="10">
        <v>53</v>
      </c>
      <c r="D198" s="10">
        <v>5</v>
      </c>
      <c r="E198" s="10">
        <f t="shared" si="77"/>
        <v>265</v>
      </c>
      <c r="F198" s="10" t="s">
        <v>25</v>
      </c>
      <c r="G198" s="10"/>
      <c r="H198" s="10">
        <v>675</v>
      </c>
      <c r="I198" s="87">
        <f t="shared" si="75"/>
        <v>14.285714285711038</v>
      </c>
      <c r="J198" s="88">
        <f t="shared" si="76"/>
        <v>1022</v>
      </c>
      <c r="K198" s="111"/>
      <c r="L198" s="113"/>
      <c r="M198" s="113"/>
      <c r="N198" s="113"/>
      <c r="O198" s="21" t="s">
        <v>50</v>
      </c>
      <c r="P198" s="22"/>
    </row>
    <row r="199" spans="1:16" ht="18.75" x14ac:dyDescent="0.25">
      <c r="A199" s="19"/>
      <c r="B199" s="20"/>
      <c r="C199" s="10">
        <v>93</v>
      </c>
      <c r="D199" s="10">
        <v>5</v>
      </c>
      <c r="E199" s="10">
        <f t="shared" si="77"/>
        <v>465</v>
      </c>
      <c r="F199" s="10" t="s">
        <v>25</v>
      </c>
      <c r="G199" s="10"/>
      <c r="H199" s="10">
        <v>675</v>
      </c>
      <c r="I199" s="87">
        <f t="shared" si="75"/>
        <v>57.142857142866887</v>
      </c>
      <c r="J199" s="88">
        <f t="shared" si="76"/>
        <v>1793</v>
      </c>
      <c r="K199" s="111"/>
      <c r="L199" s="113"/>
      <c r="M199" s="113"/>
      <c r="N199" s="113"/>
      <c r="O199" s="21" t="s">
        <v>50</v>
      </c>
      <c r="P199" s="22"/>
    </row>
    <row r="200" spans="1:16" ht="18.75" x14ac:dyDescent="0.25">
      <c r="A200" s="19"/>
      <c r="B200" s="20"/>
      <c r="C200" s="10">
        <v>14</v>
      </c>
      <c r="D200" s="10">
        <v>5</v>
      </c>
      <c r="E200" s="10">
        <f t="shared" si="77"/>
        <v>70</v>
      </c>
      <c r="F200" s="10" t="s">
        <v>36</v>
      </c>
      <c r="G200" s="10"/>
      <c r="H200" s="10">
        <v>650</v>
      </c>
      <c r="I200" s="87">
        <f t="shared" si="75"/>
        <v>0</v>
      </c>
      <c r="J200" s="88">
        <f t="shared" si="76"/>
        <v>260</v>
      </c>
      <c r="K200" s="111"/>
      <c r="L200" s="113"/>
      <c r="M200" s="113"/>
      <c r="N200" s="113"/>
      <c r="O200" s="21" t="s">
        <v>50</v>
      </c>
      <c r="P200" s="22"/>
    </row>
    <row r="201" spans="1:16" ht="18.75" x14ac:dyDescent="0.25">
      <c r="A201" s="19"/>
      <c r="B201" s="20"/>
      <c r="C201" s="10">
        <v>14</v>
      </c>
      <c r="D201" s="10">
        <v>5</v>
      </c>
      <c r="E201" s="10">
        <f t="shared" si="77"/>
        <v>70</v>
      </c>
      <c r="F201" s="10" t="s">
        <v>36</v>
      </c>
      <c r="G201" s="10"/>
      <c r="H201" s="10">
        <v>650</v>
      </c>
      <c r="I201" s="87">
        <f t="shared" si="75"/>
        <v>0</v>
      </c>
      <c r="J201" s="88">
        <f t="shared" si="76"/>
        <v>260</v>
      </c>
      <c r="K201" s="111"/>
      <c r="L201" s="113"/>
      <c r="M201" s="113"/>
      <c r="N201" s="113"/>
      <c r="O201" s="21" t="s">
        <v>50</v>
      </c>
      <c r="P201" s="22"/>
    </row>
    <row r="202" spans="1:16" ht="16.5" thickBot="1" x14ac:dyDescent="0.3">
      <c r="A202" s="19"/>
      <c r="B202" s="20"/>
      <c r="C202" s="10"/>
      <c r="D202" s="10"/>
      <c r="E202" s="10">
        <f t="shared" si="77"/>
        <v>0</v>
      </c>
      <c r="F202" s="10"/>
      <c r="G202" s="20"/>
      <c r="H202" s="20"/>
      <c r="I202" s="104">
        <f>100*(SUM(I195:I201)/100-TRUNC(SUM(I195:I201)/100))</f>
        <v>71.428571428589294</v>
      </c>
      <c r="J202" s="105">
        <f>SUM(J195:J201)+TRUNC(SUM(I195:I201)/100)</f>
        <v>7385</v>
      </c>
      <c r="K202" s="112"/>
      <c r="L202" s="114"/>
      <c r="M202" s="114"/>
      <c r="N202" s="114"/>
      <c r="O202" s="21"/>
      <c r="P202" s="22"/>
    </row>
    <row r="203" spans="1:16" ht="18.75" x14ac:dyDescent="0.25">
      <c r="A203" s="19"/>
      <c r="B203" s="20"/>
      <c r="C203" s="10">
        <v>6</v>
      </c>
      <c r="D203" s="10">
        <v>5</v>
      </c>
      <c r="E203" s="10">
        <f t="shared" si="77"/>
        <v>30</v>
      </c>
      <c r="F203" s="10" t="s">
        <v>74</v>
      </c>
      <c r="G203" s="10"/>
      <c r="H203" s="145">
        <v>610</v>
      </c>
      <c r="I203" s="87">
        <f t="shared" si="75"/>
        <v>57.14285714285694</v>
      </c>
      <c r="J203" s="88">
        <f t="shared" si="76"/>
        <v>104</v>
      </c>
      <c r="K203" s="107">
        <f>((J205*VLOOKUP(J205,استقطاعات!$B$4:$E$120,3,1)+VLOOKUP(J205,استقطاعات!$B$4:$E$120,4,1))-L203)*100+(I205*VLOOKUP(J205,استقطاعات!$B$4:$E$120,3,1)+VLOOKUP(J205,استقطاعات!$B$4:$E$120,4,1))</f>
        <v>44.285714285714306</v>
      </c>
      <c r="L203" s="119">
        <f>INT(J205*VLOOKUP(J205,استقطاعات!$B$4:$E$120,3,1)+VLOOKUP(J205,استقطاعات!$B$4:$E$120,4,1))</f>
        <v>10</v>
      </c>
      <c r="M203" s="109">
        <f>MOD((100*(J205-L203)+I205-K203),100)</f>
        <v>70</v>
      </c>
      <c r="N203" s="109">
        <f>INT((100*(J205-L203)+I205-K203)/100)</f>
        <v>198</v>
      </c>
      <c r="O203" s="21" t="s">
        <v>76</v>
      </c>
      <c r="P203" s="22"/>
    </row>
    <row r="204" spans="1:16" ht="18.75" x14ac:dyDescent="0.25">
      <c r="A204" s="19"/>
      <c r="B204" s="20"/>
      <c r="C204" s="10">
        <v>6</v>
      </c>
      <c r="D204" s="10">
        <v>5</v>
      </c>
      <c r="E204" s="10">
        <f t="shared" si="77"/>
        <v>30</v>
      </c>
      <c r="F204" s="10" t="s">
        <v>74</v>
      </c>
      <c r="G204" s="10"/>
      <c r="H204" s="145">
        <v>610</v>
      </c>
      <c r="I204" s="87">
        <f t="shared" si="75"/>
        <v>57.14285714285694</v>
      </c>
      <c r="J204" s="88">
        <f t="shared" si="76"/>
        <v>104</v>
      </c>
      <c r="K204" s="111"/>
      <c r="L204" s="120"/>
      <c r="M204" s="113"/>
      <c r="N204" s="113"/>
      <c r="O204" s="21" t="s">
        <v>76</v>
      </c>
      <c r="P204" s="22"/>
    </row>
    <row r="205" spans="1:16" ht="16.5" thickBot="1" x14ac:dyDescent="0.3">
      <c r="A205" s="19"/>
      <c r="B205" s="20"/>
      <c r="C205" s="10"/>
      <c r="D205" s="11"/>
      <c r="E205" s="10">
        <f t="shared" si="77"/>
        <v>0</v>
      </c>
      <c r="F205" s="11"/>
      <c r="G205" s="20"/>
      <c r="H205" s="20"/>
      <c r="I205" s="104">
        <f>100*(SUM(I203:I204)/100-TRUNC(SUM(I203:I204)/100))</f>
        <v>14.28571428571388</v>
      </c>
      <c r="J205" s="105">
        <f>SUM(J203:J204)+TRUNC(SUM(I203:I204)/100)</f>
        <v>209</v>
      </c>
      <c r="K205" s="108"/>
      <c r="L205" s="122"/>
      <c r="M205" s="110"/>
      <c r="N205" s="110"/>
      <c r="O205" s="21"/>
      <c r="P205" s="22"/>
    </row>
    <row r="206" spans="1:16" ht="18.75" x14ac:dyDescent="0.25">
      <c r="A206" s="19"/>
      <c r="B206" s="20"/>
      <c r="C206" s="10">
        <v>63</v>
      </c>
      <c r="D206" s="10">
        <v>5</v>
      </c>
      <c r="E206" s="10">
        <f t="shared" si="77"/>
        <v>315</v>
      </c>
      <c r="F206" s="10" t="s">
        <v>23</v>
      </c>
      <c r="G206" s="10"/>
      <c r="H206" s="10">
        <v>610</v>
      </c>
      <c r="I206" s="87">
        <f t="shared" si="75"/>
        <v>0</v>
      </c>
      <c r="J206" s="88">
        <f t="shared" si="76"/>
        <v>1098</v>
      </c>
      <c r="K206" s="107">
        <f>((J212*VLOOKUP(J212,استقطاعات!$B$4:$E$120,3,1)+VLOOKUP(J212,استقطاعات!$B$4:$E$120,4,1))-L206)*100+(I212*VLOOKUP(J212,استقطاعات!$B$4:$E$120,3,1)+VLOOKUP(J212,استقطاعات!$B$4:$E$120,4,1))</f>
        <v>46.114285714286687</v>
      </c>
      <c r="L206" s="119">
        <f>INT(J212*VLOOKUP(J212,استقطاعات!$B$4:$E$120,3,1)+VLOOKUP(J212,استقطاعات!$B$4:$E$120,4,1))</f>
        <v>506</v>
      </c>
      <c r="M206" s="109">
        <f>MOD((100*(J212-L206)+I212-K206),100)</f>
        <v>68.171428571455181</v>
      </c>
      <c r="N206" s="109">
        <f>INT((100*(J212-L206)+I212-K206)/100)</f>
        <v>7400</v>
      </c>
      <c r="O206" s="21" t="s">
        <v>63</v>
      </c>
      <c r="P206" s="22"/>
    </row>
    <row r="207" spans="1:16" ht="18.75" x14ac:dyDescent="0.25">
      <c r="A207" s="19"/>
      <c r="B207" s="20"/>
      <c r="C207" s="10">
        <v>60</v>
      </c>
      <c r="D207" s="10">
        <v>5</v>
      </c>
      <c r="E207" s="10">
        <f t="shared" si="77"/>
        <v>300</v>
      </c>
      <c r="F207" s="10" t="s">
        <v>23</v>
      </c>
      <c r="G207" s="10"/>
      <c r="H207" s="10">
        <v>610</v>
      </c>
      <c r="I207" s="87">
        <f t="shared" si="75"/>
        <v>71.428571428577925</v>
      </c>
      <c r="J207" s="88">
        <f t="shared" si="76"/>
        <v>1045</v>
      </c>
      <c r="K207" s="111"/>
      <c r="L207" s="120"/>
      <c r="M207" s="113"/>
      <c r="N207" s="113"/>
      <c r="O207" s="21" t="s">
        <v>63</v>
      </c>
      <c r="P207" s="22"/>
    </row>
    <row r="208" spans="1:16" ht="18.75" x14ac:dyDescent="0.25">
      <c r="A208" s="19"/>
      <c r="B208" s="20"/>
      <c r="C208" s="10">
        <v>70</v>
      </c>
      <c r="D208" s="10">
        <v>5</v>
      </c>
      <c r="E208" s="10">
        <f t="shared" si="77"/>
        <v>350</v>
      </c>
      <c r="F208" s="10" t="s">
        <v>23</v>
      </c>
      <c r="G208" s="10"/>
      <c r="H208" s="10">
        <v>610</v>
      </c>
      <c r="I208" s="87">
        <f t="shared" si="75"/>
        <v>0</v>
      </c>
      <c r="J208" s="88">
        <f t="shared" si="76"/>
        <v>1220</v>
      </c>
      <c r="K208" s="111"/>
      <c r="L208" s="120"/>
      <c r="M208" s="113"/>
      <c r="N208" s="113"/>
      <c r="O208" s="21" t="s">
        <v>63</v>
      </c>
      <c r="P208" s="22"/>
    </row>
    <row r="209" spans="1:16" ht="18.75" x14ac:dyDescent="0.25">
      <c r="A209" s="19"/>
      <c r="B209" s="20"/>
      <c r="C209" s="10">
        <v>102</v>
      </c>
      <c r="D209" s="10">
        <v>5</v>
      </c>
      <c r="E209" s="10">
        <f t="shared" si="77"/>
        <v>510</v>
      </c>
      <c r="F209" s="10" t="s">
        <v>36</v>
      </c>
      <c r="G209" s="10"/>
      <c r="H209" s="10">
        <v>650</v>
      </c>
      <c r="I209" s="87">
        <f t="shared" si="75"/>
        <v>28.571428571444812</v>
      </c>
      <c r="J209" s="88">
        <f t="shared" si="76"/>
        <v>1894</v>
      </c>
      <c r="K209" s="111"/>
      <c r="L209" s="120"/>
      <c r="M209" s="113"/>
      <c r="N209" s="113"/>
      <c r="O209" s="21" t="s">
        <v>63</v>
      </c>
      <c r="P209" s="22"/>
    </row>
    <row r="210" spans="1:16" ht="18.75" x14ac:dyDescent="0.25">
      <c r="A210" s="19"/>
      <c r="B210" s="20"/>
      <c r="C210" s="10">
        <v>5</v>
      </c>
      <c r="D210" s="10">
        <v>10</v>
      </c>
      <c r="E210" s="10">
        <f t="shared" si="77"/>
        <v>50</v>
      </c>
      <c r="F210" s="11" t="s">
        <v>23</v>
      </c>
      <c r="G210" s="11"/>
      <c r="H210" s="11">
        <v>610</v>
      </c>
      <c r="I210" s="87">
        <f t="shared" si="75"/>
        <v>28.571428571427759</v>
      </c>
      <c r="J210" s="88">
        <f t="shared" si="76"/>
        <v>174</v>
      </c>
      <c r="K210" s="111"/>
      <c r="L210" s="120"/>
      <c r="M210" s="113"/>
      <c r="N210" s="113"/>
      <c r="O210" s="21" t="s">
        <v>39</v>
      </c>
      <c r="P210" s="22"/>
    </row>
    <row r="211" spans="1:16" ht="18.75" x14ac:dyDescent="0.25">
      <c r="A211" s="19"/>
      <c r="B211" s="20"/>
      <c r="C211" s="10">
        <v>71</v>
      </c>
      <c r="D211" s="11">
        <v>10</v>
      </c>
      <c r="E211" s="10">
        <f t="shared" si="77"/>
        <v>710</v>
      </c>
      <c r="F211" s="11" t="s">
        <v>23</v>
      </c>
      <c r="G211" s="11"/>
      <c r="H211" s="11">
        <v>610</v>
      </c>
      <c r="I211" s="87">
        <f t="shared" si="75"/>
        <v>85.7142857143117</v>
      </c>
      <c r="J211" s="88">
        <f t="shared" si="76"/>
        <v>2474</v>
      </c>
      <c r="K211" s="111"/>
      <c r="L211" s="120"/>
      <c r="M211" s="113"/>
      <c r="N211" s="113"/>
      <c r="O211" s="21" t="s">
        <v>39</v>
      </c>
      <c r="P211" s="22"/>
    </row>
    <row r="212" spans="1:16" ht="16.5" thickBot="1" x14ac:dyDescent="0.3">
      <c r="A212" s="19"/>
      <c r="B212" s="20"/>
      <c r="C212" s="10"/>
      <c r="D212" s="10"/>
      <c r="E212" s="10">
        <f t="shared" si="77"/>
        <v>0</v>
      </c>
      <c r="F212" s="10"/>
      <c r="G212" s="20"/>
      <c r="H212" s="20"/>
      <c r="I212" s="104">
        <f>100*(SUM(I206:I211)/100-TRUNC(SUM(I206:I211)/100))</f>
        <v>14.285714285762197</v>
      </c>
      <c r="J212" s="105">
        <f>SUM(J206:J211)+TRUNC(SUM(I206:I211)/100)</f>
        <v>7907</v>
      </c>
      <c r="K212" s="108"/>
      <c r="L212" s="122"/>
      <c r="M212" s="110"/>
      <c r="N212" s="110"/>
      <c r="O212" s="21"/>
      <c r="P212" s="22"/>
    </row>
    <row r="213" spans="1:16" ht="18.75" x14ac:dyDescent="0.25">
      <c r="A213" s="19"/>
      <c r="B213" s="20"/>
      <c r="C213" s="10">
        <v>16</v>
      </c>
      <c r="D213" s="10">
        <v>10</v>
      </c>
      <c r="E213" s="10">
        <f t="shared" si="77"/>
        <v>160</v>
      </c>
      <c r="F213" s="10" t="s">
        <v>23</v>
      </c>
      <c r="G213" s="10"/>
      <c r="H213" s="10">
        <v>610</v>
      </c>
      <c r="I213" s="87">
        <f t="shared" si="75"/>
        <v>71.428571428577925</v>
      </c>
      <c r="J213" s="88">
        <f t="shared" si="76"/>
        <v>557</v>
      </c>
      <c r="K213" s="107">
        <f>((J214*VLOOKUP(J214,استقطاعات!$B$4:$E$120,3,1)+VLOOKUP(J214,استقطاعات!$B$4:$E$120,4,1))-L213)*100+(I214*VLOOKUP(J214,استقطاعات!$B$4:$E$120,3,1)+VLOOKUP(J214,استقطاعات!$B$4:$E$120,4,1))</f>
        <v>63.600000000000236</v>
      </c>
      <c r="L213" s="109">
        <f>INT(J214*VLOOKUP(J214,استقطاعات!$B$4:$E$120,3,1)+VLOOKUP(J214,استقطاعات!$B$4:$E$120,4,1))</f>
        <v>31</v>
      </c>
      <c r="M213" s="109">
        <f>MOD((100*(J214-L213)+I214-K213),100)</f>
        <v>7.8285714285811991</v>
      </c>
      <c r="N213" s="109">
        <f>INT((100*(J214-L213)+I214-K213)/100)</f>
        <v>526</v>
      </c>
      <c r="O213" s="21" t="s">
        <v>59</v>
      </c>
      <c r="P213" s="22"/>
    </row>
    <row r="214" spans="1:16" ht="16.5" thickBot="1" x14ac:dyDescent="0.3">
      <c r="A214" s="19"/>
      <c r="B214" s="20"/>
      <c r="C214" s="10"/>
      <c r="D214" s="10"/>
      <c r="E214" s="10"/>
      <c r="F214" s="10"/>
      <c r="G214" s="10"/>
      <c r="H214" s="10"/>
      <c r="I214" s="104">
        <f>100*(SUM(I213:I213)/100-TRUNC(SUM(I213:I213)/100))</f>
        <v>71.428571428577925</v>
      </c>
      <c r="J214" s="105">
        <f>SUM(J213:J213)+TRUNC(SUM(I213:I213)/100)</f>
        <v>557</v>
      </c>
      <c r="K214" s="108"/>
      <c r="L214" s="113"/>
      <c r="M214" s="110"/>
      <c r="N214" s="110"/>
      <c r="O214" s="21"/>
      <c r="P214" s="22"/>
    </row>
    <row r="215" spans="1:16" ht="15.75" thickBot="1" x14ac:dyDescent="0.3">
      <c r="A215" s="24"/>
      <c r="B215" s="25"/>
      <c r="C215" s="25"/>
      <c r="D215" s="25"/>
      <c r="E215" s="31">
        <f t="shared" ref="E215" si="78">D215*C215</f>
        <v>0</v>
      </c>
      <c r="F215" s="26"/>
      <c r="G215" s="25"/>
      <c r="H215" s="25"/>
      <c r="I215" s="91"/>
      <c r="J215" s="101"/>
      <c r="K215" s="31"/>
      <c r="L215" s="60"/>
      <c r="M215" s="31"/>
      <c r="N215" s="31"/>
      <c r="O215" s="25"/>
      <c r="P215" s="27"/>
    </row>
    <row r="216" spans="1:16" ht="15.75" thickTop="1" x14ac:dyDescent="0.25">
      <c r="A216" s="28"/>
      <c r="B216" s="28"/>
      <c r="C216" s="28"/>
      <c r="D216" s="28"/>
      <c r="E216" s="28"/>
      <c r="F216" s="29"/>
      <c r="G216" s="28"/>
      <c r="H216" s="40"/>
      <c r="I216" s="93"/>
      <c r="J216" s="94"/>
      <c r="K216" s="40"/>
      <c r="L216" s="65"/>
      <c r="M216" s="40"/>
      <c r="N216" s="40"/>
      <c r="O216" s="28"/>
    </row>
    <row r="217" spans="1:16" x14ac:dyDescent="0.25">
      <c r="A217" s="6" t="s">
        <v>142</v>
      </c>
      <c r="B217" s="32"/>
      <c r="C217" s="32"/>
      <c r="D217" s="32"/>
      <c r="E217" s="32"/>
      <c r="F217" s="32"/>
      <c r="G217" s="32"/>
      <c r="I217" s="95"/>
      <c r="O217" s="32"/>
      <c r="P217" s="32"/>
    </row>
    <row r="218" spans="1:16" ht="15.75" x14ac:dyDescent="0.25">
      <c r="A218" s="6" t="s">
        <v>143</v>
      </c>
      <c r="B218" s="32"/>
      <c r="C218" s="32"/>
      <c r="M218" s="124" t="s">
        <v>141</v>
      </c>
      <c r="N218" s="124"/>
      <c r="O218" s="30" t="s">
        <v>131</v>
      </c>
    </row>
    <row r="220" spans="1:16" ht="19.5" customHeight="1" x14ac:dyDescent="0.25">
      <c r="A220" s="125" t="s">
        <v>140</v>
      </c>
      <c r="B220" s="125"/>
      <c r="C220" s="125"/>
      <c r="D220" s="125"/>
      <c r="E220" s="125"/>
      <c r="F220" s="125"/>
      <c r="G220" s="125"/>
      <c r="H220" s="125"/>
      <c r="I220" s="125"/>
      <c r="J220" s="125"/>
      <c r="K220" s="125"/>
      <c r="L220" s="125"/>
      <c r="M220" s="125"/>
      <c r="N220" s="125"/>
      <c r="O220" s="125"/>
      <c r="P220" s="125"/>
    </row>
    <row r="221" spans="1:16" ht="14.25" customHeight="1" x14ac:dyDescent="0.25">
      <c r="A221" s="126" t="s">
        <v>145</v>
      </c>
      <c r="B221" s="126"/>
      <c r="C221" s="126"/>
      <c r="D221" s="126"/>
      <c r="E221" s="126"/>
      <c r="F221" s="126"/>
      <c r="G221" s="126"/>
      <c r="H221" s="126"/>
      <c r="I221" s="126"/>
      <c r="J221" s="126"/>
      <c r="K221" s="126"/>
      <c r="L221" s="126"/>
      <c r="M221" s="126"/>
      <c r="N221" s="126"/>
      <c r="O221" s="126"/>
      <c r="P221" s="126"/>
    </row>
    <row r="222" spans="1:16" ht="14.25" customHeight="1" x14ac:dyDescent="0.25">
      <c r="A222" s="126"/>
      <c r="B222" s="126"/>
      <c r="C222" s="126"/>
      <c r="D222" s="126"/>
      <c r="E222" s="126"/>
      <c r="F222" s="126"/>
      <c r="G222" s="126"/>
      <c r="H222" s="126"/>
      <c r="I222" s="126"/>
      <c r="J222" s="126"/>
      <c r="K222" s="126"/>
      <c r="L222" s="126"/>
      <c r="M222" s="126"/>
      <c r="N222" s="126"/>
      <c r="O222" s="126"/>
      <c r="P222" s="126"/>
    </row>
    <row r="223" spans="1:16" x14ac:dyDescent="0.25">
      <c r="A223" s="5"/>
      <c r="B223" s="33" t="s">
        <v>132</v>
      </c>
      <c r="C223" s="33"/>
      <c r="D223" s="33"/>
      <c r="E223" s="5"/>
      <c r="F223" s="5"/>
      <c r="G223" s="5"/>
      <c r="H223" s="7"/>
      <c r="I223" s="96"/>
      <c r="J223" s="84" t="s">
        <v>133</v>
      </c>
      <c r="K223" s="7"/>
      <c r="L223" s="63"/>
      <c r="M223" s="7"/>
      <c r="N223" s="7"/>
      <c r="O223" s="5" t="s">
        <v>31</v>
      </c>
      <c r="P223" s="5"/>
    </row>
    <row r="224" spans="1:16" x14ac:dyDescent="0.25">
      <c r="A224" s="5"/>
      <c r="B224" s="5"/>
      <c r="C224" s="5"/>
      <c r="D224" s="5"/>
      <c r="E224" s="5"/>
      <c r="F224" s="5"/>
      <c r="G224" s="5"/>
      <c r="H224" s="7"/>
      <c r="I224" s="96"/>
      <c r="J224" s="84"/>
      <c r="K224" s="7"/>
      <c r="L224" s="63"/>
      <c r="M224" s="7"/>
      <c r="N224" s="7"/>
      <c r="O224" s="5"/>
      <c r="P224" s="5"/>
    </row>
    <row r="225" spans="1:16" x14ac:dyDescent="0.25">
      <c r="A225" s="5"/>
      <c r="B225" s="5"/>
      <c r="C225" s="5"/>
      <c r="D225" s="5"/>
      <c r="E225" s="5"/>
      <c r="F225" s="5"/>
      <c r="G225" s="5"/>
      <c r="H225" s="7"/>
      <c r="I225" s="96"/>
      <c r="J225" s="84"/>
      <c r="K225" s="7"/>
      <c r="L225" s="63"/>
      <c r="M225" s="7"/>
      <c r="N225" s="7"/>
      <c r="O225" s="5"/>
      <c r="P225" s="5"/>
    </row>
    <row r="226" spans="1:16" x14ac:dyDescent="0.25">
      <c r="A226" s="5" t="s">
        <v>134</v>
      </c>
      <c r="B226" s="5"/>
      <c r="C226" s="5"/>
      <c r="D226" s="5" t="s">
        <v>135</v>
      </c>
      <c r="E226" s="5"/>
      <c r="F226" s="5"/>
      <c r="G226" s="5"/>
      <c r="H226" s="7"/>
      <c r="I226" s="96"/>
      <c r="J226" s="84" t="s">
        <v>136</v>
      </c>
      <c r="K226" s="7"/>
      <c r="L226" s="63"/>
      <c r="M226" s="7"/>
      <c r="N226" s="7"/>
      <c r="O226" s="127" t="s">
        <v>137</v>
      </c>
      <c r="P226" s="127"/>
    </row>
    <row r="230" spans="1:16" x14ac:dyDescent="0.25">
      <c r="A230" s="5" t="s">
        <v>0</v>
      </c>
    </row>
    <row r="231" spans="1:16" x14ac:dyDescent="0.25">
      <c r="A231" s="5" t="s">
        <v>5</v>
      </c>
    </row>
    <row r="232" spans="1:16" ht="18.75" customHeight="1" x14ac:dyDescent="0.25">
      <c r="A232" s="139" t="s">
        <v>6</v>
      </c>
      <c r="B232" s="139"/>
      <c r="C232" s="139"/>
      <c r="D232" s="139"/>
      <c r="E232" s="139"/>
      <c r="F232" s="139"/>
      <c r="G232" s="139"/>
      <c r="H232" s="139"/>
      <c r="I232" s="139"/>
      <c r="J232" s="139"/>
      <c r="K232" s="139"/>
      <c r="L232" s="139"/>
      <c r="M232" s="139"/>
      <c r="N232" s="139"/>
      <c r="O232" s="139"/>
      <c r="P232" s="139"/>
    </row>
    <row r="233" spans="1:16" ht="14.25" customHeight="1" x14ac:dyDescent="0.25">
      <c r="A233" s="128" t="s">
        <v>7</v>
      </c>
      <c r="B233" s="128"/>
      <c r="C233" s="128"/>
      <c r="D233" s="128"/>
      <c r="E233" s="128"/>
      <c r="F233" s="128"/>
      <c r="G233" s="128"/>
      <c r="H233" s="128"/>
      <c r="I233" s="128"/>
      <c r="J233" s="128"/>
      <c r="K233" s="128"/>
      <c r="L233" s="128"/>
      <c r="M233" s="128"/>
      <c r="N233" s="128"/>
      <c r="O233" s="128"/>
      <c r="P233" s="128"/>
    </row>
    <row r="234" spans="1:16" ht="19.5" customHeight="1" x14ac:dyDescent="0.25">
      <c r="A234" s="128"/>
      <c r="B234" s="128"/>
      <c r="C234" s="128"/>
      <c r="D234" s="128"/>
      <c r="E234" s="128"/>
      <c r="F234" s="128"/>
      <c r="G234" s="128"/>
      <c r="H234" s="128"/>
      <c r="I234" s="128"/>
      <c r="J234" s="128"/>
      <c r="K234" s="128"/>
      <c r="L234" s="128"/>
      <c r="M234" s="128"/>
      <c r="N234" s="128"/>
      <c r="O234" s="128"/>
      <c r="P234" s="128"/>
    </row>
    <row r="235" spans="1:16" ht="19.5" customHeight="1" x14ac:dyDescent="0.25">
      <c r="A235" s="129" t="s">
        <v>138</v>
      </c>
      <c r="B235" s="129"/>
      <c r="C235" s="129"/>
      <c r="D235" s="129"/>
      <c r="E235" s="129"/>
      <c r="F235" s="129"/>
      <c r="G235" s="129"/>
      <c r="H235" s="129"/>
      <c r="I235" s="129"/>
      <c r="J235" s="129"/>
      <c r="K235" s="129"/>
      <c r="L235" s="129"/>
      <c r="M235" s="129"/>
      <c r="N235" s="129"/>
      <c r="O235" s="129"/>
      <c r="P235" s="129"/>
    </row>
    <row r="236" spans="1:16" s="14" customFormat="1" ht="18.75" customHeight="1" thickBot="1" x14ac:dyDescent="0.3">
      <c r="A236" s="12" t="s">
        <v>8</v>
      </c>
      <c r="B236" s="12"/>
      <c r="C236" s="12"/>
      <c r="D236" s="12" t="s">
        <v>9</v>
      </c>
      <c r="E236" s="12"/>
      <c r="F236" s="13"/>
      <c r="G236" s="12" t="s">
        <v>10</v>
      </c>
      <c r="H236" s="39"/>
      <c r="I236" s="83"/>
      <c r="J236" s="84"/>
      <c r="K236" s="7"/>
      <c r="L236" s="63"/>
      <c r="M236" s="7"/>
      <c r="N236" s="7"/>
      <c r="O236" s="13" t="s">
        <v>139</v>
      </c>
      <c r="P236" s="13"/>
    </row>
    <row r="237" spans="1:16" ht="28.5" customHeight="1" thickTop="1" thickBot="1" x14ac:dyDescent="0.3">
      <c r="A237" s="130" t="s">
        <v>144</v>
      </c>
      <c r="B237" s="130" t="s">
        <v>11</v>
      </c>
      <c r="C237" s="132" t="s">
        <v>12</v>
      </c>
      <c r="D237" s="133"/>
      <c r="E237" s="134"/>
      <c r="F237" s="130" t="s">
        <v>1</v>
      </c>
      <c r="G237" s="135" t="s">
        <v>14</v>
      </c>
      <c r="H237" s="135"/>
      <c r="I237" s="136" t="s">
        <v>15</v>
      </c>
      <c r="J237" s="136"/>
      <c r="K237" s="135" t="s">
        <v>18</v>
      </c>
      <c r="L237" s="135"/>
      <c r="M237" s="135" t="s">
        <v>19</v>
      </c>
      <c r="N237" s="135"/>
      <c r="O237" s="137" t="s">
        <v>2</v>
      </c>
      <c r="P237" s="137" t="s">
        <v>20</v>
      </c>
    </row>
    <row r="238" spans="1:16" ht="17.25" thickTop="1" thickBot="1" x14ac:dyDescent="0.3">
      <c r="A238" s="131"/>
      <c r="B238" s="131"/>
      <c r="C238" s="15" t="s">
        <v>13</v>
      </c>
      <c r="D238" s="15" t="s">
        <v>3</v>
      </c>
      <c r="E238" s="15" t="s">
        <v>4</v>
      </c>
      <c r="F238" s="131"/>
      <c r="G238" s="34" t="s">
        <v>16</v>
      </c>
      <c r="H238" s="15" t="s">
        <v>17</v>
      </c>
      <c r="I238" s="85" t="s">
        <v>16</v>
      </c>
      <c r="J238" s="86" t="s">
        <v>17</v>
      </c>
      <c r="K238" s="34" t="s">
        <v>16</v>
      </c>
      <c r="L238" s="64" t="s">
        <v>17</v>
      </c>
      <c r="M238" s="34" t="s">
        <v>16</v>
      </c>
      <c r="N238" s="15" t="s">
        <v>17</v>
      </c>
      <c r="O238" s="138"/>
      <c r="P238" s="138"/>
    </row>
    <row r="239" spans="1:16" ht="16.5" thickTop="1" x14ac:dyDescent="0.25">
      <c r="A239" s="16"/>
      <c r="B239" s="17"/>
      <c r="C239" s="10">
        <v>27</v>
      </c>
      <c r="D239" s="10">
        <v>10</v>
      </c>
      <c r="E239" s="10"/>
      <c r="F239" s="10" t="s">
        <v>36</v>
      </c>
      <c r="G239" s="10"/>
      <c r="H239" s="11"/>
      <c r="I239" s="89"/>
      <c r="J239" s="102"/>
      <c r="K239" s="11"/>
      <c r="L239" s="58"/>
      <c r="M239" s="11"/>
      <c r="N239" s="10"/>
      <c r="O239" s="21" t="s">
        <v>45</v>
      </c>
      <c r="P239" s="18"/>
    </row>
    <row r="240" spans="1:16" ht="15.75" x14ac:dyDescent="0.25">
      <c r="A240" s="19"/>
      <c r="B240" s="20"/>
      <c r="C240" s="10"/>
      <c r="D240" s="10"/>
      <c r="E240" s="10">
        <f t="shared" ref="E240" si="79">D240*C240</f>
        <v>0</v>
      </c>
      <c r="F240" s="10"/>
      <c r="G240" s="20"/>
      <c r="H240" s="41"/>
      <c r="I240" s="103"/>
      <c r="J240" s="99"/>
      <c r="K240" s="41"/>
      <c r="L240" s="57"/>
      <c r="M240" s="41"/>
      <c r="N240" s="41"/>
      <c r="O240" s="21"/>
      <c r="P240" s="22"/>
    </row>
    <row r="241" spans="1:16" ht="15.75" x14ac:dyDescent="0.25">
      <c r="A241" s="19"/>
      <c r="B241" s="20"/>
      <c r="C241" s="10">
        <v>8</v>
      </c>
      <c r="D241" s="10">
        <v>5</v>
      </c>
      <c r="E241" s="10"/>
      <c r="F241" s="10" t="s">
        <v>36</v>
      </c>
      <c r="G241" s="10"/>
      <c r="H241" s="11"/>
      <c r="I241" s="89"/>
      <c r="J241" s="102"/>
      <c r="K241" s="11"/>
      <c r="L241" s="58"/>
      <c r="M241" s="11"/>
      <c r="N241" s="10"/>
      <c r="O241" s="21" t="s">
        <v>129</v>
      </c>
      <c r="P241" s="22"/>
    </row>
    <row r="242" spans="1:16" ht="15.75" x14ac:dyDescent="0.25">
      <c r="A242" s="19"/>
      <c r="B242" s="20"/>
      <c r="C242" s="10">
        <v>8</v>
      </c>
      <c r="D242" s="10">
        <v>5</v>
      </c>
      <c r="E242" s="10"/>
      <c r="F242" s="10" t="s">
        <v>36</v>
      </c>
      <c r="G242" s="10"/>
      <c r="H242" s="11"/>
      <c r="I242" s="89"/>
      <c r="J242" s="102"/>
      <c r="K242" s="11"/>
      <c r="L242" s="58"/>
      <c r="M242" s="11"/>
      <c r="N242" s="10"/>
      <c r="O242" s="21" t="s">
        <v>129</v>
      </c>
      <c r="P242" s="22"/>
    </row>
    <row r="243" spans="1:16" ht="15.75" x14ac:dyDescent="0.25">
      <c r="A243" s="19"/>
      <c r="B243" s="20"/>
      <c r="C243" s="10">
        <v>8</v>
      </c>
      <c r="D243" s="10">
        <v>5</v>
      </c>
      <c r="E243" s="10"/>
      <c r="F243" s="10" t="s">
        <v>36</v>
      </c>
      <c r="G243" s="10"/>
      <c r="H243" s="11"/>
      <c r="I243" s="89"/>
      <c r="J243" s="102"/>
      <c r="K243" s="11"/>
      <c r="L243" s="58"/>
      <c r="M243" s="11"/>
      <c r="N243" s="10"/>
      <c r="O243" s="21" t="s">
        <v>129</v>
      </c>
      <c r="P243" s="22"/>
    </row>
    <row r="244" spans="1:16" ht="15.75" x14ac:dyDescent="0.25">
      <c r="A244" s="19"/>
      <c r="B244" s="20"/>
      <c r="C244" s="20"/>
      <c r="D244" s="20"/>
      <c r="E244" s="10">
        <f t="shared" ref="E244" si="80">D244*C244</f>
        <v>0</v>
      </c>
      <c r="F244" s="20"/>
      <c r="G244" s="20"/>
      <c r="H244" s="41"/>
      <c r="I244" s="103"/>
      <c r="J244" s="99"/>
      <c r="K244" s="41"/>
      <c r="L244" s="57"/>
      <c r="M244" s="41"/>
      <c r="N244" s="41"/>
      <c r="O244" s="20"/>
      <c r="P244" s="22"/>
    </row>
    <row r="245" spans="1:16" ht="15.75" x14ac:dyDescent="0.25">
      <c r="A245" s="19"/>
      <c r="B245" s="20"/>
      <c r="C245" s="10">
        <v>48</v>
      </c>
      <c r="D245" s="10">
        <v>5</v>
      </c>
      <c r="E245" s="10"/>
      <c r="F245" s="10" t="s">
        <v>36</v>
      </c>
      <c r="G245" s="10"/>
      <c r="H245" s="11"/>
      <c r="I245" s="89"/>
      <c r="J245" s="102"/>
      <c r="K245" s="11"/>
      <c r="L245" s="58"/>
      <c r="M245" s="11"/>
      <c r="N245" s="10"/>
      <c r="O245" s="21" t="s">
        <v>124</v>
      </c>
      <c r="P245" s="22"/>
    </row>
    <row r="246" spans="1:16" ht="15.75" x14ac:dyDescent="0.25">
      <c r="A246" s="19"/>
      <c r="B246" s="20"/>
      <c r="C246" s="10">
        <v>48</v>
      </c>
      <c r="D246" s="10">
        <v>5</v>
      </c>
      <c r="E246" s="10"/>
      <c r="F246" s="10" t="s">
        <v>36</v>
      </c>
      <c r="G246" s="10"/>
      <c r="H246" s="11"/>
      <c r="I246" s="89"/>
      <c r="J246" s="102"/>
      <c r="K246" s="11"/>
      <c r="L246" s="58"/>
      <c r="M246" s="11"/>
      <c r="N246" s="10"/>
      <c r="O246" s="21" t="s">
        <v>124</v>
      </c>
      <c r="P246" s="22"/>
    </row>
    <row r="247" spans="1:16" ht="15.75" x14ac:dyDescent="0.25">
      <c r="A247" s="19"/>
      <c r="B247" s="20"/>
      <c r="C247" s="10">
        <v>48</v>
      </c>
      <c r="D247" s="10">
        <v>5</v>
      </c>
      <c r="E247" s="10"/>
      <c r="F247" s="10" t="s">
        <v>36</v>
      </c>
      <c r="G247" s="10"/>
      <c r="H247" s="11"/>
      <c r="I247" s="89"/>
      <c r="J247" s="102"/>
      <c r="K247" s="11"/>
      <c r="L247" s="58"/>
      <c r="M247" s="11"/>
      <c r="N247" s="10"/>
      <c r="O247" s="21" t="s">
        <v>124</v>
      </c>
      <c r="P247" s="22"/>
    </row>
    <row r="248" spans="1:16" ht="15.75" x14ac:dyDescent="0.25">
      <c r="A248" s="19"/>
      <c r="B248" s="20"/>
      <c r="C248" s="10">
        <v>54</v>
      </c>
      <c r="D248" s="10">
        <v>10</v>
      </c>
      <c r="E248" s="10"/>
      <c r="F248" s="10" t="s">
        <v>36</v>
      </c>
      <c r="G248" s="10"/>
      <c r="H248" s="11"/>
      <c r="I248" s="89"/>
      <c r="J248" s="102"/>
      <c r="K248" s="11"/>
      <c r="L248" s="58"/>
      <c r="M248" s="11"/>
      <c r="N248" s="10"/>
      <c r="O248" s="21" t="s">
        <v>146</v>
      </c>
      <c r="P248" s="22"/>
    </row>
    <row r="249" spans="1:16" ht="15.75" x14ac:dyDescent="0.25">
      <c r="A249" s="19"/>
      <c r="B249" s="20"/>
      <c r="C249" s="10">
        <v>40</v>
      </c>
      <c r="D249" s="10">
        <v>10</v>
      </c>
      <c r="E249" s="10"/>
      <c r="F249" s="10" t="s">
        <v>36</v>
      </c>
      <c r="G249" s="10"/>
      <c r="H249" s="11"/>
      <c r="I249" s="89"/>
      <c r="J249" s="102"/>
      <c r="K249" s="11"/>
      <c r="L249" s="58"/>
      <c r="M249" s="11"/>
      <c r="N249" s="10"/>
      <c r="O249" s="21" t="s">
        <v>146</v>
      </c>
      <c r="P249" s="22"/>
    </row>
    <row r="250" spans="1:16" ht="15.75" x14ac:dyDescent="0.25">
      <c r="A250" s="19"/>
      <c r="B250" s="20"/>
      <c r="C250" s="10"/>
      <c r="D250" s="10"/>
      <c r="E250" s="10"/>
      <c r="F250" s="10"/>
      <c r="G250" s="20"/>
      <c r="H250" s="41"/>
      <c r="I250" s="103"/>
      <c r="J250" s="99"/>
      <c r="K250" s="41"/>
      <c r="L250" s="57"/>
      <c r="M250" s="41"/>
      <c r="N250" s="41"/>
      <c r="O250" s="21"/>
      <c r="P250" s="22"/>
    </row>
    <row r="251" spans="1:16" ht="15.75" x14ac:dyDescent="0.25">
      <c r="A251" s="19"/>
      <c r="B251" s="20"/>
      <c r="C251" s="10">
        <v>39</v>
      </c>
      <c r="D251" s="10">
        <v>10</v>
      </c>
      <c r="E251" s="10"/>
      <c r="F251" s="10" t="s">
        <v>23</v>
      </c>
      <c r="G251" s="10"/>
      <c r="H251" s="11"/>
      <c r="I251" s="89"/>
      <c r="J251" s="102"/>
      <c r="K251" s="11"/>
      <c r="L251" s="58"/>
      <c r="M251" s="11"/>
      <c r="N251" s="10"/>
      <c r="O251" s="21" t="s">
        <v>60</v>
      </c>
      <c r="P251" s="22"/>
    </row>
    <row r="252" spans="1:16" ht="15.75" x14ac:dyDescent="0.25">
      <c r="A252" s="19"/>
      <c r="B252" s="20"/>
      <c r="C252" s="10">
        <v>7</v>
      </c>
      <c r="D252" s="10">
        <v>10</v>
      </c>
      <c r="E252" s="10"/>
      <c r="F252" s="10" t="s">
        <v>23</v>
      </c>
      <c r="G252" s="10"/>
      <c r="H252" s="11"/>
      <c r="I252" s="89"/>
      <c r="J252" s="102"/>
      <c r="K252" s="11"/>
      <c r="L252" s="58"/>
      <c r="M252" s="11"/>
      <c r="N252" s="10"/>
      <c r="O252" s="21" t="s">
        <v>60</v>
      </c>
      <c r="P252" s="22"/>
    </row>
    <row r="253" spans="1:16" ht="15.75" x14ac:dyDescent="0.25">
      <c r="A253" s="19"/>
      <c r="B253" s="20"/>
      <c r="C253" s="10">
        <v>13</v>
      </c>
      <c r="D253" s="10">
        <v>5</v>
      </c>
      <c r="E253" s="10"/>
      <c r="F253" s="10" t="s">
        <v>23</v>
      </c>
      <c r="G253" s="10"/>
      <c r="H253" s="11"/>
      <c r="I253" s="89"/>
      <c r="J253" s="102"/>
      <c r="K253" s="11"/>
      <c r="L253" s="58"/>
      <c r="M253" s="11"/>
      <c r="N253" s="10"/>
      <c r="O253" s="21" t="s">
        <v>60</v>
      </c>
      <c r="P253" s="22"/>
    </row>
    <row r="254" spans="1:16" ht="15.75" x14ac:dyDescent="0.25">
      <c r="A254" s="19"/>
      <c r="B254" s="20"/>
      <c r="C254" s="10">
        <v>7</v>
      </c>
      <c r="D254" s="10">
        <v>5</v>
      </c>
      <c r="E254" s="10"/>
      <c r="F254" s="10" t="s">
        <v>23</v>
      </c>
      <c r="G254" s="10"/>
      <c r="H254" s="11"/>
      <c r="I254" s="89"/>
      <c r="J254" s="102"/>
      <c r="K254" s="11"/>
      <c r="L254" s="58"/>
      <c r="M254" s="11"/>
      <c r="N254" s="10"/>
      <c r="O254" s="21" t="s">
        <v>60</v>
      </c>
      <c r="P254" s="22"/>
    </row>
    <row r="255" spans="1:16" ht="15.75" x14ac:dyDescent="0.25">
      <c r="A255" s="19"/>
      <c r="B255" s="20"/>
      <c r="C255" s="10">
        <v>28</v>
      </c>
      <c r="D255" s="10">
        <v>5</v>
      </c>
      <c r="E255" s="10"/>
      <c r="F255" s="10" t="s">
        <v>23</v>
      </c>
      <c r="G255" s="10"/>
      <c r="H255" s="11"/>
      <c r="I255" s="89"/>
      <c r="J255" s="102"/>
      <c r="K255" s="11"/>
      <c r="L255" s="58"/>
      <c r="M255" s="11"/>
      <c r="N255" s="10"/>
      <c r="O255" s="21" t="s">
        <v>60</v>
      </c>
      <c r="P255" s="22"/>
    </row>
    <row r="256" spans="1:16" ht="15.75" x14ac:dyDescent="0.25">
      <c r="A256" s="19"/>
      <c r="B256" s="20"/>
      <c r="C256" s="10">
        <v>63</v>
      </c>
      <c r="D256" s="10">
        <v>5</v>
      </c>
      <c r="E256" s="10"/>
      <c r="F256" s="10" t="s">
        <v>23</v>
      </c>
      <c r="G256" s="10"/>
      <c r="H256" s="11"/>
      <c r="I256" s="89"/>
      <c r="J256" s="102"/>
      <c r="K256" s="11"/>
      <c r="L256" s="58"/>
      <c r="M256" s="11"/>
      <c r="N256" s="10"/>
      <c r="O256" s="21" t="s">
        <v>60</v>
      </c>
      <c r="P256" s="22"/>
    </row>
    <row r="257" spans="1:16" ht="15.75" x14ac:dyDescent="0.25">
      <c r="A257" s="19"/>
      <c r="B257" s="20"/>
      <c r="C257" s="10">
        <v>63</v>
      </c>
      <c r="D257" s="10">
        <v>5</v>
      </c>
      <c r="E257" s="10"/>
      <c r="F257" s="10" t="s">
        <v>23</v>
      </c>
      <c r="G257" s="10"/>
      <c r="H257" s="11"/>
      <c r="I257" s="89"/>
      <c r="J257" s="102"/>
      <c r="K257" s="11"/>
      <c r="L257" s="58"/>
      <c r="M257" s="11"/>
      <c r="N257" s="10"/>
      <c r="O257" s="21" t="s">
        <v>60</v>
      </c>
      <c r="P257" s="22"/>
    </row>
    <row r="258" spans="1:16" ht="15.75" x14ac:dyDescent="0.25">
      <c r="A258" s="19"/>
      <c r="B258" s="20"/>
      <c r="C258" s="10"/>
      <c r="D258" s="10"/>
      <c r="E258" s="10"/>
      <c r="F258" s="10"/>
      <c r="G258" s="10"/>
      <c r="H258" s="11"/>
      <c r="I258" s="89"/>
      <c r="J258" s="102"/>
      <c r="K258" s="11"/>
      <c r="L258" s="58"/>
      <c r="M258" s="11"/>
      <c r="N258" s="10"/>
      <c r="O258" s="21"/>
      <c r="P258" s="22"/>
    </row>
    <row r="259" spans="1:16" ht="15.75" x14ac:dyDescent="0.25">
      <c r="A259" s="19"/>
      <c r="B259" s="20"/>
      <c r="C259" s="10">
        <v>47</v>
      </c>
      <c r="D259" s="10">
        <v>5</v>
      </c>
      <c r="E259" s="10"/>
      <c r="F259" s="10" t="s">
        <v>23</v>
      </c>
      <c r="G259" s="10"/>
      <c r="H259" s="11"/>
      <c r="I259" s="89"/>
      <c r="J259" s="102"/>
      <c r="K259" s="11"/>
      <c r="L259" s="58"/>
      <c r="M259" s="11"/>
      <c r="N259" s="10"/>
      <c r="O259" s="21" t="s">
        <v>42</v>
      </c>
      <c r="P259" s="36"/>
    </row>
    <row r="260" spans="1:16" ht="15.75" x14ac:dyDescent="0.25">
      <c r="A260" s="19"/>
      <c r="B260" s="20"/>
      <c r="C260" s="10">
        <v>8</v>
      </c>
      <c r="D260" s="10">
        <v>5</v>
      </c>
      <c r="E260" s="10"/>
      <c r="F260" s="10" t="s">
        <v>36</v>
      </c>
      <c r="G260" s="10"/>
      <c r="H260" s="11"/>
      <c r="I260" s="89"/>
      <c r="J260" s="102"/>
      <c r="K260" s="11"/>
      <c r="L260" s="58"/>
      <c r="M260" s="11"/>
      <c r="N260" s="10"/>
      <c r="O260" s="21" t="s">
        <v>42</v>
      </c>
      <c r="P260" s="36"/>
    </row>
    <row r="261" spans="1:16" ht="15.75" x14ac:dyDescent="0.25">
      <c r="A261" s="19"/>
      <c r="B261" s="20"/>
      <c r="C261" s="10">
        <v>24</v>
      </c>
      <c r="D261" s="10">
        <v>5</v>
      </c>
      <c r="E261" s="10"/>
      <c r="F261" s="10" t="s">
        <v>36</v>
      </c>
      <c r="G261" s="10"/>
      <c r="H261" s="11"/>
      <c r="I261" s="89"/>
      <c r="J261" s="102"/>
      <c r="K261" s="11"/>
      <c r="L261" s="58"/>
      <c r="M261" s="11"/>
      <c r="N261" s="10"/>
      <c r="O261" s="21" t="s">
        <v>42</v>
      </c>
      <c r="P261" s="36"/>
    </row>
    <row r="262" spans="1:16" ht="15.75" x14ac:dyDescent="0.25">
      <c r="A262" s="19"/>
      <c r="B262" s="20"/>
      <c r="C262" s="10">
        <v>8</v>
      </c>
      <c r="D262" s="10">
        <v>5</v>
      </c>
      <c r="E262" s="10"/>
      <c r="F262" s="10" t="s">
        <v>36</v>
      </c>
      <c r="G262" s="10"/>
      <c r="H262" s="11"/>
      <c r="I262" s="89"/>
      <c r="J262" s="102"/>
      <c r="K262" s="11"/>
      <c r="L262" s="58"/>
      <c r="M262" s="11"/>
      <c r="N262" s="10"/>
      <c r="O262" s="21" t="s">
        <v>42</v>
      </c>
      <c r="P262" s="36"/>
    </row>
    <row r="263" spans="1:16" ht="15.75" x14ac:dyDescent="0.25">
      <c r="A263" s="19"/>
      <c r="B263" s="20"/>
      <c r="C263" s="10">
        <v>24</v>
      </c>
      <c r="D263" s="10">
        <v>5</v>
      </c>
      <c r="E263" s="10"/>
      <c r="F263" s="10" t="s">
        <v>36</v>
      </c>
      <c r="G263" s="10"/>
      <c r="H263" s="11"/>
      <c r="I263" s="89"/>
      <c r="J263" s="102"/>
      <c r="K263" s="11"/>
      <c r="L263" s="58"/>
      <c r="M263" s="11"/>
      <c r="N263" s="10"/>
      <c r="O263" s="21" t="s">
        <v>42</v>
      </c>
      <c r="P263" s="36"/>
    </row>
    <row r="264" spans="1:16" ht="15.75" x14ac:dyDescent="0.25">
      <c r="A264" s="19"/>
      <c r="B264" s="20"/>
      <c r="C264" s="10">
        <v>8</v>
      </c>
      <c r="D264" s="10">
        <v>5</v>
      </c>
      <c r="E264" s="10"/>
      <c r="F264" s="10" t="s">
        <v>36</v>
      </c>
      <c r="G264" s="10"/>
      <c r="H264" s="11"/>
      <c r="I264" s="89"/>
      <c r="J264" s="102"/>
      <c r="K264" s="11"/>
      <c r="L264" s="58"/>
      <c r="M264" s="11"/>
      <c r="N264" s="10"/>
      <c r="O264" s="21" t="s">
        <v>42</v>
      </c>
      <c r="P264" s="36"/>
    </row>
    <row r="265" spans="1:16" ht="15.75" x14ac:dyDescent="0.25">
      <c r="A265" s="19"/>
      <c r="B265" s="20"/>
      <c r="C265" s="10">
        <v>24</v>
      </c>
      <c r="D265" s="10">
        <v>5</v>
      </c>
      <c r="E265" s="10"/>
      <c r="F265" s="10" t="s">
        <v>36</v>
      </c>
      <c r="G265" s="10"/>
      <c r="H265" s="11"/>
      <c r="I265" s="89"/>
      <c r="J265" s="102"/>
      <c r="K265" s="11"/>
      <c r="L265" s="58"/>
      <c r="M265" s="11"/>
      <c r="N265" s="10"/>
      <c r="O265" s="21" t="s">
        <v>42</v>
      </c>
      <c r="P265" s="36"/>
    </row>
    <row r="266" spans="1:16" ht="15.75" x14ac:dyDescent="0.25">
      <c r="A266" s="19"/>
      <c r="B266" s="20"/>
      <c r="C266" s="10"/>
      <c r="D266" s="10"/>
      <c r="E266" s="10"/>
      <c r="F266" s="10"/>
      <c r="G266" s="10"/>
      <c r="H266" s="11"/>
      <c r="I266" s="89"/>
      <c r="J266" s="102"/>
      <c r="K266" s="11"/>
      <c r="L266" s="58"/>
      <c r="M266" s="11"/>
      <c r="N266" s="10"/>
      <c r="O266" s="21"/>
      <c r="P266" s="22"/>
    </row>
    <row r="267" spans="1:16" ht="15.75" x14ac:dyDescent="0.25">
      <c r="A267" s="19"/>
      <c r="B267" s="20"/>
      <c r="C267" s="10">
        <v>17</v>
      </c>
      <c r="D267" s="10">
        <v>5</v>
      </c>
      <c r="E267" s="10"/>
      <c r="F267" s="10" t="s">
        <v>23</v>
      </c>
      <c r="G267" s="10"/>
      <c r="H267" s="11"/>
      <c r="I267" s="89"/>
      <c r="J267" s="102"/>
      <c r="K267" s="11"/>
      <c r="L267" s="58"/>
      <c r="M267" s="11"/>
      <c r="N267" s="10"/>
      <c r="O267" s="21" t="s">
        <v>106</v>
      </c>
      <c r="P267" s="22"/>
    </row>
    <row r="268" spans="1:16" ht="15.75" x14ac:dyDescent="0.25">
      <c r="A268" s="19"/>
      <c r="B268" s="20"/>
      <c r="C268" s="10">
        <v>18</v>
      </c>
      <c r="D268" s="10">
        <v>5</v>
      </c>
      <c r="E268" s="10"/>
      <c r="F268" s="10" t="s">
        <v>23</v>
      </c>
      <c r="G268" s="10"/>
      <c r="H268" s="11"/>
      <c r="I268" s="89"/>
      <c r="J268" s="102"/>
      <c r="K268" s="11"/>
      <c r="L268" s="58"/>
      <c r="M268" s="11"/>
      <c r="N268" s="10"/>
      <c r="O268" s="21" t="s">
        <v>106</v>
      </c>
      <c r="P268" s="22"/>
    </row>
    <row r="269" spans="1:16" ht="15.75" x14ac:dyDescent="0.25">
      <c r="A269" s="19"/>
      <c r="B269" s="20"/>
      <c r="C269" s="10">
        <v>17</v>
      </c>
      <c r="D269" s="10">
        <v>5</v>
      </c>
      <c r="E269" s="10"/>
      <c r="F269" s="10" t="s">
        <v>23</v>
      </c>
      <c r="G269" s="10"/>
      <c r="H269" s="11"/>
      <c r="I269" s="89"/>
      <c r="J269" s="102"/>
      <c r="K269" s="11"/>
      <c r="L269" s="58"/>
      <c r="M269" s="11"/>
      <c r="N269" s="10"/>
      <c r="O269" s="21" t="s">
        <v>106</v>
      </c>
      <c r="P269" s="22"/>
    </row>
    <row r="270" spans="1:16" ht="15.75" x14ac:dyDescent="0.25">
      <c r="A270" s="19"/>
      <c r="B270" s="20"/>
      <c r="C270" s="10">
        <v>17</v>
      </c>
      <c r="D270" s="10">
        <v>5</v>
      </c>
      <c r="E270" s="10"/>
      <c r="F270" s="10" t="s">
        <v>23</v>
      </c>
      <c r="G270" s="10"/>
      <c r="H270" s="11"/>
      <c r="I270" s="89"/>
      <c r="J270" s="102"/>
      <c r="K270" s="11"/>
      <c r="L270" s="58"/>
      <c r="M270" s="11"/>
      <c r="N270" s="10"/>
      <c r="O270" s="21" t="s">
        <v>106</v>
      </c>
      <c r="P270" s="22"/>
    </row>
    <row r="271" spans="1:16" ht="15.75" x14ac:dyDescent="0.25">
      <c r="A271" s="19"/>
      <c r="B271" s="20"/>
      <c r="C271" s="10"/>
      <c r="D271" s="10"/>
      <c r="E271" s="10"/>
      <c r="F271" s="10"/>
      <c r="G271" s="10"/>
      <c r="H271" s="11"/>
      <c r="I271" s="89"/>
      <c r="J271" s="102"/>
      <c r="K271" s="11"/>
      <c r="L271" s="58"/>
      <c r="M271" s="11"/>
      <c r="N271" s="10"/>
      <c r="O271" s="21"/>
      <c r="P271" s="22"/>
    </row>
    <row r="272" spans="1:16" ht="15.75" x14ac:dyDescent="0.25">
      <c r="A272" s="19"/>
      <c r="B272" s="20"/>
      <c r="C272" s="10">
        <v>8</v>
      </c>
      <c r="D272" s="10">
        <v>5</v>
      </c>
      <c r="E272" s="10"/>
      <c r="F272" s="10" t="s">
        <v>23</v>
      </c>
      <c r="G272" s="10"/>
      <c r="H272" s="11"/>
      <c r="I272" s="89"/>
      <c r="J272" s="102"/>
      <c r="K272" s="11"/>
      <c r="L272" s="58"/>
      <c r="M272" s="11"/>
      <c r="N272" s="10"/>
      <c r="O272" s="21" t="s">
        <v>99</v>
      </c>
      <c r="P272" s="22"/>
    </row>
    <row r="273" spans="1:16" ht="15.75" x14ac:dyDescent="0.25">
      <c r="A273" s="19"/>
      <c r="B273" s="20"/>
      <c r="C273" s="10">
        <v>8</v>
      </c>
      <c r="D273" s="10">
        <v>5</v>
      </c>
      <c r="E273" s="10"/>
      <c r="F273" s="10" t="s">
        <v>23</v>
      </c>
      <c r="G273" s="10"/>
      <c r="H273" s="11"/>
      <c r="I273" s="89"/>
      <c r="J273" s="102"/>
      <c r="K273" s="11"/>
      <c r="L273" s="58"/>
      <c r="M273" s="11"/>
      <c r="N273" s="10"/>
      <c r="O273" s="21" t="s">
        <v>99</v>
      </c>
      <c r="P273" s="22"/>
    </row>
    <row r="274" spans="1:16" ht="15.75" x14ac:dyDescent="0.25">
      <c r="A274" s="19"/>
      <c r="B274" s="20"/>
      <c r="C274" s="10">
        <v>8</v>
      </c>
      <c r="D274" s="10">
        <v>5</v>
      </c>
      <c r="E274" s="10"/>
      <c r="F274" s="10" t="s">
        <v>23</v>
      </c>
      <c r="G274" s="10"/>
      <c r="H274" s="11"/>
      <c r="I274" s="89"/>
      <c r="J274" s="102"/>
      <c r="K274" s="11"/>
      <c r="L274" s="58"/>
      <c r="M274" s="11"/>
      <c r="N274" s="10"/>
      <c r="O274" s="21" t="s">
        <v>99</v>
      </c>
      <c r="P274" s="22"/>
    </row>
    <row r="275" spans="1:16" ht="15.75" x14ac:dyDescent="0.25">
      <c r="A275" s="19"/>
      <c r="B275" s="20"/>
      <c r="C275" s="10">
        <v>8</v>
      </c>
      <c r="D275" s="10">
        <v>5</v>
      </c>
      <c r="E275" s="10"/>
      <c r="F275" s="10" t="s">
        <v>23</v>
      </c>
      <c r="G275" s="10"/>
      <c r="H275" s="11"/>
      <c r="I275" s="89"/>
      <c r="J275" s="102"/>
      <c r="K275" s="11"/>
      <c r="L275" s="58"/>
      <c r="M275" s="11"/>
      <c r="N275" s="10"/>
      <c r="O275" s="21" t="s">
        <v>99</v>
      </c>
      <c r="P275" s="22"/>
    </row>
    <row r="276" spans="1:16" ht="15.75" x14ac:dyDescent="0.25">
      <c r="A276" s="19"/>
      <c r="B276" s="20"/>
      <c r="C276" s="10"/>
      <c r="D276" s="11"/>
      <c r="E276" s="11"/>
      <c r="F276" s="11"/>
      <c r="G276" s="11"/>
      <c r="H276" s="11"/>
      <c r="I276" s="89"/>
      <c r="J276" s="102"/>
      <c r="K276" s="11"/>
      <c r="L276" s="58"/>
      <c r="M276" s="11"/>
      <c r="N276" s="11"/>
      <c r="O276" s="21"/>
      <c r="P276" s="22"/>
    </row>
    <row r="277" spans="1:16" ht="15.75" x14ac:dyDescent="0.25">
      <c r="A277" s="19"/>
      <c r="B277" s="20"/>
      <c r="C277" s="10">
        <v>72</v>
      </c>
      <c r="D277" s="10">
        <v>5</v>
      </c>
      <c r="E277" s="10"/>
      <c r="F277" s="10" t="s">
        <v>25</v>
      </c>
      <c r="G277" s="10"/>
      <c r="H277" s="11"/>
      <c r="I277" s="89"/>
      <c r="J277" s="102"/>
      <c r="K277" s="11"/>
      <c r="L277" s="58"/>
      <c r="M277" s="11"/>
      <c r="N277" s="10"/>
      <c r="O277" s="21" t="s">
        <v>73</v>
      </c>
      <c r="P277" s="22"/>
    </row>
    <row r="278" spans="1:16" ht="15.75" x14ac:dyDescent="0.25">
      <c r="A278" s="19"/>
      <c r="B278" s="20"/>
      <c r="C278" s="10">
        <v>74</v>
      </c>
      <c r="D278" s="10">
        <v>5</v>
      </c>
      <c r="E278" s="10"/>
      <c r="F278" s="10" t="s">
        <v>25</v>
      </c>
      <c r="G278" s="10"/>
      <c r="H278" s="11"/>
      <c r="I278" s="89"/>
      <c r="J278" s="102"/>
      <c r="K278" s="11"/>
      <c r="L278" s="58"/>
      <c r="M278" s="11"/>
      <c r="N278" s="10"/>
      <c r="O278" s="21" t="s">
        <v>73</v>
      </c>
      <c r="P278" s="22"/>
    </row>
    <row r="279" spans="1:16" ht="15.75" x14ac:dyDescent="0.25">
      <c r="A279" s="19"/>
      <c r="B279" s="20"/>
      <c r="C279" s="10">
        <v>75</v>
      </c>
      <c r="D279" s="10">
        <v>5</v>
      </c>
      <c r="E279" s="10"/>
      <c r="F279" s="10" t="s">
        <v>25</v>
      </c>
      <c r="G279" s="10"/>
      <c r="H279" s="11"/>
      <c r="I279" s="89"/>
      <c r="J279" s="102"/>
      <c r="K279" s="11"/>
      <c r="L279" s="58"/>
      <c r="M279" s="11"/>
      <c r="N279" s="10"/>
      <c r="O279" s="21" t="s">
        <v>73</v>
      </c>
      <c r="P279" s="22"/>
    </row>
    <row r="280" spans="1:16" ht="15.75" x14ac:dyDescent="0.25">
      <c r="A280" s="19"/>
      <c r="B280" s="20"/>
      <c r="C280" s="10"/>
      <c r="D280" s="10"/>
      <c r="E280" s="10"/>
      <c r="F280" s="10"/>
      <c r="G280" s="10"/>
      <c r="H280" s="11"/>
      <c r="I280" s="89"/>
      <c r="J280" s="102"/>
      <c r="K280" s="11"/>
      <c r="L280" s="58"/>
      <c r="M280" s="11"/>
      <c r="N280" s="10"/>
      <c r="O280" s="21"/>
      <c r="P280" s="22"/>
    </row>
    <row r="281" spans="1:16" ht="15.75" x14ac:dyDescent="0.25">
      <c r="A281" s="19"/>
      <c r="B281" s="20"/>
      <c r="C281" s="10">
        <v>42</v>
      </c>
      <c r="D281" s="10">
        <v>5</v>
      </c>
      <c r="E281" s="10"/>
      <c r="F281" s="10" t="s">
        <v>23</v>
      </c>
      <c r="G281" s="10"/>
      <c r="H281" s="11"/>
      <c r="I281" s="89"/>
      <c r="J281" s="102"/>
      <c r="K281" s="11"/>
      <c r="L281" s="58"/>
      <c r="M281" s="11"/>
      <c r="N281" s="10"/>
      <c r="O281" s="21" t="s">
        <v>125</v>
      </c>
      <c r="P281" s="22"/>
    </row>
    <row r="282" spans="1:16" ht="15.75" x14ac:dyDescent="0.25">
      <c r="A282" s="19"/>
      <c r="B282" s="20"/>
      <c r="C282" s="10">
        <v>42</v>
      </c>
      <c r="D282" s="10">
        <v>5</v>
      </c>
      <c r="E282" s="10"/>
      <c r="F282" s="10" t="s">
        <v>23</v>
      </c>
      <c r="G282" s="10"/>
      <c r="H282" s="11"/>
      <c r="I282" s="89"/>
      <c r="J282" s="102"/>
      <c r="K282" s="11"/>
      <c r="L282" s="58"/>
      <c r="M282" s="11"/>
      <c r="N282" s="10"/>
      <c r="O282" s="21" t="s">
        <v>125</v>
      </c>
      <c r="P282" s="22"/>
    </row>
    <row r="283" spans="1:16" ht="15.75" x14ac:dyDescent="0.25">
      <c r="A283" s="19"/>
      <c r="B283" s="20"/>
      <c r="C283" s="10">
        <v>42</v>
      </c>
      <c r="D283" s="10">
        <v>5</v>
      </c>
      <c r="E283" s="10"/>
      <c r="F283" s="10" t="s">
        <v>23</v>
      </c>
      <c r="G283" s="10"/>
      <c r="H283" s="11"/>
      <c r="I283" s="89"/>
      <c r="J283" s="102"/>
      <c r="K283" s="11"/>
      <c r="L283" s="58"/>
      <c r="M283" s="11"/>
      <c r="N283" s="10"/>
      <c r="O283" s="21" t="s">
        <v>125</v>
      </c>
      <c r="P283" s="22"/>
    </row>
    <row r="284" spans="1:16" ht="15.75" x14ac:dyDescent="0.25">
      <c r="A284" s="19"/>
      <c r="B284" s="20"/>
      <c r="C284" s="10"/>
      <c r="D284" s="10"/>
      <c r="E284" s="10"/>
      <c r="F284" s="10"/>
      <c r="G284" s="10"/>
      <c r="H284" s="11"/>
      <c r="I284" s="89"/>
      <c r="J284" s="102"/>
      <c r="K284" s="11"/>
      <c r="L284" s="58"/>
      <c r="M284" s="11"/>
      <c r="N284" s="10"/>
      <c r="O284" s="21"/>
      <c r="P284" s="22"/>
    </row>
    <row r="285" spans="1:16" ht="15.75" x14ac:dyDescent="0.25">
      <c r="A285" s="19"/>
      <c r="B285" s="20"/>
      <c r="C285" s="10">
        <v>22</v>
      </c>
      <c r="D285" s="10">
        <v>10</v>
      </c>
      <c r="E285" s="11"/>
      <c r="F285" s="11" t="s">
        <v>23</v>
      </c>
      <c r="G285" s="11"/>
      <c r="H285" s="11"/>
      <c r="I285" s="89"/>
      <c r="J285" s="102"/>
      <c r="K285" s="11"/>
      <c r="L285" s="58"/>
      <c r="M285" s="11"/>
      <c r="N285" s="11"/>
      <c r="O285" s="21" t="s">
        <v>33</v>
      </c>
      <c r="P285" s="22"/>
    </row>
    <row r="286" spans="1:16" ht="15.75" x14ac:dyDescent="0.25">
      <c r="A286" s="19"/>
      <c r="B286" s="20"/>
      <c r="C286" s="10">
        <v>22</v>
      </c>
      <c r="D286" s="10">
        <v>5</v>
      </c>
      <c r="E286" s="10"/>
      <c r="F286" s="10" t="s">
        <v>23</v>
      </c>
      <c r="G286" s="10"/>
      <c r="H286" s="11"/>
      <c r="I286" s="89"/>
      <c r="J286" s="102"/>
      <c r="K286" s="11"/>
      <c r="L286" s="58"/>
      <c r="M286" s="11"/>
      <c r="N286" s="10"/>
      <c r="O286" s="21" t="s">
        <v>33</v>
      </c>
      <c r="P286" s="22"/>
    </row>
    <row r="287" spans="1:16" ht="15.75" x14ac:dyDescent="0.25">
      <c r="A287" s="19"/>
      <c r="B287" s="20"/>
      <c r="C287" s="10"/>
      <c r="D287" s="10"/>
      <c r="E287" s="10"/>
      <c r="F287" s="10"/>
      <c r="G287" s="10"/>
      <c r="H287" s="11"/>
      <c r="I287" s="89"/>
      <c r="J287" s="102"/>
      <c r="K287" s="11"/>
      <c r="L287" s="58"/>
      <c r="M287" s="11"/>
      <c r="N287" s="10"/>
      <c r="O287" s="21"/>
      <c r="P287" s="22"/>
    </row>
    <row r="288" spans="1:16" ht="15.75" x14ac:dyDescent="0.25">
      <c r="A288" s="19"/>
      <c r="B288" s="20"/>
      <c r="C288" s="10">
        <v>6</v>
      </c>
      <c r="D288" s="10">
        <v>10</v>
      </c>
      <c r="E288" s="37"/>
      <c r="F288" s="10" t="s">
        <v>23</v>
      </c>
      <c r="G288" s="10"/>
      <c r="H288" s="11"/>
      <c r="I288" s="89"/>
      <c r="J288" s="102"/>
      <c r="K288" s="11"/>
      <c r="L288" s="58"/>
      <c r="M288" s="11"/>
      <c r="N288" s="10"/>
      <c r="O288" s="21" t="s">
        <v>26</v>
      </c>
      <c r="P288" s="22"/>
    </row>
    <row r="289" spans="1:16" ht="15.75" x14ac:dyDescent="0.25">
      <c r="A289" s="19"/>
      <c r="B289" s="20"/>
      <c r="C289" s="10">
        <v>20</v>
      </c>
      <c r="D289" s="10">
        <v>10</v>
      </c>
      <c r="E289" s="37"/>
      <c r="F289" s="10" t="s">
        <v>23</v>
      </c>
      <c r="G289" s="10"/>
      <c r="H289" s="11"/>
      <c r="I289" s="89"/>
      <c r="J289" s="102"/>
      <c r="K289" s="11"/>
      <c r="L289" s="58"/>
      <c r="M289" s="11"/>
      <c r="N289" s="10"/>
      <c r="O289" s="21" t="s">
        <v>26</v>
      </c>
      <c r="P289" s="22"/>
    </row>
    <row r="290" spans="1:16" ht="15.75" x14ac:dyDescent="0.25">
      <c r="A290" s="19"/>
      <c r="B290" s="20"/>
      <c r="C290" s="10">
        <v>30</v>
      </c>
      <c r="D290" s="10">
        <v>5</v>
      </c>
      <c r="E290" s="10"/>
      <c r="F290" s="10" t="s">
        <v>23</v>
      </c>
      <c r="G290" s="10"/>
      <c r="H290" s="11"/>
      <c r="I290" s="89"/>
      <c r="J290" s="102"/>
      <c r="K290" s="11"/>
      <c r="L290" s="58"/>
      <c r="M290" s="11"/>
      <c r="N290" s="10"/>
      <c r="O290" s="21" t="s">
        <v>26</v>
      </c>
      <c r="P290" s="22"/>
    </row>
    <row r="291" spans="1:16" ht="15.75" x14ac:dyDescent="0.25">
      <c r="A291" s="19"/>
      <c r="B291" s="20"/>
      <c r="C291" s="20"/>
      <c r="D291" s="20"/>
      <c r="E291" s="10">
        <f t="shared" ref="E291:E292" si="81">D291*C291</f>
        <v>0</v>
      </c>
      <c r="F291" s="23"/>
      <c r="G291" s="20"/>
      <c r="H291" s="41"/>
      <c r="I291" s="103"/>
      <c r="J291" s="99"/>
      <c r="K291" s="41"/>
      <c r="L291" s="57"/>
      <c r="M291" s="41"/>
      <c r="N291" s="41"/>
      <c r="O291" s="20"/>
      <c r="P291" s="22"/>
    </row>
    <row r="292" spans="1:16" ht="15.75" thickBot="1" x14ac:dyDescent="0.3">
      <c r="A292" s="24"/>
      <c r="B292" s="25"/>
      <c r="C292" s="25"/>
      <c r="D292" s="25"/>
      <c r="E292" s="31">
        <f t="shared" si="81"/>
        <v>0</v>
      </c>
      <c r="F292" s="26"/>
      <c r="G292" s="25"/>
      <c r="H292" s="31"/>
      <c r="I292" s="91"/>
      <c r="J292" s="101"/>
      <c r="K292" s="31"/>
      <c r="L292" s="60"/>
      <c r="M292" s="31"/>
      <c r="N292" s="31"/>
      <c r="O292" s="25"/>
      <c r="P292" s="27"/>
    </row>
    <row r="293" spans="1:16" ht="15.75" thickTop="1" x14ac:dyDescent="0.25">
      <c r="A293" s="28"/>
      <c r="B293" s="28"/>
      <c r="C293" s="28"/>
      <c r="D293" s="28"/>
      <c r="E293" s="28"/>
      <c r="F293" s="29"/>
      <c r="G293" s="28"/>
      <c r="H293" s="40"/>
      <c r="I293" s="93"/>
      <c r="J293" s="94"/>
      <c r="K293" s="40"/>
      <c r="L293" s="65"/>
      <c r="M293" s="40"/>
      <c r="N293" s="40"/>
      <c r="O293" s="28"/>
    </row>
    <row r="294" spans="1:16" x14ac:dyDescent="0.25">
      <c r="A294" s="6" t="s">
        <v>142</v>
      </c>
      <c r="B294" s="32"/>
      <c r="C294" s="32"/>
      <c r="D294" s="32"/>
      <c r="E294" s="32"/>
      <c r="F294" s="32"/>
      <c r="G294" s="32"/>
      <c r="I294" s="95"/>
      <c r="O294" s="32"/>
      <c r="P294" s="32"/>
    </row>
    <row r="295" spans="1:16" ht="15.75" x14ac:dyDescent="0.25">
      <c r="A295" s="6" t="s">
        <v>143</v>
      </c>
      <c r="B295" s="32"/>
      <c r="C295" s="32"/>
      <c r="M295" s="124" t="s">
        <v>141</v>
      </c>
      <c r="N295" s="124"/>
      <c r="O295" s="30" t="s">
        <v>131</v>
      </c>
    </row>
    <row r="297" spans="1:16" ht="19.5" customHeight="1" x14ac:dyDescent="0.25">
      <c r="A297" s="125" t="s">
        <v>140</v>
      </c>
      <c r="B297" s="125"/>
      <c r="C297" s="125"/>
      <c r="D297" s="125"/>
      <c r="E297" s="125"/>
      <c r="F297" s="125"/>
      <c r="G297" s="125"/>
      <c r="H297" s="125"/>
      <c r="I297" s="125"/>
      <c r="J297" s="125"/>
      <c r="K297" s="125"/>
      <c r="L297" s="125"/>
      <c r="M297" s="125"/>
      <c r="N297" s="125"/>
      <c r="O297" s="125"/>
      <c r="P297" s="125"/>
    </row>
    <row r="298" spans="1:16" ht="14.25" customHeight="1" x14ac:dyDescent="0.25">
      <c r="A298" s="126" t="s">
        <v>145</v>
      </c>
      <c r="B298" s="126"/>
      <c r="C298" s="126"/>
      <c r="D298" s="126"/>
      <c r="E298" s="126"/>
      <c r="F298" s="126"/>
      <c r="G298" s="126"/>
      <c r="H298" s="126"/>
      <c r="I298" s="126"/>
      <c r="J298" s="126"/>
      <c r="K298" s="126"/>
      <c r="L298" s="126"/>
      <c r="M298" s="126"/>
      <c r="N298" s="126"/>
      <c r="O298" s="126"/>
      <c r="P298" s="126"/>
    </row>
    <row r="299" spans="1:16" ht="14.25" customHeight="1" x14ac:dyDescent="0.25">
      <c r="A299" s="126"/>
      <c r="B299" s="126"/>
      <c r="C299" s="126"/>
      <c r="D299" s="126"/>
      <c r="E299" s="126"/>
      <c r="F299" s="126"/>
      <c r="G299" s="126"/>
      <c r="H299" s="126"/>
      <c r="I299" s="126"/>
      <c r="J299" s="126"/>
      <c r="K299" s="126"/>
      <c r="L299" s="126"/>
      <c r="M299" s="126"/>
      <c r="N299" s="126"/>
      <c r="O299" s="126"/>
      <c r="P299" s="126"/>
    </row>
    <row r="300" spans="1:16" x14ac:dyDescent="0.25">
      <c r="A300" s="5"/>
      <c r="B300" s="33" t="s">
        <v>132</v>
      </c>
      <c r="C300" s="33"/>
      <c r="D300" s="33"/>
      <c r="E300" s="5"/>
      <c r="F300" s="5"/>
      <c r="G300" s="5"/>
      <c r="H300" s="7"/>
      <c r="I300" s="96"/>
      <c r="J300" s="84" t="s">
        <v>133</v>
      </c>
      <c r="K300" s="7"/>
      <c r="L300" s="63"/>
      <c r="M300" s="7"/>
      <c r="N300" s="7"/>
      <c r="O300" s="5" t="s">
        <v>31</v>
      </c>
      <c r="P300" s="5"/>
    </row>
    <row r="301" spans="1:16" x14ac:dyDescent="0.25">
      <c r="A301" s="5"/>
      <c r="B301" s="5"/>
      <c r="C301" s="5"/>
      <c r="D301" s="5"/>
      <c r="E301" s="5"/>
      <c r="F301" s="5"/>
      <c r="G301" s="5"/>
      <c r="H301" s="7"/>
      <c r="I301" s="96"/>
      <c r="J301" s="84"/>
      <c r="K301" s="7"/>
      <c r="L301" s="63"/>
      <c r="M301" s="7"/>
      <c r="N301" s="7"/>
      <c r="O301" s="5"/>
      <c r="P301" s="5"/>
    </row>
    <row r="302" spans="1:16" x14ac:dyDescent="0.25">
      <c r="A302" s="5"/>
      <c r="B302" s="5"/>
      <c r="C302" s="5"/>
      <c r="D302" s="5"/>
      <c r="E302" s="5"/>
      <c r="F302" s="5"/>
      <c r="G302" s="5"/>
      <c r="H302" s="7"/>
      <c r="I302" s="96"/>
      <c r="J302" s="84"/>
      <c r="K302" s="7"/>
      <c r="L302" s="63"/>
      <c r="M302" s="7"/>
      <c r="N302" s="7"/>
      <c r="O302" s="5"/>
      <c r="P302" s="5"/>
    </row>
    <row r="303" spans="1:16" x14ac:dyDescent="0.25">
      <c r="A303" s="5" t="s">
        <v>134</v>
      </c>
      <c r="B303" s="5"/>
      <c r="C303" s="5"/>
      <c r="D303" s="5" t="s">
        <v>135</v>
      </c>
      <c r="E303" s="5"/>
      <c r="F303" s="5"/>
      <c r="G303" s="5"/>
      <c r="H303" s="7"/>
      <c r="I303" s="96"/>
      <c r="J303" s="84" t="s">
        <v>136</v>
      </c>
      <c r="K303" s="7"/>
      <c r="L303" s="63"/>
      <c r="M303" s="7"/>
      <c r="N303" s="7"/>
      <c r="O303" s="127" t="s">
        <v>137</v>
      </c>
      <c r="P303" s="127"/>
    </row>
    <row r="307" spans="1:16" x14ac:dyDescent="0.25">
      <c r="A307" s="5" t="s">
        <v>0</v>
      </c>
    </row>
    <row r="308" spans="1:16" x14ac:dyDescent="0.25">
      <c r="A308" s="5" t="s">
        <v>5</v>
      </c>
    </row>
    <row r="309" spans="1:16" ht="18.75" customHeight="1" x14ac:dyDescent="0.25">
      <c r="A309" s="139" t="s">
        <v>6</v>
      </c>
      <c r="B309" s="139"/>
      <c r="C309" s="139"/>
      <c r="D309" s="139"/>
      <c r="E309" s="139"/>
      <c r="F309" s="139"/>
      <c r="G309" s="139"/>
      <c r="H309" s="139"/>
      <c r="I309" s="139"/>
      <c r="J309" s="139"/>
      <c r="K309" s="139"/>
      <c r="L309" s="139"/>
      <c r="M309" s="139"/>
      <c r="N309" s="139"/>
      <c r="O309" s="139"/>
      <c r="P309" s="139"/>
    </row>
    <row r="310" spans="1:16" ht="14.25" customHeight="1" x14ac:dyDescent="0.25">
      <c r="A310" s="128" t="s">
        <v>7</v>
      </c>
      <c r="B310" s="128"/>
      <c r="C310" s="128"/>
      <c r="D310" s="128"/>
      <c r="E310" s="128"/>
      <c r="F310" s="128"/>
      <c r="G310" s="128"/>
      <c r="H310" s="128"/>
      <c r="I310" s="128"/>
      <c r="J310" s="128"/>
      <c r="K310" s="128"/>
      <c r="L310" s="128"/>
      <c r="M310" s="128"/>
      <c r="N310" s="128"/>
      <c r="O310" s="128"/>
      <c r="P310" s="128"/>
    </row>
    <row r="311" spans="1:16" ht="19.5" customHeight="1" x14ac:dyDescent="0.25">
      <c r="A311" s="128"/>
      <c r="B311" s="128"/>
      <c r="C311" s="128"/>
      <c r="D311" s="128"/>
      <c r="E311" s="128"/>
      <c r="F311" s="128"/>
      <c r="G311" s="128"/>
      <c r="H311" s="128"/>
      <c r="I311" s="128"/>
      <c r="J311" s="128"/>
      <c r="K311" s="128"/>
      <c r="L311" s="128"/>
      <c r="M311" s="128"/>
      <c r="N311" s="128"/>
      <c r="O311" s="128"/>
      <c r="P311" s="128"/>
    </row>
    <row r="312" spans="1:16" ht="19.5" customHeight="1" x14ac:dyDescent="0.25">
      <c r="A312" s="129" t="s">
        <v>138</v>
      </c>
      <c r="B312" s="129"/>
      <c r="C312" s="129"/>
      <c r="D312" s="129"/>
      <c r="E312" s="129"/>
      <c r="F312" s="129"/>
      <c r="G312" s="129"/>
      <c r="H312" s="129"/>
      <c r="I312" s="129"/>
      <c r="J312" s="129"/>
      <c r="K312" s="129"/>
      <c r="L312" s="129"/>
      <c r="M312" s="129"/>
      <c r="N312" s="129"/>
      <c r="O312" s="129"/>
      <c r="P312" s="129"/>
    </row>
    <row r="313" spans="1:16" s="14" customFormat="1" ht="18.75" customHeight="1" thickBot="1" x14ac:dyDescent="0.3">
      <c r="A313" s="12" t="s">
        <v>8</v>
      </c>
      <c r="B313" s="12"/>
      <c r="C313" s="12"/>
      <c r="D313" s="12" t="s">
        <v>9</v>
      </c>
      <c r="E313" s="12"/>
      <c r="F313" s="13"/>
      <c r="G313" s="12" t="s">
        <v>10</v>
      </c>
      <c r="H313" s="39"/>
      <c r="I313" s="83"/>
      <c r="J313" s="84"/>
      <c r="K313" s="7"/>
      <c r="L313" s="63"/>
      <c r="M313" s="7"/>
      <c r="N313" s="7"/>
      <c r="O313" s="13" t="s">
        <v>139</v>
      </c>
      <c r="P313" s="13"/>
    </row>
    <row r="314" spans="1:16" ht="28.5" customHeight="1" thickTop="1" thickBot="1" x14ac:dyDescent="0.3">
      <c r="A314" s="130" t="s">
        <v>144</v>
      </c>
      <c r="B314" s="130" t="s">
        <v>11</v>
      </c>
      <c r="C314" s="132" t="s">
        <v>12</v>
      </c>
      <c r="D314" s="133"/>
      <c r="E314" s="134"/>
      <c r="F314" s="130" t="s">
        <v>1</v>
      </c>
      <c r="G314" s="135" t="s">
        <v>14</v>
      </c>
      <c r="H314" s="135"/>
      <c r="I314" s="136" t="s">
        <v>15</v>
      </c>
      <c r="J314" s="136"/>
      <c r="K314" s="135" t="s">
        <v>18</v>
      </c>
      <c r="L314" s="135"/>
      <c r="M314" s="135" t="s">
        <v>19</v>
      </c>
      <c r="N314" s="135"/>
      <c r="O314" s="137" t="s">
        <v>2</v>
      </c>
      <c r="P314" s="137" t="s">
        <v>20</v>
      </c>
    </row>
    <row r="315" spans="1:16" ht="17.25" thickTop="1" thickBot="1" x14ac:dyDescent="0.3">
      <c r="A315" s="131"/>
      <c r="B315" s="131"/>
      <c r="C315" s="15" t="s">
        <v>13</v>
      </c>
      <c r="D315" s="15" t="s">
        <v>3</v>
      </c>
      <c r="E315" s="15" t="s">
        <v>4</v>
      </c>
      <c r="F315" s="131"/>
      <c r="G315" s="34" t="s">
        <v>16</v>
      </c>
      <c r="H315" s="15" t="s">
        <v>17</v>
      </c>
      <c r="I315" s="85" t="s">
        <v>16</v>
      </c>
      <c r="J315" s="86" t="s">
        <v>17</v>
      </c>
      <c r="K315" s="34" t="s">
        <v>16</v>
      </c>
      <c r="L315" s="64" t="s">
        <v>17</v>
      </c>
      <c r="M315" s="34" t="s">
        <v>16</v>
      </c>
      <c r="N315" s="15" t="s">
        <v>17</v>
      </c>
      <c r="O315" s="138"/>
      <c r="P315" s="138"/>
    </row>
    <row r="316" spans="1:16" ht="16.5" thickTop="1" x14ac:dyDescent="0.25">
      <c r="A316" s="16"/>
      <c r="B316" s="17"/>
      <c r="C316" s="10">
        <v>11</v>
      </c>
      <c r="D316" s="10">
        <v>5</v>
      </c>
      <c r="E316" s="10"/>
      <c r="F316" s="10" t="s">
        <v>23</v>
      </c>
      <c r="G316" s="10"/>
      <c r="H316" s="11"/>
      <c r="I316" s="89"/>
      <c r="J316" s="102"/>
      <c r="K316" s="11"/>
      <c r="L316" s="58"/>
      <c r="M316" s="11"/>
      <c r="N316" s="10"/>
      <c r="O316" s="21" t="s">
        <v>65</v>
      </c>
      <c r="P316" s="18"/>
    </row>
    <row r="317" spans="1:16" ht="15.75" x14ac:dyDescent="0.25">
      <c r="A317" s="19"/>
      <c r="B317" s="20"/>
      <c r="C317" s="10">
        <v>11</v>
      </c>
      <c r="D317" s="10">
        <v>5</v>
      </c>
      <c r="E317" s="10"/>
      <c r="F317" s="10" t="s">
        <v>23</v>
      </c>
      <c r="G317" s="10"/>
      <c r="H317" s="11"/>
      <c r="I317" s="89"/>
      <c r="J317" s="102"/>
      <c r="K317" s="11"/>
      <c r="L317" s="58"/>
      <c r="M317" s="11"/>
      <c r="N317" s="10"/>
      <c r="O317" s="21" t="s">
        <v>65</v>
      </c>
      <c r="P317" s="22"/>
    </row>
    <row r="318" spans="1:16" ht="15.75" x14ac:dyDescent="0.25">
      <c r="A318" s="19"/>
      <c r="B318" s="20"/>
      <c r="C318" s="10">
        <v>11</v>
      </c>
      <c r="D318" s="10">
        <v>5</v>
      </c>
      <c r="E318" s="10"/>
      <c r="F318" s="10" t="s">
        <v>23</v>
      </c>
      <c r="G318" s="10"/>
      <c r="H318" s="11"/>
      <c r="I318" s="89"/>
      <c r="J318" s="102"/>
      <c r="K318" s="11"/>
      <c r="L318" s="58"/>
      <c r="M318" s="11"/>
      <c r="N318" s="10"/>
      <c r="O318" s="21" t="s">
        <v>65</v>
      </c>
      <c r="P318" s="22"/>
    </row>
    <row r="319" spans="1:16" ht="15.75" x14ac:dyDescent="0.25">
      <c r="A319" s="19"/>
      <c r="B319" s="20"/>
      <c r="C319" s="10">
        <v>39</v>
      </c>
      <c r="D319" s="10">
        <v>5</v>
      </c>
      <c r="E319" s="10"/>
      <c r="F319" s="10" t="s">
        <v>23</v>
      </c>
      <c r="G319" s="10"/>
      <c r="H319" s="11"/>
      <c r="I319" s="89"/>
      <c r="J319" s="102"/>
      <c r="K319" s="11"/>
      <c r="L319" s="58"/>
      <c r="M319" s="11"/>
      <c r="N319" s="10"/>
      <c r="O319" s="21" t="s">
        <v>65</v>
      </c>
      <c r="P319" s="22"/>
    </row>
    <row r="320" spans="1:16" ht="15.75" x14ac:dyDescent="0.25">
      <c r="A320" s="19"/>
      <c r="B320" s="20"/>
      <c r="C320" s="10">
        <v>39</v>
      </c>
      <c r="D320" s="10">
        <v>5</v>
      </c>
      <c r="E320" s="10"/>
      <c r="F320" s="10" t="s">
        <v>23</v>
      </c>
      <c r="G320" s="10"/>
      <c r="H320" s="11"/>
      <c r="I320" s="89"/>
      <c r="J320" s="102"/>
      <c r="K320" s="11"/>
      <c r="L320" s="58"/>
      <c r="M320" s="11"/>
      <c r="N320" s="10"/>
      <c r="O320" s="21" t="s">
        <v>65</v>
      </c>
      <c r="P320" s="22"/>
    </row>
    <row r="321" spans="1:16" ht="15.75" x14ac:dyDescent="0.25">
      <c r="A321" s="19"/>
      <c r="B321" s="20"/>
      <c r="C321" s="10">
        <v>39</v>
      </c>
      <c r="D321" s="10">
        <v>5</v>
      </c>
      <c r="E321" s="10"/>
      <c r="F321" s="10" t="s">
        <v>23</v>
      </c>
      <c r="G321" s="10"/>
      <c r="H321" s="11"/>
      <c r="I321" s="89"/>
      <c r="J321" s="102"/>
      <c r="K321" s="11"/>
      <c r="L321" s="58"/>
      <c r="M321" s="11"/>
      <c r="N321" s="10"/>
      <c r="O321" s="21" t="s">
        <v>65</v>
      </c>
      <c r="P321" s="22"/>
    </row>
    <row r="322" spans="1:16" ht="15.75" x14ac:dyDescent="0.25">
      <c r="A322" s="19"/>
      <c r="B322" s="20"/>
      <c r="C322" s="10">
        <v>94</v>
      </c>
      <c r="D322" s="10">
        <v>10</v>
      </c>
      <c r="E322" s="10"/>
      <c r="F322" s="10" t="s">
        <v>23</v>
      </c>
      <c r="G322" s="10"/>
      <c r="H322" s="11"/>
      <c r="I322" s="89"/>
      <c r="J322" s="102"/>
      <c r="K322" s="11"/>
      <c r="L322" s="58"/>
      <c r="M322" s="11"/>
      <c r="N322" s="10"/>
      <c r="O322" s="21" t="s">
        <v>65</v>
      </c>
      <c r="P322" s="22"/>
    </row>
    <row r="323" spans="1:16" ht="15.75" x14ac:dyDescent="0.25">
      <c r="A323" s="19"/>
      <c r="B323" s="20"/>
      <c r="C323" s="10">
        <v>74</v>
      </c>
      <c r="D323" s="10">
        <v>5</v>
      </c>
      <c r="E323" s="10"/>
      <c r="F323" s="10" t="s">
        <v>36</v>
      </c>
      <c r="G323" s="10"/>
      <c r="H323" s="11"/>
      <c r="I323" s="89"/>
      <c r="J323" s="102"/>
      <c r="K323" s="11"/>
      <c r="L323" s="58"/>
      <c r="M323" s="11"/>
      <c r="N323" s="10"/>
      <c r="O323" s="21" t="s">
        <v>65</v>
      </c>
      <c r="P323" s="22"/>
    </row>
    <row r="324" spans="1:16" ht="15.75" x14ac:dyDescent="0.25">
      <c r="A324" s="19"/>
      <c r="B324" s="20"/>
      <c r="C324" s="20"/>
      <c r="D324" s="20"/>
      <c r="E324" s="10">
        <f t="shared" ref="E324:E366" si="82">D324*C324</f>
        <v>0</v>
      </c>
      <c r="F324" s="20"/>
      <c r="G324" s="20"/>
      <c r="H324" s="41"/>
      <c r="I324" s="103"/>
      <c r="J324" s="99"/>
      <c r="K324" s="41"/>
      <c r="L324" s="57"/>
      <c r="M324" s="41"/>
      <c r="N324" s="41"/>
      <c r="O324" s="20"/>
      <c r="P324" s="22"/>
    </row>
    <row r="325" spans="1:16" ht="15.75" x14ac:dyDescent="0.25">
      <c r="A325" s="19"/>
      <c r="B325" s="20"/>
      <c r="C325" s="10">
        <v>24</v>
      </c>
      <c r="D325" s="10">
        <v>5</v>
      </c>
      <c r="E325" s="10"/>
      <c r="F325" s="10" t="s">
        <v>23</v>
      </c>
      <c r="G325" s="10"/>
      <c r="H325" s="11"/>
      <c r="I325" s="89"/>
      <c r="J325" s="102"/>
      <c r="K325" s="11"/>
      <c r="L325" s="58"/>
      <c r="M325" s="11"/>
      <c r="N325" s="10"/>
      <c r="O325" s="21" t="s">
        <v>82</v>
      </c>
      <c r="P325" s="22"/>
    </row>
    <row r="326" spans="1:16" ht="15.75" x14ac:dyDescent="0.25">
      <c r="A326" s="19"/>
      <c r="B326" s="20"/>
      <c r="C326" s="10"/>
      <c r="D326" s="10"/>
      <c r="E326" s="10">
        <f t="shared" si="82"/>
        <v>0</v>
      </c>
      <c r="F326" s="10"/>
      <c r="G326" s="20"/>
      <c r="H326" s="41"/>
      <c r="I326" s="103"/>
      <c r="J326" s="99"/>
      <c r="K326" s="41"/>
      <c r="L326" s="57"/>
      <c r="M326" s="41"/>
      <c r="N326" s="41"/>
      <c r="O326" s="21"/>
      <c r="P326" s="22"/>
    </row>
    <row r="327" spans="1:16" ht="15.75" x14ac:dyDescent="0.25">
      <c r="A327" s="19"/>
      <c r="B327" s="20"/>
      <c r="C327" s="10">
        <v>23</v>
      </c>
      <c r="D327" s="10">
        <v>5</v>
      </c>
      <c r="E327" s="10"/>
      <c r="F327" s="10" t="s">
        <v>36</v>
      </c>
      <c r="G327" s="10"/>
      <c r="H327" s="11"/>
      <c r="I327" s="89"/>
      <c r="J327" s="102"/>
      <c r="K327" s="11"/>
      <c r="L327" s="58"/>
      <c r="M327" s="11"/>
      <c r="N327" s="10"/>
      <c r="O327" s="21" t="s">
        <v>94</v>
      </c>
      <c r="P327" s="22"/>
    </row>
    <row r="328" spans="1:16" ht="15.75" x14ac:dyDescent="0.25">
      <c r="A328" s="19"/>
      <c r="B328" s="20"/>
      <c r="C328" s="10">
        <v>23</v>
      </c>
      <c r="D328" s="10">
        <v>5</v>
      </c>
      <c r="E328" s="10"/>
      <c r="F328" s="10" t="s">
        <v>36</v>
      </c>
      <c r="G328" s="10"/>
      <c r="H328" s="11"/>
      <c r="I328" s="89"/>
      <c r="J328" s="102"/>
      <c r="K328" s="11"/>
      <c r="L328" s="58"/>
      <c r="M328" s="11"/>
      <c r="N328" s="10"/>
      <c r="O328" s="21" t="s">
        <v>94</v>
      </c>
      <c r="P328" s="22"/>
    </row>
    <row r="329" spans="1:16" ht="15.75" x14ac:dyDescent="0.25">
      <c r="A329" s="19"/>
      <c r="B329" s="20"/>
      <c r="C329" s="10">
        <v>23</v>
      </c>
      <c r="D329" s="10">
        <v>5</v>
      </c>
      <c r="E329" s="10"/>
      <c r="F329" s="10" t="s">
        <v>36</v>
      </c>
      <c r="G329" s="10"/>
      <c r="H329" s="11"/>
      <c r="I329" s="89"/>
      <c r="J329" s="102"/>
      <c r="K329" s="11"/>
      <c r="L329" s="58"/>
      <c r="M329" s="11"/>
      <c r="N329" s="10"/>
      <c r="O329" s="21" t="s">
        <v>94</v>
      </c>
      <c r="P329" s="22"/>
    </row>
    <row r="330" spans="1:16" ht="15.75" x14ac:dyDescent="0.25">
      <c r="A330" s="19"/>
      <c r="B330" s="20"/>
      <c r="C330" s="10"/>
      <c r="D330" s="10"/>
      <c r="E330" s="10">
        <f t="shared" si="82"/>
        <v>0</v>
      </c>
      <c r="F330" s="10"/>
      <c r="G330" s="20"/>
      <c r="H330" s="41"/>
      <c r="I330" s="103"/>
      <c r="J330" s="99"/>
      <c r="K330" s="41"/>
      <c r="L330" s="57"/>
      <c r="M330" s="41"/>
      <c r="N330" s="41"/>
      <c r="O330" s="21"/>
      <c r="P330" s="22"/>
    </row>
    <row r="331" spans="1:16" ht="15.75" x14ac:dyDescent="0.25">
      <c r="A331" s="19"/>
      <c r="B331" s="20"/>
      <c r="C331" s="10">
        <v>48</v>
      </c>
      <c r="D331" s="10">
        <v>10</v>
      </c>
      <c r="E331" s="10"/>
      <c r="F331" s="10" t="s">
        <v>23</v>
      </c>
      <c r="G331" s="10"/>
      <c r="H331" s="11"/>
      <c r="I331" s="89"/>
      <c r="J331" s="102"/>
      <c r="K331" s="11"/>
      <c r="L331" s="58"/>
      <c r="M331" s="11"/>
      <c r="N331" s="10"/>
      <c r="O331" s="21" t="s">
        <v>52</v>
      </c>
      <c r="P331" s="22"/>
    </row>
    <row r="332" spans="1:16" ht="15.75" x14ac:dyDescent="0.25">
      <c r="A332" s="19"/>
      <c r="B332" s="20"/>
      <c r="C332" s="10">
        <v>104</v>
      </c>
      <c r="D332" s="10">
        <v>5</v>
      </c>
      <c r="E332" s="10"/>
      <c r="F332" s="10" t="s">
        <v>23</v>
      </c>
      <c r="G332" s="10"/>
      <c r="H332" s="11"/>
      <c r="I332" s="89"/>
      <c r="J332" s="102"/>
      <c r="K332" s="11"/>
      <c r="L332" s="58"/>
      <c r="M332" s="11"/>
      <c r="N332" s="10"/>
      <c r="O332" s="21" t="s">
        <v>52</v>
      </c>
      <c r="P332" s="22"/>
    </row>
    <row r="333" spans="1:16" ht="15.75" x14ac:dyDescent="0.25">
      <c r="A333" s="19"/>
      <c r="B333" s="20"/>
      <c r="C333" s="10">
        <v>78</v>
      </c>
      <c r="D333" s="10">
        <v>5</v>
      </c>
      <c r="E333" s="10"/>
      <c r="F333" s="10" t="s">
        <v>23</v>
      </c>
      <c r="G333" s="10"/>
      <c r="H333" s="11"/>
      <c r="I333" s="89"/>
      <c r="J333" s="102"/>
      <c r="K333" s="11"/>
      <c r="L333" s="58"/>
      <c r="M333" s="11"/>
      <c r="N333" s="10"/>
      <c r="O333" s="21" t="s">
        <v>52</v>
      </c>
      <c r="P333" s="22"/>
    </row>
    <row r="334" spans="1:16" ht="15.75" x14ac:dyDescent="0.25">
      <c r="A334" s="19"/>
      <c r="B334" s="20"/>
      <c r="C334" s="10">
        <v>26</v>
      </c>
      <c r="D334" s="10">
        <v>5</v>
      </c>
      <c r="E334" s="10"/>
      <c r="F334" s="10" t="s">
        <v>36</v>
      </c>
      <c r="G334" s="10"/>
      <c r="H334" s="11"/>
      <c r="I334" s="89"/>
      <c r="J334" s="102"/>
      <c r="K334" s="11"/>
      <c r="L334" s="58"/>
      <c r="M334" s="11"/>
      <c r="N334" s="10"/>
      <c r="O334" s="21" t="s">
        <v>52</v>
      </c>
      <c r="P334" s="22"/>
    </row>
    <row r="335" spans="1:16" ht="15.75" x14ac:dyDescent="0.25">
      <c r="A335" s="19"/>
      <c r="B335" s="20"/>
      <c r="C335" s="10">
        <v>26</v>
      </c>
      <c r="D335" s="10">
        <v>5</v>
      </c>
      <c r="E335" s="10"/>
      <c r="F335" s="10" t="s">
        <v>36</v>
      </c>
      <c r="G335" s="10"/>
      <c r="H335" s="11"/>
      <c r="I335" s="89"/>
      <c r="J335" s="102"/>
      <c r="K335" s="11"/>
      <c r="L335" s="58"/>
      <c r="M335" s="11"/>
      <c r="N335" s="10"/>
      <c r="O335" s="21" t="s">
        <v>52</v>
      </c>
      <c r="P335" s="22"/>
    </row>
    <row r="336" spans="1:16" ht="15.75" x14ac:dyDescent="0.25">
      <c r="A336" s="19"/>
      <c r="B336" s="20"/>
      <c r="C336" s="10">
        <v>26</v>
      </c>
      <c r="D336" s="10">
        <v>5</v>
      </c>
      <c r="E336" s="10"/>
      <c r="F336" s="10" t="s">
        <v>36</v>
      </c>
      <c r="G336" s="10"/>
      <c r="H336" s="11"/>
      <c r="I336" s="89"/>
      <c r="J336" s="102"/>
      <c r="K336" s="11"/>
      <c r="L336" s="58"/>
      <c r="M336" s="11"/>
      <c r="N336" s="10"/>
      <c r="O336" s="21" t="s">
        <v>52</v>
      </c>
      <c r="P336" s="22"/>
    </row>
    <row r="337" spans="1:16" ht="15.75" x14ac:dyDescent="0.25">
      <c r="A337" s="19"/>
      <c r="B337" s="20"/>
      <c r="C337" s="10"/>
      <c r="D337" s="10"/>
      <c r="E337" s="10">
        <f t="shared" si="82"/>
        <v>0</v>
      </c>
      <c r="F337" s="10"/>
      <c r="G337" s="20"/>
      <c r="H337" s="41"/>
      <c r="I337" s="103"/>
      <c r="J337" s="99"/>
      <c r="K337" s="41"/>
      <c r="L337" s="57"/>
      <c r="M337" s="41"/>
      <c r="N337" s="41"/>
      <c r="O337" s="21"/>
      <c r="P337" s="22"/>
    </row>
    <row r="338" spans="1:16" ht="15.75" x14ac:dyDescent="0.25">
      <c r="A338" s="19"/>
      <c r="B338" s="20"/>
      <c r="C338" s="10">
        <v>27</v>
      </c>
      <c r="D338" s="10">
        <v>10</v>
      </c>
      <c r="E338" s="10"/>
      <c r="F338" s="10" t="s">
        <v>36</v>
      </c>
      <c r="G338" s="10"/>
      <c r="H338" s="11"/>
      <c r="I338" s="89"/>
      <c r="J338" s="102"/>
      <c r="K338" s="11"/>
      <c r="L338" s="58"/>
      <c r="M338" s="11"/>
      <c r="N338" s="10"/>
      <c r="O338" s="21" t="s">
        <v>46</v>
      </c>
      <c r="P338" s="22"/>
    </row>
    <row r="339" spans="1:16" ht="15.75" x14ac:dyDescent="0.25">
      <c r="A339" s="19"/>
      <c r="B339" s="20"/>
      <c r="C339" s="10">
        <v>145</v>
      </c>
      <c r="D339" s="10">
        <v>5</v>
      </c>
      <c r="E339" s="10"/>
      <c r="F339" s="10" t="s">
        <v>36</v>
      </c>
      <c r="G339" s="10"/>
      <c r="H339" s="11"/>
      <c r="I339" s="89"/>
      <c r="J339" s="102"/>
      <c r="K339" s="11"/>
      <c r="L339" s="58"/>
      <c r="M339" s="11"/>
      <c r="N339" s="10"/>
      <c r="O339" s="21" t="s">
        <v>46</v>
      </c>
      <c r="P339" s="22"/>
    </row>
    <row r="340" spans="1:16" ht="15.75" x14ac:dyDescent="0.25">
      <c r="A340" s="19"/>
      <c r="B340" s="20"/>
      <c r="C340" s="20"/>
      <c r="D340" s="20"/>
      <c r="E340" s="10">
        <f t="shared" si="82"/>
        <v>0</v>
      </c>
      <c r="F340" s="20"/>
      <c r="G340" s="20"/>
      <c r="H340" s="41"/>
      <c r="I340" s="103"/>
      <c r="J340" s="99"/>
      <c r="K340" s="41"/>
      <c r="L340" s="57"/>
      <c r="M340" s="41"/>
      <c r="N340" s="41"/>
      <c r="O340" s="20"/>
      <c r="P340" s="22"/>
    </row>
    <row r="341" spans="1:16" ht="15.75" x14ac:dyDescent="0.25">
      <c r="A341" s="19"/>
      <c r="B341" s="20"/>
      <c r="C341" s="10">
        <v>51</v>
      </c>
      <c r="D341" s="10">
        <v>5</v>
      </c>
      <c r="E341" s="10"/>
      <c r="F341" s="10" t="s">
        <v>23</v>
      </c>
      <c r="G341" s="10"/>
      <c r="H341" s="11"/>
      <c r="I341" s="89"/>
      <c r="J341" s="102"/>
      <c r="K341" s="11"/>
      <c r="L341" s="58"/>
      <c r="M341" s="11"/>
      <c r="N341" s="10"/>
      <c r="O341" s="21" t="s">
        <v>110</v>
      </c>
      <c r="P341" s="22"/>
    </row>
    <row r="342" spans="1:16" ht="15.75" x14ac:dyDescent="0.25">
      <c r="A342" s="19"/>
      <c r="B342" s="20"/>
      <c r="C342" s="10">
        <v>52</v>
      </c>
      <c r="D342" s="10">
        <v>5</v>
      </c>
      <c r="E342" s="10"/>
      <c r="F342" s="10" t="s">
        <v>23</v>
      </c>
      <c r="G342" s="10"/>
      <c r="H342" s="11"/>
      <c r="I342" s="89"/>
      <c r="J342" s="102"/>
      <c r="K342" s="11"/>
      <c r="L342" s="58"/>
      <c r="M342" s="11"/>
      <c r="N342" s="10"/>
      <c r="O342" s="21" t="s">
        <v>110</v>
      </c>
      <c r="P342" s="22"/>
    </row>
    <row r="343" spans="1:16" ht="15.75" x14ac:dyDescent="0.25">
      <c r="A343" s="19"/>
      <c r="B343" s="20"/>
      <c r="C343" s="10">
        <v>59</v>
      </c>
      <c r="D343" s="10">
        <v>5</v>
      </c>
      <c r="E343" s="10"/>
      <c r="F343" s="10" t="s">
        <v>23</v>
      </c>
      <c r="G343" s="10"/>
      <c r="H343" s="11"/>
      <c r="I343" s="89"/>
      <c r="J343" s="102"/>
      <c r="K343" s="11"/>
      <c r="L343" s="58"/>
      <c r="M343" s="11"/>
      <c r="N343" s="10"/>
      <c r="O343" s="21" t="s">
        <v>110</v>
      </c>
      <c r="P343" s="22"/>
    </row>
    <row r="344" spans="1:16" ht="15.75" x14ac:dyDescent="0.25">
      <c r="A344" s="19"/>
      <c r="B344" s="20"/>
      <c r="C344" s="10">
        <v>67</v>
      </c>
      <c r="D344" s="10">
        <v>5</v>
      </c>
      <c r="E344" s="10"/>
      <c r="F344" s="10" t="s">
        <v>23</v>
      </c>
      <c r="G344" s="10"/>
      <c r="H344" s="11"/>
      <c r="I344" s="89"/>
      <c r="J344" s="102"/>
      <c r="K344" s="11"/>
      <c r="L344" s="58"/>
      <c r="M344" s="11"/>
      <c r="N344" s="10"/>
      <c r="O344" s="21" t="s">
        <v>110</v>
      </c>
      <c r="P344" s="22"/>
    </row>
    <row r="345" spans="1:16" ht="15.75" x14ac:dyDescent="0.25">
      <c r="A345" s="19"/>
      <c r="B345" s="20"/>
      <c r="C345" s="20"/>
      <c r="D345" s="20"/>
      <c r="E345" s="10">
        <f t="shared" si="82"/>
        <v>0</v>
      </c>
      <c r="F345" s="20"/>
      <c r="G345" s="20"/>
      <c r="H345" s="41"/>
      <c r="I345" s="103"/>
      <c r="J345" s="99"/>
      <c r="K345" s="41"/>
      <c r="L345" s="57"/>
      <c r="M345" s="41"/>
      <c r="N345" s="41"/>
      <c r="O345" s="20"/>
      <c r="P345" s="22"/>
    </row>
    <row r="346" spans="1:16" ht="15.75" x14ac:dyDescent="0.25">
      <c r="A346" s="19"/>
      <c r="B346" s="20"/>
      <c r="C346" s="10">
        <v>71</v>
      </c>
      <c r="D346" s="10">
        <v>5</v>
      </c>
      <c r="E346" s="10"/>
      <c r="F346" s="10" t="s">
        <v>36</v>
      </c>
      <c r="G346" s="10"/>
      <c r="H346" s="11"/>
      <c r="I346" s="89"/>
      <c r="J346" s="102"/>
      <c r="K346" s="11"/>
      <c r="L346" s="58"/>
      <c r="M346" s="11"/>
      <c r="N346" s="10"/>
      <c r="O346" s="21" t="s">
        <v>130</v>
      </c>
      <c r="P346" s="22"/>
    </row>
    <row r="347" spans="1:16" ht="15.75" x14ac:dyDescent="0.25">
      <c r="A347" s="19"/>
      <c r="B347" s="20"/>
      <c r="C347" s="10">
        <v>71</v>
      </c>
      <c r="D347" s="10">
        <v>5</v>
      </c>
      <c r="E347" s="10"/>
      <c r="F347" s="10" t="s">
        <v>36</v>
      </c>
      <c r="G347" s="10"/>
      <c r="H347" s="11"/>
      <c r="I347" s="89"/>
      <c r="J347" s="102"/>
      <c r="K347" s="11"/>
      <c r="L347" s="58"/>
      <c r="M347" s="11"/>
      <c r="N347" s="10"/>
      <c r="O347" s="21" t="s">
        <v>130</v>
      </c>
      <c r="P347" s="22"/>
    </row>
    <row r="348" spans="1:16" ht="15.75" x14ac:dyDescent="0.25">
      <c r="A348" s="19"/>
      <c r="B348" s="20"/>
      <c r="C348" s="10">
        <v>71</v>
      </c>
      <c r="D348" s="10">
        <v>5</v>
      </c>
      <c r="E348" s="10"/>
      <c r="F348" s="10" t="s">
        <v>36</v>
      </c>
      <c r="G348" s="10"/>
      <c r="H348" s="11"/>
      <c r="I348" s="89"/>
      <c r="J348" s="102"/>
      <c r="K348" s="11"/>
      <c r="L348" s="58"/>
      <c r="M348" s="11"/>
      <c r="N348" s="10"/>
      <c r="O348" s="21" t="s">
        <v>130</v>
      </c>
      <c r="P348" s="22"/>
    </row>
    <row r="349" spans="1:16" ht="15.75" x14ac:dyDescent="0.25">
      <c r="A349" s="19"/>
      <c r="B349" s="20"/>
      <c r="C349" s="10"/>
      <c r="D349" s="10"/>
      <c r="E349" s="10">
        <f t="shared" si="82"/>
        <v>0</v>
      </c>
      <c r="F349" s="10"/>
      <c r="G349" s="20"/>
      <c r="H349" s="41"/>
      <c r="I349" s="103"/>
      <c r="J349" s="99"/>
      <c r="K349" s="41"/>
      <c r="L349" s="57"/>
      <c r="M349" s="41"/>
      <c r="N349" s="41"/>
      <c r="O349" s="21"/>
      <c r="P349" s="22"/>
    </row>
    <row r="350" spans="1:16" ht="15.75" x14ac:dyDescent="0.25">
      <c r="A350" s="19"/>
      <c r="B350" s="20"/>
      <c r="C350" s="10">
        <v>6</v>
      </c>
      <c r="D350" s="10">
        <v>5</v>
      </c>
      <c r="E350" s="10"/>
      <c r="F350" s="10" t="s">
        <v>36</v>
      </c>
      <c r="G350" s="10"/>
      <c r="H350" s="11"/>
      <c r="I350" s="89"/>
      <c r="J350" s="102"/>
      <c r="K350" s="11"/>
      <c r="L350" s="58"/>
      <c r="M350" s="11"/>
      <c r="N350" s="10"/>
      <c r="O350" s="21" t="s">
        <v>96</v>
      </c>
      <c r="P350" s="22"/>
    </row>
    <row r="351" spans="1:16" ht="15.75" x14ac:dyDescent="0.25">
      <c r="A351" s="19"/>
      <c r="B351" s="20"/>
      <c r="C351" s="10">
        <v>6</v>
      </c>
      <c r="D351" s="10">
        <v>5</v>
      </c>
      <c r="E351" s="10"/>
      <c r="F351" s="10" t="s">
        <v>36</v>
      </c>
      <c r="G351" s="10"/>
      <c r="H351" s="11"/>
      <c r="I351" s="89"/>
      <c r="J351" s="102"/>
      <c r="K351" s="11"/>
      <c r="L351" s="58"/>
      <c r="M351" s="11"/>
      <c r="N351" s="10"/>
      <c r="O351" s="21" t="s">
        <v>96</v>
      </c>
      <c r="P351" s="22"/>
    </row>
    <row r="352" spans="1:16" ht="15.75" x14ac:dyDescent="0.25">
      <c r="A352" s="19"/>
      <c r="B352" s="20"/>
      <c r="C352" s="10">
        <v>6</v>
      </c>
      <c r="D352" s="10">
        <v>5</v>
      </c>
      <c r="E352" s="10"/>
      <c r="F352" s="10" t="s">
        <v>36</v>
      </c>
      <c r="G352" s="10"/>
      <c r="H352" s="11"/>
      <c r="I352" s="89"/>
      <c r="J352" s="102"/>
      <c r="K352" s="11"/>
      <c r="L352" s="58"/>
      <c r="M352" s="11"/>
      <c r="N352" s="10"/>
      <c r="O352" s="21" t="s">
        <v>96</v>
      </c>
      <c r="P352" s="22"/>
    </row>
    <row r="353" spans="1:16" ht="15.75" x14ac:dyDescent="0.25">
      <c r="A353" s="19"/>
      <c r="B353" s="20"/>
      <c r="C353" s="20"/>
      <c r="D353" s="20"/>
      <c r="E353" s="10">
        <f t="shared" si="82"/>
        <v>0</v>
      </c>
      <c r="F353" s="20"/>
      <c r="G353" s="20"/>
      <c r="H353" s="41"/>
      <c r="I353" s="103"/>
      <c r="J353" s="99"/>
      <c r="K353" s="41"/>
      <c r="L353" s="57"/>
      <c r="M353" s="41"/>
      <c r="N353" s="41"/>
      <c r="O353" s="20"/>
      <c r="P353" s="22"/>
    </row>
    <row r="354" spans="1:16" ht="15.75" x14ac:dyDescent="0.25">
      <c r="A354" s="19"/>
      <c r="B354" s="20"/>
      <c r="C354" s="10">
        <v>20</v>
      </c>
      <c r="D354" s="10">
        <v>5</v>
      </c>
      <c r="E354" s="10"/>
      <c r="F354" s="10" t="s">
        <v>24</v>
      </c>
      <c r="G354" s="10"/>
      <c r="H354" s="11"/>
      <c r="I354" s="89"/>
      <c r="J354" s="102"/>
      <c r="K354" s="11"/>
      <c r="L354" s="58"/>
      <c r="M354" s="11"/>
      <c r="N354" s="10"/>
      <c r="O354" s="21" t="s">
        <v>93</v>
      </c>
      <c r="P354" s="22"/>
    </row>
    <row r="355" spans="1:16" ht="15.75" x14ac:dyDescent="0.25">
      <c r="A355" s="19"/>
      <c r="B355" s="20"/>
      <c r="C355" s="10">
        <v>20</v>
      </c>
      <c r="D355" s="10">
        <v>5</v>
      </c>
      <c r="E355" s="10"/>
      <c r="F355" s="10" t="s">
        <v>24</v>
      </c>
      <c r="G355" s="10"/>
      <c r="H355" s="11"/>
      <c r="I355" s="89"/>
      <c r="J355" s="102"/>
      <c r="K355" s="11"/>
      <c r="L355" s="58"/>
      <c r="M355" s="11"/>
      <c r="N355" s="10"/>
      <c r="O355" s="21" t="s">
        <v>93</v>
      </c>
      <c r="P355" s="22"/>
    </row>
    <row r="356" spans="1:16" ht="15.75" x14ac:dyDescent="0.25">
      <c r="A356" s="19"/>
      <c r="B356" s="20"/>
      <c r="C356" s="10">
        <v>20</v>
      </c>
      <c r="D356" s="10">
        <v>5</v>
      </c>
      <c r="E356" s="10"/>
      <c r="F356" s="10" t="s">
        <v>24</v>
      </c>
      <c r="G356" s="10"/>
      <c r="H356" s="11"/>
      <c r="I356" s="89"/>
      <c r="J356" s="102"/>
      <c r="K356" s="11"/>
      <c r="L356" s="58"/>
      <c r="M356" s="11"/>
      <c r="N356" s="10"/>
      <c r="O356" s="21" t="s">
        <v>93</v>
      </c>
      <c r="P356" s="22"/>
    </row>
    <row r="357" spans="1:16" ht="15.75" x14ac:dyDescent="0.25">
      <c r="A357" s="19"/>
      <c r="B357" s="20"/>
      <c r="C357" s="10"/>
      <c r="D357" s="10"/>
      <c r="E357" s="10">
        <f t="shared" si="82"/>
        <v>0</v>
      </c>
      <c r="F357" s="10"/>
      <c r="G357" s="20"/>
      <c r="H357" s="41"/>
      <c r="I357" s="103"/>
      <c r="J357" s="99"/>
      <c r="K357" s="41"/>
      <c r="L357" s="57"/>
      <c r="M357" s="41"/>
      <c r="N357" s="41"/>
      <c r="O357" s="21"/>
      <c r="P357" s="22"/>
    </row>
    <row r="358" spans="1:16" ht="15.75" x14ac:dyDescent="0.25">
      <c r="A358" s="19"/>
      <c r="B358" s="20"/>
      <c r="C358" s="10">
        <v>49</v>
      </c>
      <c r="D358" s="10">
        <v>5</v>
      </c>
      <c r="E358" s="10"/>
      <c r="F358" s="10" t="s">
        <v>25</v>
      </c>
      <c r="G358" s="10"/>
      <c r="H358" s="11"/>
      <c r="I358" s="89"/>
      <c r="J358" s="102"/>
      <c r="K358" s="11"/>
      <c r="L358" s="58"/>
      <c r="M358" s="11"/>
      <c r="N358" s="10"/>
      <c r="O358" s="21" t="s">
        <v>127</v>
      </c>
      <c r="P358" s="22"/>
    </row>
    <row r="359" spans="1:16" ht="15.75" x14ac:dyDescent="0.25">
      <c r="A359" s="19"/>
      <c r="B359" s="20"/>
      <c r="C359" s="10">
        <v>49</v>
      </c>
      <c r="D359" s="10">
        <v>5</v>
      </c>
      <c r="E359" s="10"/>
      <c r="F359" s="10" t="s">
        <v>25</v>
      </c>
      <c r="G359" s="10"/>
      <c r="H359" s="11"/>
      <c r="I359" s="89"/>
      <c r="J359" s="102"/>
      <c r="K359" s="11"/>
      <c r="L359" s="58"/>
      <c r="M359" s="11"/>
      <c r="N359" s="10"/>
      <c r="O359" s="21" t="s">
        <v>127</v>
      </c>
      <c r="P359" s="22"/>
    </row>
    <row r="360" spans="1:16" ht="15.75" x14ac:dyDescent="0.25">
      <c r="A360" s="19"/>
      <c r="B360" s="20"/>
      <c r="C360" s="10"/>
      <c r="D360" s="10"/>
      <c r="E360" s="10">
        <f t="shared" si="82"/>
        <v>0</v>
      </c>
      <c r="F360" s="10"/>
      <c r="G360" s="20"/>
      <c r="H360" s="41"/>
      <c r="I360" s="103"/>
      <c r="J360" s="99"/>
      <c r="K360" s="41"/>
      <c r="L360" s="57"/>
      <c r="M360" s="41"/>
      <c r="N360" s="41"/>
      <c r="O360" s="21"/>
      <c r="P360" s="22"/>
    </row>
    <row r="361" spans="1:16" ht="15.75" x14ac:dyDescent="0.25">
      <c r="A361" s="19"/>
      <c r="B361" s="20"/>
      <c r="C361" s="10">
        <v>18</v>
      </c>
      <c r="D361" s="10">
        <v>5</v>
      </c>
      <c r="E361" s="10"/>
      <c r="F361" s="10" t="s">
        <v>23</v>
      </c>
      <c r="G361" s="10"/>
      <c r="H361" s="11"/>
      <c r="I361" s="89"/>
      <c r="J361" s="102"/>
      <c r="K361" s="11"/>
      <c r="L361" s="58"/>
      <c r="M361" s="11"/>
      <c r="N361" s="10"/>
      <c r="O361" s="21" t="s">
        <v>109</v>
      </c>
      <c r="P361" s="22"/>
    </row>
    <row r="362" spans="1:16" ht="15.75" x14ac:dyDescent="0.25">
      <c r="A362" s="19"/>
      <c r="B362" s="20"/>
      <c r="C362" s="10">
        <v>18</v>
      </c>
      <c r="D362" s="10">
        <v>5</v>
      </c>
      <c r="E362" s="10"/>
      <c r="F362" s="10" t="s">
        <v>23</v>
      </c>
      <c r="G362" s="10"/>
      <c r="H362" s="11"/>
      <c r="I362" s="89"/>
      <c r="J362" s="102"/>
      <c r="K362" s="11"/>
      <c r="L362" s="58"/>
      <c r="M362" s="11"/>
      <c r="N362" s="10"/>
      <c r="O362" s="21" t="s">
        <v>109</v>
      </c>
      <c r="P362" s="22"/>
    </row>
    <row r="363" spans="1:16" ht="15.75" x14ac:dyDescent="0.25">
      <c r="A363" s="19"/>
      <c r="B363" s="20"/>
      <c r="C363" s="10">
        <v>18</v>
      </c>
      <c r="D363" s="10">
        <v>5</v>
      </c>
      <c r="E363" s="10"/>
      <c r="F363" s="10" t="s">
        <v>23</v>
      </c>
      <c r="G363" s="10"/>
      <c r="H363" s="11"/>
      <c r="I363" s="89"/>
      <c r="J363" s="102"/>
      <c r="K363" s="11"/>
      <c r="L363" s="58"/>
      <c r="M363" s="11"/>
      <c r="N363" s="10"/>
      <c r="O363" s="21" t="s">
        <v>109</v>
      </c>
      <c r="P363" s="22"/>
    </row>
    <row r="364" spans="1:16" ht="15.75" x14ac:dyDescent="0.25">
      <c r="A364" s="19"/>
      <c r="B364" s="20"/>
      <c r="C364" s="10">
        <v>18</v>
      </c>
      <c r="D364" s="10">
        <v>5</v>
      </c>
      <c r="E364" s="10"/>
      <c r="F364" s="10" t="s">
        <v>23</v>
      </c>
      <c r="G364" s="10"/>
      <c r="H364" s="11"/>
      <c r="I364" s="89"/>
      <c r="J364" s="102"/>
      <c r="K364" s="11"/>
      <c r="L364" s="58"/>
      <c r="M364" s="11"/>
      <c r="N364" s="10"/>
      <c r="O364" s="21" t="s">
        <v>109</v>
      </c>
      <c r="P364" s="22"/>
    </row>
    <row r="365" spans="1:16" ht="15.75" x14ac:dyDescent="0.25">
      <c r="A365" s="19"/>
      <c r="B365" s="20"/>
      <c r="C365" s="20"/>
      <c r="D365" s="20"/>
      <c r="E365" s="10">
        <f t="shared" si="82"/>
        <v>0</v>
      </c>
      <c r="F365" s="23"/>
      <c r="G365" s="20"/>
      <c r="H365" s="41"/>
      <c r="I365" s="103"/>
      <c r="J365" s="99"/>
      <c r="K365" s="41"/>
      <c r="L365" s="57"/>
      <c r="M365" s="41"/>
      <c r="N365" s="41"/>
      <c r="O365" s="20"/>
      <c r="P365" s="22"/>
    </row>
    <row r="366" spans="1:16" ht="15.75" thickBot="1" x14ac:dyDescent="0.3">
      <c r="A366" s="24"/>
      <c r="B366" s="25"/>
      <c r="C366" s="25"/>
      <c r="D366" s="25"/>
      <c r="E366" s="31">
        <f t="shared" si="82"/>
        <v>0</v>
      </c>
      <c r="F366" s="26"/>
      <c r="G366" s="25"/>
      <c r="H366" s="31"/>
      <c r="I366" s="91"/>
      <c r="J366" s="101"/>
      <c r="K366" s="31"/>
      <c r="L366" s="60"/>
      <c r="M366" s="31"/>
      <c r="N366" s="31"/>
      <c r="O366" s="25"/>
      <c r="P366" s="27"/>
    </row>
    <row r="367" spans="1:16" ht="15.75" thickTop="1" x14ac:dyDescent="0.25">
      <c r="A367" s="28"/>
      <c r="B367" s="28"/>
      <c r="C367" s="28"/>
      <c r="D367" s="28"/>
      <c r="E367" s="28"/>
      <c r="F367" s="29"/>
      <c r="G367" s="28"/>
      <c r="H367" s="40"/>
      <c r="I367" s="93"/>
      <c r="J367" s="94"/>
      <c r="K367" s="40"/>
      <c r="L367" s="65"/>
      <c r="M367" s="40"/>
      <c r="N367" s="40"/>
      <c r="O367" s="28"/>
    </row>
    <row r="368" spans="1:16" x14ac:dyDescent="0.25">
      <c r="A368" s="6" t="s">
        <v>142</v>
      </c>
      <c r="B368" s="32"/>
      <c r="C368" s="32"/>
      <c r="D368" s="32"/>
      <c r="E368" s="32"/>
      <c r="F368" s="32"/>
      <c r="G368" s="32"/>
      <c r="I368" s="95"/>
      <c r="O368" s="32"/>
      <c r="P368" s="32"/>
    </row>
    <row r="369" spans="1:16" ht="15.75" x14ac:dyDescent="0.25">
      <c r="A369" s="6" t="s">
        <v>143</v>
      </c>
      <c r="B369" s="32"/>
      <c r="C369" s="32"/>
      <c r="M369" s="124" t="s">
        <v>141</v>
      </c>
      <c r="N369" s="124"/>
      <c r="O369" s="30" t="s">
        <v>131</v>
      </c>
    </row>
    <row r="371" spans="1:16" ht="19.5" customHeight="1" x14ac:dyDescent="0.25">
      <c r="A371" s="125" t="s">
        <v>140</v>
      </c>
      <c r="B371" s="125"/>
      <c r="C371" s="125"/>
      <c r="D371" s="125"/>
      <c r="E371" s="125"/>
      <c r="F371" s="125"/>
      <c r="G371" s="125"/>
      <c r="H371" s="125"/>
      <c r="I371" s="125"/>
      <c r="J371" s="125"/>
      <c r="K371" s="125"/>
      <c r="L371" s="125"/>
      <c r="M371" s="125"/>
      <c r="N371" s="125"/>
      <c r="O371" s="125"/>
      <c r="P371" s="125"/>
    </row>
    <row r="372" spans="1:16" ht="14.25" customHeight="1" x14ac:dyDescent="0.25">
      <c r="A372" s="126" t="s">
        <v>145</v>
      </c>
      <c r="B372" s="126"/>
      <c r="C372" s="126"/>
      <c r="D372" s="126"/>
      <c r="E372" s="126"/>
      <c r="F372" s="126"/>
      <c r="G372" s="126"/>
      <c r="H372" s="126"/>
      <c r="I372" s="126"/>
      <c r="J372" s="126"/>
      <c r="K372" s="126"/>
      <c r="L372" s="126"/>
      <c r="M372" s="126"/>
      <c r="N372" s="126"/>
      <c r="O372" s="126"/>
      <c r="P372" s="126"/>
    </row>
    <row r="373" spans="1:16" ht="14.25" customHeight="1" x14ac:dyDescent="0.25">
      <c r="A373" s="126"/>
      <c r="B373" s="126"/>
      <c r="C373" s="126"/>
      <c r="D373" s="126"/>
      <c r="E373" s="126"/>
      <c r="F373" s="126"/>
      <c r="G373" s="126"/>
      <c r="H373" s="126"/>
      <c r="I373" s="126"/>
      <c r="J373" s="126"/>
      <c r="K373" s="126"/>
      <c r="L373" s="126"/>
      <c r="M373" s="126"/>
      <c r="N373" s="126"/>
      <c r="O373" s="126"/>
      <c r="P373" s="126"/>
    </row>
    <row r="374" spans="1:16" x14ac:dyDescent="0.25">
      <c r="A374" s="5"/>
      <c r="B374" s="33" t="s">
        <v>132</v>
      </c>
      <c r="C374" s="33"/>
      <c r="D374" s="33"/>
      <c r="E374" s="5"/>
      <c r="F374" s="5"/>
      <c r="G374" s="5"/>
      <c r="H374" s="7"/>
      <c r="I374" s="96"/>
      <c r="J374" s="84" t="s">
        <v>133</v>
      </c>
      <c r="K374" s="7"/>
      <c r="L374" s="63"/>
      <c r="M374" s="7"/>
      <c r="N374" s="7"/>
      <c r="O374" s="5" t="s">
        <v>31</v>
      </c>
      <c r="P374" s="5"/>
    </row>
    <row r="375" spans="1:16" x14ac:dyDescent="0.25">
      <c r="A375" s="5"/>
      <c r="B375" s="5"/>
      <c r="C375" s="5"/>
      <c r="D375" s="5"/>
      <c r="E375" s="5"/>
      <c r="F375" s="5"/>
      <c r="G375" s="5"/>
      <c r="H375" s="7"/>
      <c r="I375" s="96"/>
      <c r="J375" s="84"/>
      <c r="K375" s="7"/>
      <c r="L375" s="63"/>
      <c r="M375" s="7"/>
      <c r="N375" s="7"/>
      <c r="O375" s="5"/>
      <c r="P375" s="5"/>
    </row>
    <row r="376" spans="1:16" x14ac:dyDescent="0.25">
      <c r="A376" s="5"/>
      <c r="B376" s="5"/>
      <c r="C376" s="5"/>
      <c r="D376" s="5"/>
      <c r="E376" s="5"/>
      <c r="F376" s="5"/>
      <c r="G376" s="5"/>
      <c r="H376" s="7"/>
      <c r="I376" s="96"/>
      <c r="J376" s="84"/>
      <c r="K376" s="7"/>
      <c r="L376" s="63"/>
      <c r="M376" s="7"/>
      <c r="N376" s="7"/>
      <c r="O376" s="5"/>
      <c r="P376" s="5"/>
    </row>
    <row r="377" spans="1:16" x14ac:dyDescent="0.25">
      <c r="A377" s="5" t="s">
        <v>134</v>
      </c>
      <c r="B377" s="5"/>
      <c r="C377" s="5"/>
      <c r="D377" s="5" t="s">
        <v>135</v>
      </c>
      <c r="E377" s="5"/>
      <c r="F377" s="5"/>
      <c r="G377" s="5"/>
      <c r="H377" s="7"/>
      <c r="I377" s="96"/>
      <c r="J377" s="84" t="s">
        <v>136</v>
      </c>
      <c r="K377" s="7"/>
      <c r="L377" s="63"/>
      <c r="M377" s="7"/>
      <c r="N377" s="7"/>
      <c r="O377" s="127" t="s">
        <v>137</v>
      </c>
      <c r="P377" s="127"/>
    </row>
    <row r="382" spans="1:16" x14ac:dyDescent="0.25">
      <c r="A382" s="5" t="s">
        <v>0</v>
      </c>
    </row>
    <row r="383" spans="1:16" x14ac:dyDescent="0.25">
      <c r="A383" s="5" t="s">
        <v>5</v>
      </c>
    </row>
    <row r="384" spans="1:16" ht="18.75" customHeight="1" x14ac:dyDescent="0.25">
      <c r="A384" s="139" t="s">
        <v>6</v>
      </c>
      <c r="B384" s="139"/>
      <c r="C384" s="139"/>
      <c r="D384" s="139"/>
      <c r="E384" s="139"/>
      <c r="F384" s="139"/>
      <c r="G384" s="139"/>
      <c r="H384" s="139"/>
      <c r="I384" s="139"/>
      <c r="J384" s="139"/>
      <c r="K384" s="139"/>
      <c r="L384" s="139"/>
      <c r="M384" s="139"/>
      <c r="N384" s="139"/>
      <c r="O384" s="139"/>
      <c r="P384" s="139"/>
    </row>
    <row r="385" spans="1:16" ht="14.25" customHeight="1" x14ac:dyDescent="0.25">
      <c r="A385" s="128" t="s">
        <v>7</v>
      </c>
      <c r="B385" s="128"/>
      <c r="C385" s="128"/>
      <c r="D385" s="128"/>
      <c r="E385" s="128"/>
      <c r="F385" s="128"/>
      <c r="G385" s="128"/>
      <c r="H385" s="128"/>
      <c r="I385" s="128"/>
      <c r="J385" s="128"/>
      <c r="K385" s="128"/>
      <c r="L385" s="128"/>
      <c r="M385" s="128"/>
      <c r="N385" s="128"/>
      <c r="O385" s="128"/>
      <c r="P385" s="128"/>
    </row>
    <row r="386" spans="1:16" ht="19.5" customHeight="1" x14ac:dyDescent="0.25">
      <c r="A386" s="128"/>
      <c r="B386" s="128"/>
      <c r="C386" s="128"/>
      <c r="D386" s="128"/>
      <c r="E386" s="128"/>
      <c r="F386" s="128"/>
      <c r="G386" s="128"/>
      <c r="H386" s="128"/>
      <c r="I386" s="128"/>
      <c r="J386" s="128"/>
      <c r="K386" s="128"/>
      <c r="L386" s="128"/>
      <c r="M386" s="128"/>
      <c r="N386" s="128"/>
      <c r="O386" s="128"/>
      <c r="P386" s="128"/>
    </row>
    <row r="387" spans="1:16" ht="19.5" customHeight="1" x14ac:dyDescent="0.25">
      <c r="A387" s="129" t="s">
        <v>138</v>
      </c>
      <c r="B387" s="129"/>
      <c r="C387" s="129"/>
      <c r="D387" s="129"/>
      <c r="E387" s="129"/>
      <c r="F387" s="129"/>
      <c r="G387" s="129"/>
      <c r="H387" s="129"/>
      <c r="I387" s="129"/>
      <c r="J387" s="129"/>
      <c r="K387" s="129"/>
      <c r="L387" s="129"/>
      <c r="M387" s="129"/>
      <c r="N387" s="129"/>
      <c r="O387" s="129"/>
      <c r="P387" s="129"/>
    </row>
    <row r="388" spans="1:16" s="14" customFormat="1" ht="18.75" customHeight="1" thickBot="1" x14ac:dyDescent="0.3">
      <c r="A388" s="12" t="s">
        <v>8</v>
      </c>
      <c r="B388" s="12"/>
      <c r="C388" s="12"/>
      <c r="D388" s="12" t="s">
        <v>9</v>
      </c>
      <c r="E388" s="12"/>
      <c r="F388" s="13"/>
      <c r="G388" s="12" t="s">
        <v>10</v>
      </c>
      <c r="H388" s="39"/>
      <c r="I388" s="83"/>
      <c r="J388" s="84"/>
      <c r="K388" s="7"/>
      <c r="L388" s="63"/>
      <c r="M388" s="7"/>
      <c r="N388" s="7"/>
      <c r="O388" s="13" t="s">
        <v>139</v>
      </c>
      <c r="P388" s="13"/>
    </row>
    <row r="389" spans="1:16" ht="28.5" customHeight="1" thickTop="1" thickBot="1" x14ac:dyDescent="0.3">
      <c r="A389" s="130" t="s">
        <v>144</v>
      </c>
      <c r="B389" s="130" t="s">
        <v>11</v>
      </c>
      <c r="C389" s="132" t="s">
        <v>12</v>
      </c>
      <c r="D389" s="133"/>
      <c r="E389" s="134"/>
      <c r="F389" s="130" t="s">
        <v>1</v>
      </c>
      <c r="G389" s="135" t="s">
        <v>14</v>
      </c>
      <c r="H389" s="135"/>
      <c r="I389" s="136" t="s">
        <v>15</v>
      </c>
      <c r="J389" s="136"/>
      <c r="K389" s="135" t="s">
        <v>18</v>
      </c>
      <c r="L389" s="135"/>
      <c r="M389" s="135" t="s">
        <v>19</v>
      </c>
      <c r="N389" s="135"/>
      <c r="O389" s="137" t="s">
        <v>2</v>
      </c>
      <c r="P389" s="137" t="s">
        <v>20</v>
      </c>
    </row>
    <row r="390" spans="1:16" ht="17.25" thickTop="1" thickBot="1" x14ac:dyDescent="0.3">
      <c r="A390" s="131"/>
      <c r="B390" s="131"/>
      <c r="C390" s="15" t="s">
        <v>13</v>
      </c>
      <c r="D390" s="15" t="s">
        <v>3</v>
      </c>
      <c r="E390" s="15" t="s">
        <v>4</v>
      </c>
      <c r="F390" s="131"/>
      <c r="G390" s="34" t="s">
        <v>16</v>
      </c>
      <c r="H390" s="15" t="s">
        <v>17</v>
      </c>
      <c r="I390" s="85" t="s">
        <v>16</v>
      </c>
      <c r="J390" s="86" t="s">
        <v>17</v>
      </c>
      <c r="K390" s="34" t="s">
        <v>16</v>
      </c>
      <c r="L390" s="64" t="s">
        <v>17</v>
      </c>
      <c r="M390" s="34" t="s">
        <v>16</v>
      </c>
      <c r="N390" s="15" t="s">
        <v>17</v>
      </c>
      <c r="O390" s="138"/>
      <c r="P390" s="138"/>
    </row>
    <row r="391" spans="1:16" ht="16.5" thickTop="1" x14ac:dyDescent="0.25">
      <c r="A391" s="16"/>
      <c r="B391" s="17"/>
      <c r="C391" s="10">
        <v>17</v>
      </c>
      <c r="D391" s="10">
        <v>5</v>
      </c>
      <c r="E391" s="10"/>
      <c r="F391" s="10" t="s">
        <v>23</v>
      </c>
      <c r="G391" s="10"/>
      <c r="H391" s="11"/>
      <c r="I391" s="89"/>
      <c r="J391" s="102"/>
      <c r="K391" s="11"/>
      <c r="L391" s="58"/>
      <c r="M391" s="11"/>
      <c r="N391" s="10"/>
      <c r="O391" s="21" t="s">
        <v>88</v>
      </c>
      <c r="P391" s="18"/>
    </row>
    <row r="392" spans="1:16" ht="15.75" x14ac:dyDescent="0.25">
      <c r="A392" s="19"/>
      <c r="B392" s="20"/>
      <c r="C392" s="10"/>
      <c r="D392" s="10"/>
      <c r="E392" s="10">
        <f>D392*C392</f>
        <v>0</v>
      </c>
      <c r="F392" s="10"/>
      <c r="G392" s="20"/>
      <c r="H392" s="41"/>
      <c r="I392" s="103"/>
      <c r="J392" s="99"/>
      <c r="K392" s="41"/>
      <c r="L392" s="57"/>
      <c r="M392" s="41"/>
      <c r="N392" s="41"/>
      <c r="O392" s="21"/>
      <c r="P392" s="22"/>
    </row>
    <row r="393" spans="1:16" ht="15.75" x14ac:dyDescent="0.25">
      <c r="A393" s="19"/>
      <c r="B393" s="20"/>
      <c r="C393" s="10">
        <v>69</v>
      </c>
      <c r="D393" s="10">
        <v>5</v>
      </c>
      <c r="E393" s="10"/>
      <c r="F393" s="10" t="s">
        <v>36</v>
      </c>
      <c r="G393" s="10"/>
      <c r="H393" s="11"/>
      <c r="I393" s="89"/>
      <c r="J393" s="102"/>
      <c r="K393" s="11"/>
      <c r="L393" s="58"/>
      <c r="M393" s="11"/>
      <c r="N393" s="10"/>
      <c r="O393" s="21" t="s">
        <v>123</v>
      </c>
      <c r="P393" s="22"/>
    </row>
    <row r="394" spans="1:16" ht="15.75" x14ac:dyDescent="0.25">
      <c r="A394" s="19"/>
      <c r="B394" s="20"/>
      <c r="C394" s="10">
        <v>68</v>
      </c>
      <c r="D394" s="10">
        <v>5</v>
      </c>
      <c r="E394" s="10"/>
      <c r="F394" s="10" t="s">
        <v>36</v>
      </c>
      <c r="G394" s="10"/>
      <c r="H394" s="11"/>
      <c r="I394" s="89"/>
      <c r="J394" s="102"/>
      <c r="K394" s="11"/>
      <c r="L394" s="58"/>
      <c r="M394" s="11"/>
      <c r="N394" s="10"/>
      <c r="O394" s="21" t="s">
        <v>123</v>
      </c>
      <c r="P394" s="22"/>
    </row>
    <row r="395" spans="1:16" ht="15.75" x14ac:dyDescent="0.25">
      <c r="A395" s="19"/>
      <c r="B395" s="20"/>
      <c r="C395" s="10"/>
      <c r="D395" s="10"/>
      <c r="E395" s="10">
        <f t="shared" ref="E395:E444" si="83">D395*C395</f>
        <v>0</v>
      </c>
      <c r="F395" s="10"/>
      <c r="G395" s="20"/>
      <c r="H395" s="41"/>
      <c r="I395" s="103"/>
      <c r="J395" s="99"/>
      <c r="K395" s="41"/>
      <c r="L395" s="57"/>
      <c r="M395" s="41"/>
      <c r="N395" s="41"/>
      <c r="O395" s="21"/>
      <c r="P395" s="22"/>
    </row>
    <row r="396" spans="1:16" ht="15.75" x14ac:dyDescent="0.25">
      <c r="A396" s="19"/>
      <c r="B396" s="20"/>
      <c r="C396" s="10">
        <v>25</v>
      </c>
      <c r="D396" s="10">
        <v>5</v>
      </c>
      <c r="E396" s="10"/>
      <c r="F396" s="10" t="s">
        <v>23</v>
      </c>
      <c r="G396" s="10"/>
      <c r="H396" s="11"/>
      <c r="I396" s="89"/>
      <c r="J396" s="102"/>
      <c r="K396" s="11"/>
      <c r="L396" s="58"/>
      <c r="M396" s="11"/>
      <c r="N396" s="10"/>
      <c r="O396" s="21" t="s">
        <v>70</v>
      </c>
      <c r="P396" s="22"/>
    </row>
    <row r="397" spans="1:16" ht="15.75" x14ac:dyDescent="0.25">
      <c r="A397" s="19"/>
      <c r="B397" s="20"/>
      <c r="C397" s="10">
        <v>25</v>
      </c>
      <c r="D397" s="10">
        <v>5</v>
      </c>
      <c r="E397" s="10"/>
      <c r="F397" s="10" t="s">
        <v>23</v>
      </c>
      <c r="G397" s="10"/>
      <c r="H397" s="11"/>
      <c r="I397" s="89"/>
      <c r="J397" s="102"/>
      <c r="K397" s="11"/>
      <c r="L397" s="58"/>
      <c r="M397" s="11"/>
      <c r="N397" s="10"/>
      <c r="O397" s="21" t="s">
        <v>70</v>
      </c>
      <c r="P397" s="22"/>
    </row>
    <row r="398" spans="1:16" ht="15.75" x14ac:dyDescent="0.25">
      <c r="A398" s="19"/>
      <c r="B398" s="20"/>
      <c r="C398" s="10">
        <v>25</v>
      </c>
      <c r="D398" s="10">
        <v>5</v>
      </c>
      <c r="E398" s="10"/>
      <c r="F398" s="10" t="s">
        <v>23</v>
      </c>
      <c r="G398" s="10"/>
      <c r="H398" s="11"/>
      <c r="I398" s="89"/>
      <c r="J398" s="102"/>
      <c r="K398" s="11"/>
      <c r="L398" s="58"/>
      <c r="M398" s="11"/>
      <c r="N398" s="10"/>
      <c r="O398" s="21" t="s">
        <v>70</v>
      </c>
      <c r="P398" s="22"/>
    </row>
    <row r="399" spans="1:16" ht="15.75" x14ac:dyDescent="0.25">
      <c r="A399" s="19"/>
      <c r="B399" s="20"/>
      <c r="C399" s="20"/>
      <c r="D399" s="20"/>
      <c r="E399" s="10">
        <f t="shared" si="83"/>
        <v>0</v>
      </c>
      <c r="F399" s="20"/>
      <c r="G399" s="20"/>
      <c r="H399" s="41"/>
      <c r="I399" s="103"/>
      <c r="J399" s="99"/>
      <c r="K399" s="41"/>
      <c r="L399" s="57"/>
      <c r="M399" s="41"/>
      <c r="N399" s="41"/>
      <c r="O399" s="20"/>
      <c r="P399" s="22"/>
    </row>
    <row r="400" spans="1:16" ht="15.75" x14ac:dyDescent="0.25">
      <c r="A400" s="19"/>
      <c r="B400" s="20"/>
      <c r="C400" s="10">
        <v>21</v>
      </c>
      <c r="D400" s="10">
        <v>5</v>
      </c>
      <c r="E400" s="10"/>
      <c r="F400" s="10" t="s">
        <v>91</v>
      </c>
      <c r="G400" s="10"/>
      <c r="H400" s="11"/>
      <c r="I400" s="89"/>
      <c r="J400" s="102"/>
      <c r="K400" s="11"/>
      <c r="L400" s="58"/>
      <c r="M400" s="11"/>
      <c r="N400" s="10"/>
      <c r="O400" s="21" t="s">
        <v>92</v>
      </c>
      <c r="P400" s="22"/>
    </row>
    <row r="401" spans="1:16" ht="15.75" x14ac:dyDescent="0.25">
      <c r="A401" s="19"/>
      <c r="B401" s="20"/>
      <c r="C401" s="10">
        <v>22</v>
      </c>
      <c r="D401" s="10">
        <v>5</v>
      </c>
      <c r="E401" s="10"/>
      <c r="F401" s="10" t="s">
        <v>91</v>
      </c>
      <c r="G401" s="10"/>
      <c r="H401" s="11"/>
      <c r="I401" s="89"/>
      <c r="J401" s="102"/>
      <c r="K401" s="11"/>
      <c r="L401" s="58"/>
      <c r="M401" s="11"/>
      <c r="N401" s="10"/>
      <c r="O401" s="21" t="s">
        <v>92</v>
      </c>
      <c r="P401" s="22"/>
    </row>
    <row r="402" spans="1:16" ht="15.75" x14ac:dyDescent="0.25">
      <c r="A402" s="19"/>
      <c r="B402" s="20"/>
      <c r="C402" s="10">
        <v>21</v>
      </c>
      <c r="D402" s="10">
        <v>5</v>
      </c>
      <c r="E402" s="10"/>
      <c r="F402" s="10" t="s">
        <v>91</v>
      </c>
      <c r="G402" s="10"/>
      <c r="H402" s="11"/>
      <c r="I402" s="89"/>
      <c r="J402" s="102"/>
      <c r="K402" s="11"/>
      <c r="L402" s="58"/>
      <c r="M402" s="11"/>
      <c r="N402" s="10"/>
      <c r="O402" s="21" t="s">
        <v>92</v>
      </c>
      <c r="P402" s="22"/>
    </row>
    <row r="403" spans="1:16" ht="15.75" x14ac:dyDescent="0.25">
      <c r="A403" s="19"/>
      <c r="B403" s="20"/>
      <c r="C403" s="10">
        <v>25</v>
      </c>
      <c r="D403" s="10">
        <v>5</v>
      </c>
      <c r="E403" s="10"/>
      <c r="F403" s="10" t="s">
        <v>91</v>
      </c>
      <c r="G403" s="10"/>
      <c r="H403" s="11"/>
      <c r="I403" s="89"/>
      <c r="J403" s="102"/>
      <c r="K403" s="11"/>
      <c r="L403" s="58"/>
      <c r="M403" s="11"/>
      <c r="N403" s="10"/>
      <c r="O403" s="21" t="s">
        <v>92</v>
      </c>
      <c r="P403" s="22"/>
    </row>
    <row r="404" spans="1:16" ht="15.75" x14ac:dyDescent="0.25">
      <c r="A404" s="19"/>
      <c r="B404" s="20"/>
      <c r="C404" s="10">
        <v>25</v>
      </c>
      <c r="D404" s="10">
        <v>5</v>
      </c>
      <c r="E404" s="10"/>
      <c r="F404" s="10" t="s">
        <v>91</v>
      </c>
      <c r="G404" s="10"/>
      <c r="H404" s="11"/>
      <c r="I404" s="89"/>
      <c r="J404" s="102"/>
      <c r="K404" s="11"/>
      <c r="L404" s="58"/>
      <c r="M404" s="11"/>
      <c r="N404" s="10"/>
      <c r="O404" s="21" t="s">
        <v>92</v>
      </c>
      <c r="P404" s="22"/>
    </row>
    <row r="405" spans="1:16" ht="15.75" x14ac:dyDescent="0.25">
      <c r="A405" s="19"/>
      <c r="B405" s="20"/>
      <c r="C405" s="10"/>
      <c r="D405" s="10"/>
      <c r="E405" s="10">
        <f t="shared" si="83"/>
        <v>0</v>
      </c>
      <c r="F405" s="10"/>
      <c r="G405" s="20"/>
      <c r="H405" s="41"/>
      <c r="I405" s="103"/>
      <c r="J405" s="99"/>
      <c r="K405" s="41"/>
      <c r="L405" s="57"/>
      <c r="M405" s="41"/>
      <c r="N405" s="41"/>
      <c r="O405" s="21"/>
      <c r="P405" s="22"/>
    </row>
    <row r="406" spans="1:16" ht="15.75" x14ac:dyDescent="0.25">
      <c r="A406" s="19"/>
      <c r="B406" s="20"/>
      <c r="C406" s="10">
        <v>24</v>
      </c>
      <c r="D406" s="10">
        <v>5</v>
      </c>
      <c r="E406" s="10"/>
      <c r="F406" s="10" t="s">
        <v>23</v>
      </c>
      <c r="G406" s="10"/>
      <c r="H406" s="11"/>
      <c r="I406" s="89"/>
      <c r="J406" s="102"/>
      <c r="K406" s="11"/>
      <c r="L406" s="58"/>
      <c r="M406" s="11"/>
      <c r="N406" s="10"/>
      <c r="O406" s="21" t="s">
        <v>83</v>
      </c>
      <c r="P406" s="22"/>
    </row>
    <row r="407" spans="1:16" ht="15.75" x14ac:dyDescent="0.25">
      <c r="A407" s="19"/>
      <c r="B407" s="20"/>
      <c r="C407" s="10"/>
      <c r="D407" s="10"/>
      <c r="E407" s="10">
        <f t="shared" si="83"/>
        <v>0</v>
      </c>
      <c r="F407" s="10"/>
      <c r="G407" s="20"/>
      <c r="H407" s="41"/>
      <c r="I407" s="103"/>
      <c r="J407" s="99"/>
      <c r="K407" s="41"/>
      <c r="L407" s="57"/>
      <c r="M407" s="41"/>
      <c r="N407" s="41"/>
      <c r="O407" s="21"/>
      <c r="P407" s="22"/>
    </row>
    <row r="408" spans="1:16" ht="15.75" x14ac:dyDescent="0.25">
      <c r="A408" s="19"/>
      <c r="B408" s="20"/>
      <c r="C408" s="10">
        <v>33</v>
      </c>
      <c r="D408" s="10">
        <v>5</v>
      </c>
      <c r="E408" s="10"/>
      <c r="F408" s="10" t="s">
        <v>36</v>
      </c>
      <c r="G408" s="10"/>
      <c r="H408" s="11"/>
      <c r="I408" s="89"/>
      <c r="J408" s="102"/>
      <c r="K408" s="11"/>
      <c r="L408" s="58"/>
      <c r="M408" s="11"/>
      <c r="N408" s="10"/>
      <c r="O408" s="21" t="s">
        <v>80</v>
      </c>
      <c r="P408" s="22"/>
    </row>
    <row r="409" spans="1:16" ht="15.75" x14ac:dyDescent="0.25">
      <c r="A409" s="19"/>
      <c r="B409" s="20"/>
      <c r="C409" s="10"/>
      <c r="D409" s="10"/>
      <c r="E409" s="10">
        <f t="shared" si="83"/>
        <v>0</v>
      </c>
      <c r="F409" s="10"/>
      <c r="G409" s="20"/>
      <c r="H409" s="41"/>
      <c r="I409" s="103"/>
      <c r="J409" s="99"/>
      <c r="K409" s="41"/>
      <c r="L409" s="57"/>
      <c r="M409" s="41"/>
      <c r="N409" s="41"/>
      <c r="O409" s="21"/>
      <c r="P409" s="22"/>
    </row>
    <row r="410" spans="1:16" ht="15.75" x14ac:dyDescent="0.25">
      <c r="A410" s="19"/>
      <c r="B410" s="20"/>
      <c r="C410" s="10">
        <v>20</v>
      </c>
      <c r="D410" s="10">
        <v>5</v>
      </c>
      <c r="E410" s="10"/>
      <c r="F410" s="10" t="s">
        <v>23</v>
      </c>
      <c r="G410" s="10"/>
      <c r="H410" s="11"/>
      <c r="I410" s="89"/>
      <c r="J410" s="102"/>
      <c r="K410" s="11"/>
      <c r="L410" s="58"/>
      <c r="M410" s="11"/>
      <c r="N410" s="10"/>
      <c r="O410" s="21" t="s">
        <v>102</v>
      </c>
      <c r="P410" s="22"/>
    </row>
    <row r="411" spans="1:16" ht="15.75" x14ac:dyDescent="0.25">
      <c r="A411" s="19"/>
      <c r="B411" s="20"/>
      <c r="C411" s="10">
        <v>20</v>
      </c>
      <c r="D411" s="10">
        <v>5</v>
      </c>
      <c r="E411" s="10"/>
      <c r="F411" s="10" t="s">
        <v>23</v>
      </c>
      <c r="G411" s="10"/>
      <c r="H411" s="11"/>
      <c r="I411" s="89"/>
      <c r="J411" s="102"/>
      <c r="K411" s="11"/>
      <c r="L411" s="58"/>
      <c r="M411" s="11"/>
      <c r="N411" s="10"/>
      <c r="O411" s="21" t="s">
        <v>102</v>
      </c>
      <c r="P411" s="22"/>
    </row>
    <row r="412" spans="1:16" ht="15.75" x14ac:dyDescent="0.25">
      <c r="A412" s="19"/>
      <c r="B412" s="20"/>
      <c r="C412" s="10">
        <v>20</v>
      </c>
      <c r="D412" s="10">
        <v>5</v>
      </c>
      <c r="E412" s="10"/>
      <c r="F412" s="10" t="s">
        <v>23</v>
      </c>
      <c r="G412" s="10"/>
      <c r="H412" s="11"/>
      <c r="I412" s="89"/>
      <c r="J412" s="102"/>
      <c r="K412" s="11"/>
      <c r="L412" s="58"/>
      <c r="M412" s="11"/>
      <c r="N412" s="10"/>
      <c r="O412" s="21" t="s">
        <v>102</v>
      </c>
      <c r="P412" s="22"/>
    </row>
    <row r="413" spans="1:16" ht="15.75" x14ac:dyDescent="0.25">
      <c r="A413" s="19"/>
      <c r="B413" s="20"/>
      <c r="C413" s="10">
        <v>20</v>
      </c>
      <c r="D413" s="10">
        <v>5</v>
      </c>
      <c r="E413" s="10"/>
      <c r="F413" s="10" t="s">
        <v>23</v>
      </c>
      <c r="G413" s="10"/>
      <c r="H413" s="11"/>
      <c r="I413" s="89"/>
      <c r="J413" s="102"/>
      <c r="K413" s="11"/>
      <c r="L413" s="58"/>
      <c r="M413" s="11"/>
      <c r="N413" s="10"/>
      <c r="O413" s="21" t="s">
        <v>102</v>
      </c>
      <c r="P413" s="22"/>
    </row>
    <row r="414" spans="1:16" ht="15.75" x14ac:dyDescent="0.25">
      <c r="A414" s="19"/>
      <c r="B414" s="20"/>
      <c r="C414" s="10"/>
      <c r="D414" s="10"/>
      <c r="E414" s="10">
        <f t="shared" si="83"/>
        <v>0</v>
      </c>
      <c r="F414" s="10"/>
      <c r="G414" s="20"/>
      <c r="H414" s="41"/>
      <c r="I414" s="103"/>
      <c r="J414" s="99"/>
      <c r="K414" s="41"/>
      <c r="L414" s="57"/>
      <c r="M414" s="41"/>
      <c r="N414" s="41"/>
      <c r="O414" s="21"/>
      <c r="P414" s="22"/>
    </row>
    <row r="415" spans="1:16" ht="15.75" x14ac:dyDescent="0.25">
      <c r="A415" s="19"/>
      <c r="B415" s="20"/>
      <c r="C415" s="10">
        <v>39</v>
      </c>
      <c r="D415" s="10">
        <v>10</v>
      </c>
      <c r="E415" s="10"/>
      <c r="F415" s="10" t="s">
        <v>24</v>
      </c>
      <c r="G415" s="10"/>
      <c r="H415" s="11"/>
      <c r="I415" s="89"/>
      <c r="J415" s="102"/>
      <c r="K415" s="11"/>
      <c r="L415" s="58"/>
      <c r="M415" s="11"/>
      <c r="N415" s="10"/>
      <c r="O415" s="21" t="s">
        <v>56</v>
      </c>
      <c r="P415" s="22"/>
    </row>
    <row r="416" spans="1:16" ht="15.75" x14ac:dyDescent="0.25">
      <c r="A416" s="19"/>
      <c r="B416" s="20"/>
      <c r="C416" s="10">
        <v>6</v>
      </c>
      <c r="D416" s="10">
        <v>10</v>
      </c>
      <c r="E416" s="10"/>
      <c r="F416" s="10" t="s">
        <v>24</v>
      </c>
      <c r="G416" s="10"/>
      <c r="H416" s="11"/>
      <c r="I416" s="89"/>
      <c r="J416" s="102"/>
      <c r="K416" s="11"/>
      <c r="L416" s="58"/>
      <c r="M416" s="11"/>
      <c r="N416" s="10"/>
      <c r="O416" s="21" t="s">
        <v>56</v>
      </c>
      <c r="P416" s="22"/>
    </row>
    <row r="417" spans="1:16" ht="15.75" x14ac:dyDescent="0.25">
      <c r="A417" s="19"/>
      <c r="B417" s="20"/>
      <c r="C417" s="20"/>
      <c r="D417" s="20"/>
      <c r="E417" s="10">
        <f t="shared" si="83"/>
        <v>0</v>
      </c>
      <c r="F417" s="20"/>
      <c r="G417" s="20"/>
      <c r="H417" s="41"/>
      <c r="I417" s="103"/>
      <c r="J417" s="99"/>
      <c r="K417" s="41"/>
      <c r="L417" s="57"/>
      <c r="M417" s="41"/>
      <c r="N417" s="41"/>
      <c r="O417" s="20"/>
      <c r="P417" s="22"/>
    </row>
    <row r="418" spans="1:16" ht="15.75" x14ac:dyDescent="0.25">
      <c r="A418" s="19"/>
      <c r="B418" s="20"/>
      <c r="C418" s="10">
        <v>8</v>
      </c>
      <c r="D418" s="10">
        <v>5</v>
      </c>
      <c r="E418" s="10"/>
      <c r="F418" s="10" t="s">
        <v>36</v>
      </c>
      <c r="G418" s="10"/>
      <c r="H418" s="11"/>
      <c r="I418" s="89"/>
      <c r="J418" s="102"/>
      <c r="K418" s="11"/>
      <c r="L418" s="58"/>
      <c r="M418" s="11"/>
      <c r="N418" s="10"/>
      <c r="O418" s="21" t="s">
        <v>117</v>
      </c>
      <c r="P418" s="22"/>
    </row>
    <row r="419" spans="1:16" ht="15.75" x14ac:dyDescent="0.25">
      <c r="A419" s="19"/>
      <c r="B419" s="20"/>
      <c r="C419" s="10">
        <v>8</v>
      </c>
      <c r="D419" s="10">
        <v>5</v>
      </c>
      <c r="E419" s="10"/>
      <c r="F419" s="10" t="s">
        <v>36</v>
      </c>
      <c r="G419" s="10"/>
      <c r="H419" s="11"/>
      <c r="I419" s="89"/>
      <c r="J419" s="102"/>
      <c r="K419" s="11"/>
      <c r="L419" s="58"/>
      <c r="M419" s="11"/>
      <c r="N419" s="10"/>
      <c r="O419" s="21" t="s">
        <v>117</v>
      </c>
      <c r="P419" s="22"/>
    </row>
    <row r="420" spans="1:16" ht="15.75" x14ac:dyDescent="0.25">
      <c r="A420" s="19"/>
      <c r="B420" s="20"/>
      <c r="C420" s="10">
        <v>8</v>
      </c>
      <c r="D420" s="10">
        <v>5</v>
      </c>
      <c r="E420" s="10"/>
      <c r="F420" s="10" t="s">
        <v>36</v>
      </c>
      <c r="G420" s="10"/>
      <c r="H420" s="11"/>
      <c r="I420" s="89"/>
      <c r="J420" s="102"/>
      <c r="K420" s="11"/>
      <c r="L420" s="58"/>
      <c r="M420" s="11"/>
      <c r="N420" s="10"/>
      <c r="O420" s="21" t="s">
        <v>117</v>
      </c>
      <c r="P420" s="22"/>
    </row>
    <row r="421" spans="1:16" ht="15.75" x14ac:dyDescent="0.25">
      <c r="A421" s="19"/>
      <c r="B421" s="20"/>
      <c r="C421" s="10"/>
      <c r="D421" s="11"/>
      <c r="E421" s="10">
        <f t="shared" si="83"/>
        <v>0</v>
      </c>
      <c r="F421" s="11"/>
      <c r="G421" s="20"/>
      <c r="H421" s="41"/>
      <c r="I421" s="103"/>
      <c r="J421" s="99"/>
      <c r="K421" s="41"/>
      <c r="L421" s="57"/>
      <c r="M421" s="41"/>
      <c r="N421" s="41"/>
      <c r="O421" s="21"/>
      <c r="P421" s="22"/>
    </row>
    <row r="422" spans="1:16" ht="15.75" x14ac:dyDescent="0.25">
      <c r="A422" s="19"/>
      <c r="B422" s="20"/>
      <c r="C422" s="10">
        <v>39</v>
      </c>
      <c r="D422" s="10">
        <v>5</v>
      </c>
      <c r="E422" s="10"/>
      <c r="F422" s="10" t="s">
        <v>24</v>
      </c>
      <c r="G422" s="10"/>
      <c r="H422" s="11"/>
      <c r="I422" s="89"/>
      <c r="J422" s="102"/>
      <c r="K422" s="11"/>
      <c r="L422" s="58"/>
      <c r="M422" s="11"/>
      <c r="N422" s="10"/>
      <c r="O422" s="21" t="s">
        <v>84</v>
      </c>
      <c r="P422" s="22"/>
    </row>
    <row r="423" spans="1:16" ht="15.75" x14ac:dyDescent="0.25">
      <c r="A423" s="19"/>
      <c r="B423" s="20"/>
      <c r="C423" s="10">
        <v>38</v>
      </c>
      <c r="D423" s="10">
        <v>5</v>
      </c>
      <c r="E423" s="10"/>
      <c r="F423" s="10" t="s">
        <v>24</v>
      </c>
      <c r="G423" s="10"/>
      <c r="H423" s="11"/>
      <c r="I423" s="89"/>
      <c r="J423" s="102"/>
      <c r="K423" s="11"/>
      <c r="L423" s="58"/>
      <c r="M423" s="11"/>
      <c r="N423" s="10"/>
      <c r="O423" s="21" t="s">
        <v>84</v>
      </c>
      <c r="P423" s="22"/>
    </row>
    <row r="424" spans="1:16" ht="15.75" x14ac:dyDescent="0.25">
      <c r="A424" s="19"/>
      <c r="B424" s="20"/>
      <c r="C424" s="10">
        <v>40</v>
      </c>
      <c r="D424" s="10">
        <v>5</v>
      </c>
      <c r="E424" s="10"/>
      <c r="F424" s="10" t="s">
        <v>24</v>
      </c>
      <c r="G424" s="10"/>
      <c r="H424" s="11"/>
      <c r="I424" s="89"/>
      <c r="J424" s="102"/>
      <c r="K424" s="11"/>
      <c r="L424" s="58"/>
      <c r="M424" s="11"/>
      <c r="N424" s="10"/>
      <c r="O424" s="21" t="s">
        <v>84</v>
      </c>
      <c r="P424" s="22"/>
    </row>
    <row r="425" spans="1:16" ht="15.75" x14ac:dyDescent="0.25">
      <c r="A425" s="19"/>
      <c r="B425" s="20"/>
      <c r="C425" s="10"/>
      <c r="D425" s="10"/>
      <c r="E425" s="10">
        <f t="shared" si="83"/>
        <v>0</v>
      </c>
      <c r="F425" s="10"/>
      <c r="G425" s="20"/>
      <c r="H425" s="41"/>
      <c r="I425" s="103"/>
      <c r="J425" s="99"/>
      <c r="K425" s="41"/>
      <c r="L425" s="57"/>
      <c r="M425" s="41"/>
      <c r="N425" s="41"/>
      <c r="O425" s="21"/>
      <c r="P425" s="22"/>
    </row>
    <row r="426" spans="1:16" ht="15.75" x14ac:dyDescent="0.25">
      <c r="A426" s="19"/>
      <c r="B426" s="20"/>
      <c r="C426" s="10">
        <v>91</v>
      </c>
      <c r="D426" s="10">
        <v>5</v>
      </c>
      <c r="E426" s="10"/>
      <c r="F426" s="10" t="s">
        <v>25</v>
      </c>
      <c r="G426" s="10"/>
      <c r="H426" s="11"/>
      <c r="I426" s="89"/>
      <c r="J426" s="102"/>
      <c r="K426" s="11"/>
      <c r="L426" s="58"/>
      <c r="M426" s="11"/>
      <c r="N426" s="10"/>
      <c r="O426" s="21" t="s">
        <v>66</v>
      </c>
      <c r="P426" s="22"/>
    </row>
    <row r="427" spans="1:16" ht="15.75" x14ac:dyDescent="0.25">
      <c r="A427" s="19"/>
      <c r="B427" s="20"/>
      <c r="C427" s="10"/>
      <c r="D427" s="10"/>
      <c r="E427" s="10">
        <f t="shared" si="83"/>
        <v>0</v>
      </c>
      <c r="F427" s="10"/>
      <c r="G427" s="20"/>
      <c r="H427" s="41"/>
      <c r="I427" s="103"/>
      <c r="J427" s="99"/>
      <c r="K427" s="41"/>
      <c r="L427" s="57"/>
      <c r="M427" s="41"/>
      <c r="N427" s="41"/>
      <c r="O427" s="21"/>
      <c r="P427" s="22"/>
    </row>
    <row r="428" spans="1:16" ht="15.75" x14ac:dyDescent="0.25">
      <c r="A428" s="19"/>
      <c r="B428" s="20"/>
      <c r="C428" s="10">
        <v>32</v>
      </c>
      <c r="D428" s="10">
        <v>10</v>
      </c>
      <c r="E428" s="10"/>
      <c r="F428" s="10" t="s">
        <v>25</v>
      </c>
      <c r="G428" s="10"/>
      <c r="H428" s="11"/>
      <c r="I428" s="89"/>
      <c r="J428" s="102"/>
      <c r="K428" s="11"/>
      <c r="L428" s="58"/>
      <c r="M428" s="11"/>
      <c r="N428" s="10"/>
      <c r="O428" s="21" t="s">
        <v>54</v>
      </c>
      <c r="P428" s="22"/>
    </row>
    <row r="429" spans="1:16" ht="15.75" x14ac:dyDescent="0.25">
      <c r="A429" s="19"/>
      <c r="B429" s="20"/>
      <c r="C429" s="10">
        <v>104</v>
      </c>
      <c r="D429" s="10">
        <v>5</v>
      </c>
      <c r="E429" s="10"/>
      <c r="F429" s="10" t="s">
        <v>25</v>
      </c>
      <c r="G429" s="10"/>
      <c r="H429" s="11"/>
      <c r="I429" s="89"/>
      <c r="J429" s="102"/>
      <c r="K429" s="11"/>
      <c r="L429" s="58"/>
      <c r="M429" s="11"/>
      <c r="N429" s="10"/>
      <c r="O429" s="21" t="s">
        <v>54</v>
      </c>
      <c r="P429" s="22"/>
    </row>
    <row r="430" spans="1:16" ht="15.75" x14ac:dyDescent="0.25">
      <c r="A430" s="19"/>
      <c r="B430" s="20"/>
      <c r="C430" s="10">
        <v>149</v>
      </c>
      <c r="D430" s="10">
        <v>5</v>
      </c>
      <c r="E430" s="10"/>
      <c r="F430" s="10" t="s">
        <v>25</v>
      </c>
      <c r="G430" s="10"/>
      <c r="H430" s="11"/>
      <c r="I430" s="89"/>
      <c r="J430" s="102"/>
      <c r="K430" s="11"/>
      <c r="L430" s="58"/>
      <c r="M430" s="11"/>
      <c r="N430" s="10"/>
      <c r="O430" s="21" t="s">
        <v>54</v>
      </c>
      <c r="P430" s="22"/>
    </row>
    <row r="431" spans="1:16" ht="15.75" x14ac:dyDescent="0.25">
      <c r="A431" s="19"/>
      <c r="B431" s="20"/>
      <c r="C431" s="10">
        <v>130</v>
      </c>
      <c r="D431" s="10">
        <v>5</v>
      </c>
      <c r="E431" s="10"/>
      <c r="F431" s="10" t="s">
        <v>23</v>
      </c>
      <c r="G431" s="10"/>
      <c r="H431" s="11"/>
      <c r="I431" s="89"/>
      <c r="J431" s="102"/>
      <c r="K431" s="11"/>
      <c r="L431" s="58"/>
      <c r="M431" s="11"/>
      <c r="N431" s="10"/>
      <c r="O431" s="21" t="s">
        <v>58</v>
      </c>
      <c r="P431" s="22"/>
    </row>
    <row r="432" spans="1:16" ht="15.75" x14ac:dyDescent="0.25">
      <c r="A432" s="19"/>
      <c r="B432" s="20"/>
      <c r="C432" s="10"/>
      <c r="D432" s="10"/>
      <c r="E432" s="10">
        <f t="shared" si="83"/>
        <v>0</v>
      </c>
      <c r="F432" s="10"/>
      <c r="G432" s="20"/>
      <c r="H432" s="41"/>
      <c r="I432" s="103"/>
      <c r="J432" s="99"/>
      <c r="K432" s="41"/>
      <c r="L432" s="57"/>
      <c r="M432" s="41"/>
      <c r="N432" s="41"/>
      <c r="O432" s="21"/>
      <c r="P432" s="22"/>
    </row>
    <row r="433" spans="1:16" ht="15.75" x14ac:dyDescent="0.25">
      <c r="A433" s="19"/>
      <c r="B433" s="20"/>
      <c r="C433" s="10">
        <v>61</v>
      </c>
      <c r="D433" s="10">
        <v>10</v>
      </c>
      <c r="E433" s="10"/>
      <c r="F433" s="10" t="s">
        <v>23</v>
      </c>
      <c r="G433" s="10"/>
      <c r="H433" s="11"/>
      <c r="I433" s="89"/>
      <c r="J433" s="102"/>
      <c r="K433" s="11"/>
      <c r="L433" s="58"/>
      <c r="M433" s="11"/>
      <c r="N433" s="10"/>
      <c r="O433" s="21" t="s">
        <v>62</v>
      </c>
      <c r="P433" s="22"/>
    </row>
    <row r="434" spans="1:16" ht="15.75" x14ac:dyDescent="0.25">
      <c r="A434" s="19"/>
      <c r="B434" s="20"/>
      <c r="C434" s="10">
        <v>23</v>
      </c>
      <c r="D434" s="10">
        <v>5</v>
      </c>
      <c r="E434" s="10"/>
      <c r="F434" s="10" t="s">
        <v>23</v>
      </c>
      <c r="G434" s="10"/>
      <c r="H434" s="11"/>
      <c r="I434" s="89"/>
      <c r="J434" s="102"/>
      <c r="K434" s="11"/>
      <c r="L434" s="58"/>
      <c r="M434" s="11"/>
      <c r="N434" s="10"/>
      <c r="O434" s="21" t="s">
        <v>62</v>
      </c>
      <c r="P434" s="22"/>
    </row>
    <row r="435" spans="1:16" ht="15.75" x14ac:dyDescent="0.25">
      <c r="A435" s="19"/>
      <c r="B435" s="20"/>
      <c r="C435" s="10">
        <v>23</v>
      </c>
      <c r="D435" s="10">
        <v>5</v>
      </c>
      <c r="E435" s="10"/>
      <c r="F435" s="10" t="s">
        <v>23</v>
      </c>
      <c r="G435" s="10"/>
      <c r="H435" s="11"/>
      <c r="I435" s="89"/>
      <c r="J435" s="102"/>
      <c r="K435" s="11"/>
      <c r="L435" s="58"/>
      <c r="M435" s="11"/>
      <c r="N435" s="10"/>
      <c r="O435" s="21" t="s">
        <v>62</v>
      </c>
      <c r="P435" s="22"/>
    </row>
    <row r="436" spans="1:16" ht="15.75" x14ac:dyDescent="0.25">
      <c r="A436" s="19"/>
      <c r="B436" s="20"/>
      <c r="C436" s="10">
        <v>2</v>
      </c>
      <c r="D436" s="10">
        <v>5</v>
      </c>
      <c r="E436" s="10"/>
      <c r="F436" s="10" t="s">
        <v>23</v>
      </c>
      <c r="G436" s="10"/>
      <c r="H436" s="11"/>
      <c r="I436" s="89"/>
      <c r="J436" s="102"/>
      <c r="K436" s="11"/>
      <c r="L436" s="58"/>
      <c r="M436" s="11"/>
      <c r="N436" s="10"/>
      <c r="O436" s="21" t="s">
        <v>78</v>
      </c>
      <c r="P436" s="22"/>
    </row>
    <row r="437" spans="1:16" ht="15.75" x14ac:dyDescent="0.25">
      <c r="A437" s="19"/>
      <c r="B437" s="20"/>
      <c r="C437" s="10">
        <v>2</v>
      </c>
      <c r="D437" s="10">
        <v>5</v>
      </c>
      <c r="E437" s="10"/>
      <c r="F437" s="10" t="s">
        <v>23</v>
      </c>
      <c r="G437" s="10"/>
      <c r="H437" s="11"/>
      <c r="I437" s="89"/>
      <c r="J437" s="102"/>
      <c r="K437" s="11"/>
      <c r="L437" s="58"/>
      <c r="M437" s="11"/>
      <c r="N437" s="10"/>
      <c r="O437" s="21" t="s">
        <v>78</v>
      </c>
      <c r="P437" s="22"/>
    </row>
    <row r="438" spans="1:16" ht="15.75" x14ac:dyDescent="0.25">
      <c r="A438" s="19"/>
      <c r="B438" s="20"/>
      <c r="C438" s="10"/>
      <c r="D438" s="10"/>
      <c r="E438" s="10">
        <f t="shared" si="83"/>
        <v>0</v>
      </c>
      <c r="F438" s="10"/>
      <c r="G438" s="20"/>
      <c r="H438" s="41"/>
      <c r="I438" s="103"/>
      <c r="J438" s="99"/>
      <c r="K438" s="41"/>
      <c r="L438" s="57"/>
      <c r="M438" s="41"/>
      <c r="N438" s="41"/>
      <c r="O438" s="21"/>
      <c r="P438" s="22"/>
    </row>
    <row r="439" spans="1:16" ht="15.75" x14ac:dyDescent="0.25">
      <c r="A439" s="19"/>
      <c r="B439" s="20"/>
      <c r="C439" s="10">
        <v>20</v>
      </c>
      <c r="D439" s="10">
        <v>5</v>
      </c>
      <c r="E439" s="10"/>
      <c r="F439" s="10" t="s">
        <v>23</v>
      </c>
      <c r="G439" s="10"/>
      <c r="H439" s="11"/>
      <c r="I439" s="89"/>
      <c r="J439" s="102"/>
      <c r="K439" s="11"/>
      <c r="L439" s="58"/>
      <c r="M439" s="11"/>
      <c r="N439" s="10"/>
      <c r="O439" s="21" t="s">
        <v>27</v>
      </c>
      <c r="P439" s="22"/>
    </row>
    <row r="440" spans="1:16" ht="15.75" x14ac:dyDescent="0.25">
      <c r="A440" s="19"/>
      <c r="B440" s="20"/>
      <c r="C440" s="10">
        <v>70</v>
      </c>
      <c r="D440" s="10">
        <v>5</v>
      </c>
      <c r="E440" s="10"/>
      <c r="F440" s="10" t="s">
        <v>23</v>
      </c>
      <c r="G440" s="10"/>
      <c r="H440" s="11"/>
      <c r="I440" s="89"/>
      <c r="J440" s="102"/>
      <c r="K440" s="11"/>
      <c r="L440" s="58"/>
      <c r="M440" s="11"/>
      <c r="N440" s="10"/>
      <c r="O440" s="21" t="s">
        <v>27</v>
      </c>
      <c r="P440" s="22"/>
    </row>
    <row r="441" spans="1:16" ht="15.75" x14ac:dyDescent="0.25">
      <c r="A441" s="19"/>
      <c r="B441" s="20"/>
      <c r="C441" s="10">
        <v>35</v>
      </c>
      <c r="D441" s="10">
        <v>10</v>
      </c>
      <c r="E441" s="37"/>
      <c r="F441" s="10" t="s">
        <v>23</v>
      </c>
      <c r="G441" s="10"/>
      <c r="H441" s="11"/>
      <c r="I441" s="89"/>
      <c r="J441" s="102"/>
      <c r="K441" s="11"/>
      <c r="L441" s="58"/>
      <c r="M441" s="11"/>
      <c r="N441" s="10"/>
      <c r="O441" s="21" t="s">
        <v>27</v>
      </c>
      <c r="P441" s="22"/>
    </row>
    <row r="442" spans="1:16" ht="15.75" x14ac:dyDescent="0.25">
      <c r="A442" s="19"/>
      <c r="B442" s="20"/>
      <c r="C442" s="10"/>
      <c r="D442" s="10"/>
      <c r="E442" s="10">
        <f t="shared" si="83"/>
        <v>0</v>
      </c>
      <c r="F442" s="10"/>
      <c r="G442" s="20"/>
      <c r="H442" s="41"/>
      <c r="I442" s="103"/>
      <c r="J442" s="99"/>
      <c r="K442" s="41"/>
      <c r="L442" s="57"/>
      <c r="M442" s="41"/>
      <c r="N442" s="41"/>
      <c r="O442" s="21"/>
      <c r="P442" s="22"/>
    </row>
    <row r="443" spans="1:16" ht="15.75" x14ac:dyDescent="0.25">
      <c r="A443" s="19"/>
      <c r="B443" s="20"/>
      <c r="C443" s="20"/>
      <c r="D443" s="20"/>
      <c r="E443" s="10">
        <f t="shared" si="83"/>
        <v>0</v>
      </c>
      <c r="F443" s="23"/>
      <c r="G443" s="20"/>
      <c r="H443" s="41"/>
      <c r="I443" s="103"/>
      <c r="J443" s="99"/>
      <c r="K443" s="41"/>
      <c r="L443" s="57"/>
      <c r="M443" s="41"/>
      <c r="N443" s="41"/>
      <c r="O443" s="20"/>
      <c r="P443" s="22"/>
    </row>
    <row r="444" spans="1:16" ht="15.75" thickBot="1" x14ac:dyDescent="0.3">
      <c r="A444" s="24"/>
      <c r="B444" s="25"/>
      <c r="C444" s="25"/>
      <c r="D444" s="25"/>
      <c r="E444" s="31">
        <f t="shared" si="83"/>
        <v>0</v>
      </c>
      <c r="F444" s="26"/>
      <c r="G444" s="25"/>
      <c r="H444" s="31"/>
      <c r="I444" s="91"/>
      <c r="J444" s="101"/>
      <c r="K444" s="31"/>
      <c r="L444" s="60"/>
      <c r="M444" s="31"/>
      <c r="N444" s="31"/>
      <c r="O444" s="25"/>
      <c r="P444" s="27"/>
    </row>
    <row r="445" spans="1:16" ht="15.75" thickTop="1" x14ac:dyDescent="0.25">
      <c r="A445" s="28"/>
      <c r="B445" s="28"/>
      <c r="C445" s="28"/>
      <c r="D445" s="28"/>
      <c r="E445" s="28"/>
      <c r="F445" s="29"/>
      <c r="G445" s="28"/>
      <c r="H445" s="40"/>
      <c r="I445" s="93"/>
      <c r="J445" s="94"/>
      <c r="K445" s="40"/>
      <c r="L445" s="65"/>
      <c r="M445" s="40"/>
      <c r="N445" s="40"/>
      <c r="O445" s="28"/>
    </row>
    <row r="446" spans="1:16" x14ac:dyDescent="0.25">
      <c r="A446" s="6" t="s">
        <v>142</v>
      </c>
      <c r="B446" s="32"/>
      <c r="C446" s="32"/>
      <c r="D446" s="32"/>
      <c r="E446" s="32"/>
      <c r="F446" s="32"/>
      <c r="G446" s="32"/>
      <c r="I446" s="95"/>
      <c r="O446" s="32"/>
      <c r="P446" s="32"/>
    </row>
    <row r="447" spans="1:16" ht="15.75" x14ac:dyDescent="0.25">
      <c r="A447" s="6" t="s">
        <v>143</v>
      </c>
      <c r="B447" s="32"/>
      <c r="C447" s="32"/>
      <c r="M447" s="124" t="s">
        <v>141</v>
      </c>
      <c r="N447" s="124"/>
      <c r="O447" s="30" t="s">
        <v>131</v>
      </c>
    </row>
    <row r="449" spans="1:16" ht="19.5" customHeight="1" x14ac:dyDescent="0.25">
      <c r="A449" s="125" t="s">
        <v>140</v>
      </c>
      <c r="B449" s="125"/>
      <c r="C449" s="125"/>
      <c r="D449" s="125"/>
      <c r="E449" s="125"/>
      <c r="F449" s="125"/>
      <c r="G449" s="125"/>
      <c r="H449" s="125"/>
      <c r="I449" s="125"/>
      <c r="J449" s="125"/>
      <c r="K449" s="125"/>
      <c r="L449" s="125"/>
      <c r="M449" s="125"/>
      <c r="N449" s="125"/>
      <c r="O449" s="125"/>
      <c r="P449" s="125"/>
    </row>
    <row r="450" spans="1:16" ht="14.25" customHeight="1" x14ac:dyDescent="0.25">
      <c r="A450" s="126" t="s">
        <v>145</v>
      </c>
      <c r="B450" s="126"/>
      <c r="C450" s="126"/>
      <c r="D450" s="126"/>
      <c r="E450" s="126"/>
      <c r="F450" s="126"/>
      <c r="G450" s="126"/>
      <c r="H450" s="126"/>
      <c r="I450" s="126"/>
      <c r="J450" s="126"/>
      <c r="K450" s="126"/>
      <c r="L450" s="126"/>
      <c r="M450" s="126"/>
      <c r="N450" s="126"/>
      <c r="O450" s="126"/>
      <c r="P450" s="126"/>
    </row>
    <row r="451" spans="1:16" ht="14.25" customHeight="1" x14ac:dyDescent="0.25">
      <c r="A451" s="126"/>
      <c r="B451" s="126"/>
      <c r="C451" s="126"/>
      <c r="D451" s="126"/>
      <c r="E451" s="126"/>
      <c r="F451" s="126"/>
      <c r="G451" s="126"/>
      <c r="H451" s="126"/>
      <c r="I451" s="126"/>
      <c r="J451" s="126"/>
      <c r="K451" s="126"/>
      <c r="L451" s="126"/>
      <c r="M451" s="126"/>
      <c r="N451" s="126"/>
      <c r="O451" s="126"/>
      <c r="P451" s="126"/>
    </row>
    <row r="452" spans="1:16" x14ac:dyDescent="0.25">
      <c r="A452" s="5"/>
      <c r="B452" s="33" t="s">
        <v>132</v>
      </c>
      <c r="C452" s="33"/>
      <c r="D452" s="33"/>
      <c r="E452" s="5"/>
      <c r="F452" s="5"/>
      <c r="G452" s="5"/>
      <c r="H452" s="7"/>
      <c r="I452" s="96"/>
      <c r="J452" s="84" t="s">
        <v>133</v>
      </c>
      <c r="K452" s="7"/>
      <c r="L452" s="63"/>
      <c r="M452" s="7"/>
      <c r="N452" s="7"/>
      <c r="O452" s="5" t="s">
        <v>31</v>
      </c>
      <c r="P452" s="5"/>
    </row>
    <row r="453" spans="1:16" x14ac:dyDescent="0.25">
      <c r="A453" s="5"/>
      <c r="B453" s="5"/>
      <c r="C453" s="5"/>
      <c r="D453" s="5"/>
      <c r="E453" s="5"/>
      <c r="F453" s="5"/>
      <c r="G453" s="5"/>
      <c r="H453" s="7"/>
      <c r="I453" s="96"/>
      <c r="J453" s="84"/>
      <c r="K453" s="7"/>
      <c r="L453" s="63"/>
      <c r="M453" s="7"/>
      <c r="N453" s="7"/>
      <c r="O453" s="5"/>
      <c r="P453" s="5"/>
    </row>
    <row r="454" spans="1:16" x14ac:dyDescent="0.25">
      <c r="A454" s="5"/>
      <c r="B454" s="5"/>
      <c r="C454" s="5"/>
      <c r="D454" s="5"/>
      <c r="E454" s="5"/>
      <c r="F454" s="5"/>
      <c r="G454" s="5"/>
      <c r="H454" s="7"/>
      <c r="I454" s="96"/>
      <c r="J454" s="84"/>
      <c r="K454" s="7"/>
      <c r="L454" s="63"/>
      <c r="M454" s="7"/>
      <c r="N454" s="7"/>
      <c r="O454" s="5"/>
      <c r="P454" s="5"/>
    </row>
    <row r="455" spans="1:16" x14ac:dyDescent="0.25">
      <c r="A455" s="5" t="s">
        <v>134</v>
      </c>
      <c r="B455" s="5"/>
      <c r="C455" s="5"/>
      <c r="D455" s="5" t="s">
        <v>135</v>
      </c>
      <c r="E455" s="5"/>
      <c r="F455" s="5"/>
      <c r="G455" s="5"/>
      <c r="H455" s="7"/>
      <c r="I455" s="96"/>
      <c r="J455" s="84" t="s">
        <v>136</v>
      </c>
      <c r="K455" s="7"/>
      <c r="L455" s="63"/>
      <c r="M455" s="7"/>
      <c r="N455" s="7"/>
      <c r="O455" s="127" t="s">
        <v>137</v>
      </c>
      <c r="P455" s="127"/>
    </row>
    <row r="458" spans="1:16" x14ac:dyDescent="0.25">
      <c r="A458" s="5" t="s">
        <v>0</v>
      </c>
    </row>
    <row r="459" spans="1:16" x14ac:dyDescent="0.25">
      <c r="A459" s="5" t="s">
        <v>5</v>
      </c>
    </row>
    <row r="460" spans="1:16" ht="18.75" customHeight="1" x14ac:dyDescent="0.25">
      <c r="A460" s="139" t="s">
        <v>6</v>
      </c>
      <c r="B460" s="139"/>
      <c r="C460" s="139"/>
      <c r="D460" s="139"/>
      <c r="E460" s="139"/>
      <c r="F460" s="139"/>
      <c r="G460" s="139"/>
      <c r="H460" s="139"/>
      <c r="I460" s="139"/>
      <c r="J460" s="139"/>
      <c r="K460" s="139"/>
      <c r="L460" s="139"/>
      <c r="M460" s="139"/>
      <c r="N460" s="139"/>
      <c r="O460" s="139"/>
      <c r="P460" s="139"/>
    </row>
    <row r="461" spans="1:16" ht="14.25" customHeight="1" x14ac:dyDescent="0.25">
      <c r="A461" s="128" t="s">
        <v>7</v>
      </c>
      <c r="B461" s="128"/>
      <c r="C461" s="128"/>
      <c r="D461" s="128"/>
      <c r="E461" s="128"/>
      <c r="F461" s="128"/>
      <c r="G461" s="128"/>
      <c r="H461" s="128"/>
      <c r="I461" s="128"/>
      <c r="J461" s="128"/>
      <c r="K461" s="128"/>
      <c r="L461" s="128"/>
      <c r="M461" s="128"/>
      <c r="N461" s="128"/>
      <c r="O461" s="128"/>
      <c r="P461" s="128"/>
    </row>
    <row r="462" spans="1:16" ht="19.5" customHeight="1" x14ac:dyDescent="0.25">
      <c r="A462" s="128"/>
      <c r="B462" s="128"/>
      <c r="C462" s="128"/>
      <c r="D462" s="128"/>
      <c r="E462" s="128"/>
      <c r="F462" s="128"/>
      <c r="G462" s="128"/>
      <c r="H462" s="128"/>
      <c r="I462" s="128"/>
      <c r="J462" s="128"/>
      <c r="K462" s="128"/>
      <c r="L462" s="128"/>
      <c r="M462" s="128"/>
      <c r="N462" s="128"/>
      <c r="O462" s="128"/>
      <c r="P462" s="128"/>
    </row>
    <row r="463" spans="1:16" ht="19.5" customHeight="1" x14ac:dyDescent="0.25">
      <c r="A463" s="129" t="s">
        <v>138</v>
      </c>
      <c r="B463" s="129"/>
      <c r="C463" s="129"/>
      <c r="D463" s="129"/>
      <c r="E463" s="129"/>
      <c r="F463" s="129"/>
      <c r="G463" s="129"/>
      <c r="H463" s="129"/>
      <c r="I463" s="129"/>
      <c r="J463" s="129"/>
      <c r="K463" s="129"/>
      <c r="L463" s="129"/>
      <c r="M463" s="129"/>
      <c r="N463" s="129"/>
      <c r="O463" s="129"/>
      <c r="P463" s="129"/>
    </row>
    <row r="464" spans="1:16" s="14" customFormat="1" ht="18.75" customHeight="1" thickBot="1" x14ac:dyDescent="0.3">
      <c r="A464" s="12" t="s">
        <v>8</v>
      </c>
      <c r="B464" s="12"/>
      <c r="C464" s="12"/>
      <c r="D464" s="12" t="s">
        <v>9</v>
      </c>
      <c r="E464" s="12"/>
      <c r="F464" s="13"/>
      <c r="G464" s="12" t="s">
        <v>10</v>
      </c>
      <c r="H464" s="39"/>
      <c r="I464" s="83"/>
      <c r="J464" s="84"/>
      <c r="K464" s="7"/>
      <c r="L464" s="63"/>
      <c r="M464" s="7"/>
      <c r="N464" s="7"/>
      <c r="O464" s="13" t="s">
        <v>139</v>
      </c>
      <c r="P464" s="13"/>
    </row>
    <row r="465" spans="1:16" ht="28.5" customHeight="1" thickTop="1" thickBot="1" x14ac:dyDescent="0.3">
      <c r="A465" s="130" t="s">
        <v>144</v>
      </c>
      <c r="B465" s="130" t="s">
        <v>11</v>
      </c>
      <c r="C465" s="132" t="s">
        <v>12</v>
      </c>
      <c r="D465" s="133"/>
      <c r="E465" s="134"/>
      <c r="F465" s="130" t="s">
        <v>1</v>
      </c>
      <c r="G465" s="135" t="s">
        <v>14</v>
      </c>
      <c r="H465" s="135"/>
      <c r="I465" s="136" t="s">
        <v>15</v>
      </c>
      <c r="J465" s="136"/>
      <c r="K465" s="135" t="s">
        <v>18</v>
      </c>
      <c r="L465" s="135"/>
      <c r="M465" s="135" t="s">
        <v>19</v>
      </c>
      <c r="N465" s="135"/>
      <c r="O465" s="137" t="s">
        <v>2</v>
      </c>
      <c r="P465" s="137" t="s">
        <v>20</v>
      </c>
    </row>
    <row r="466" spans="1:16" ht="17.25" thickTop="1" thickBot="1" x14ac:dyDescent="0.3">
      <c r="A466" s="131"/>
      <c r="B466" s="131"/>
      <c r="C466" s="15" t="s">
        <v>13</v>
      </c>
      <c r="D466" s="15" t="s">
        <v>3</v>
      </c>
      <c r="E466" s="15" t="s">
        <v>4</v>
      </c>
      <c r="F466" s="131"/>
      <c r="G466" s="34" t="s">
        <v>16</v>
      </c>
      <c r="H466" s="15" t="s">
        <v>17</v>
      </c>
      <c r="I466" s="85" t="s">
        <v>16</v>
      </c>
      <c r="J466" s="86" t="s">
        <v>17</v>
      </c>
      <c r="K466" s="34" t="s">
        <v>16</v>
      </c>
      <c r="L466" s="64" t="s">
        <v>17</v>
      </c>
      <c r="M466" s="34" t="s">
        <v>16</v>
      </c>
      <c r="N466" s="15" t="s">
        <v>17</v>
      </c>
      <c r="O466" s="138"/>
      <c r="P466" s="138"/>
    </row>
    <row r="467" spans="1:16" ht="16.5" thickTop="1" x14ac:dyDescent="0.25">
      <c r="A467" s="16"/>
      <c r="B467" s="17"/>
      <c r="C467" s="10">
        <v>7</v>
      </c>
      <c r="D467" s="10">
        <v>10</v>
      </c>
      <c r="E467" s="10"/>
      <c r="F467" s="10" t="s">
        <v>23</v>
      </c>
      <c r="G467" s="10"/>
      <c r="H467" s="11"/>
      <c r="I467" s="89"/>
      <c r="J467" s="102"/>
      <c r="K467" s="11"/>
      <c r="L467" s="58"/>
      <c r="M467" s="11"/>
      <c r="N467" s="10"/>
      <c r="O467" s="21" t="s">
        <v>38</v>
      </c>
      <c r="P467" s="18"/>
    </row>
    <row r="468" spans="1:16" ht="15.75" x14ac:dyDescent="0.25">
      <c r="A468" s="19"/>
      <c r="B468" s="20"/>
      <c r="C468" s="10">
        <v>89</v>
      </c>
      <c r="D468" s="10">
        <v>10</v>
      </c>
      <c r="E468" s="11"/>
      <c r="F468" s="11" t="s">
        <v>25</v>
      </c>
      <c r="G468" s="11"/>
      <c r="H468" s="11"/>
      <c r="I468" s="89"/>
      <c r="J468" s="102"/>
      <c r="K468" s="11"/>
      <c r="L468" s="58"/>
      <c r="M468" s="11"/>
      <c r="N468" s="11"/>
      <c r="O468" s="21" t="s">
        <v>38</v>
      </c>
      <c r="P468" s="22"/>
    </row>
    <row r="469" spans="1:16" ht="15.75" x14ac:dyDescent="0.25">
      <c r="A469" s="19"/>
      <c r="B469" s="20"/>
      <c r="C469" s="10">
        <v>7</v>
      </c>
      <c r="D469" s="10">
        <v>10</v>
      </c>
      <c r="E469" s="11"/>
      <c r="F469" s="11" t="s">
        <v>25</v>
      </c>
      <c r="G469" s="11"/>
      <c r="H469" s="11"/>
      <c r="I469" s="89"/>
      <c r="J469" s="102"/>
      <c r="K469" s="11"/>
      <c r="L469" s="58"/>
      <c r="M469" s="11"/>
      <c r="N469" s="11"/>
      <c r="O469" s="21" t="s">
        <v>38</v>
      </c>
      <c r="P469" s="22"/>
    </row>
    <row r="470" spans="1:16" ht="15.75" x14ac:dyDescent="0.25">
      <c r="A470" s="19"/>
      <c r="B470" s="20"/>
      <c r="C470" s="10">
        <v>39</v>
      </c>
      <c r="D470" s="10">
        <v>5</v>
      </c>
      <c r="E470" s="10"/>
      <c r="F470" s="10" t="s">
        <v>23</v>
      </c>
      <c r="G470" s="10"/>
      <c r="H470" s="11"/>
      <c r="I470" s="89"/>
      <c r="J470" s="102"/>
      <c r="K470" s="11"/>
      <c r="L470" s="58"/>
      <c r="M470" s="11"/>
      <c r="N470" s="10"/>
      <c r="O470" s="21" t="s">
        <v>38</v>
      </c>
      <c r="P470" s="22"/>
    </row>
    <row r="471" spans="1:16" ht="15.75" x14ac:dyDescent="0.25">
      <c r="A471" s="19"/>
      <c r="B471" s="20"/>
      <c r="C471" s="10">
        <v>40</v>
      </c>
      <c r="D471" s="10">
        <v>5</v>
      </c>
      <c r="E471" s="10"/>
      <c r="F471" s="10" t="s">
        <v>23</v>
      </c>
      <c r="G471" s="10"/>
      <c r="H471" s="11"/>
      <c r="I471" s="89"/>
      <c r="J471" s="102"/>
      <c r="K471" s="11"/>
      <c r="L471" s="58"/>
      <c r="M471" s="11"/>
      <c r="N471" s="10"/>
      <c r="O471" s="21" t="s">
        <v>38</v>
      </c>
      <c r="P471" s="22"/>
    </row>
    <row r="472" spans="1:16" ht="15.75" x14ac:dyDescent="0.25">
      <c r="A472" s="19"/>
      <c r="B472" s="20"/>
      <c r="C472" s="10">
        <v>41</v>
      </c>
      <c r="D472" s="10">
        <v>5</v>
      </c>
      <c r="E472" s="10"/>
      <c r="F472" s="10" t="s">
        <v>23</v>
      </c>
      <c r="G472" s="10"/>
      <c r="H472" s="11"/>
      <c r="I472" s="89"/>
      <c r="J472" s="102"/>
      <c r="K472" s="11"/>
      <c r="L472" s="58"/>
      <c r="M472" s="11"/>
      <c r="N472" s="10"/>
      <c r="O472" s="21" t="s">
        <v>38</v>
      </c>
      <c r="P472" s="22"/>
    </row>
    <row r="473" spans="1:16" ht="15.75" x14ac:dyDescent="0.25">
      <c r="A473" s="19"/>
      <c r="B473" s="20"/>
      <c r="C473" s="10">
        <v>42</v>
      </c>
      <c r="D473" s="10">
        <v>5</v>
      </c>
      <c r="E473" s="10"/>
      <c r="F473" s="10" t="s">
        <v>25</v>
      </c>
      <c r="G473" s="10"/>
      <c r="H473" s="11"/>
      <c r="I473" s="89"/>
      <c r="J473" s="102"/>
      <c r="K473" s="11"/>
      <c r="L473" s="58"/>
      <c r="M473" s="11"/>
      <c r="N473" s="10"/>
      <c r="O473" s="21" t="s">
        <v>38</v>
      </c>
      <c r="P473" s="22"/>
    </row>
    <row r="474" spans="1:16" ht="15.75" x14ac:dyDescent="0.25">
      <c r="A474" s="19"/>
      <c r="B474" s="20"/>
      <c r="C474" s="10">
        <v>70</v>
      </c>
      <c r="D474" s="10">
        <v>5</v>
      </c>
      <c r="E474" s="10"/>
      <c r="F474" s="10" t="s">
        <v>25</v>
      </c>
      <c r="G474" s="10"/>
      <c r="H474" s="11"/>
      <c r="I474" s="89"/>
      <c r="J474" s="102"/>
      <c r="K474" s="11"/>
      <c r="L474" s="58"/>
      <c r="M474" s="11"/>
      <c r="N474" s="10"/>
      <c r="O474" s="21" t="s">
        <v>38</v>
      </c>
      <c r="P474" s="22"/>
    </row>
    <row r="475" spans="1:16" ht="15.75" x14ac:dyDescent="0.25">
      <c r="A475" s="19"/>
      <c r="B475" s="20"/>
      <c r="C475" s="10">
        <v>42</v>
      </c>
      <c r="D475" s="10">
        <v>5</v>
      </c>
      <c r="E475" s="10"/>
      <c r="F475" s="10" t="s">
        <v>25</v>
      </c>
      <c r="G475" s="10"/>
      <c r="H475" s="11"/>
      <c r="I475" s="89"/>
      <c r="J475" s="102"/>
      <c r="K475" s="11"/>
      <c r="L475" s="58"/>
      <c r="M475" s="11"/>
      <c r="N475" s="10"/>
      <c r="O475" s="21" t="s">
        <v>38</v>
      </c>
      <c r="P475" s="22"/>
    </row>
    <row r="476" spans="1:16" ht="15.75" x14ac:dyDescent="0.25">
      <c r="A476" s="19"/>
      <c r="B476" s="20"/>
      <c r="C476" s="10">
        <v>70</v>
      </c>
      <c r="D476" s="10">
        <v>5</v>
      </c>
      <c r="E476" s="10"/>
      <c r="F476" s="10" t="s">
        <v>25</v>
      </c>
      <c r="G476" s="10"/>
      <c r="H476" s="11"/>
      <c r="I476" s="89"/>
      <c r="J476" s="102"/>
      <c r="K476" s="11"/>
      <c r="L476" s="58"/>
      <c r="M476" s="11"/>
      <c r="N476" s="10"/>
      <c r="O476" s="21" t="s">
        <v>38</v>
      </c>
      <c r="P476" s="22"/>
    </row>
    <row r="477" spans="1:16" ht="15.75" x14ac:dyDescent="0.25">
      <c r="A477" s="19"/>
      <c r="B477" s="20"/>
      <c r="C477" s="10">
        <v>42</v>
      </c>
      <c r="D477" s="10">
        <v>5</v>
      </c>
      <c r="E477" s="10"/>
      <c r="F477" s="10" t="s">
        <v>25</v>
      </c>
      <c r="G477" s="10"/>
      <c r="H477" s="11"/>
      <c r="I477" s="89"/>
      <c r="J477" s="102"/>
      <c r="K477" s="11"/>
      <c r="L477" s="58"/>
      <c r="M477" s="11"/>
      <c r="N477" s="10"/>
      <c r="O477" s="21" t="s">
        <v>38</v>
      </c>
      <c r="P477" s="22"/>
    </row>
    <row r="478" spans="1:16" ht="15.75" x14ac:dyDescent="0.25">
      <c r="A478" s="19"/>
      <c r="B478" s="20"/>
      <c r="C478" s="10">
        <v>69</v>
      </c>
      <c r="D478" s="10">
        <v>5</v>
      </c>
      <c r="E478" s="10"/>
      <c r="F478" s="10" t="s">
        <v>25</v>
      </c>
      <c r="G478" s="10"/>
      <c r="H478" s="11"/>
      <c r="I478" s="89"/>
      <c r="J478" s="102"/>
      <c r="K478" s="11"/>
      <c r="L478" s="58"/>
      <c r="M478" s="11"/>
      <c r="N478" s="10"/>
      <c r="O478" s="21" t="s">
        <v>38</v>
      </c>
      <c r="P478" s="22"/>
    </row>
    <row r="479" spans="1:16" ht="15.75" x14ac:dyDescent="0.25">
      <c r="A479" s="19"/>
      <c r="B479" s="20"/>
      <c r="C479" s="10">
        <v>22</v>
      </c>
      <c r="D479" s="10">
        <v>5</v>
      </c>
      <c r="E479" s="10"/>
      <c r="F479" s="10" t="s">
        <v>25</v>
      </c>
      <c r="G479" s="10"/>
      <c r="H479" s="11"/>
      <c r="I479" s="89"/>
      <c r="J479" s="102"/>
      <c r="K479" s="11"/>
      <c r="L479" s="58"/>
      <c r="M479" s="11"/>
      <c r="N479" s="10"/>
      <c r="O479" s="21" t="s">
        <v>38</v>
      </c>
      <c r="P479" s="22"/>
    </row>
    <row r="480" spans="1:16" ht="15.75" x14ac:dyDescent="0.25">
      <c r="A480" s="19"/>
      <c r="B480" s="20"/>
      <c r="C480" s="10">
        <v>22</v>
      </c>
      <c r="D480" s="10">
        <v>5</v>
      </c>
      <c r="E480" s="10"/>
      <c r="F480" s="10" t="s">
        <v>25</v>
      </c>
      <c r="G480" s="10"/>
      <c r="H480" s="11"/>
      <c r="I480" s="89"/>
      <c r="J480" s="102"/>
      <c r="K480" s="11"/>
      <c r="L480" s="58"/>
      <c r="M480" s="11"/>
      <c r="N480" s="10"/>
      <c r="O480" s="21" t="s">
        <v>38</v>
      </c>
      <c r="P480" s="22"/>
    </row>
    <row r="481" spans="1:16" ht="15.75" x14ac:dyDescent="0.25">
      <c r="A481" s="19"/>
      <c r="B481" s="20"/>
      <c r="C481" s="10">
        <v>22</v>
      </c>
      <c r="D481" s="10">
        <v>5</v>
      </c>
      <c r="E481" s="10"/>
      <c r="F481" s="10" t="s">
        <v>25</v>
      </c>
      <c r="G481" s="10"/>
      <c r="H481" s="11"/>
      <c r="I481" s="89"/>
      <c r="J481" s="102"/>
      <c r="K481" s="11"/>
      <c r="L481" s="58"/>
      <c r="M481" s="11"/>
      <c r="N481" s="10"/>
      <c r="O481" s="21" t="s">
        <v>38</v>
      </c>
      <c r="P481" s="22"/>
    </row>
    <row r="482" spans="1:16" ht="15.75" x14ac:dyDescent="0.25">
      <c r="A482" s="19"/>
      <c r="B482" s="20"/>
      <c r="C482" s="23"/>
      <c r="D482" s="23"/>
      <c r="E482" s="10">
        <f t="shared" ref="E482:E520" si="84">D482*C482</f>
        <v>0</v>
      </c>
      <c r="F482" s="23"/>
      <c r="G482" s="23"/>
      <c r="H482" s="41"/>
      <c r="I482" s="98"/>
      <c r="J482" s="99"/>
      <c r="K482" s="41"/>
      <c r="L482" s="57"/>
      <c r="M482" s="41"/>
      <c r="N482" s="41"/>
      <c r="O482" s="23"/>
      <c r="P482" s="22"/>
    </row>
    <row r="483" spans="1:16" ht="15.75" x14ac:dyDescent="0.25">
      <c r="A483" s="19"/>
      <c r="B483" s="20"/>
      <c r="C483" s="10">
        <v>74</v>
      </c>
      <c r="D483" s="10">
        <v>10</v>
      </c>
      <c r="E483" s="10"/>
      <c r="F483" s="10" t="s">
        <v>23</v>
      </c>
      <c r="G483" s="10"/>
      <c r="H483" s="11"/>
      <c r="I483" s="89"/>
      <c r="J483" s="102"/>
      <c r="K483" s="11"/>
      <c r="L483" s="58"/>
      <c r="M483" s="11"/>
      <c r="N483" s="10"/>
      <c r="O483" s="21" t="s">
        <v>104</v>
      </c>
      <c r="P483" s="22"/>
    </row>
    <row r="484" spans="1:16" ht="15.75" x14ac:dyDescent="0.25">
      <c r="A484" s="19"/>
      <c r="B484" s="20"/>
      <c r="C484" s="10">
        <v>3</v>
      </c>
      <c r="D484" s="10">
        <v>5</v>
      </c>
      <c r="E484" s="10"/>
      <c r="F484" s="10" t="s">
        <v>23</v>
      </c>
      <c r="G484" s="10"/>
      <c r="H484" s="11"/>
      <c r="I484" s="89"/>
      <c r="J484" s="102"/>
      <c r="K484" s="11"/>
      <c r="L484" s="58"/>
      <c r="M484" s="11"/>
      <c r="N484" s="10"/>
      <c r="O484" s="21" t="s">
        <v>104</v>
      </c>
      <c r="P484" s="22"/>
    </row>
    <row r="485" spans="1:16" ht="15.75" x14ac:dyDescent="0.25">
      <c r="A485" s="19"/>
      <c r="B485" s="20"/>
      <c r="C485" s="10">
        <v>3</v>
      </c>
      <c r="D485" s="10">
        <v>5</v>
      </c>
      <c r="E485" s="10"/>
      <c r="F485" s="10" t="s">
        <v>23</v>
      </c>
      <c r="G485" s="10"/>
      <c r="H485" s="11"/>
      <c r="I485" s="89"/>
      <c r="J485" s="102"/>
      <c r="K485" s="11"/>
      <c r="L485" s="58"/>
      <c r="M485" s="11"/>
      <c r="N485" s="10"/>
      <c r="O485" s="21" t="s">
        <v>104</v>
      </c>
      <c r="P485" s="22"/>
    </row>
    <row r="486" spans="1:16" ht="15.75" x14ac:dyDescent="0.25">
      <c r="A486" s="19"/>
      <c r="B486" s="20"/>
      <c r="C486" s="10">
        <v>5</v>
      </c>
      <c r="D486" s="10">
        <v>5</v>
      </c>
      <c r="E486" s="10"/>
      <c r="F486" s="10" t="s">
        <v>23</v>
      </c>
      <c r="G486" s="10"/>
      <c r="H486" s="11"/>
      <c r="I486" s="89"/>
      <c r="J486" s="102"/>
      <c r="K486" s="11"/>
      <c r="L486" s="58"/>
      <c r="M486" s="11"/>
      <c r="N486" s="10"/>
      <c r="O486" s="21" t="s">
        <v>104</v>
      </c>
      <c r="P486" s="22"/>
    </row>
    <row r="487" spans="1:16" ht="15.75" x14ac:dyDescent="0.25">
      <c r="A487" s="19"/>
      <c r="B487" s="20"/>
      <c r="C487" s="20"/>
      <c r="D487" s="20"/>
      <c r="E487" s="10">
        <f t="shared" si="84"/>
        <v>0</v>
      </c>
      <c r="F487" s="20"/>
      <c r="G487" s="20"/>
      <c r="H487" s="41"/>
      <c r="I487" s="103"/>
      <c r="J487" s="99"/>
      <c r="K487" s="41"/>
      <c r="L487" s="57"/>
      <c r="M487" s="41"/>
      <c r="N487" s="41"/>
      <c r="O487" s="20"/>
      <c r="P487" s="22"/>
    </row>
    <row r="488" spans="1:16" ht="15.75" x14ac:dyDescent="0.25">
      <c r="A488" s="19"/>
      <c r="B488" s="20"/>
      <c r="C488" s="10">
        <v>9</v>
      </c>
      <c r="D488" s="10">
        <v>5</v>
      </c>
      <c r="E488" s="10"/>
      <c r="F488" s="10" t="s">
        <v>23</v>
      </c>
      <c r="G488" s="10"/>
      <c r="H488" s="11"/>
      <c r="I488" s="89"/>
      <c r="J488" s="102"/>
      <c r="K488" s="11"/>
      <c r="L488" s="58"/>
      <c r="M488" s="11"/>
      <c r="N488" s="10"/>
      <c r="O488" s="21" t="s">
        <v>101</v>
      </c>
      <c r="P488" s="22"/>
    </row>
    <row r="489" spans="1:16" ht="15.75" x14ac:dyDescent="0.25">
      <c r="A489" s="19"/>
      <c r="B489" s="20"/>
      <c r="C489" s="10">
        <v>9</v>
      </c>
      <c r="D489" s="10">
        <v>5</v>
      </c>
      <c r="E489" s="10"/>
      <c r="F489" s="10" t="s">
        <v>23</v>
      </c>
      <c r="G489" s="10"/>
      <c r="H489" s="11"/>
      <c r="I489" s="89"/>
      <c r="J489" s="102"/>
      <c r="K489" s="11"/>
      <c r="L489" s="58"/>
      <c r="M489" s="11"/>
      <c r="N489" s="10"/>
      <c r="O489" s="21" t="s">
        <v>101</v>
      </c>
      <c r="P489" s="22"/>
    </row>
    <row r="490" spans="1:16" ht="15.75" x14ac:dyDescent="0.25">
      <c r="A490" s="19"/>
      <c r="B490" s="20"/>
      <c r="C490" s="10">
        <v>9</v>
      </c>
      <c r="D490" s="10">
        <v>5</v>
      </c>
      <c r="E490" s="10"/>
      <c r="F490" s="10" t="s">
        <v>23</v>
      </c>
      <c r="G490" s="10"/>
      <c r="H490" s="11"/>
      <c r="I490" s="89"/>
      <c r="J490" s="102"/>
      <c r="K490" s="11"/>
      <c r="L490" s="58"/>
      <c r="M490" s="11"/>
      <c r="N490" s="10"/>
      <c r="O490" s="21" t="s">
        <v>101</v>
      </c>
      <c r="P490" s="22"/>
    </row>
    <row r="491" spans="1:16" ht="15.75" x14ac:dyDescent="0.25">
      <c r="A491" s="19"/>
      <c r="B491" s="20"/>
      <c r="C491" s="10">
        <v>9</v>
      </c>
      <c r="D491" s="10">
        <v>5</v>
      </c>
      <c r="E491" s="10"/>
      <c r="F491" s="10" t="s">
        <v>23</v>
      </c>
      <c r="G491" s="10"/>
      <c r="H491" s="11"/>
      <c r="I491" s="89"/>
      <c r="J491" s="102"/>
      <c r="K491" s="11"/>
      <c r="L491" s="58"/>
      <c r="M491" s="11"/>
      <c r="N491" s="10"/>
      <c r="O491" s="21" t="s">
        <v>101</v>
      </c>
      <c r="P491" s="22"/>
    </row>
    <row r="492" spans="1:16" ht="15.75" x14ac:dyDescent="0.25">
      <c r="A492" s="19"/>
      <c r="B492" s="20"/>
      <c r="C492" s="10"/>
      <c r="D492" s="10"/>
      <c r="E492" s="10">
        <f t="shared" si="84"/>
        <v>0</v>
      </c>
      <c r="F492" s="10"/>
      <c r="G492" s="20"/>
      <c r="H492" s="41"/>
      <c r="I492" s="103"/>
      <c r="J492" s="99"/>
      <c r="K492" s="41"/>
      <c r="L492" s="57"/>
      <c r="M492" s="41"/>
      <c r="N492" s="41"/>
      <c r="O492" s="21"/>
      <c r="P492" s="22"/>
    </row>
    <row r="493" spans="1:16" ht="15.75" x14ac:dyDescent="0.25">
      <c r="A493" s="19"/>
      <c r="B493" s="20"/>
      <c r="C493" s="10">
        <v>39</v>
      </c>
      <c r="D493" s="10">
        <v>5</v>
      </c>
      <c r="E493" s="10"/>
      <c r="F493" s="10" t="s">
        <v>23</v>
      </c>
      <c r="G493" s="10"/>
      <c r="H493" s="11"/>
      <c r="I493" s="89"/>
      <c r="J493" s="102"/>
      <c r="K493" s="11"/>
      <c r="L493" s="58"/>
      <c r="M493" s="11"/>
      <c r="N493" s="10"/>
      <c r="O493" s="21" t="s">
        <v>87</v>
      </c>
      <c r="P493" s="22"/>
    </row>
    <row r="494" spans="1:16" ht="15.75" x14ac:dyDescent="0.25">
      <c r="A494" s="19"/>
      <c r="B494" s="20"/>
      <c r="C494" s="10">
        <v>39</v>
      </c>
      <c r="D494" s="10">
        <v>5</v>
      </c>
      <c r="E494" s="10"/>
      <c r="F494" s="10" t="s">
        <v>23</v>
      </c>
      <c r="G494" s="10"/>
      <c r="H494" s="11"/>
      <c r="I494" s="89"/>
      <c r="J494" s="102"/>
      <c r="K494" s="11"/>
      <c r="L494" s="58"/>
      <c r="M494" s="11"/>
      <c r="N494" s="10"/>
      <c r="O494" s="21" t="s">
        <v>87</v>
      </c>
      <c r="P494" s="22"/>
    </row>
    <row r="495" spans="1:16" ht="15.75" x14ac:dyDescent="0.25">
      <c r="A495" s="19"/>
      <c r="B495" s="20"/>
      <c r="C495" s="10">
        <v>39</v>
      </c>
      <c r="D495" s="10">
        <v>5</v>
      </c>
      <c r="E495" s="10"/>
      <c r="F495" s="10" t="s">
        <v>23</v>
      </c>
      <c r="G495" s="10"/>
      <c r="H495" s="11"/>
      <c r="I495" s="89"/>
      <c r="J495" s="102"/>
      <c r="K495" s="11"/>
      <c r="L495" s="58"/>
      <c r="M495" s="11"/>
      <c r="N495" s="10"/>
      <c r="O495" s="21" t="s">
        <v>87</v>
      </c>
      <c r="P495" s="22"/>
    </row>
    <row r="496" spans="1:16" ht="15.75" x14ac:dyDescent="0.25">
      <c r="A496" s="19"/>
      <c r="B496" s="20"/>
      <c r="C496" s="20"/>
      <c r="D496" s="20"/>
      <c r="E496" s="10">
        <f t="shared" si="84"/>
        <v>0</v>
      </c>
      <c r="F496" s="20"/>
      <c r="G496" s="20"/>
      <c r="H496" s="41"/>
      <c r="I496" s="103"/>
      <c r="J496" s="99"/>
      <c r="K496" s="41"/>
      <c r="L496" s="57"/>
      <c r="M496" s="41"/>
      <c r="N496" s="41"/>
      <c r="O496" s="20"/>
      <c r="P496" s="22"/>
    </row>
    <row r="497" spans="1:16" ht="15.75" x14ac:dyDescent="0.25">
      <c r="A497" s="19"/>
      <c r="B497" s="20"/>
      <c r="C497" s="10">
        <v>18</v>
      </c>
      <c r="D497" s="10">
        <v>5</v>
      </c>
      <c r="E497" s="10"/>
      <c r="F497" s="10" t="s">
        <v>23</v>
      </c>
      <c r="G497" s="10"/>
      <c r="H497" s="11"/>
      <c r="I497" s="89"/>
      <c r="J497" s="102"/>
      <c r="K497" s="11"/>
      <c r="L497" s="58"/>
      <c r="M497" s="11"/>
      <c r="N497" s="10"/>
      <c r="O497" s="21" t="s">
        <v>108</v>
      </c>
      <c r="P497" s="22"/>
    </row>
    <row r="498" spans="1:16" ht="15.75" x14ac:dyDescent="0.25">
      <c r="A498" s="19"/>
      <c r="B498" s="20"/>
      <c r="C498" s="10">
        <v>18</v>
      </c>
      <c r="D498" s="10">
        <v>5</v>
      </c>
      <c r="E498" s="10"/>
      <c r="F498" s="10" t="s">
        <v>23</v>
      </c>
      <c r="G498" s="10"/>
      <c r="H498" s="11"/>
      <c r="I498" s="89"/>
      <c r="J498" s="102"/>
      <c r="K498" s="11"/>
      <c r="L498" s="58"/>
      <c r="M498" s="11"/>
      <c r="N498" s="10"/>
      <c r="O498" s="21" t="s">
        <v>108</v>
      </c>
      <c r="P498" s="22"/>
    </row>
    <row r="499" spans="1:16" ht="15.75" x14ac:dyDescent="0.25">
      <c r="A499" s="19"/>
      <c r="B499" s="20"/>
      <c r="C499" s="10">
        <v>18</v>
      </c>
      <c r="D499" s="10">
        <v>5</v>
      </c>
      <c r="E499" s="10"/>
      <c r="F499" s="10" t="s">
        <v>23</v>
      </c>
      <c r="G499" s="10"/>
      <c r="H499" s="11"/>
      <c r="I499" s="89"/>
      <c r="J499" s="102"/>
      <c r="K499" s="11"/>
      <c r="L499" s="58"/>
      <c r="M499" s="11"/>
      <c r="N499" s="10"/>
      <c r="O499" s="21" t="s">
        <v>108</v>
      </c>
      <c r="P499" s="22"/>
    </row>
    <row r="500" spans="1:16" ht="15.75" x14ac:dyDescent="0.25">
      <c r="A500" s="19"/>
      <c r="B500" s="20"/>
      <c r="C500" s="10">
        <v>18</v>
      </c>
      <c r="D500" s="10">
        <v>5</v>
      </c>
      <c r="E500" s="10"/>
      <c r="F500" s="10" t="s">
        <v>23</v>
      </c>
      <c r="G500" s="10"/>
      <c r="H500" s="11"/>
      <c r="I500" s="89"/>
      <c r="J500" s="102"/>
      <c r="K500" s="11"/>
      <c r="L500" s="58"/>
      <c r="M500" s="11"/>
      <c r="N500" s="10"/>
      <c r="O500" s="21" t="s">
        <v>108</v>
      </c>
      <c r="P500" s="22"/>
    </row>
    <row r="501" spans="1:16" ht="15.75" x14ac:dyDescent="0.25">
      <c r="A501" s="19"/>
      <c r="B501" s="20"/>
      <c r="C501" s="10"/>
      <c r="D501" s="10"/>
      <c r="E501" s="10">
        <f t="shared" si="84"/>
        <v>0</v>
      </c>
      <c r="F501" s="10"/>
      <c r="G501" s="20"/>
      <c r="H501" s="41"/>
      <c r="I501" s="103"/>
      <c r="J501" s="99"/>
      <c r="K501" s="41"/>
      <c r="L501" s="57"/>
      <c r="M501" s="41"/>
      <c r="N501" s="41"/>
      <c r="O501" s="21"/>
      <c r="P501" s="22"/>
    </row>
    <row r="502" spans="1:16" ht="15.75" x14ac:dyDescent="0.25">
      <c r="A502" s="19"/>
      <c r="B502" s="20"/>
      <c r="C502" s="10">
        <v>75</v>
      </c>
      <c r="D502" s="10">
        <v>5</v>
      </c>
      <c r="E502" s="10"/>
      <c r="F502" s="10" t="s">
        <v>23</v>
      </c>
      <c r="G502" s="10"/>
      <c r="H502" s="11"/>
      <c r="I502" s="89"/>
      <c r="J502" s="102"/>
      <c r="K502" s="11"/>
      <c r="L502" s="58"/>
      <c r="M502" s="11"/>
      <c r="N502" s="10"/>
      <c r="O502" s="21" t="s">
        <v>85</v>
      </c>
      <c r="P502" s="22"/>
    </row>
    <row r="503" spans="1:16" ht="15.75" x14ac:dyDescent="0.25">
      <c r="A503" s="19"/>
      <c r="B503" s="20"/>
      <c r="C503" s="10">
        <v>75</v>
      </c>
      <c r="D503" s="10">
        <v>5</v>
      </c>
      <c r="E503" s="10"/>
      <c r="F503" s="10" t="s">
        <v>23</v>
      </c>
      <c r="G503" s="10"/>
      <c r="H503" s="11"/>
      <c r="I503" s="89"/>
      <c r="J503" s="102"/>
      <c r="K503" s="11"/>
      <c r="L503" s="58"/>
      <c r="M503" s="11"/>
      <c r="N503" s="10"/>
      <c r="O503" s="21" t="s">
        <v>85</v>
      </c>
      <c r="P503" s="22"/>
    </row>
    <row r="504" spans="1:16" ht="15.75" x14ac:dyDescent="0.25">
      <c r="A504" s="19"/>
      <c r="B504" s="20"/>
      <c r="C504" s="20"/>
      <c r="D504" s="20"/>
      <c r="E504" s="10">
        <f t="shared" si="84"/>
        <v>0</v>
      </c>
      <c r="F504" s="20"/>
      <c r="G504" s="20"/>
      <c r="H504" s="41"/>
      <c r="I504" s="103"/>
      <c r="J504" s="99"/>
      <c r="K504" s="41"/>
      <c r="L504" s="57"/>
      <c r="M504" s="41"/>
      <c r="N504" s="41"/>
      <c r="O504" s="20"/>
      <c r="P504" s="22"/>
    </row>
    <row r="505" spans="1:16" ht="15.75" x14ac:dyDescent="0.25">
      <c r="A505" s="19"/>
      <c r="B505" s="20"/>
      <c r="C505" s="10">
        <v>40</v>
      </c>
      <c r="D505" s="10">
        <v>10</v>
      </c>
      <c r="E505" s="10"/>
      <c r="F505" s="10" t="s">
        <v>47</v>
      </c>
      <c r="G505" s="10"/>
      <c r="H505" s="11"/>
      <c r="I505" s="89"/>
      <c r="J505" s="102"/>
      <c r="K505" s="11"/>
      <c r="L505" s="58"/>
      <c r="M505" s="11"/>
      <c r="N505" s="10"/>
      <c r="O505" s="21" t="s">
        <v>48</v>
      </c>
      <c r="P505" s="22"/>
    </row>
    <row r="506" spans="1:16" ht="15.75" x14ac:dyDescent="0.25">
      <c r="A506" s="19"/>
      <c r="B506" s="20"/>
      <c r="C506" s="10">
        <v>19</v>
      </c>
      <c r="D506" s="10">
        <v>5</v>
      </c>
      <c r="E506" s="10"/>
      <c r="F506" s="10" t="s">
        <v>23</v>
      </c>
      <c r="G506" s="10"/>
      <c r="H506" s="11"/>
      <c r="I506" s="89"/>
      <c r="J506" s="102"/>
      <c r="K506" s="11"/>
      <c r="L506" s="58"/>
      <c r="M506" s="11"/>
      <c r="N506" s="10"/>
      <c r="O506" s="21" t="s">
        <v>48</v>
      </c>
      <c r="P506" s="22"/>
    </row>
    <row r="507" spans="1:16" ht="15.75" x14ac:dyDescent="0.25">
      <c r="A507" s="19"/>
      <c r="B507" s="20"/>
      <c r="C507" s="10">
        <v>54</v>
      </c>
      <c r="D507" s="10">
        <v>5</v>
      </c>
      <c r="E507" s="10"/>
      <c r="F507" s="10" t="s">
        <v>23</v>
      </c>
      <c r="G507" s="10"/>
      <c r="H507" s="11"/>
      <c r="I507" s="89"/>
      <c r="J507" s="102"/>
      <c r="K507" s="11"/>
      <c r="L507" s="58"/>
      <c r="M507" s="11"/>
      <c r="N507" s="10"/>
      <c r="O507" s="21" t="s">
        <v>48</v>
      </c>
      <c r="P507" s="22"/>
    </row>
    <row r="508" spans="1:16" ht="15.75" x14ac:dyDescent="0.25">
      <c r="A508" s="19"/>
      <c r="B508" s="20"/>
      <c r="C508" s="10">
        <v>54</v>
      </c>
      <c r="D508" s="10">
        <v>5</v>
      </c>
      <c r="E508" s="10"/>
      <c r="F508" s="10" t="s">
        <v>23</v>
      </c>
      <c r="G508" s="10"/>
      <c r="H508" s="11"/>
      <c r="I508" s="89"/>
      <c r="J508" s="102"/>
      <c r="K508" s="11"/>
      <c r="L508" s="58"/>
      <c r="M508" s="11"/>
      <c r="N508" s="10"/>
      <c r="O508" s="21" t="s">
        <v>48</v>
      </c>
      <c r="P508" s="22"/>
    </row>
    <row r="509" spans="1:16" ht="15.75" x14ac:dyDescent="0.25">
      <c r="A509" s="19"/>
      <c r="B509" s="20"/>
      <c r="C509" s="10">
        <v>11</v>
      </c>
      <c r="D509" s="10">
        <v>5</v>
      </c>
      <c r="E509" s="10"/>
      <c r="F509" s="10" t="s">
        <v>36</v>
      </c>
      <c r="G509" s="10"/>
      <c r="H509" s="11"/>
      <c r="I509" s="89"/>
      <c r="J509" s="102"/>
      <c r="K509" s="11"/>
      <c r="L509" s="58"/>
      <c r="M509" s="11"/>
      <c r="N509" s="10"/>
      <c r="O509" s="21" t="s">
        <v>48</v>
      </c>
      <c r="P509" s="22"/>
    </row>
    <row r="510" spans="1:16" ht="15.75" x14ac:dyDescent="0.25">
      <c r="A510" s="19"/>
      <c r="B510" s="20"/>
      <c r="C510" s="10">
        <v>11</v>
      </c>
      <c r="D510" s="10">
        <v>5</v>
      </c>
      <c r="E510" s="10"/>
      <c r="F510" s="10" t="s">
        <v>36</v>
      </c>
      <c r="G510" s="10"/>
      <c r="H510" s="11"/>
      <c r="I510" s="89"/>
      <c r="J510" s="102"/>
      <c r="K510" s="11"/>
      <c r="L510" s="58"/>
      <c r="M510" s="11"/>
      <c r="N510" s="10"/>
      <c r="O510" s="21" t="s">
        <v>48</v>
      </c>
      <c r="P510" s="22"/>
    </row>
    <row r="511" spans="1:16" ht="15.75" x14ac:dyDescent="0.25">
      <c r="A511" s="19"/>
      <c r="B511" s="20"/>
      <c r="C511" s="10">
        <v>11</v>
      </c>
      <c r="D511" s="10">
        <v>5</v>
      </c>
      <c r="E511" s="10"/>
      <c r="F511" s="10" t="s">
        <v>36</v>
      </c>
      <c r="G511" s="10"/>
      <c r="H511" s="11"/>
      <c r="I511" s="89"/>
      <c r="J511" s="102"/>
      <c r="K511" s="11"/>
      <c r="L511" s="58"/>
      <c r="M511" s="11"/>
      <c r="N511" s="10"/>
      <c r="O511" s="21" t="s">
        <v>48</v>
      </c>
      <c r="P511" s="22"/>
    </row>
    <row r="512" spans="1:16" ht="15.75" x14ac:dyDescent="0.25">
      <c r="A512" s="19"/>
      <c r="B512" s="20"/>
      <c r="C512" s="10">
        <v>58</v>
      </c>
      <c r="D512" s="10">
        <v>5</v>
      </c>
      <c r="E512" s="10"/>
      <c r="F512" s="10" t="s">
        <v>47</v>
      </c>
      <c r="G512" s="10"/>
      <c r="H512" s="11"/>
      <c r="I512" s="89"/>
      <c r="J512" s="102"/>
      <c r="K512" s="11"/>
      <c r="L512" s="58"/>
      <c r="M512" s="11"/>
      <c r="N512" s="10"/>
      <c r="O512" s="21" t="s">
        <v>48</v>
      </c>
      <c r="P512" s="22"/>
    </row>
    <row r="513" spans="1:16" ht="15.75" x14ac:dyDescent="0.25">
      <c r="A513" s="19"/>
      <c r="B513" s="20"/>
      <c r="C513" s="20"/>
      <c r="D513" s="20"/>
      <c r="E513" s="10">
        <f t="shared" si="84"/>
        <v>0</v>
      </c>
      <c r="F513" s="20"/>
      <c r="G513" s="20"/>
      <c r="H513" s="41"/>
      <c r="I513" s="103"/>
      <c r="J513" s="99"/>
      <c r="K513" s="41"/>
      <c r="L513" s="57"/>
      <c r="M513" s="41"/>
      <c r="N513" s="41"/>
      <c r="O513" s="20"/>
      <c r="P513" s="22"/>
    </row>
    <row r="514" spans="1:16" ht="15.75" x14ac:dyDescent="0.25">
      <c r="A514" s="19"/>
      <c r="B514" s="20"/>
      <c r="C514" s="10">
        <v>12</v>
      </c>
      <c r="D514" s="10">
        <v>10</v>
      </c>
      <c r="E514" s="11"/>
      <c r="F514" s="11" t="s">
        <v>36</v>
      </c>
      <c r="G514" s="11"/>
      <c r="H514" s="11"/>
      <c r="I514" s="89"/>
      <c r="J514" s="102"/>
      <c r="K514" s="11"/>
      <c r="L514" s="58"/>
      <c r="M514" s="11"/>
      <c r="N514" s="11"/>
      <c r="O514" s="21" t="s">
        <v>37</v>
      </c>
      <c r="P514" s="22"/>
    </row>
    <row r="515" spans="1:16" ht="15.75" x14ac:dyDescent="0.25">
      <c r="A515" s="19"/>
      <c r="B515" s="20"/>
      <c r="C515" s="10">
        <v>20</v>
      </c>
      <c r="D515" s="10">
        <v>5</v>
      </c>
      <c r="E515" s="10"/>
      <c r="F515" s="10" t="s">
        <v>23</v>
      </c>
      <c r="G515" s="10"/>
      <c r="H515" s="11"/>
      <c r="I515" s="89"/>
      <c r="J515" s="102"/>
      <c r="K515" s="11"/>
      <c r="L515" s="58"/>
      <c r="M515" s="11"/>
      <c r="N515" s="10"/>
      <c r="O515" s="21" t="s">
        <v>37</v>
      </c>
      <c r="P515" s="22"/>
    </row>
    <row r="516" spans="1:16" ht="15.75" x14ac:dyDescent="0.25">
      <c r="A516" s="19"/>
      <c r="B516" s="20"/>
      <c r="C516" s="10">
        <v>20</v>
      </c>
      <c r="D516" s="10">
        <v>5</v>
      </c>
      <c r="E516" s="10"/>
      <c r="F516" s="10" t="s">
        <v>23</v>
      </c>
      <c r="G516" s="10"/>
      <c r="H516" s="11"/>
      <c r="I516" s="89"/>
      <c r="J516" s="102"/>
      <c r="K516" s="11"/>
      <c r="L516" s="58"/>
      <c r="M516" s="11"/>
      <c r="N516" s="10"/>
      <c r="O516" s="21" t="s">
        <v>37</v>
      </c>
      <c r="P516" s="22"/>
    </row>
    <row r="517" spans="1:16" ht="15.75" x14ac:dyDescent="0.25">
      <c r="A517" s="19"/>
      <c r="B517" s="20"/>
      <c r="C517" s="10">
        <v>20</v>
      </c>
      <c r="D517" s="10">
        <v>5</v>
      </c>
      <c r="E517" s="10"/>
      <c r="F517" s="10" t="s">
        <v>23</v>
      </c>
      <c r="G517" s="10"/>
      <c r="H517" s="11"/>
      <c r="I517" s="89"/>
      <c r="J517" s="102"/>
      <c r="K517" s="11"/>
      <c r="L517" s="58"/>
      <c r="M517" s="11"/>
      <c r="N517" s="10"/>
      <c r="O517" s="21" t="s">
        <v>37</v>
      </c>
      <c r="P517" s="22"/>
    </row>
    <row r="518" spans="1:16" ht="15.75" x14ac:dyDescent="0.25">
      <c r="A518" s="19"/>
      <c r="B518" s="20"/>
      <c r="C518" s="10">
        <v>71</v>
      </c>
      <c r="D518" s="10">
        <v>5</v>
      </c>
      <c r="E518" s="10"/>
      <c r="F518" s="10" t="s">
        <v>36</v>
      </c>
      <c r="G518" s="10"/>
      <c r="H518" s="11"/>
      <c r="I518" s="89"/>
      <c r="J518" s="102"/>
      <c r="K518" s="11"/>
      <c r="L518" s="58"/>
      <c r="M518" s="11"/>
      <c r="N518" s="10"/>
      <c r="O518" s="21" t="s">
        <v>37</v>
      </c>
      <c r="P518" s="22"/>
    </row>
    <row r="519" spans="1:16" ht="15.75" x14ac:dyDescent="0.25">
      <c r="A519" s="19"/>
      <c r="B519" s="20"/>
      <c r="C519" s="10">
        <v>12</v>
      </c>
      <c r="D519" s="10">
        <v>5</v>
      </c>
      <c r="E519" s="10"/>
      <c r="F519" s="10" t="s">
        <v>36</v>
      </c>
      <c r="G519" s="10"/>
      <c r="H519" s="11"/>
      <c r="I519" s="89"/>
      <c r="J519" s="102"/>
      <c r="K519" s="11"/>
      <c r="L519" s="58"/>
      <c r="M519" s="11"/>
      <c r="N519" s="10"/>
      <c r="O519" s="21" t="s">
        <v>37</v>
      </c>
      <c r="P519" s="22"/>
    </row>
    <row r="520" spans="1:16" ht="15.75" thickBot="1" x14ac:dyDescent="0.3">
      <c r="A520" s="24"/>
      <c r="B520" s="25"/>
      <c r="C520" s="25"/>
      <c r="D520" s="25"/>
      <c r="E520" s="31">
        <f t="shared" si="84"/>
        <v>0</v>
      </c>
      <c r="F520" s="26"/>
      <c r="G520" s="25"/>
      <c r="H520" s="31"/>
      <c r="I520" s="91"/>
      <c r="J520" s="101"/>
      <c r="K520" s="31"/>
      <c r="L520" s="60"/>
      <c r="M520" s="31"/>
      <c r="N520" s="31"/>
      <c r="O520" s="25"/>
      <c r="P520" s="27"/>
    </row>
    <row r="521" spans="1:16" ht="15.75" thickTop="1" x14ac:dyDescent="0.25">
      <c r="A521" s="28"/>
      <c r="B521" s="28"/>
      <c r="C521" s="28"/>
      <c r="D521" s="28"/>
      <c r="E521" s="28"/>
      <c r="F521" s="29"/>
      <c r="G521" s="28"/>
      <c r="H521" s="40"/>
      <c r="I521" s="93"/>
      <c r="J521" s="94"/>
      <c r="K521" s="40"/>
      <c r="L521" s="65"/>
      <c r="M521" s="40"/>
      <c r="N521" s="40"/>
      <c r="O521" s="28"/>
    </row>
    <row r="522" spans="1:16" x14ac:dyDescent="0.25">
      <c r="A522" s="6" t="s">
        <v>142</v>
      </c>
      <c r="B522" s="32"/>
      <c r="C522" s="32"/>
      <c r="D522" s="32"/>
      <c r="E522" s="32"/>
      <c r="F522" s="32"/>
      <c r="G522" s="32"/>
      <c r="I522" s="95"/>
      <c r="O522" s="32"/>
      <c r="P522" s="32"/>
    </row>
    <row r="523" spans="1:16" ht="15.75" x14ac:dyDescent="0.25">
      <c r="A523" s="6" t="s">
        <v>143</v>
      </c>
      <c r="B523" s="32"/>
      <c r="C523" s="32"/>
      <c r="M523" s="124" t="s">
        <v>141</v>
      </c>
      <c r="N523" s="124"/>
      <c r="O523" s="30" t="s">
        <v>131</v>
      </c>
    </row>
    <row r="525" spans="1:16" ht="19.5" customHeight="1" x14ac:dyDescent="0.25">
      <c r="A525" s="125" t="s">
        <v>140</v>
      </c>
      <c r="B525" s="125"/>
      <c r="C525" s="125"/>
      <c r="D525" s="125"/>
      <c r="E525" s="125"/>
      <c r="F525" s="125"/>
      <c r="G525" s="125"/>
      <c r="H525" s="125"/>
      <c r="I525" s="125"/>
      <c r="J525" s="125"/>
      <c r="K525" s="125"/>
      <c r="L525" s="125"/>
      <c r="M525" s="125"/>
      <c r="N525" s="125"/>
      <c r="O525" s="125"/>
      <c r="P525" s="125"/>
    </row>
    <row r="526" spans="1:16" ht="14.25" customHeight="1" x14ac:dyDescent="0.25">
      <c r="A526" s="126" t="s">
        <v>145</v>
      </c>
      <c r="B526" s="126"/>
      <c r="C526" s="126"/>
      <c r="D526" s="126"/>
      <c r="E526" s="126"/>
      <c r="F526" s="126"/>
      <c r="G526" s="126"/>
      <c r="H526" s="126"/>
      <c r="I526" s="126"/>
      <c r="J526" s="126"/>
      <c r="K526" s="126"/>
      <c r="L526" s="126"/>
      <c r="M526" s="126"/>
      <c r="N526" s="126"/>
      <c r="O526" s="126"/>
      <c r="P526" s="126"/>
    </row>
    <row r="527" spans="1:16" ht="14.25" customHeight="1" x14ac:dyDescent="0.25">
      <c r="A527" s="126"/>
      <c r="B527" s="126"/>
      <c r="C527" s="126"/>
      <c r="D527" s="126"/>
      <c r="E527" s="126"/>
      <c r="F527" s="126"/>
      <c r="G527" s="126"/>
      <c r="H527" s="126"/>
      <c r="I527" s="126"/>
      <c r="J527" s="126"/>
      <c r="K527" s="126"/>
      <c r="L527" s="126"/>
      <c r="M527" s="126"/>
      <c r="N527" s="126"/>
      <c r="O527" s="126"/>
      <c r="P527" s="126"/>
    </row>
    <row r="528" spans="1:16" x14ac:dyDescent="0.25">
      <c r="A528" s="5"/>
      <c r="B528" s="33" t="s">
        <v>132</v>
      </c>
      <c r="C528" s="33"/>
      <c r="D528" s="33"/>
      <c r="E528" s="5"/>
      <c r="F528" s="5"/>
      <c r="G528" s="5"/>
      <c r="H528" s="7"/>
      <c r="I528" s="96"/>
      <c r="J528" s="84" t="s">
        <v>133</v>
      </c>
      <c r="K528" s="7"/>
      <c r="L528" s="63"/>
      <c r="M528" s="7"/>
      <c r="N528" s="7"/>
      <c r="O528" s="5" t="s">
        <v>31</v>
      </c>
      <c r="P528" s="5"/>
    </row>
    <row r="529" spans="1:16" x14ac:dyDescent="0.25">
      <c r="A529" s="5"/>
      <c r="B529" s="5"/>
      <c r="C529" s="5"/>
      <c r="D529" s="5"/>
      <c r="E529" s="5"/>
      <c r="F529" s="5"/>
      <c r="G529" s="5"/>
      <c r="H529" s="7"/>
      <c r="I529" s="96"/>
      <c r="J529" s="84"/>
      <c r="K529" s="7"/>
      <c r="L529" s="63"/>
      <c r="M529" s="7"/>
      <c r="N529" s="7"/>
      <c r="O529" s="5"/>
      <c r="P529" s="5"/>
    </row>
    <row r="530" spans="1:16" x14ac:dyDescent="0.25">
      <c r="A530" s="5"/>
      <c r="B530" s="5"/>
      <c r="C530" s="5"/>
      <c r="D530" s="5"/>
      <c r="E530" s="5"/>
      <c r="F530" s="5"/>
      <c r="G530" s="5"/>
      <c r="H530" s="7"/>
      <c r="I530" s="96"/>
      <c r="J530" s="84"/>
      <c r="K530" s="7"/>
      <c r="L530" s="63"/>
      <c r="M530" s="7"/>
      <c r="N530" s="7"/>
      <c r="O530" s="5"/>
      <c r="P530" s="5"/>
    </row>
    <row r="531" spans="1:16" x14ac:dyDescent="0.25">
      <c r="A531" s="5" t="s">
        <v>134</v>
      </c>
      <c r="B531" s="5"/>
      <c r="C531" s="5"/>
      <c r="D531" s="5" t="s">
        <v>135</v>
      </c>
      <c r="E531" s="5"/>
      <c r="F531" s="5"/>
      <c r="G531" s="5"/>
      <c r="H531" s="7"/>
      <c r="I531" s="96"/>
      <c r="J531" s="84" t="s">
        <v>136</v>
      </c>
      <c r="K531" s="7"/>
      <c r="L531" s="63"/>
      <c r="M531" s="7"/>
      <c r="N531" s="7"/>
      <c r="O531" s="127" t="s">
        <v>137</v>
      </c>
      <c r="P531" s="127"/>
    </row>
    <row r="534" spans="1:16" x14ac:dyDescent="0.25">
      <c r="A534" s="5" t="s">
        <v>0</v>
      </c>
    </row>
    <row r="535" spans="1:16" x14ac:dyDescent="0.25">
      <c r="A535" s="5" t="s">
        <v>5</v>
      </c>
    </row>
    <row r="536" spans="1:16" ht="18.75" customHeight="1" x14ac:dyDescent="0.25">
      <c r="A536" s="139" t="s">
        <v>6</v>
      </c>
      <c r="B536" s="139"/>
      <c r="C536" s="139"/>
      <c r="D536" s="139"/>
      <c r="E536" s="139"/>
      <c r="F536" s="139"/>
      <c r="G536" s="139"/>
      <c r="H536" s="139"/>
      <c r="I536" s="139"/>
      <c r="J536" s="139"/>
      <c r="K536" s="139"/>
      <c r="L536" s="139"/>
      <c r="M536" s="139"/>
      <c r="N536" s="139"/>
      <c r="O536" s="139"/>
      <c r="P536" s="139"/>
    </row>
    <row r="537" spans="1:16" ht="14.25" customHeight="1" x14ac:dyDescent="0.25">
      <c r="A537" s="128" t="s">
        <v>7</v>
      </c>
      <c r="B537" s="128"/>
      <c r="C537" s="128"/>
      <c r="D537" s="128"/>
      <c r="E537" s="128"/>
      <c r="F537" s="128"/>
      <c r="G537" s="128"/>
      <c r="H537" s="128"/>
      <c r="I537" s="128"/>
      <c r="J537" s="128"/>
      <c r="K537" s="128"/>
      <c r="L537" s="128"/>
      <c r="M537" s="128"/>
      <c r="N537" s="128"/>
      <c r="O537" s="128"/>
      <c r="P537" s="128"/>
    </row>
    <row r="538" spans="1:16" ht="19.5" customHeight="1" x14ac:dyDescent="0.25">
      <c r="A538" s="128"/>
      <c r="B538" s="128"/>
      <c r="C538" s="128"/>
      <c r="D538" s="128"/>
      <c r="E538" s="128"/>
      <c r="F538" s="128"/>
      <c r="G538" s="128"/>
      <c r="H538" s="128"/>
      <c r="I538" s="128"/>
      <c r="J538" s="128"/>
      <c r="K538" s="128"/>
      <c r="L538" s="128"/>
      <c r="M538" s="128"/>
      <c r="N538" s="128"/>
      <c r="O538" s="128"/>
      <c r="P538" s="128"/>
    </row>
    <row r="539" spans="1:16" ht="19.5" customHeight="1" x14ac:dyDescent="0.25">
      <c r="A539" s="129" t="s">
        <v>138</v>
      </c>
      <c r="B539" s="129"/>
      <c r="C539" s="129"/>
      <c r="D539" s="129"/>
      <c r="E539" s="129"/>
      <c r="F539" s="129"/>
      <c r="G539" s="129"/>
      <c r="H539" s="129"/>
      <c r="I539" s="129"/>
      <c r="J539" s="129"/>
      <c r="K539" s="129"/>
      <c r="L539" s="129"/>
      <c r="M539" s="129"/>
      <c r="N539" s="129"/>
      <c r="O539" s="129"/>
      <c r="P539" s="129"/>
    </row>
    <row r="540" spans="1:16" s="14" customFormat="1" ht="18.75" customHeight="1" thickBot="1" x14ac:dyDescent="0.3">
      <c r="A540" s="12" t="s">
        <v>8</v>
      </c>
      <c r="B540" s="12"/>
      <c r="C540" s="12"/>
      <c r="D540" s="12" t="s">
        <v>9</v>
      </c>
      <c r="E540" s="12"/>
      <c r="F540" s="13"/>
      <c r="G540" s="12" t="s">
        <v>10</v>
      </c>
      <c r="H540" s="39"/>
      <c r="I540" s="83"/>
      <c r="J540" s="84"/>
      <c r="K540" s="7"/>
      <c r="L540" s="63"/>
      <c r="M540" s="7"/>
      <c r="N540" s="7"/>
      <c r="O540" s="13" t="s">
        <v>139</v>
      </c>
      <c r="P540" s="13"/>
    </row>
    <row r="541" spans="1:16" ht="28.5" customHeight="1" thickTop="1" thickBot="1" x14ac:dyDescent="0.3">
      <c r="A541" s="130" t="s">
        <v>144</v>
      </c>
      <c r="B541" s="130" t="s">
        <v>11</v>
      </c>
      <c r="C541" s="132" t="s">
        <v>12</v>
      </c>
      <c r="D541" s="133"/>
      <c r="E541" s="134"/>
      <c r="F541" s="130" t="s">
        <v>1</v>
      </c>
      <c r="G541" s="135" t="s">
        <v>14</v>
      </c>
      <c r="H541" s="135"/>
      <c r="I541" s="136" t="s">
        <v>15</v>
      </c>
      <c r="J541" s="136"/>
      <c r="K541" s="135" t="s">
        <v>18</v>
      </c>
      <c r="L541" s="135"/>
      <c r="M541" s="135" t="s">
        <v>19</v>
      </c>
      <c r="N541" s="135"/>
      <c r="O541" s="137" t="s">
        <v>2</v>
      </c>
      <c r="P541" s="137" t="s">
        <v>20</v>
      </c>
    </row>
    <row r="542" spans="1:16" ht="17.25" thickTop="1" thickBot="1" x14ac:dyDescent="0.3">
      <c r="A542" s="131"/>
      <c r="B542" s="131"/>
      <c r="C542" s="15" t="s">
        <v>13</v>
      </c>
      <c r="D542" s="15" t="s">
        <v>3</v>
      </c>
      <c r="E542" s="15" t="s">
        <v>4</v>
      </c>
      <c r="F542" s="131"/>
      <c r="G542" s="34" t="s">
        <v>16</v>
      </c>
      <c r="H542" s="15" t="s">
        <v>17</v>
      </c>
      <c r="I542" s="85" t="s">
        <v>16</v>
      </c>
      <c r="J542" s="86" t="s">
        <v>17</v>
      </c>
      <c r="K542" s="34" t="s">
        <v>16</v>
      </c>
      <c r="L542" s="64" t="s">
        <v>17</v>
      </c>
      <c r="M542" s="34" t="s">
        <v>16</v>
      </c>
      <c r="N542" s="15" t="s">
        <v>17</v>
      </c>
      <c r="O542" s="138"/>
      <c r="P542" s="138"/>
    </row>
    <row r="543" spans="1:16" ht="16.5" thickTop="1" x14ac:dyDescent="0.25">
      <c r="A543" s="16"/>
      <c r="B543" s="17"/>
      <c r="C543" s="10">
        <v>8</v>
      </c>
      <c r="D543" s="10">
        <v>5</v>
      </c>
      <c r="E543" s="10"/>
      <c r="F543" s="10" t="s">
        <v>23</v>
      </c>
      <c r="G543" s="10"/>
      <c r="H543" s="11"/>
      <c r="I543" s="89"/>
      <c r="J543" s="102"/>
      <c r="K543" s="11"/>
      <c r="L543" s="58"/>
      <c r="M543" s="11"/>
      <c r="N543" s="10"/>
      <c r="O543" s="21" t="s">
        <v>105</v>
      </c>
      <c r="P543" s="18"/>
    </row>
    <row r="544" spans="1:16" ht="15.75" x14ac:dyDescent="0.25">
      <c r="A544" s="19"/>
      <c r="B544" s="20"/>
      <c r="C544" s="10">
        <v>8</v>
      </c>
      <c r="D544" s="10">
        <v>5</v>
      </c>
      <c r="E544" s="10"/>
      <c r="F544" s="10" t="s">
        <v>23</v>
      </c>
      <c r="G544" s="10"/>
      <c r="H544" s="11"/>
      <c r="I544" s="89"/>
      <c r="J544" s="102"/>
      <c r="K544" s="11"/>
      <c r="L544" s="58"/>
      <c r="M544" s="11"/>
      <c r="N544" s="10"/>
      <c r="O544" s="21" t="s">
        <v>105</v>
      </c>
      <c r="P544" s="22"/>
    </row>
    <row r="545" spans="1:16" ht="15.75" x14ac:dyDescent="0.25">
      <c r="A545" s="19"/>
      <c r="B545" s="20"/>
      <c r="C545" s="10">
        <v>8</v>
      </c>
      <c r="D545" s="10">
        <v>5</v>
      </c>
      <c r="E545" s="10"/>
      <c r="F545" s="10" t="s">
        <v>23</v>
      </c>
      <c r="G545" s="10"/>
      <c r="H545" s="11"/>
      <c r="I545" s="89"/>
      <c r="J545" s="102"/>
      <c r="K545" s="11"/>
      <c r="L545" s="58"/>
      <c r="M545" s="11"/>
      <c r="N545" s="10"/>
      <c r="O545" s="21" t="s">
        <v>105</v>
      </c>
      <c r="P545" s="22"/>
    </row>
    <row r="546" spans="1:16" ht="15.75" x14ac:dyDescent="0.25">
      <c r="A546" s="19"/>
      <c r="B546" s="20"/>
      <c r="C546" s="10">
        <v>8</v>
      </c>
      <c r="D546" s="10">
        <v>5</v>
      </c>
      <c r="E546" s="10"/>
      <c r="F546" s="10" t="s">
        <v>23</v>
      </c>
      <c r="G546" s="10"/>
      <c r="H546" s="11"/>
      <c r="I546" s="89"/>
      <c r="J546" s="102"/>
      <c r="K546" s="11"/>
      <c r="L546" s="58"/>
      <c r="M546" s="11"/>
      <c r="N546" s="10"/>
      <c r="O546" s="21" t="s">
        <v>105</v>
      </c>
      <c r="P546" s="22"/>
    </row>
    <row r="547" spans="1:16" ht="15.75" x14ac:dyDescent="0.25">
      <c r="A547" s="19"/>
      <c r="B547" s="20"/>
      <c r="C547" s="10"/>
      <c r="D547" s="10"/>
      <c r="E547" s="10">
        <f t="shared" ref="E547:E596" si="85">D547*C547</f>
        <v>0</v>
      </c>
      <c r="F547" s="10"/>
      <c r="G547" s="20"/>
      <c r="H547" s="41"/>
      <c r="I547" s="103"/>
      <c r="J547" s="99"/>
      <c r="K547" s="41"/>
      <c r="L547" s="57"/>
      <c r="M547" s="41"/>
      <c r="N547" s="41"/>
      <c r="O547" s="21"/>
      <c r="P547" s="22"/>
    </row>
    <row r="548" spans="1:16" ht="15.75" x14ac:dyDescent="0.25">
      <c r="A548" s="19"/>
      <c r="B548" s="20"/>
      <c r="C548" s="10">
        <v>5</v>
      </c>
      <c r="D548" s="10">
        <v>5</v>
      </c>
      <c r="E548" s="10"/>
      <c r="F548" s="10" t="s">
        <v>36</v>
      </c>
      <c r="G548" s="10"/>
      <c r="H548" s="11"/>
      <c r="I548" s="89"/>
      <c r="J548" s="102"/>
      <c r="K548" s="11"/>
      <c r="L548" s="58"/>
      <c r="M548" s="11"/>
      <c r="N548" s="10"/>
      <c r="O548" s="21" t="s">
        <v>95</v>
      </c>
      <c r="P548" s="22"/>
    </row>
    <row r="549" spans="1:16" ht="15.75" x14ac:dyDescent="0.25">
      <c r="A549" s="19"/>
      <c r="B549" s="20"/>
      <c r="C549" s="10">
        <v>5</v>
      </c>
      <c r="D549" s="10">
        <v>5</v>
      </c>
      <c r="E549" s="10"/>
      <c r="F549" s="10" t="s">
        <v>36</v>
      </c>
      <c r="G549" s="10"/>
      <c r="H549" s="11"/>
      <c r="I549" s="89"/>
      <c r="J549" s="102"/>
      <c r="K549" s="11"/>
      <c r="L549" s="58"/>
      <c r="M549" s="11"/>
      <c r="N549" s="10"/>
      <c r="O549" s="21" t="s">
        <v>95</v>
      </c>
      <c r="P549" s="22"/>
    </row>
    <row r="550" spans="1:16" ht="15.75" x14ac:dyDescent="0.25">
      <c r="A550" s="19"/>
      <c r="B550" s="20"/>
      <c r="C550" s="10">
        <v>5</v>
      </c>
      <c r="D550" s="10">
        <v>5</v>
      </c>
      <c r="E550" s="10"/>
      <c r="F550" s="10" t="s">
        <v>36</v>
      </c>
      <c r="G550" s="10"/>
      <c r="H550" s="11"/>
      <c r="I550" s="89"/>
      <c r="J550" s="102"/>
      <c r="K550" s="11"/>
      <c r="L550" s="58"/>
      <c r="M550" s="11"/>
      <c r="N550" s="10"/>
      <c r="O550" s="21" t="s">
        <v>95</v>
      </c>
      <c r="P550" s="22"/>
    </row>
    <row r="551" spans="1:16" ht="15.75" x14ac:dyDescent="0.25">
      <c r="A551" s="19"/>
      <c r="B551" s="20"/>
      <c r="C551" s="20"/>
      <c r="D551" s="20"/>
      <c r="E551" s="10">
        <f t="shared" si="85"/>
        <v>0</v>
      </c>
      <c r="F551" s="20"/>
      <c r="G551" s="20"/>
      <c r="H551" s="41"/>
      <c r="I551" s="103"/>
      <c r="J551" s="99"/>
      <c r="K551" s="41"/>
      <c r="L551" s="57"/>
      <c r="M551" s="41"/>
      <c r="N551" s="41"/>
      <c r="O551" s="20"/>
      <c r="P551" s="22"/>
    </row>
    <row r="552" spans="1:16" ht="15.75" x14ac:dyDescent="0.25">
      <c r="A552" s="19"/>
      <c r="B552" s="20"/>
      <c r="C552" s="10">
        <v>13</v>
      </c>
      <c r="D552" s="10">
        <v>10</v>
      </c>
      <c r="E552" s="11"/>
      <c r="F552" s="11" t="s">
        <v>23</v>
      </c>
      <c r="G552" s="11"/>
      <c r="H552" s="11"/>
      <c r="I552" s="89"/>
      <c r="J552" s="102"/>
      <c r="K552" s="11"/>
      <c r="L552" s="58"/>
      <c r="M552" s="11"/>
      <c r="N552" s="11"/>
      <c r="O552" s="21" t="s">
        <v>35</v>
      </c>
      <c r="P552" s="22"/>
    </row>
    <row r="553" spans="1:16" ht="15.75" x14ac:dyDescent="0.25">
      <c r="A553" s="19"/>
      <c r="B553" s="20"/>
      <c r="C553" s="10">
        <v>11</v>
      </c>
      <c r="D553" s="10">
        <v>5</v>
      </c>
      <c r="E553" s="10"/>
      <c r="F553" s="10" t="s">
        <v>23</v>
      </c>
      <c r="G553" s="10"/>
      <c r="H553" s="11"/>
      <c r="I553" s="89"/>
      <c r="J553" s="102"/>
      <c r="K553" s="11"/>
      <c r="L553" s="58"/>
      <c r="M553" s="11"/>
      <c r="N553" s="10"/>
      <c r="O553" s="21" t="s">
        <v>35</v>
      </c>
      <c r="P553" s="22"/>
    </row>
    <row r="554" spans="1:16" ht="15.75" x14ac:dyDescent="0.25">
      <c r="A554" s="19"/>
      <c r="B554" s="20"/>
      <c r="C554" s="10">
        <v>21</v>
      </c>
      <c r="D554" s="10">
        <v>5</v>
      </c>
      <c r="E554" s="10"/>
      <c r="F554" s="10" t="s">
        <v>23</v>
      </c>
      <c r="G554" s="10"/>
      <c r="H554" s="11"/>
      <c r="I554" s="89"/>
      <c r="J554" s="102"/>
      <c r="K554" s="11"/>
      <c r="L554" s="58"/>
      <c r="M554" s="11"/>
      <c r="N554" s="10"/>
      <c r="O554" s="21" t="s">
        <v>35</v>
      </c>
      <c r="P554" s="22"/>
    </row>
    <row r="555" spans="1:16" ht="15.75" x14ac:dyDescent="0.25">
      <c r="A555" s="19"/>
      <c r="B555" s="20"/>
      <c r="C555" s="10">
        <v>21</v>
      </c>
      <c r="D555" s="10">
        <v>5</v>
      </c>
      <c r="E555" s="10"/>
      <c r="F555" s="10" t="s">
        <v>23</v>
      </c>
      <c r="G555" s="10"/>
      <c r="H555" s="11"/>
      <c r="I555" s="89"/>
      <c r="J555" s="102"/>
      <c r="K555" s="11"/>
      <c r="L555" s="58"/>
      <c r="M555" s="11"/>
      <c r="N555" s="10"/>
      <c r="O555" s="21" t="s">
        <v>35</v>
      </c>
      <c r="P555" s="22"/>
    </row>
    <row r="556" spans="1:16" ht="15.75" x14ac:dyDescent="0.25">
      <c r="A556" s="19"/>
      <c r="B556" s="20"/>
      <c r="C556" s="10">
        <v>21</v>
      </c>
      <c r="D556" s="10">
        <v>5</v>
      </c>
      <c r="E556" s="10"/>
      <c r="F556" s="10" t="s">
        <v>23</v>
      </c>
      <c r="G556" s="10"/>
      <c r="H556" s="11"/>
      <c r="I556" s="89"/>
      <c r="J556" s="102"/>
      <c r="K556" s="11"/>
      <c r="L556" s="58"/>
      <c r="M556" s="11"/>
      <c r="N556" s="10"/>
      <c r="O556" s="21" t="s">
        <v>35</v>
      </c>
      <c r="P556" s="22"/>
    </row>
    <row r="557" spans="1:16" ht="15.75" x14ac:dyDescent="0.25">
      <c r="A557" s="19"/>
      <c r="B557" s="20"/>
      <c r="C557" s="10">
        <v>11</v>
      </c>
      <c r="D557" s="10">
        <v>5</v>
      </c>
      <c r="E557" s="10"/>
      <c r="F557" s="10" t="s">
        <v>23</v>
      </c>
      <c r="G557" s="10"/>
      <c r="H557" s="11"/>
      <c r="I557" s="89"/>
      <c r="J557" s="102"/>
      <c r="K557" s="11"/>
      <c r="L557" s="58"/>
      <c r="M557" s="11"/>
      <c r="N557" s="10"/>
      <c r="O557" s="21" t="s">
        <v>115</v>
      </c>
      <c r="P557" s="22"/>
    </row>
    <row r="558" spans="1:16" ht="15.75" x14ac:dyDescent="0.25">
      <c r="A558" s="19"/>
      <c r="B558" s="20"/>
      <c r="C558" s="10">
        <v>11</v>
      </c>
      <c r="D558" s="10">
        <v>5</v>
      </c>
      <c r="E558" s="10"/>
      <c r="F558" s="10" t="s">
        <v>23</v>
      </c>
      <c r="G558" s="10"/>
      <c r="H558" s="11"/>
      <c r="I558" s="89"/>
      <c r="J558" s="102"/>
      <c r="K558" s="11"/>
      <c r="L558" s="58"/>
      <c r="M558" s="11"/>
      <c r="N558" s="10"/>
      <c r="O558" s="21" t="s">
        <v>115</v>
      </c>
      <c r="P558" s="22"/>
    </row>
    <row r="559" spans="1:16" ht="15.75" x14ac:dyDescent="0.25">
      <c r="A559" s="19"/>
      <c r="B559" s="20"/>
      <c r="C559" s="10"/>
      <c r="D559" s="10"/>
      <c r="E559" s="10">
        <f t="shared" si="85"/>
        <v>0</v>
      </c>
      <c r="F559" s="10"/>
      <c r="G559" s="20"/>
      <c r="H559" s="41"/>
      <c r="I559" s="103"/>
      <c r="J559" s="99"/>
      <c r="K559" s="41"/>
      <c r="L559" s="57"/>
      <c r="M559" s="41"/>
      <c r="N559" s="41"/>
      <c r="O559" s="21"/>
      <c r="P559" s="22"/>
    </row>
    <row r="560" spans="1:16" ht="15.75" x14ac:dyDescent="0.25">
      <c r="A560" s="19"/>
      <c r="B560" s="20"/>
      <c r="C560" s="10">
        <v>10</v>
      </c>
      <c r="D560" s="10">
        <v>5</v>
      </c>
      <c r="E560" s="10"/>
      <c r="F560" s="10" t="s">
        <v>23</v>
      </c>
      <c r="G560" s="10"/>
      <c r="H560" s="11"/>
      <c r="I560" s="89"/>
      <c r="J560" s="102"/>
      <c r="K560" s="11"/>
      <c r="L560" s="58"/>
      <c r="M560" s="11"/>
      <c r="N560" s="10"/>
      <c r="O560" s="21" t="s">
        <v>100</v>
      </c>
      <c r="P560" s="22"/>
    </row>
    <row r="561" spans="1:16" ht="15.75" x14ac:dyDescent="0.25">
      <c r="A561" s="19"/>
      <c r="B561" s="20"/>
      <c r="C561" s="10">
        <v>10</v>
      </c>
      <c r="D561" s="10">
        <v>5</v>
      </c>
      <c r="E561" s="10"/>
      <c r="F561" s="10" t="s">
        <v>23</v>
      </c>
      <c r="G561" s="10"/>
      <c r="H561" s="11"/>
      <c r="I561" s="89"/>
      <c r="J561" s="102"/>
      <c r="K561" s="11"/>
      <c r="L561" s="58"/>
      <c r="M561" s="11"/>
      <c r="N561" s="10"/>
      <c r="O561" s="21" t="s">
        <v>100</v>
      </c>
      <c r="P561" s="22"/>
    </row>
    <row r="562" spans="1:16" ht="15.75" x14ac:dyDescent="0.25">
      <c r="A562" s="19"/>
      <c r="B562" s="20"/>
      <c r="C562" s="10">
        <v>10</v>
      </c>
      <c r="D562" s="10">
        <v>5</v>
      </c>
      <c r="E562" s="10"/>
      <c r="F562" s="10" t="s">
        <v>23</v>
      </c>
      <c r="G562" s="10"/>
      <c r="H562" s="11"/>
      <c r="I562" s="89"/>
      <c r="J562" s="102"/>
      <c r="K562" s="11"/>
      <c r="L562" s="58"/>
      <c r="M562" s="11"/>
      <c r="N562" s="10"/>
      <c r="O562" s="21" t="s">
        <v>100</v>
      </c>
      <c r="P562" s="22"/>
    </row>
    <row r="563" spans="1:16" ht="15.75" x14ac:dyDescent="0.25">
      <c r="A563" s="19"/>
      <c r="B563" s="20"/>
      <c r="C563" s="10">
        <v>10</v>
      </c>
      <c r="D563" s="10">
        <v>5</v>
      </c>
      <c r="E563" s="10"/>
      <c r="F563" s="10" t="s">
        <v>23</v>
      </c>
      <c r="G563" s="10"/>
      <c r="H563" s="11"/>
      <c r="I563" s="89"/>
      <c r="J563" s="102"/>
      <c r="K563" s="11"/>
      <c r="L563" s="58"/>
      <c r="M563" s="11"/>
      <c r="N563" s="10"/>
      <c r="O563" s="21" t="s">
        <v>100</v>
      </c>
      <c r="P563" s="22"/>
    </row>
    <row r="564" spans="1:16" ht="15.75" x14ac:dyDescent="0.25">
      <c r="A564" s="19"/>
      <c r="B564" s="20"/>
      <c r="C564" s="10"/>
      <c r="D564" s="10"/>
      <c r="E564" s="10">
        <f t="shared" si="85"/>
        <v>0</v>
      </c>
      <c r="F564" s="10"/>
      <c r="G564" s="20"/>
      <c r="H564" s="41"/>
      <c r="I564" s="103"/>
      <c r="J564" s="99"/>
      <c r="K564" s="41"/>
      <c r="L564" s="57"/>
      <c r="M564" s="41"/>
      <c r="N564" s="41"/>
      <c r="O564" s="21"/>
      <c r="P564" s="22"/>
    </row>
    <row r="565" spans="1:16" ht="15.75" x14ac:dyDescent="0.25">
      <c r="A565" s="19"/>
      <c r="B565" s="20"/>
      <c r="C565" s="10">
        <v>38</v>
      </c>
      <c r="D565" s="10">
        <v>5</v>
      </c>
      <c r="E565" s="10"/>
      <c r="F565" s="10" t="s">
        <v>23</v>
      </c>
      <c r="G565" s="10"/>
      <c r="H565" s="11"/>
      <c r="I565" s="89"/>
      <c r="J565" s="102"/>
      <c r="K565" s="11"/>
      <c r="L565" s="58"/>
      <c r="M565" s="11"/>
      <c r="N565" s="10"/>
      <c r="O565" s="21" t="s">
        <v>111</v>
      </c>
      <c r="P565" s="22"/>
    </row>
    <row r="566" spans="1:16" ht="15.75" x14ac:dyDescent="0.25">
      <c r="A566" s="19"/>
      <c r="B566" s="20"/>
      <c r="C566" s="10">
        <v>38</v>
      </c>
      <c r="D566" s="10">
        <v>5</v>
      </c>
      <c r="E566" s="10"/>
      <c r="F566" s="10" t="s">
        <v>23</v>
      </c>
      <c r="G566" s="10"/>
      <c r="H566" s="11"/>
      <c r="I566" s="89"/>
      <c r="J566" s="102"/>
      <c r="K566" s="11"/>
      <c r="L566" s="58"/>
      <c r="M566" s="11"/>
      <c r="N566" s="10"/>
      <c r="O566" s="21" t="s">
        <v>111</v>
      </c>
      <c r="P566" s="22"/>
    </row>
    <row r="567" spans="1:16" ht="15.75" x14ac:dyDescent="0.25">
      <c r="A567" s="19"/>
      <c r="B567" s="20"/>
      <c r="C567" s="10">
        <v>38</v>
      </c>
      <c r="D567" s="10">
        <v>5</v>
      </c>
      <c r="E567" s="10"/>
      <c r="F567" s="10" t="s">
        <v>23</v>
      </c>
      <c r="G567" s="10"/>
      <c r="H567" s="11"/>
      <c r="I567" s="89"/>
      <c r="J567" s="102"/>
      <c r="K567" s="11"/>
      <c r="L567" s="58"/>
      <c r="M567" s="11"/>
      <c r="N567" s="10"/>
      <c r="O567" s="21" t="s">
        <v>111</v>
      </c>
      <c r="P567" s="22"/>
    </row>
    <row r="568" spans="1:16" ht="15.75" x14ac:dyDescent="0.25">
      <c r="A568" s="19"/>
      <c r="B568" s="20"/>
      <c r="C568" s="10"/>
      <c r="D568" s="10"/>
      <c r="E568" s="10">
        <f t="shared" si="85"/>
        <v>0</v>
      </c>
      <c r="F568" s="10"/>
      <c r="G568" s="20"/>
      <c r="H568" s="41"/>
      <c r="I568" s="103"/>
      <c r="J568" s="99"/>
      <c r="K568" s="41"/>
      <c r="L568" s="57"/>
      <c r="M568" s="41"/>
      <c r="N568" s="41"/>
      <c r="O568" s="21"/>
      <c r="P568" s="22"/>
    </row>
    <row r="569" spans="1:16" ht="15.75" x14ac:dyDescent="0.25">
      <c r="A569" s="19"/>
      <c r="B569" s="20"/>
      <c r="C569" s="10">
        <v>22</v>
      </c>
      <c r="D569" s="10">
        <v>5</v>
      </c>
      <c r="E569" s="10"/>
      <c r="F569" s="10" t="s">
        <v>36</v>
      </c>
      <c r="G569" s="10"/>
      <c r="H569" s="11"/>
      <c r="I569" s="89"/>
      <c r="J569" s="102"/>
      <c r="K569" s="11"/>
      <c r="L569" s="58"/>
      <c r="M569" s="11"/>
      <c r="N569" s="10"/>
      <c r="O569" s="21" t="s">
        <v>86</v>
      </c>
      <c r="P569" s="22"/>
    </row>
    <row r="570" spans="1:16" ht="15.75" x14ac:dyDescent="0.25">
      <c r="A570" s="19"/>
      <c r="B570" s="20"/>
      <c r="C570" s="10">
        <v>22</v>
      </c>
      <c r="D570" s="10">
        <v>5</v>
      </c>
      <c r="E570" s="10"/>
      <c r="F570" s="10" t="s">
        <v>36</v>
      </c>
      <c r="G570" s="10"/>
      <c r="H570" s="11"/>
      <c r="I570" s="89"/>
      <c r="J570" s="102"/>
      <c r="K570" s="11"/>
      <c r="L570" s="58"/>
      <c r="M570" s="11"/>
      <c r="N570" s="10"/>
      <c r="O570" s="21" t="s">
        <v>86</v>
      </c>
      <c r="P570" s="22"/>
    </row>
    <row r="571" spans="1:16" ht="15.75" x14ac:dyDescent="0.25">
      <c r="A571" s="19"/>
      <c r="B571" s="20"/>
      <c r="C571" s="10">
        <v>22</v>
      </c>
      <c r="D571" s="10">
        <v>5</v>
      </c>
      <c r="E571" s="10"/>
      <c r="F571" s="10" t="s">
        <v>36</v>
      </c>
      <c r="G571" s="10"/>
      <c r="H571" s="11"/>
      <c r="I571" s="89"/>
      <c r="J571" s="102"/>
      <c r="K571" s="11"/>
      <c r="L571" s="58"/>
      <c r="M571" s="11"/>
      <c r="N571" s="10"/>
      <c r="O571" s="21" t="s">
        <v>86</v>
      </c>
      <c r="P571" s="22"/>
    </row>
    <row r="572" spans="1:16" ht="15.75" x14ac:dyDescent="0.25">
      <c r="A572" s="19"/>
      <c r="B572" s="20"/>
      <c r="C572" s="20"/>
      <c r="D572" s="20"/>
      <c r="E572" s="10">
        <f t="shared" si="85"/>
        <v>0</v>
      </c>
      <c r="F572" s="20"/>
      <c r="G572" s="20"/>
      <c r="H572" s="41"/>
      <c r="I572" s="103"/>
      <c r="J572" s="99"/>
      <c r="K572" s="41"/>
      <c r="L572" s="57"/>
      <c r="M572" s="41"/>
      <c r="N572" s="41"/>
      <c r="O572" s="20"/>
      <c r="P572" s="22"/>
    </row>
    <row r="573" spans="1:16" ht="15.75" x14ac:dyDescent="0.25">
      <c r="A573" s="19"/>
      <c r="B573" s="20"/>
      <c r="C573" s="10">
        <v>47</v>
      </c>
      <c r="D573" s="10">
        <v>5</v>
      </c>
      <c r="E573" s="10"/>
      <c r="F573" s="10" t="s">
        <v>23</v>
      </c>
      <c r="G573" s="10"/>
      <c r="H573" s="11"/>
      <c r="I573" s="89"/>
      <c r="J573" s="102"/>
      <c r="K573" s="11"/>
      <c r="L573" s="58"/>
      <c r="M573" s="11"/>
      <c r="N573" s="10"/>
      <c r="O573" s="21" t="s">
        <v>68</v>
      </c>
      <c r="P573" s="22"/>
    </row>
    <row r="574" spans="1:16" ht="15.75" x14ac:dyDescent="0.25">
      <c r="A574" s="19"/>
      <c r="B574" s="20"/>
      <c r="C574" s="10"/>
      <c r="D574" s="11"/>
      <c r="E574" s="10">
        <f t="shared" si="85"/>
        <v>0</v>
      </c>
      <c r="F574" s="11"/>
      <c r="G574" s="20"/>
      <c r="H574" s="41"/>
      <c r="I574" s="103"/>
      <c r="J574" s="99"/>
      <c r="K574" s="41"/>
      <c r="L574" s="57"/>
      <c r="M574" s="41"/>
      <c r="N574" s="41"/>
      <c r="O574" s="21"/>
      <c r="P574" s="22"/>
    </row>
    <row r="575" spans="1:16" ht="15.75" x14ac:dyDescent="0.25">
      <c r="A575" s="19"/>
      <c r="B575" s="20"/>
      <c r="C575" s="10">
        <v>17</v>
      </c>
      <c r="D575" s="10">
        <v>10</v>
      </c>
      <c r="E575" s="10"/>
      <c r="F575" s="10" t="s">
        <v>23</v>
      </c>
      <c r="G575" s="10"/>
      <c r="H575" s="11"/>
      <c r="I575" s="89"/>
      <c r="J575" s="102"/>
      <c r="K575" s="11"/>
      <c r="L575" s="58"/>
      <c r="M575" s="11"/>
      <c r="N575" s="10"/>
      <c r="O575" s="21" t="s">
        <v>55</v>
      </c>
      <c r="P575" s="22"/>
    </row>
    <row r="576" spans="1:16" ht="15.75" x14ac:dyDescent="0.25">
      <c r="A576" s="19"/>
      <c r="B576" s="20"/>
      <c r="C576" s="10"/>
      <c r="D576" s="10"/>
      <c r="E576" s="10">
        <f t="shared" si="85"/>
        <v>0</v>
      </c>
      <c r="F576" s="10"/>
      <c r="G576" s="20"/>
      <c r="H576" s="41"/>
      <c r="I576" s="103"/>
      <c r="J576" s="99"/>
      <c r="K576" s="41"/>
      <c r="L576" s="57"/>
      <c r="M576" s="41"/>
      <c r="N576" s="41"/>
      <c r="O576" s="21"/>
      <c r="P576" s="22"/>
    </row>
    <row r="577" spans="1:16" ht="15.75" x14ac:dyDescent="0.25">
      <c r="A577" s="19"/>
      <c r="B577" s="20"/>
      <c r="C577" s="10">
        <v>22</v>
      </c>
      <c r="D577" s="10">
        <v>10</v>
      </c>
      <c r="E577" s="37"/>
      <c r="F577" s="10" t="s">
        <v>23</v>
      </c>
      <c r="G577" s="10"/>
      <c r="H577" s="11"/>
      <c r="I577" s="89"/>
      <c r="J577" s="102"/>
      <c r="K577" s="11"/>
      <c r="L577" s="58"/>
      <c r="M577" s="11"/>
      <c r="N577" s="10"/>
      <c r="O577" s="21" t="s">
        <v>29</v>
      </c>
      <c r="P577" s="22"/>
    </row>
    <row r="578" spans="1:16" ht="15.75" x14ac:dyDescent="0.25">
      <c r="A578" s="19"/>
      <c r="B578" s="20"/>
      <c r="C578" s="10"/>
      <c r="D578" s="10"/>
      <c r="E578" s="10">
        <f t="shared" si="85"/>
        <v>0</v>
      </c>
      <c r="F578" s="10"/>
      <c r="G578" s="20"/>
      <c r="H578" s="41"/>
      <c r="I578" s="103"/>
      <c r="J578" s="99"/>
      <c r="K578" s="41"/>
      <c r="L578" s="57"/>
      <c r="M578" s="41"/>
      <c r="N578" s="41"/>
      <c r="O578" s="21"/>
      <c r="P578" s="22"/>
    </row>
    <row r="579" spans="1:16" ht="15.75" x14ac:dyDescent="0.25">
      <c r="A579" s="19"/>
      <c r="B579" s="20"/>
      <c r="C579" s="10">
        <v>34</v>
      </c>
      <c r="D579" s="10">
        <v>5</v>
      </c>
      <c r="E579" s="10"/>
      <c r="F579" s="10" t="s">
        <v>23</v>
      </c>
      <c r="G579" s="10"/>
      <c r="H579" s="11"/>
      <c r="I579" s="89"/>
      <c r="J579" s="102"/>
      <c r="K579" s="11"/>
      <c r="L579" s="58"/>
      <c r="M579" s="11"/>
      <c r="N579" s="10"/>
      <c r="O579" s="21" t="s">
        <v>89</v>
      </c>
      <c r="P579" s="22"/>
    </row>
    <row r="580" spans="1:16" ht="15.75" x14ac:dyDescent="0.25">
      <c r="A580" s="19"/>
      <c r="B580" s="20"/>
      <c r="C580" s="20"/>
      <c r="D580" s="20"/>
      <c r="E580" s="10">
        <f t="shared" si="85"/>
        <v>0</v>
      </c>
      <c r="F580" s="20"/>
      <c r="G580" s="20"/>
      <c r="H580" s="41"/>
      <c r="I580" s="103"/>
      <c r="J580" s="99"/>
      <c r="K580" s="41"/>
      <c r="L580" s="57"/>
      <c r="M580" s="41"/>
      <c r="N580" s="41"/>
      <c r="O580" s="20"/>
      <c r="P580" s="22"/>
    </row>
    <row r="581" spans="1:16" ht="15.75" x14ac:dyDescent="0.25">
      <c r="A581" s="19"/>
      <c r="B581" s="20"/>
      <c r="C581" s="10">
        <v>14</v>
      </c>
      <c r="D581" s="10">
        <v>5</v>
      </c>
      <c r="E581" s="10"/>
      <c r="F581" s="10" t="s">
        <v>25</v>
      </c>
      <c r="G581" s="10"/>
      <c r="H581" s="11"/>
      <c r="I581" s="89"/>
      <c r="J581" s="102"/>
      <c r="K581" s="11"/>
      <c r="L581" s="58"/>
      <c r="M581" s="11"/>
      <c r="N581" s="10"/>
      <c r="O581" s="21" t="s">
        <v>126</v>
      </c>
      <c r="P581" s="22"/>
    </row>
    <row r="582" spans="1:16" ht="15.75" x14ac:dyDescent="0.25">
      <c r="A582" s="19"/>
      <c r="B582" s="20"/>
      <c r="C582" s="10">
        <v>14</v>
      </c>
      <c r="D582" s="10">
        <v>5</v>
      </c>
      <c r="E582" s="10"/>
      <c r="F582" s="10" t="s">
        <v>25</v>
      </c>
      <c r="G582" s="10"/>
      <c r="H582" s="11"/>
      <c r="I582" s="89"/>
      <c r="J582" s="102"/>
      <c r="K582" s="11"/>
      <c r="L582" s="58"/>
      <c r="M582" s="11"/>
      <c r="N582" s="10"/>
      <c r="O582" s="21" t="s">
        <v>126</v>
      </c>
      <c r="P582" s="22"/>
    </row>
    <row r="583" spans="1:16" ht="15.75" x14ac:dyDescent="0.25">
      <c r="A583" s="19"/>
      <c r="B583" s="20"/>
      <c r="C583" s="20"/>
      <c r="D583" s="20"/>
      <c r="E583" s="10">
        <f t="shared" si="85"/>
        <v>0</v>
      </c>
      <c r="F583" s="20"/>
      <c r="G583" s="20"/>
      <c r="H583" s="41"/>
      <c r="I583" s="103"/>
      <c r="J583" s="99"/>
      <c r="K583" s="41"/>
      <c r="L583" s="57"/>
      <c r="M583" s="41"/>
      <c r="N583" s="41"/>
      <c r="O583" s="20"/>
      <c r="P583" s="22"/>
    </row>
    <row r="584" spans="1:16" ht="15.75" x14ac:dyDescent="0.25">
      <c r="A584" s="19"/>
      <c r="B584" s="20"/>
      <c r="C584" s="10">
        <v>34</v>
      </c>
      <c r="D584" s="10">
        <v>10</v>
      </c>
      <c r="E584" s="10"/>
      <c r="F584" s="10" t="s">
        <v>25</v>
      </c>
      <c r="G584" s="10"/>
      <c r="H584" s="11"/>
      <c r="I584" s="89"/>
      <c r="J584" s="102"/>
      <c r="K584" s="11"/>
      <c r="L584" s="58"/>
      <c r="M584" s="11"/>
      <c r="N584" s="10"/>
      <c r="O584" s="21" t="s">
        <v>51</v>
      </c>
      <c r="P584" s="22"/>
    </row>
    <row r="585" spans="1:16" ht="15.75" x14ac:dyDescent="0.25">
      <c r="A585" s="19"/>
      <c r="B585" s="20"/>
      <c r="C585" s="10">
        <v>33</v>
      </c>
      <c r="D585" s="10">
        <v>10</v>
      </c>
      <c r="E585" s="10"/>
      <c r="F585" s="10" t="s">
        <v>25</v>
      </c>
      <c r="G585" s="10"/>
      <c r="H585" s="11"/>
      <c r="I585" s="89"/>
      <c r="J585" s="102"/>
      <c r="K585" s="11"/>
      <c r="L585" s="58"/>
      <c r="M585" s="11"/>
      <c r="N585" s="10"/>
      <c r="O585" s="21" t="s">
        <v>51</v>
      </c>
      <c r="P585" s="22"/>
    </row>
    <row r="586" spans="1:16" ht="15.75" x14ac:dyDescent="0.25">
      <c r="A586" s="19"/>
      <c r="B586" s="20"/>
      <c r="C586" s="10">
        <v>17</v>
      </c>
      <c r="D586" s="10">
        <v>10</v>
      </c>
      <c r="E586" s="10"/>
      <c r="F586" s="10" t="s">
        <v>25</v>
      </c>
      <c r="G586" s="10"/>
      <c r="H586" s="11"/>
      <c r="I586" s="89"/>
      <c r="J586" s="102"/>
      <c r="K586" s="11"/>
      <c r="L586" s="58"/>
      <c r="M586" s="11"/>
      <c r="N586" s="10"/>
      <c r="O586" s="21" t="s">
        <v>51</v>
      </c>
      <c r="P586" s="22"/>
    </row>
    <row r="587" spans="1:16" ht="15.75" x14ac:dyDescent="0.25">
      <c r="A587" s="19"/>
      <c r="B587" s="20"/>
      <c r="C587" s="10">
        <v>98</v>
      </c>
      <c r="D587" s="10">
        <v>5</v>
      </c>
      <c r="E587" s="10"/>
      <c r="F587" s="10" t="s">
        <v>23</v>
      </c>
      <c r="G587" s="10"/>
      <c r="H587" s="11"/>
      <c r="I587" s="89"/>
      <c r="J587" s="102"/>
      <c r="K587" s="11"/>
      <c r="L587" s="58"/>
      <c r="M587" s="11"/>
      <c r="N587" s="10"/>
      <c r="O587" s="21" t="s">
        <v>51</v>
      </c>
      <c r="P587" s="22"/>
    </row>
    <row r="588" spans="1:16" ht="15.75" x14ac:dyDescent="0.25">
      <c r="A588" s="19"/>
      <c r="B588" s="20"/>
      <c r="C588" s="10">
        <v>80</v>
      </c>
      <c r="D588" s="10">
        <v>5</v>
      </c>
      <c r="E588" s="10"/>
      <c r="F588" s="10" t="s">
        <v>23</v>
      </c>
      <c r="G588" s="10"/>
      <c r="H588" s="11"/>
      <c r="I588" s="89"/>
      <c r="J588" s="102"/>
      <c r="K588" s="11"/>
      <c r="L588" s="58"/>
      <c r="M588" s="11"/>
      <c r="N588" s="10"/>
      <c r="O588" s="21" t="s">
        <v>51</v>
      </c>
      <c r="P588" s="22"/>
    </row>
    <row r="589" spans="1:16" ht="15.75" x14ac:dyDescent="0.25">
      <c r="A589" s="19"/>
      <c r="B589" s="20"/>
      <c r="C589" s="10">
        <v>25</v>
      </c>
      <c r="D589" s="10">
        <v>5</v>
      </c>
      <c r="E589" s="10"/>
      <c r="F589" s="10" t="s">
        <v>25</v>
      </c>
      <c r="G589" s="10"/>
      <c r="H589" s="11"/>
      <c r="I589" s="89"/>
      <c r="J589" s="102"/>
      <c r="K589" s="11"/>
      <c r="L589" s="58"/>
      <c r="M589" s="11"/>
      <c r="N589" s="10"/>
      <c r="O589" s="21" t="s">
        <v>51</v>
      </c>
      <c r="P589" s="22"/>
    </row>
    <row r="590" spans="1:16" ht="15.75" x14ac:dyDescent="0.25">
      <c r="A590" s="19"/>
      <c r="B590" s="20"/>
      <c r="C590" s="10">
        <v>148</v>
      </c>
      <c r="D590" s="10">
        <v>5</v>
      </c>
      <c r="E590" s="10"/>
      <c r="F590" s="10" t="s">
        <v>25</v>
      </c>
      <c r="G590" s="10"/>
      <c r="H590" s="11"/>
      <c r="I590" s="89"/>
      <c r="J590" s="102"/>
      <c r="K590" s="11"/>
      <c r="L590" s="58"/>
      <c r="M590" s="11"/>
      <c r="N590" s="10"/>
      <c r="O590" s="21" t="s">
        <v>51</v>
      </c>
      <c r="P590" s="22"/>
    </row>
    <row r="591" spans="1:16" ht="15.75" x14ac:dyDescent="0.25">
      <c r="A591" s="19"/>
      <c r="B591" s="20"/>
      <c r="C591" s="10">
        <v>43</v>
      </c>
      <c r="D591" s="10">
        <v>5</v>
      </c>
      <c r="E591" s="10"/>
      <c r="F591" s="10" t="s">
        <v>25</v>
      </c>
      <c r="G591" s="10"/>
      <c r="H591" s="11"/>
      <c r="I591" s="89"/>
      <c r="J591" s="102"/>
      <c r="K591" s="11"/>
      <c r="L591" s="58"/>
      <c r="M591" s="11"/>
      <c r="N591" s="10"/>
      <c r="O591" s="21" t="s">
        <v>51</v>
      </c>
      <c r="P591" s="22"/>
    </row>
    <row r="592" spans="1:16" ht="15.75" x14ac:dyDescent="0.25">
      <c r="A592" s="19"/>
      <c r="B592" s="20"/>
      <c r="C592" s="10"/>
      <c r="D592" s="10"/>
      <c r="E592" s="10">
        <f t="shared" si="85"/>
        <v>0</v>
      </c>
      <c r="F592" s="10"/>
      <c r="G592" s="20"/>
      <c r="H592" s="41"/>
      <c r="I592" s="103"/>
      <c r="J592" s="99"/>
      <c r="K592" s="41"/>
      <c r="L592" s="57"/>
      <c r="M592" s="41"/>
      <c r="N592" s="41"/>
      <c r="O592" s="21"/>
      <c r="P592" s="22"/>
    </row>
    <row r="593" spans="1:16" ht="15.75" x14ac:dyDescent="0.25">
      <c r="A593" s="19"/>
      <c r="B593" s="20"/>
      <c r="C593" s="10">
        <v>35</v>
      </c>
      <c r="D593" s="10">
        <v>5</v>
      </c>
      <c r="E593" s="10"/>
      <c r="F593" s="10" t="s">
        <v>25</v>
      </c>
      <c r="G593" s="10"/>
      <c r="H593" s="11"/>
      <c r="I593" s="89"/>
      <c r="J593" s="102"/>
      <c r="K593" s="11"/>
      <c r="L593" s="58"/>
      <c r="M593" s="11"/>
      <c r="N593" s="10"/>
      <c r="O593" s="21" t="s">
        <v>72</v>
      </c>
      <c r="P593" s="22"/>
    </row>
    <row r="594" spans="1:16" ht="15.75" x14ac:dyDescent="0.25">
      <c r="A594" s="19"/>
      <c r="B594" s="20"/>
      <c r="C594" s="10">
        <v>35</v>
      </c>
      <c r="D594" s="10">
        <v>5</v>
      </c>
      <c r="E594" s="10"/>
      <c r="F594" s="10" t="s">
        <v>25</v>
      </c>
      <c r="G594" s="10"/>
      <c r="H594" s="11"/>
      <c r="I594" s="89"/>
      <c r="J594" s="102"/>
      <c r="K594" s="11"/>
      <c r="L594" s="58"/>
      <c r="M594" s="11"/>
      <c r="N594" s="10"/>
      <c r="O594" s="21" t="s">
        <v>72</v>
      </c>
      <c r="P594" s="22"/>
    </row>
    <row r="595" spans="1:16" ht="15.75" x14ac:dyDescent="0.25">
      <c r="A595" s="19"/>
      <c r="B595" s="20"/>
      <c r="C595" s="10">
        <v>35</v>
      </c>
      <c r="D595" s="10">
        <v>5</v>
      </c>
      <c r="E595" s="10"/>
      <c r="F595" s="10" t="s">
        <v>25</v>
      </c>
      <c r="G595" s="10"/>
      <c r="H595" s="11"/>
      <c r="I595" s="89"/>
      <c r="J595" s="102"/>
      <c r="K595" s="11"/>
      <c r="L595" s="58"/>
      <c r="M595" s="11"/>
      <c r="N595" s="10"/>
      <c r="O595" s="21" t="s">
        <v>72</v>
      </c>
      <c r="P595" s="22"/>
    </row>
    <row r="596" spans="1:16" ht="15.75" thickBot="1" x14ac:dyDescent="0.3">
      <c r="A596" s="24"/>
      <c r="B596" s="25"/>
      <c r="C596" s="25"/>
      <c r="D596" s="25"/>
      <c r="E596" s="31">
        <f t="shared" si="85"/>
        <v>0</v>
      </c>
      <c r="F596" s="26"/>
      <c r="G596" s="25"/>
      <c r="H596" s="31"/>
      <c r="I596" s="91"/>
      <c r="J596" s="101"/>
      <c r="K596" s="31"/>
      <c r="L596" s="60"/>
      <c r="M596" s="31"/>
      <c r="N596" s="31"/>
      <c r="O596" s="25"/>
      <c r="P596" s="27"/>
    </row>
    <row r="597" spans="1:16" ht="15.75" thickTop="1" x14ac:dyDescent="0.25">
      <c r="A597" s="28"/>
      <c r="B597" s="28"/>
      <c r="C597" s="28"/>
      <c r="D597" s="28"/>
      <c r="E597" s="28"/>
      <c r="F597" s="29"/>
      <c r="G597" s="28"/>
      <c r="H597" s="40"/>
      <c r="I597" s="93"/>
      <c r="J597" s="94"/>
      <c r="K597" s="40"/>
      <c r="L597" s="65"/>
      <c r="M597" s="40"/>
      <c r="N597" s="40"/>
      <c r="O597" s="28"/>
    </row>
    <row r="598" spans="1:16" x14ac:dyDescent="0.25">
      <c r="A598" s="6" t="s">
        <v>142</v>
      </c>
      <c r="B598" s="32"/>
      <c r="C598" s="32"/>
      <c r="D598" s="32"/>
      <c r="E598" s="32"/>
      <c r="F598" s="32"/>
      <c r="G598" s="32"/>
      <c r="I598" s="95"/>
      <c r="O598" s="32"/>
      <c r="P598" s="32"/>
    </row>
    <row r="599" spans="1:16" ht="15.75" x14ac:dyDescent="0.25">
      <c r="A599" s="6" t="s">
        <v>143</v>
      </c>
      <c r="B599" s="32"/>
      <c r="C599" s="32"/>
      <c r="M599" s="124" t="s">
        <v>141</v>
      </c>
      <c r="N599" s="124"/>
      <c r="O599" s="30" t="s">
        <v>131</v>
      </c>
    </row>
    <row r="601" spans="1:16" ht="19.5" customHeight="1" x14ac:dyDescent="0.25">
      <c r="A601" s="125" t="s">
        <v>140</v>
      </c>
      <c r="B601" s="125"/>
      <c r="C601" s="125"/>
      <c r="D601" s="125"/>
      <c r="E601" s="125"/>
      <c r="F601" s="125"/>
      <c r="G601" s="125"/>
      <c r="H601" s="125"/>
      <c r="I601" s="125"/>
      <c r="J601" s="125"/>
      <c r="K601" s="125"/>
      <c r="L601" s="125"/>
      <c r="M601" s="125"/>
      <c r="N601" s="125"/>
      <c r="O601" s="125"/>
      <c r="P601" s="125"/>
    </row>
    <row r="602" spans="1:16" ht="14.25" customHeight="1" x14ac:dyDescent="0.25">
      <c r="A602" s="126" t="s">
        <v>145</v>
      </c>
      <c r="B602" s="126"/>
      <c r="C602" s="126"/>
      <c r="D602" s="126"/>
      <c r="E602" s="126"/>
      <c r="F602" s="126"/>
      <c r="G602" s="126"/>
      <c r="H602" s="126"/>
      <c r="I602" s="126"/>
      <c r="J602" s="126"/>
      <c r="K602" s="126"/>
      <c r="L602" s="126"/>
      <c r="M602" s="126"/>
      <c r="N602" s="126"/>
      <c r="O602" s="126"/>
      <c r="P602" s="126"/>
    </row>
    <row r="603" spans="1:16" ht="14.25" customHeight="1" x14ac:dyDescent="0.25">
      <c r="A603" s="126"/>
      <c r="B603" s="126"/>
      <c r="C603" s="126"/>
      <c r="D603" s="126"/>
      <c r="E603" s="126"/>
      <c r="F603" s="126"/>
      <c r="G603" s="126"/>
      <c r="H603" s="126"/>
      <c r="I603" s="126"/>
      <c r="J603" s="126"/>
      <c r="K603" s="126"/>
      <c r="L603" s="126"/>
      <c r="M603" s="126"/>
      <c r="N603" s="126"/>
      <c r="O603" s="126"/>
      <c r="P603" s="126"/>
    </row>
    <row r="604" spans="1:16" x14ac:dyDescent="0.25">
      <c r="A604" s="5"/>
      <c r="B604" s="33" t="s">
        <v>132</v>
      </c>
      <c r="C604" s="33"/>
      <c r="D604" s="33"/>
      <c r="E604" s="5"/>
      <c r="F604" s="5"/>
      <c r="G604" s="5"/>
      <c r="H604" s="7"/>
      <c r="I604" s="96"/>
      <c r="J604" s="84" t="s">
        <v>133</v>
      </c>
      <c r="K604" s="7"/>
      <c r="L604" s="63"/>
      <c r="M604" s="7"/>
      <c r="N604" s="7"/>
      <c r="O604" s="5" t="s">
        <v>31</v>
      </c>
      <c r="P604" s="5"/>
    </row>
    <row r="605" spans="1:16" x14ac:dyDescent="0.25">
      <c r="A605" s="5"/>
      <c r="B605" s="5"/>
      <c r="C605" s="5"/>
      <c r="D605" s="5"/>
      <c r="E605" s="5"/>
      <c r="F605" s="5"/>
      <c r="G605" s="5"/>
      <c r="H605" s="7"/>
      <c r="I605" s="96"/>
      <c r="J605" s="84"/>
      <c r="K605" s="7"/>
      <c r="L605" s="63"/>
      <c r="M605" s="7"/>
      <c r="N605" s="7"/>
      <c r="O605" s="5"/>
      <c r="P605" s="5"/>
    </row>
    <row r="606" spans="1:16" x14ac:dyDescent="0.25">
      <c r="A606" s="5"/>
      <c r="B606" s="5"/>
      <c r="C606" s="5"/>
      <c r="D606" s="5"/>
      <c r="E606" s="5"/>
      <c r="F606" s="5"/>
      <c r="G606" s="5"/>
      <c r="H606" s="7"/>
      <c r="I606" s="96"/>
      <c r="J606" s="84"/>
      <c r="K606" s="7"/>
      <c r="L606" s="63"/>
      <c r="M606" s="7"/>
      <c r="N606" s="7"/>
      <c r="O606" s="5"/>
      <c r="P606" s="5"/>
    </row>
    <row r="607" spans="1:16" x14ac:dyDescent="0.25">
      <c r="A607" s="5" t="s">
        <v>134</v>
      </c>
      <c r="B607" s="5"/>
      <c r="C607" s="5"/>
      <c r="D607" s="5" t="s">
        <v>135</v>
      </c>
      <c r="E607" s="5"/>
      <c r="F607" s="5"/>
      <c r="G607" s="5"/>
      <c r="H607" s="7"/>
      <c r="I607" s="96"/>
      <c r="J607" s="84" t="s">
        <v>136</v>
      </c>
      <c r="K607" s="7"/>
      <c r="L607" s="63"/>
      <c r="M607" s="7"/>
      <c r="N607" s="7"/>
      <c r="O607" s="127" t="s">
        <v>137</v>
      </c>
      <c r="P607" s="127"/>
    </row>
    <row r="610" spans="1:16" x14ac:dyDescent="0.25">
      <c r="A610" s="5" t="s">
        <v>0</v>
      </c>
    </row>
    <row r="611" spans="1:16" x14ac:dyDescent="0.25">
      <c r="A611" s="5" t="s">
        <v>5</v>
      </c>
    </row>
    <row r="612" spans="1:16" ht="18.75" customHeight="1" x14ac:dyDescent="0.25">
      <c r="A612" s="139" t="s">
        <v>6</v>
      </c>
      <c r="B612" s="139"/>
      <c r="C612" s="139"/>
      <c r="D612" s="139"/>
      <c r="E612" s="139"/>
      <c r="F612" s="139"/>
      <c r="G612" s="139"/>
      <c r="H612" s="139"/>
      <c r="I612" s="139"/>
      <c r="J612" s="139"/>
      <c r="K612" s="139"/>
      <c r="L612" s="139"/>
      <c r="M612" s="139"/>
      <c r="N612" s="139"/>
      <c r="O612" s="139"/>
      <c r="P612" s="139"/>
    </row>
    <row r="613" spans="1:16" ht="14.25" customHeight="1" x14ac:dyDescent="0.25">
      <c r="A613" s="128" t="s">
        <v>7</v>
      </c>
      <c r="B613" s="128"/>
      <c r="C613" s="128"/>
      <c r="D613" s="128"/>
      <c r="E613" s="128"/>
      <c r="F613" s="128"/>
      <c r="G613" s="128"/>
      <c r="H613" s="128"/>
      <c r="I613" s="128"/>
      <c r="J613" s="128"/>
      <c r="K613" s="128"/>
      <c r="L613" s="128"/>
      <c r="M613" s="128"/>
      <c r="N613" s="128"/>
      <c r="O613" s="128"/>
      <c r="P613" s="128"/>
    </row>
    <row r="614" spans="1:16" ht="19.5" customHeight="1" x14ac:dyDescent="0.25">
      <c r="A614" s="128"/>
      <c r="B614" s="128"/>
      <c r="C614" s="128"/>
      <c r="D614" s="128"/>
      <c r="E614" s="128"/>
      <c r="F614" s="128"/>
      <c r="G614" s="128"/>
      <c r="H614" s="128"/>
      <c r="I614" s="128"/>
      <c r="J614" s="128"/>
      <c r="K614" s="128"/>
      <c r="L614" s="128"/>
      <c r="M614" s="128"/>
      <c r="N614" s="128"/>
      <c r="O614" s="128"/>
      <c r="P614" s="128"/>
    </row>
    <row r="615" spans="1:16" ht="19.5" customHeight="1" x14ac:dyDescent="0.25">
      <c r="A615" s="129" t="s">
        <v>138</v>
      </c>
      <c r="B615" s="129"/>
      <c r="C615" s="129"/>
      <c r="D615" s="129"/>
      <c r="E615" s="129"/>
      <c r="F615" s="129"/>
      <c r="G615" s="129"/>
      <c r="H615" s="129"/>
      <c r="I615" s="129"/>
      <c r="J615" s="129"/>
      <c r="K615" s="129"/>
      <c r="L615" s="129"/>
      <c r="M615" s="129"/>
      <c r="N615" s="129"/>
      <c r="O615" s="129"/>
      <c r="P615" s="129"/>
    </row>
    <row r="616" spans="1:16" s="14" customFormat="1" ht="18.75" customHeight="1" thickBot="1" x14ac:dyDescent="0.3">
      <c r="A616" s="12" t="s">
        <v>8</v>
      </c>
      <c r="B616" s="12"/>
      <c r="C616" s="12"/>
      <c r="D616" s="12" t="s">
        <v>9</v>
      </c>
      <c r="E616" s="12"/>
      <c r="F616" s="13"/>
      <c r="G616" s="12" t="s">
        <v>10</v>
      </c>
      <c r="H616" s="39"/>
      <c r="I616" s="83"/>
      <c r="J616" s="84"/>
      <c r="K616" s="7"/>
      <c r="L616" s="63"/>
      <c r="M616" s="7"/>
      <c r="N616" s="7"/>
      <c r="O616" s="13" t="s">
        <v>139</v>
      </c>
      <c r="P616" s="13"/>
    </row>
    <row r="617" spans="1:16" ht="28.5" customHeight="1" thickTop="1" thickBot="1" x14ac:dyDescent="0.3">
      <c r="A617" s="130" t="s">
        <v>144</v>
      </c>
      <c r="B617" s="130" t="s">
        <v>11</v>
      </c>
      <c r="C617" s="132" t="s">
        <v>12</v>
      </c>
      <c r="D617" s="133"/>
      <c r="E617" s="134"/>
      <c r="F617" s="130" t="s">
        <v>1</v>
      </c>
      <c r="G617" s="135" t="s">
        <v>14</v>
      </c>
      <c r="H617" s="135"/>
      <c r="I617" s="136" t="s">
        <v>15</v>
      </c>
      <c r="J617" s="136"/>
      <c r="K617" s="135" t="s">
        <v>18</v>
      </c>
      <c r="L617" s="135"/>
      <c r="M617" s="135" t="s">
        <v>19</v>
      </c>
      <c r="N617" s="135"/>
      <c r="O617" s="137" t="s">
        <v>2</v>
      </c>
      <c r="P617" s="137" t="s">
        <v>20</v>
      </c>
    </row>
    <row r="618" spans="1:16" ht="17.25" thickTop="1" thickBot="1" x14ac:dyDescent="0.3">
      <c r="A618" s="131"/>
      <c r="B618" s="131"/>
      <c r="C618" s="15" t="s">
        <v>13</v>
      </c>
      <c r="D618" s="15" t="s">
        <v>3</v>
      </c>
      <c r="E618" s="15" t="s">
        <v>4</v>
      </c>
      <c r="F618" s="131"/>
      <c r="G618" s="34" t="s">
        <v>16</v>
      </c>
      <c r="H618" s="15" t="s">
        <v>17</v>
      </c>
      <c r="I618" s="85" t="s">
        <v>16</v>
      </c>
      <c r="J618" s="86" t="s">
        <v>17</v>
      </c>
      <c r="K618" s="34" t="s">
        <v>16</v>
      </c>
      <c r="L618" s="64" t="s">
        <v>17</v>
      </c>
      <c r="M618" s="34" t="s">
        <v>16</v>
      </c>
      <c r="N618" s="15" t="s">
        <v>17</v>
      </c>
      <c r="O618" s="138"/>
      <c r="P618" s="138"/>
    </row>
    <row r="619" spans="1:16" ht="16.5" thickTop="1" x14ac:dyDescent="0.25">
      <c r="A619" s="16"/>
      <c r="B619" s="17"/>
      <c r="C619" s="10">
        <v>45</v>
      </c>
      <c r="D619" s="10">
        <v>10</v>
      </c>
      <c r="E619" s="10"/>
      <c r="F619" s="10" t="s">
        <v>23</v>
      </c>
      <c r="G619" s="10"/>
      <c r="H619" s="11"/>
      <c r="I619" s="89"/>
      <c r="J619" s="102"/>
      <c r="K619" s="11"/>
      <c r="L619" s="58"/>
      <c r="M619" s="11"/>
      <c r="N619" s="10"/>
      <c r="O619" s="21" t="s">
        <v>57</v>
      </c>
      <c r="P619" s="18"/>
    </row>
    <row r="620" spans="1:16" ht="15.75" x14ac:dyDescent="0.25">
      <c r="A620" s="19"/>
      <c r="B620" s="20"/>
      <c r="C620" s="10">
        <v>55</v>
      </c>
      <c r="D620" s="10">
        <v>5</v>
      </c>
      <c r="E620" s="10"/>
      <c r="F620" s="10" t="s">
        <v>23</v>
      </c>
      <c r="G620" s="10"/>
      <c r="H620" s="11"/>
      <c r="I620" s="89"/>
      <c r="J620" s="102"/>
      <c r="K620" s="11"/>
      <c r="L620" s="58"/>
      <c r="M620" s="11"/>
      <c r="N620" s="10"/>
      <c r="O620" s="21" t="s">
        <v>57</v>
      </c>
      <c r="P620" s="22"/>
    </row>
    <row r="621" spans="1:16" ht="15.75" x14ac:dyDescent="0.25">
      <c r="A621" s="19"/>
      <c r="B621" s="20"/>
      <c r="C621" s="10">
        <v>24</v>
      </c>
      <c r="D621" s="10">
        <v>5</v>
      </c>
      <c r="E621" s="10"/>
      <c r="F621" s="10" t="s">
        <v>36</v>
      </c>
      <c r="G621" s="10"/>
      <c r="H621" s="11"/>
      <c r="I621" s="89"/>
      <c r="J621" s="102"/>
      <c r="K621" s="11"/>
      <c r="L621" s="58"/>
      <c r="M621" s="11"/>
      <c r="N621" s="10"/>
      <c r="O621" s="21" t="s">
        <v>57</v>
      </c>
      <c r="P621" s="22"/>
    </row>
    <row r="622" spans="1:16" ht="15.75" x14ac:dyDescent="0.25">
      <c r="A622" s="19"/>
      <c r="B622" s="20"/>
      <c r="C622" s="10">
        <v>24</v>
      </c>
      <c r="D622" s="10">
        <v>5</v>
      </c>
      <c r="E622" s="10"/>
      <c r="F622" s="10" t="s">
        <v>36</v>
      </c>
      <c r="G622" s="10"/>
      <c r="H622" s="11"/>
      <c r="I622" s="89"/>
      <c r="J622" s="102"/>
      <c r="K622" s="11"/>
      <c r="L622" s="58"/>
      <c r="M622" s="11"/>
      <c r="N622" s="10"/>
      <c r="O622" s="21" t="s">
        <v>57</v>
      </c>
      <c r="P622" s="22"/>
    </row>
    <row r="623" spans="1:16" ht="15.75" x14ac:dyDescent="0.25">
      <c r="A623" s="19"/>
      <c r="B623" s="20"/>
      <c r="C623" s="10">
        <v>24</v>
      </c>
      <c r="D623" s="10">
        <v>5</v>
      </c>
      <c r="E623" s="10"/>
      <c r="F623" s="10" t="s">
        <v>36</v>
      </c>
      <c r="G623" s="10"/>
      <c r="H623" s="11"/>
      <c r="I623" s="89"/>
      <c r="J623" s="102"/>
      <c r="K623" s="11"/>
      <c r="L623" s="58"/>
      <c r="M623" s="11"/>
      <c r="N623" s="10"/>
      <c r="O623" s="21" t="s">
        <v>57</v>
      </c>
      <c r="P623" s="22"/>
    </row>
    <row r="624" spans="1:16" ht="15.75" x14ac:dyDescent="0.25">
      <c r="A624" s="19"/>
      <c r="B624" s="20"/>
      <c r="C624" s="10"/>
      <c r="D624" s="10"/>
      <c r="E624" s="10">
        <f t="shared" ref="E624:E672" si="86">D624*C624</f>
        <v>0</v>
      </c>
      <c r="F624" s="10"/>
      <c r="G624" s="20"/>
      <c r="H624" s="41"/>
      <c r="I624" s="103"/>
      <c r="J624" s="99"/>
      <c r="K624" s="41"/>
      <c r="L624" s="57"/>
      <c r="M624" s="41"/>
      <c r="N624" s="41"/>
      <c r="O624" s="21"/>
      <c r="P624" s="22"/>
    </row>
    <row r="625" spans="1:16" ht="15.75" x14ac:dyDescent="0.25">
      <c r="A625" s="19"/>
      <c r="B625" s="20"/>
      <c r="C625" s="10">
        <v>49</v>
      </c>
      <c r="D625" s="10">
        <v>5</v>
      </c>
      <c r="E625" s="10"/>
      <c r="F625" s="10" t="s">
        <v>23</v>
      </c>
      <c r="G625" s="10"/>
      <c r="H625" s="11"/>
      <c r="I625" s="89"/>
      <c r="J625" s="102"/>
      <c r="K625" s="11"/>
      <c r="L625" s="58"/>
      <c r="M625" s="11"/>
      <c r="N625" s="10"/>
      <c r="O625" s="21" t="s">
        <v>79</v>
      </c>
      <c r="P625" s="22"/>
    </row>
    <row r="626" spans="1:16" ht="15.75" x14ac:dyDescent="0.25">
      <c r="A626" s="19"/>
      <c r="B626" s="20"/>
      <c r="C626" s="10">
        <v>49</v>
      </c>
      <c r="D626" s="10">
        <v>5</v>
      </c>
      <c r="E626" s="10"/>
      <c r="F626" s="10" t="s">
        <v>23</v>
      </c>
      <c r="G626" s="10"/>
      <c r="H626" s="11"/>
      <c r="I626" s="89"/>
      <c r="J626" s="102"/>
      <c r="K626" s="11"/>
      <c r="L626" s="58"/>
      <c r="M626" s="11"/>
      <c r="N626" s="10"/>
      <c r="O626" s="21" t="s">
        <v>79</v>
      </c>
      <c r="P626" s="22"/>
    </row>
    <row r="627" spans="1:16" ht="15.75" x14ac:dyDescent="0.25">
      <c r="A627" s="19"/>
      <c r="B627" s="20"/>
      <c r="C627" s="20"/>
      <c r="D627" s="20"/>
      <c r="E627" s="10">
        <f t="shared" si="86"/>
        <v>0</v>
      </c>
      <c r="F627" s="20"/>
      <c r="G627" s="20"/>
      <c r="H627" s="41"/>
      <c r="I627" s="103"/>
      <c r="J627" s="99"/>
      <c r="K627" s="41"/>
      <c r="L627" s="57"/>
      <c r="M627" s="41"/>
      <c r="N627" s="41"/>
      <c r="O627" s="20"/>
      <c r="P627" s="22"/>
    </row>
    <row r="628" spans="1:16" ht="15.75" x14ac:dyDescent="0.25">
      <c r="A628" s="19"/>
      <c r="B628" s="20"/>
      <c r="C628" s="10">
        <v>15</v>
      </c>
      <c r="D628" s="10">
        <v>5</v>
      </c>
      <c r="E628" s="10"/>
      <c r="F628" s="10" t="s">
        <v>23</v>
      </c>
      <c r="G628" s="10"/>
      <c r="H628" s="11"/>
      <c r="I628" s="89"/>
      <c r="J628" s="102"/>
      <c r="K628" s="11"/>
      <c r="L628" s="58"/>
      <c r="M628" s="11"/>
      <c r="N628" s="10"/>
      <c r="O628" s="21" t="s">
        <v>107</v>
      </c>
      <c r="P628" s="22"/>
    </row>
    <row r="629" spans="1:16" ht="15.75" x14ac:dyDescent="0.25">
      <c r="A629" s="19"/>
      <c r="B629" s="20"/>
      <c r="C629" s="10">
        <v>15</v>
      </c>
      <c r="D629" s="10">
        <v>5</v>
      </c>
      <c r="E629" s="10"/>
      <c r="F629" s="10" t="s">
        <v>23</v>
      </c>
      <c r="G629" s="10"/>
      <c r="H629" s="11"/>
      <c r="I629" s="89"/>
      <c r="J629" s="102"/>
      <c r="K629" s="11"/>
      <c r="L629" s="58"/>
      <c r="M629" s="11"/>
      <c r="N629" s="10"/>
      <c r="O629" s="21" t="s">
        <v>107</v>
      </c>
      <c r="P629" s="22"/>
    </row>
    <row r="630" spans="1:16" ht="15.75" x14ac:dyDescent="0.25">
      <c r="A630" s="19"/>
      <c r="B630" s="20"/>
      <c r="C630" s="10">
        <v>15</v>
      </c>
      <c r="D630" s="10">
        <v>5</v>
      </c>
      <c r="E630" s="10"/>
      <c r="F630" s="10" t="s">
        <v>23</v>
      </c>
      <c r="G630" s="10"/>
      <c r="H630" s="11"/>
      <c r="I630" s="89"/>
      <c r="J630" s="102"/>
      <c r="K630" s="11"/>
      <c r="L630" s="58"/>
      <c r="M630" s="11"/>
      <c r="N630" s="10"/>
      <c r="O630" s="21" t="s">
        <v>107</v>
      </c>
      <c r="P630" s="22"/>
    </row>
    <row r="631" spans="1:16" ht="15.75" x14ac:dyDescent="0.25">
      <c r="A631" s="19"/>
      <c r="B631" s="20"/>
      <c r="C631" s="10">
        <v>15</v>
      </c>
      <c r="D631" s="10">
        <v>5</v>
      </c>
      <c r="E631" s="10"/>
      <c r="F631" s="10" t="s">
        <v>23</v>
      </c>
      <c r="G631" s="10"/>
      <c r="H631" s="11"/>
      <c r="I631" s="89"/>
      <c r="J631" s="102"/>
      <c r="K631" s="11"/>
      <c r="L631" s="58"/>
      <c r="M631" s="11"/>
      <c r="N631" s="10"/>
      <c r="O631" s="21" t="s">
        <v>107</v>
      </c>
      <c r="P631" s="22"/>
    </row>
    <row r="632" spans="1:16" ht="15.75" x14ac:dyDescent="0.25">
      <c r="A632" s="19"/>
      <c r="B632" s="20"/>
      <c r="C632" s="10"/>
      <c r="D632" s="10"/>
      <c r="E632" s="10">
        <f t="shared" si="86"/>
        <v>0</v>
      </c>
      <c r="F632" s="10"/>
      <c r="G632" s="20"/>
      <c r="H632" s="41"/>
      <c r="I632" s="103"/>
      <c r="J632" s="99"/>
      <c r="K632" s="41"/>
      <c r="L632" s="57"/>
      <c r="M632" s="41"/>
      <c r="N632" s="41"/>
      <c r="O632" s="21"/>
      <c r="P632" s="22"/>
    </row>
    <row r="633" spans="1:16" ht="15.75" x14ac:dyDescent="0.25">
      <c r="A633" s="19"/>
      <c r="B633" s="20"/>
      <c r="C633" s="10">
        <v>11</v>
      </c>
      <c r="D633" s="10">
        <v>5</v>
      </c>
      <c r="E633" s="10"/>
      <c r="F633" s="10" t="s">
        <v>23</v>
      </c>
      <c r="G633" s="10"/>
      <c r="H633" s="11"/>
      <c r="I633" s="89"/>
      <c r="J633" s="102"/>
      <c r="K633" s="11"/>
      <c r="L633" s="58"/>
      <c r="M633" s="11"/>
      <c r="N633" s="10"/>
      <c r="O633" s="21" t="s">
        <v>113</v>
      </c>
      <c r="P633" s="22"/>
    </row>
    <row r="634" spans="1:16" ht="15.75" x14ac:dyDescent="0.25">
      <c r="A634" s="19"/>
      <c r="B634" s="20"/>
      <c r="C634" s="10">
        <v>11</v>
      </c>
      <c r="D634" s="10">
        <v>5</v>
      </c>
      <c r="E634" s="10"/>
      <c r="F634" s="10" t="s">
        <v>23</v>
      </c>
      <c r="G634" s="10"/>
      <c r="H634" s="11"/>
      <c r="I634" s="89"/>
      <c r="J634" s="102"/>
      <c r="K634" s="11"/>
      <c r="L634" s="58"/>
      <c r="M634" s="11"/>
      <c r="N634" s="10"/>
      <c r="O634" s="21" t="s">
        <v>113</v>
      </c>
      <c r="P634" s="22"/>
    </row>
    <row r="635" spans="1:16" ht="15.75" x14ac:dyDescent="0.25">
      <c r="A635" s="19"/>
      <c r="B635" s="20"/>
      <c r="C635" s="10">
        <v>11</v>
      </c>
      <c r="D635" s="10">
        <v>5</v>
      </c>
      <c r="E635" s="10"/>
      <c r="F635" s="10" t="s">
        <v>23</v>
      </c>
      <c r="G635" s="10"/>
      <c r="H635" s="11"/>
      <c r="I635" s="89"/>
      <c r="J635" s="102"/>
      <c r="K635" s="11"/>
      <c r="L635" s="58"/>
      <c r="M635" s="11"/>
      <c r="N635" s="10"/>
      <c r="O635" s="21" t="s">
        <v>113</v>
      </c>
      <c r="P635" s="22"/>
    </row>
    <row r="636" spans="1:16" ht="15.75" x14ac:dyDescent="0.25">
      <c r="A636" s="19"/>
      <c r="B636" s="20"/>
      <c r="C636" s="20"/>
      <c r="D636" s="20"/>
      <c r="E636" s="10">
        <f t="shared" si="86"/>
        <v>0</v>
      </c>
      <c r="F636" s="20"/>
      <c r="G636" s="20"/>
      <c r="H636" s="41"/>
      <c r="I636" s="103"/>
      <c r="J636" s="99"/>
      <c r="K636" s="41"/>
      <c r="L636" s="57"/>
      <c r="M636" s="41"/>
      <c r="N636" s="41"/>
      <c r="O636" s="20"/>
      <c r="P636" s="22"/>
    </row>
    <row r="637" spans="1:16" ht="15.75" x14ac:dyDescent="0.25">
      <c r="A637" s="19"/>
      <c r="B637" s="20"/>
      <c r="C637" s="10">
        <v>89</v>
      </c>
      <c r="D637" s="10">
        <v>5</v>
      </c>
      <c r="E637" s="10"/>
      <c r="F637" s="10" t="s">
        <v>23</v>
      </c>
      <c r="G637" s="10"/>
      <c r="H637" s="11"/>
      <c r="I637" s="89"/>
      <c r="J637" s="102"/>
      <c r="K637" s="11"/>
      <c r="L637" s="58"/>
      <c r="M637" s="11"/>
      <c r="N637" s="10"/>
      <c r="O637" s="21" t="s">
        <v>112</v>
      </c>
      <c r="P637" s="22"/>
    </row>
    <row r="638" spans="1:16" ht="15.75" x14ac:dyDescent="0.25">
      <c r="A638" s="19"/>
      <c r="B638" s="20"/>
      <c r="C638" s="10">
        <v>89</v>
      </c>
      <c r="D638" s="10">
        <v>5</v>
      </c>
      <c r="E638" s="10"/>
      <c r="F638" s="10" t="s">
        <v>23</v>
      </c>
      <c r="G638" s="10"/>
      <c r="H638" s="11"/>
      <c r="I638" s="89"/>
      <c r="J638" s="102"/>
      <c r="K638" s="11"/>
      <c r="L638" s="58"/>
      <c r="M638" s="11"/>
      <c r="N638" s="10"/>
      <c r="O638" s="21" t="s">
        <v>112</v>
      </c>
      <c r="P638" s="22"/>
    </row>
    <row r="639" spans="1:16" ht="15.75" x14ac:dyDescent="0.25">
      <c r="A639" s="19"/>
      <c r="B639" s="20"/>
      <c r="C639" s="10">
        <v>89</v>
      </c>
      <c r="D639" s="10">
        <v>5</v>
      </c>
      <c r="E639" s="10"/>
      <c r="F639" s="10" t="s">
        <v>23</v>
      </c>
      <c r="G639" s="10"/>
      <c r="H639" s="11"/>
      <c r="I639" s="89"/>
      <c r="J639" s="102"/>
      <c r="K639" s="11"/>
      <c r="L639" s="58"/>
      <c r="M639" s="11"/>
      <c r="N639" s="10"/>
      <c r="O639" s="21" t="s">
        <v>112</v>
      </c>
      <c r="P639" s="22"/>
    </row>
    <row r="640" spans="1:16" ht="15.75" x14ac:dyDescent="0.25">
      <c r="A640" s="19"/>
      <c r="B640" s="20"/>
      <c r="C640" s="10"/>
      <c r="D640" s="10"/>
      <c r="E640" s="10">
        <f t="shared" si="86"/>
        <v>0</v>
      </c>
      <c r="F640" s="10"/>
      <c r="G640" s="20"/>
      <c r="H640" s="41"/>
      <c r="I640" s="103"/>
      <c r="J640" s="99"/>
      <c r="K640" s="41"/>
      <c r="L640" s="57"/>
      <c r="M640" s="41"/>
      <c r="N640" s="41"/>
      <c r="O640" s="21"/>
      <c r="P640" s="22"/>
    </row>
    <row r="641" spans="1:16" ht="15.75" x14ac:dyDescent="0.25">
      <c r="A641" s="19"/>
      <c r="B641" s="20"/>
      <c r="C641" s="10">
        <v>9</v>
      </c>
      <c r="D641" s="10">
        <v>5</v>
      </c>
      <c r="E641" s="10">
        <f t="shared" si="86"/>
        <v>45</v>
      </c>
      <c r="F641" s="10" t="s">
        <v>25</v>
      </c>
      <c r="G641" s="10"/>
      <c r="H641" s="11">
        <v>675</v>
      </c>
      <c r="I641" s="89"/>
      <c r="J641" s="90">
        <f>H641*E641/175</f>
        <v>173.57142857142858</v>
      </c>
      <c r="K641" s="11"/>
      <c r="L641" s="58"/>
      <c r="M641" s="58"/>
      <c r="N641" s="59"/>
      <c r="O641" s="21" t="s">
        <v>128</v>
      </c>
      <c r="P641" s="22"/>
    </row>
    <row r="642" spans="1:16" ht="15.75" x14ac:dyDescent="0.25">
      <c r="A642" s="19"/>
      <c r="B642" s="20"/>
      <c r="C642" s="10">
        <v>9</v>
      </c>
      <c r="D642" s="10">
        <v>5</v>
      </c>
      <c r="E642" s="10">
        <f t="shared" si="86"/>
        <v>45</v>
      </c>
      <c r="F642" s="10" t="s">
        <v>25</v>
      </c>
      <c r="G642" s="10"/>
      <c r="H642" s="11">
        <v>675</v>
      </c>
      <c r="I642" s="89"/>
      <c r="J642" s="90">
        <f>H642*E642/175</f>
        <v>173.57142857142858</v>
      </c>
      <c r="K642" s="11"/>
      <c r="L642" s="58"/>
      <c r="M642" s="58"/>
      <c r="N642" s="59"/>
      <c r="O642" s="21" t="s">
        <v>128</v>
      </c>
      <c r="P642" s="22"/>
    </row>
    <row r="643" spans="1:16" ht="15.75" x14ac:dyDescent="0.25">
      <c r="A643" s="19"/>
      <c r="B643" s="20"/>
      <c r="C643" s="10"/>
      <c r="D643" s="10"/>
      <c r="E643" s="10">
        <f t="shared" si="86"/>
        <v>0</v>
      </c>
      <c r="F643" s="10"/>
      <c r="G643" s="20"/>
      <c r="H643" s="41"/>
      <c r="I643" s="103"/>
      <c r="J643" s="99"/>
      <c r="K643" s="41"/>
      <c r="L643" s="57"/>
      <c r="M643" s="41"/>
      <c r="N643" s="41"/>
      <c r="O643" s="21"/>
      <c r="P643" s="22"/>
    </row>
    <row r="644" spans="1:16" ht="15.75" x14ac:dyDescent="0.25">
      <c r="A644" s="19"/>
      <c r="B644" s="20"/>
      <c r="C644" s="10"/>
      <c r="D644" s="10"/>
      <c r="E644" s="10">
        <f t="shared" si="86"/>
        <v>0</v>
      </c>
      <c r="F644" s="10"/>
      <c r="G644" s="20"/>
      <c r="H644" s="41"/>
      <c r="I644" s="103"/>
      <c r="J644" s="99"/>
      <c r="K644" s="41"/>
      <c r="L644" s="57"/>
      <c r="M644" s="41"/>
      <c r="N644" s="41"/>
      <c r="O644" s="21"/>
      <c r="P644" s="22"/>
    </row>
    <row r="645" spans="1:16" ht="15.75" x14ac:dyDescent="0.25">
      <c r="A645" s="19"/>
      <c r="B645" s="20"/>
      <c r="C645" s="20"/>
      <c r="D645" s="20"/>
      <c r="E645" s="10">
        <f t="shared" si="86"/>
        <v>0</v>
      </c>
      <c r="F645" s="20"/>
      <c r="G645" s="20"/>
      <c r="H645" s="41"/>
      <c r="I645" s="103"/>
      <c r="J645" s="99"/>
      <c r="K645" s="41"/>
      <c r="L645" s="57"/>
      <c r="M645" s="41"/>
      <c r="N645" s="41"/>
      <c r="O645" s="20"/>
      <c r="P645" s="22"/>
    </row>
    <row r="646" spans="1:16" ht="15.75" x14ac:dyDescent="0.25">
      <c r="A646" s="19"/>
      <c r="B646" s="20"/>
      <c r="C646" s="10"/>
      <c r="D646" s="10"/>
      <c r="E646" s="10">
        <f t="shared" si="86"/>
        <v>0</v>
      </c>
      <c r="F646" s="10"/>
      <c r="G646" s="20"/>
      <c r="H646" s="41"/>
      <c r="I646" s="103"/>
      <c r="J646" s="99"/>
      <c r="K646" s="41"/>
      <c r="L646" s="57"/>
      <c r="M646" s="41"/>
      <c r="N646" s="41"/>
      <c r="O646" s="21"/>
      <c r="P646" s="22"/>
    </row>
    <row r="647" spans="1:16" ht="15.75" x14ac:dyDescent="0.25">
      <c r="A647" s="19"/>
      <c r="B647" s="20"/>
      <c r="C647" s="10"/>
      <c r="D647" s="10"/>
      <c r="E647" s="10">
        <f t="shared" si="86"/>
        <v>0</v>
      </c>
      <c r="F647" s="10"/>
      <c r="G647" s="20"/>
      <c r="H647" s="41"/>
      <c r="I647" s="103"/>
      <c r="J647" s="99"/>
      <c r="K647" s="41"/>
      <c r="L647" s="57"/>
      <c r="M647" s="41"/>
      <c r="N647" s="41"/>
      <c r="O647" s="21"/>
      <c r="P647" s="22"/>
    </row>
    <row r="648" spans="1:16" ht="15.75" x14ac:dyDescent="0.25">
      <c r="A648" s="19"/>
      <c r="B648" s="20"/>
      <c r="C648" s="20"/>
      <c r="D648" s="20"/>
      <c r="E648" s="10">
        <f t="shared" si="86"/>
        <v>0</v>
      </c>
      <c r="F648" s="20"/>
      <c r="G648" s="20"/>
      <c r="H648" s="41"/>
      <c r="I648" s="103"/>
      <c r="J648" s="99"/>
      <c r="K648" s="41"/>
      <c r="L648" s="57"/>
      <c r="M648" s="41"/>
      <c r="N648" s="41"/>
      <c r="O648" s="20"/>
      <c r="P648" s="22"/>
    </row>
    <row r="649" spans="1:16" ht="15.75" x14ac:dyDescent="0.25">
      <c r="A649" s="19"/>
      <c r="B649" s="20"/>
      <c r="C649" s="10"/>
      <c r="D649" s="11"/>
      <c r="E649" s="10">
        <f t="shared" si="86"/>
        <v>0</v>
      </c>
      <c r="F649" s="11"/>
      <c r="G649" s="20"/>
      <c r="H649" s="41"/>
      <c r="I649" s="103"/>
      <c r="J649" s="99"/>
      <c r="K649" s="41"/>
      <c r="L649" s="57"/>
      <c r="M649" s="41"/>
      <c r="N649" s="41"/>
      <c r="O649" s="21"/>
      <c r="P649" s="22"/>
    </row>
    <row r="650" spans="1:16" ht="15.75" x14ac:dyDescent="0.25">
      <c r="A650" s="19"/>
      <c r="B650" s="20"/>
      <c r="C650" s="10"/>
      <c r="D650" s="11"/>
      <c r="E650" s="10">
        <f t="shared" si="86"/>
        <v>0</v>
      </c>
      <c r="F650" s="11"/>
      <c r="G650" s="20"/>
      <c r="H650" s="41"/>
      <c r="I650" s="103"/>
      <c r="J650" s="99"/>
      <c r="K650" s="41"/>
      <c r="L650" s="57"/>
      <c r="M650" s="41"/>
      <c r="N650" s="41"/>
      <c r="O650" s="21"/>
      <c r="P650" s="22"/>
    </row>
    <row r="651" spans="1:16" ht="15.75" x14ac:dyDescent="0.25">
      <c r="A651" s="19"/>
      <c r="B651" s="20"/>
      <c r="C651" s="10"/>
      <c r="D651" s="10"/>
      <c r="E651" s="10">
        <f t="shared" si="86"/>
        <v>0</v>
      </c>
      <c r="F651" s="10"/>
      <c r="G651" s="20"/>
      <c r="H651" s="41"/>
      <c r="I651" s="103"/>
      <c r="J651" s="99"/>
      <c r="K651" s="41"/>
      <c r="L651" s="57"/>
      <c r="M651" s="41"/>
      <c r="N651" s="41"/>
      <c r="O651" s="21"/>
      <c r="P651" s="22"/>
    </row>
    <row r="652" spans="1:16" ht="15.75" x14ac:dyDescent="0.25">
      <c r="A652" s="19"/>
      <c r="B652" s="20"/>
      <c r="C652" s="10"/>
      <c r="D652" s="10"/>
      <c r="E652" s="10">
        <f t="shared" si="86"/>
        <v>0</v>
      </c>
      <c r="F652" s="10"/>
      <c r="G652" s="20"/>
      <c r="H652" s="41"/>
      <c r="I652" s="103"/>
      <c r="J652" s="99"/>
      <c r="K652" s="41"/>
      <c r="L652" s="57"/>
      <c r="M652" s="41"/>
      <c r="N652" s="41"/>
      <c r="O652" s="21"/>
      <c r="P652" s="22"/>
    </row>
    <row r="653" spans="1:16" ht="15.75" x14ac:dyDescent="0.25">
      <c r="A653" s="19"/>
      <c r="B653" s="20"/>
      <c r="C653" s="10"/>
      <c r="D653" s="10"/>
      <c r="E653" s="10">
        <f t="shared" si="86"/>
        <v>0</v>
      </c>
      <c r="F653" s="10"/>
      <c r="G653" s="20"/>
      <c r="H653" s="41"/>
      <c r="I653" s="103"/>
      <c r="J653" s="99"/>
      <c r="K653" s="41"/>
      <c r="L653" s="57"/>
      <c r="M653" s="41"/>
      <c r="N653" s="41"/>
      <c r="O653" s="21"/>
      <c r="P653" s="22"/>
    </row>
    <row r="654" spans="1:16" ht="15.75" x14ac:dyDescent="0.25">
      <c r="A654" s="19"/>
      <c r="B654" s="20"/>
      <c r="C654" s="10"/>
      <c r="D654" s="10"/>
      <c r="E654" s="10">
        <f t="shared" si="86"/>
        <v>0</v>
      </c>
      <c r="F654" s="10"/>
      <c r="G654" s="20"/>
      <c r="H654" s="41"/>
      <c r="I654" s="103"/>
      <c r="J654" s="99"/>
      <c r="K654" s="41"/>
      <c r="L654" s="57"/>
      <c r="M654" s="41"/>
      <c r="N654" s="41"/>
      <c r="O654" s="21"/>
      <c r="P654" s="22"/>
    </row>
    <row r="655" spans="1:16" ht="15.75" x14ac:dyDescent="0.25">
      <c r="A655" s="19"/>
      <c r="B655" s="20"/>
      <c r="C655" s="10"/>
      <c r="D655" s="10"/>
      <c r="E655" s="10">
        <f t="shared" si="86"/>
        <v>0</v>
      </c>
      <c r="F655" s="10"/>
      <c r="G655" s="20"/>
      <c r="H655" s="41"/>
      <c r="I655" s="103"/>
      <c r="J655" s="99"/>
      <c r="K655" s="41"/>
      <c r="L655" s="57"/>
      <c r="M655" s="41"/>
      <c r="N655" s="41"/>
      <c r="O655" s="21"/>
      <c r="P655" s="22"/>
    </row>
    <row r="656" spans="1:16" ht="15.75" x14ac:dyDescent="0.25">
      <c r="A656" s="19"/>
      <c r="B656" s="20"/>
      <c r="C656" s="20"/>
      <c r="D656" s="20"/>
      <c r="E656" s="10">
        <f t="shared" si="86"/>
        <v>0</v>
      </c>
      <c r="F656" s="20"/>
      <c r="G656" s="20"/>
      <c r="H656" s="41"/>
      <c r="I656" s="103"/>
      <c r="J656" s="99"/>
      <c r="K656" s="41"/>
      <c r="L656" s="57"/>
      <c r="M656" s="41"/>
      <c r="N656" s="41"/>
      <c r="O656" s="20"/>
      <c r="P656" s="22"/>
    </row>
    <row r="657" spans="1:16" ht="15.75" x14ac:dyDescent="0.25">
      <c r="A657" s="19"/>
      <c r="B657" s="20"/>
      <c r="C657" s="10"/>
      <c r="D657" s="10"/>
      <c r="E657" s="10">
        <f t="shared" si="86"/>
        <v>0</v>
      </c>
      <c r="F657" s="10"/>
      <c r="G657" s="20"/>
      <c r="H657" s="41"/>
      <c r="I657" s="103"/>
      <c r="J657" s="99"/>
      <c r="K657" s="41"/>
      <c r="L657" s="57"/>
      <c r="M657" s="41"/>
      <c r="N657" s="41"/>
      <c r="O657" s="21"/>
      <c r="P657" s="22"/>
    </row>
    <row r="658" spans="1:16" ht="15.75" x14ac:dyDescent="0.25">
      <c r="A658" s="19"/>
      <c r="B658" s="20"/>
      <c r="C658" s="10"/>
      <c r="D658" s="10"/>
      <c r="E658" s="10">
        <f t="shared" si="86"/>
        <v>0</v>
      </c>
      <c r="F658" s="10"/>
      <c r="G658" s="20"/>
      <c r="H658" s="41"/>
      <c r="I658" s="103"/>
      <c r="J658" s="99"/>
      <c r="K658" s="41"/>
      <c r="L658" s="57"/>
      <c r="M658" s="41"/>
      <c r="N658" s="41"/>
      <c r="O658" s="21"/>
      <c r="P658" s="22"/>
    </row>
    <row r="659" spans="1:16" ht="15.75" x14ac:dyDescent="0.25">
      <c r="A659" s="19"/>
      <c r="B659" s="20"/>
      <c r="C659" s="20"/>
      <c r="D659" s="20"/>
      <c r="E659" s="10">
        <f t="shared" si="86"/>
        <v>0</v>
      </c>
      <c r="F659" s="20"/>
      <c r="G659" s="20"/>
      <c r="H659" s="41"/>
      <c r="I659" s="103"/>
      <c r="J659" s="99"/>
      <c r="K659" s="41"/>
      <c r="L659" s="57"/>
      <c r="M659" s="41"/>
      <c r="N659" s="41"/>
      <c r="O659" s="20"/>
      <c r="P659" s="22"/>
    </row>
    <row r="660" spans="1:16" ht="15.75" x14ac:dyDescent="0.25">
      <c r="A660" s="19"/>
      <c r="B660" s="20"/>
      <c r="C660" s="10"/>
      <c r="D660" s="10"/>
      <c r="E660" s="10">
        <f t="shared" si="86"/>
        <v>0</v>
      </c>
      <c r="F660" s="10"/>
      <c r="G660" s="20"/>
      <c r="H660" s="41"/>
      <c r="I660" s="103"/>
      <c r="J660" s="99"/>
      <c r="K660" s="41"/>
      <c r="L660" s="57"/>
      <c r="M660" s="41"/>
      <c r="N660" s="41"/>
      <c r="O660" s="21"/>
      <c r="P660" s="22"/>
    </row>
    <row r="661" spans="1:16" ht="15.75" x14ac:dyDescent="0.25">
      <c r="A661" s="19"/>
      <c r="B661" s="20"/>
      <c r="C661" s="10"/>
      <c r="D661" s="10"/>
      <c r="E661" s="10">
        <f t="shared" si="86"/>
        <v>0</v>
      </c>
      <c r="F661" s="10"/>
      <c r="G661" s="20"/>
      <c r="H661" s="41"/>
      <c r="I661" s="103"/>
      <c r="J661" s="99"/>
      <c r="K661" s="41"/>
      <c r="L661" s="57"/>
      <c r="M661" s="41"/>
      <c r="N661" s="41"/>
      <c r="O661" s="21"/>
      <c r="P661" s="22"/>
    </row>
    <row r="662" spans="1:16" ht="15.75" x14ac:dyDescent="0.25">
      <c r="A662" s="19"/>
      <c r="B662" s="20"/>
      <c r="C662" s="10"/>
      <c r="D662" s="10"/>
      <c r="E662" s="10">
        <f t="shared" si="86"/>
        <v>0</v>
      </c>
      <c r="F662" s="10"/>
      <c r="G662" s="20"/>
      <c r="H662" s="41"/>
      <c r="I662" s="103"/>
      <c r="J662" s="99"/>
      <c r="K662" s="41"/>
      <c r="L662" s="57"/>
      <c r="M662" s="41"/>
      <c r="N662" s="41"/>
      <c r="O662" s="21"/>
      <c r="P662" s="22"/>
    </row>
    <row r="663" spans="1:16" ht="15.75" x14ac:dyDescent="0.25">
      <c r="A663" s="19"/>
      <c r="B663" s="20"/>
      <c r="C663" s="10"/>
      <c r="D663" s="10"/>
      <c r="E663" s="10">
        <f t="shared" si="86"/>
        <v>0</v>
      </c>
      <c r="F663" s="10"/>
      <c r="G663" s="20"/>
      <c r="H663" s="41"/>
      <c r="I663" s="103"/>
      <c r="J663" s="99"/>
      <c r="K663" s="41"/>
      <c r="L663" s="57"/>
      <c r="M663" s="41"/>
      <c r="N663" s="41"/>
      <c r="O663" s="21"/>
      <c r="P663" s="22"/>
    </row>
    <row r="664" spans="1:16" ht="15.75" x14ac:dyDescent="0.25">
      <c r="A664" s="19"/>
      <c r="B664" s="20"/>
      <c r="C664" s="10"/>
      <c r="D664" s="10"/>
      <c r="E664" s="10">
        <f t="shared" si="86"/>
        <v>0</v>
      </c>
      <c r="F664" s="11"/>
      <c r="G664" s="20"/>
      <c r="H664" s="41"/>
      <c r="I664" s="103"/>
      <c r="J664" s="99"/>
      <c r="K664" s="41"/>
      <c r="L664" s="57"/>
      <c r="M664" s="41"/>
      <c r="N664" s="41"/>
      <c r="O664" s="21"/>
      <c r="P664" s="22"/>
    </row>
    <row r="665" spans="1:16" ht="15.75" x14ac:dyDescent="0.25">
      <c r="A665" s="19"/>
      <c r="B665" s="20"/>
      <c r="C665" s="20"/>
      <c r="D665" s="20"/>
      <c r="E665" s="10">
        <f t="shared" si="86"/>
        <v>0</v>
      </c>
      <c r="F665" s="20"/>
      <c r="G665" s="20"/>
      <c r="H665" s="41"/>
      <c r="I665" s="103"/>
      <c r="J665" s="99"/>
      <c r="K665" s="41"/>
      <c r="L665" s="57"/>
      <c r="M665" s="41"/>
      <c r="N665" s="41"/>
      <c r="O665" s="20"/>
      <c r="P665" s="22"/>
    </row>
    <row r="666" spans="1:16" ht="15.75" x14ac:dyDescent="0.25">
      <c r="A666" s="19"/>
      <c r="B666" s="20"/>
      <c r="C666" s="10"/>
      <c r="D666" s="10"/>
      <c r="E666" s="10">
        <f t="shared" si="86"/>
        <v>0</v>
      </c>
      <c r="F666" s="10"/>
      <c r="G666" s="20"/>
      <c r="H666" s="41"/>
      <c r="I666" s="103"/>
      <c r="J666" s="99"/>
      <c r="K666" s="41"/>
      <c r="L666" s="57"/>
      <c r="M666" s="41"/>
      <c r="N666" s="41"/>
      <c r="O666" s="21"/>
      <c r="P666" s="22"/>
    </row>
    <row r="667" spans="1:16" ht="15.75" x14ac:dyDescent="0.25">
      <c r="A667" s="19"/>
      <c r="B667" s="20"/>
      <c r="C667" s="20"/>
      <c r="D667" s="20"/>
      <c r="E667" s="10">
        <f t="shared" si="86"/>
        <v>0</v>
      </c>
      <c r="F667" s="20"/>
      <c r="G667" s="20"/>
      <c r="H667" s="41"/>
      <c r="I667" s="103"/>
      <c r="J667" s="99"/>
      <c r="K667" s="41"/>
      <c r="L667" s="57"/>
      <c r="M667" s="41"/>
      <c r="N667" s="41"/>
      <c r="O667" s="20"/>
      <c r="P667" s="22"/>
    </row>
    <row r="668" spans="1:16" ht="15.75" x14ac:dyDescent="0.25">
      <c r="A668" s="19"/>
      <c r="B668" s="20"/>
      <c r="C668" s="10"/>
      <c r="D668" s="10"/>
      <c r="E668" s="10">
        <f t="shared" si="86"/>
        <v>0</v>
      </c>
      <c r="F668" s="10"/>
      <c r="G668" s="20"/>
      <c r="H668" s="41"/>
      <c r="I668" s="103"/>
      <c r="J668" s="99"/>
      <c r="K668" s="41"/>
      <c r="L668" s="57"/>
      <c r="M668" s="41"/>
      <c r="N668" s="41"/>
      <c r="O668" s="21"/>
      <c r="P668" s="22"/>
    </row>
    <row r="669" spans="1:16" ht="15.75" x14ac:dyDescent="0.25">
      <c r="A669" s="19"/>
      <c r="B669" s="20"/>
      <c r="C669" s="20"/>
      <c r="D669" s="20"/>
      <c r="E669" s="10">
        <f t="shared" si="86"/>
        <v>0</v>
      </c>
      <c r="F669" s="20"/>
      <c r="G669" s="20"/>
      <c r="H669" s="41"/>
      <c r="I669" s="103"/>
      <c r="J669" s="99"/>
      <c r="K669" s="41"/>
      <c r="L669" s="57"/>
      <c r="M669" s="41"/>
      <c r="N669" s="41"/>
      <c r="O669" s="20"/>
      <c r="P669" s="22"/>
    </row>
    <row r="670" spans="1:16" ht="15.75" x14ac:dyDescent="0.25">
      <c r="A670" s="19"/>
      <c r="B670" s="20"/>
      <c r="C670" s="10"/>
      <c r="D670" s="10"/>
      <c r="E670" s="10">
        <f t="shared" si="86"/>
        <v>0</v>
      </c>
      <c r="F670" s="10"/>
      <c r="G670" s="20"/>
      <c r="H670" s="41"/>
      <c r="I670" s="103"/>
      <c r="J670" s="99"/>
      <c r="K670" s="41"/>
      <c r="L670" s="57"/>
      <c r="M670" s="41"/>
      <c r="N670" s="41"/>
      <c r="O670" s="21"/>
      <c r="P670" s="22"/>
    </row>
    <row r="671" spans="1:16" ht="15.75" x14ac:dyDescent="0.25">
      <c r="A671" s="19"/>
      <c r="B671" s="20"/>
      <c r="C671" s="20"/>
      <c r="D671" s="20"/>
      <c r="E671" s="10">
        <f t="shared" si="86"/>
        <v>0</v>
      </c>
      <c r="F671" s="23"/>
      <c r="G671" s="20"/>
      <c r="H671" s="41"/>
      <c r="I671" s="103"/>
      <c r="J671" s="99"/>
      <c r="K671" s="41"/>
      <c r="L671" s="57"/>
      <c r="M671" s="41"/>
      <c r="N671" s="41"/>
      <c r="O671" s="20"/>
      <c r="P671" s="22"/>
    </row>
    <row r="672" spans="1:16" ht="15.75" thickBot="1" x14ac:dyDescent="0.3">
      <c r="A672" s="24"/>
      <c r="B672" s="25"/>
      <c r="C672" s="25"/>
      <c r="D672" s="25"/>
      <c r="E672" s="31">
        <f t="shared" si="86"/>
        <v>0</v>
      </c>
      <c r="F672" s="26"/>
      <c r="G672" s="25"/>
      <c r="H672" s="31"/>
      <c r="I672" s="91"/>
      <c r="J672" s="101"/>
      <c r="K672" s="31"/>
      <c r="L672" s="60"/>
      <c r="M672" s="31"/>
      <c r="N672" s="31"/>
      <c r="O672" s="25"/>
      <c r="P672" s="27"/>
    </row>
    <row r="673" spans="1:16" ht="15.75" thickTop="1" x14ac:dyDescent="0.25">
      <c r="A673" s="28"/>
      <c r="B673" s="28"/>
      <c r="C673" s="28"/>
      <c r="D673" s="28"/>
      <c r="E673" s="28"/>
      <c r="F673" s="29"/>
      <c r="G673" s="28"/>
      <c r="H673" s="40"/>
      <c r="I673" s="93"/>
      <c r="J673" s="94"/>
      <c r="K673" s="40"/>
      <c r="L673" s="65"/>
      <c r="M673" s="40"/>
      <c r="N673" s="40"/>
      <c r="O673" s="28"/>
    </row>
    <row r="674" spans="1:16" x14ac:dyDescent="0.25">
      <c r="A674" s="6" t="s">
        <v>142</v>
      </c>
      <c r="B674" s="32"/>
      <c r="C674" s="32"/>
      <c r="D674" s="32"/>
      <c r="E674" s="32"/>
      <c r="F674" s="32"/>
      <c r="G674" s="32"/>
      <c r="I674" s="95"/>
      <c r="O674" s="32"/>
      <c r="P674" s="32"/>
    </row>
    <row r="675" spans="1:16" ht="15.75" x14ac:dyDescent="0.25">
      <c r="A675" s="6" t="s">
        <v>143</v>
      </c>
      <c r="B675" s="32"/>
      <c r="C675" s="32"/>
      <c r="M675" s="124" t="s">
        <v>141</v>
      </c>
      <c r="N675" s="124"/>
      <c r="O675" s="30" t="s">
        <v>131</v>
      </c>
    </row>
    <row r="677" spans="1:16" ht="19.5" customHeight="1" x14ac:dyDescent="0.25">
      <c r="A677" s="125" t="s">
        <v>140</v>
      </c>
      <c r="B677" s="125"/>
      <c r="C677" s="125"/>
      <c r="D677" s="125"/>
      <c r="E677" s="125"/>
      <c r="F677" s="125"/>
      <c r="G677" s="125"/>
      <c r="H677" s="125"/>
      <c r="I677" s="125"/>
      <c r="J677" s="125"/>
      <c r="K677" s="125"/>
      <c r="L677" s="125"/>
      <c r="M677" s="125"/>
      <c r="N677" s="125"/>
      <c r="O677" s="125"/>
      <c r="P677" s="125"/>
    </row>
    <row r="678" spans="1:16" ht="14.25" customHeight="1" x14ac:dyDescent="0.25">
      <c r="A678" s="126" t="s">
        <v>145</v>
      </c>
      <c r="B678" s="126"/>
      <c r="C678" s="126"/>
      <c r="D678" s="126"/>
      <c r="E678" s="126"/>
      <c r="F678" s="126"/>
      <c r="G678" s="126"/>
      <c r="H678" s="126"/>
      <c r="I678" s="126"/>
      <c r="J678" s="126"/>
      <c r="K678" s="126"/>
      <c r="L678" s="126"/>
      <c r="M678" s="126"/>
      <c r="N678" s="126"/>
      <c r="O678" s="126"/>
      <c r="P678" s="126"/>
    </row>
    <row r="679" spans="1:16" ht="14.25" customHeight="1" x14ac:dyDescent="0.25">
      <c r="A679" s="126"/>
      <c r="B679" s="126"/>
      <c r="C679" s="126"/>
      <c r="D679" s="126"/>
      <c r="E679" s="126"/>
      <c r="F679" s="126"/>
      <c r="G679" s="126"/>
      <c r="H679" s="126"/>
      <c r="I679" s="126"/>
      <c r="J679" s="126"/>
      <c r="K679" s="126"/>
      <c r="L679" s="126"/>
      <c r="M679" s="126"/>
      <c r="N679" s="126"/>
      <c r="O679" s="126"/>
      <c r="P679" s="126"/>
    </row>
    <row r="680" spans="1:16" x14ac:dyDescent="0.25">
      <c r="A680" s="5"/>
      <c r="B680" s="33" t="s">
        <v>132</v>
      </c>
      <c r="C680" s="33"/>
      <c r="D680" s="33"/>
      <c r="E680" s="5"/>
      <c r="F680" s="5"/>
      <c r="G680" s="5"/>
      <c r="H680" s="7"/>
      <c r="I680" s="96"/>
      <c r="J680" s="84" t="s">
        <v>133</v>
      </c>
      <c r="K680" s="7"/>
      <c r="L680" s="63"/>
      <c r="M680" s="7"/>
      <c r="N680" s="7"/>
      <c r="O680" s="5" t="s">
        <v>31</v>
      </c>
      <c r="P680" s="5"/>
    </row>
    <row r="681" spans="1:16" x14ac:dyDescent="0.25">
      <c r="A681" s="5"/>
      <c r="B681" s="5"/>
      <c r="C681" s="5"/>
      <c r="D681" s="5"/>
      <c r="E681" s="5"/>
      <c r="F681" s="5"/>
      <c r="G681" s="5"/>
      <c r="H681" s="7"/>
      <c r="I681" s="96"/>
      <c r="J681" s="84"/>
      <c r="K681" s="7"/>
      <c r="L681" s="63"/>
      <c r="M681" s="7"/>
      <c r="N681" s="7"/>
      <c r="O681" s="5"/>
      <c r="P681" s="5"/>
    </row>
    <row r="682" spans="1:16" x14ac:dyDescent="0.25">
      <c r="A682" s="5"/>
      <c r="B682" s="5"/>
      <c r="C682" s="5"/>
      <c r="D682" s="5"/>
      <c r="E682" s="5"/>
      <c r="F682" s="5"/>
      <c r="G682" s="5"/>
      <c r="H682" s="7"/>
      <c r="I682" s="96"/>
      <c r="J682" s="84"/>
      <c r="K682" s="7"/>
      <c r="L682" s="63"/>
      <c r="M682" s="7"/>
      <c r="N682" s="7"/>
      <c r="O682" s="5"/>
      <c r="P682" s="5"/>
    </row>
    <row r="683" spans="1:16" x14ac:dyDescent="0.25">
      <c r="A683" s="5" t="s">
        <v>134</v>
      </c>
      <c r="B683" s="5"/>
      <c r="C683" s="5"/>
      <c r="D683" s="5" t="s">
        <v>135</v>
      </c>
      <c r="E683" s="5"/>
      <c r="F683" s="5"/>
      <c r="G683" s="5"/>
      <c r="H683" s="7"/>
      <c r="I683" s="96"/>
      <c r="J683" s="84" t="s">
        <v>136</v>
      </c>
      <c r="K683" s="7"/>
      <c r="L683" s="63"/>
      <c r="M683" s="7"/>
      <c r="N683" s="7"/>
      <c r="O683" s="127" t="s">
        <v>137</v>
      </c>
      <c r="P683" s="127"/>
    </row>
    <row r="688" spans="1:16" x14ac:dyDescent="0.25">
      <c r="F688" s="4"/>
    </row>
  </sheetData>
  <mergeCells count="281">
    <mergeCell ref="K206:K212"/>
    <mergeCell ref="L206:L212"/>
    <mergeCell ref="M206:M212"/>
    <mergeCell ref="N206:N212"/>
    <mergeCell ref="K213:K214"/>
    <mergeCell ref="L213:L214"/>
    <mergeCell ref="M213:M214"/>
    <mergeCell ref="N213:N214"/>
    <mergeCell ref="K195:K202"/>
    <mergeCell ref="L195:L202"/>
    <mergeCell ref="M195:M202"/>
    <mergeCell ref="N195:N202"/>
    <mergeCell ref="K203:K205"/>
    <mergeCell ref="L203:L205"/>
    <mergeCell ref="M203:M205"/>
    <mergeCell ref="N203:N205"/>
    <mergeCell ref="K182:K185"/>
    <mergeCell ref="L182:L185"/>
    <mergeCell ref="M182:M185"/>
    <mergeCell ref="N182:N185"/>
    <mergeCell ref="K186:K191"/>
    <mergeCell ref="L186:L191"/>
    <mergeCell ref="M186:M191"/>
    <mergeCell ref="N186:N191"/>
    <mergeCell ref="K192:K194"/>
    <mergeCell ref="L192:L194"/>
    <mergeCell ref="M192:M194"/>
    <mergeCell ref="N192:N194"/>
    <mergeCell ref="K135:K137"/>
    <mergeCell ref="M135:M137"/>
    <mergeCell ref="K162:K166"/>
    <mergeCell ref="L162:L166"/>
    <mergeCell ref="M162:M166"/>
    <mergeCell ref="N162:N166"/>
    <mergeCell ref="K167:K173"/>
    <mergeCell ref="L167:L173"/>
    <mergeCell ref="M167:M173"/>
    <mergeCell ref="N167:N173"/>
    <mergeCell ref="K125:K128"/>
    <mergeCell ref="M125:M128"/>
    <mergeCell ref="K122:K124"/>
    <mergeCell ref="M122:M124"/>
    <mergeCell ref="K129:K134"/>
    <mergeCell ref="M129:M134"/>
    <mergeCell ref="K106:K114"/>
    <mergeCell ref="M106:M114"/>
    <mergeCell ref="K115:K121"/>
    <mergeCell ref="M115:M121"/>
    <mergeCell ref="M369:N369"/>
    <mergeCell ref="A371:P371"/>
    <mergeCell ref="A372:P373"/>
    <mergeCell ref="O377:P377"/>
    <mergeCell ref="A79:P79"/>
    <mergeCell ref="A80:P81"/>
    <mergeCell ref="A82:P82"/>
    <mergeCell ref="A84:A85"/>
    <mergeCell ref="B84:B85"/>
    <mergeCell ref="C84:E84"/>
    <mergeCell ref="F84:F85"/>
    <mergeCell ref="G84:H84"/>
    <mergeCell ref="I84:J84"/>
    <mergeCell ref="K84:L84"/>
    <mergeCell ref="M84:N84"/>
    <mergeCell ref="O84:O85"/>
    <mergeCell ref="P84:P85"/>
    <mergeCell ref="M142:N142"/>
    <mergeCell ref="A144:P144"/>
    <mergeCell ref="A145:P146"/>
    <mergeCell ref="O150:P150"/>
    <mergeCell ref="L115:L121"/>
    <mergeCell ref="L122:L124"/>
    <mergeCell ref="L125:L128"/>
    <mergeCell ref="M295:N295"/>
    <mergeCell ref="A297:P297"/>
    <mergeCell ref="A298:P299"/>
    <mergeCell ref="O303:P303"/>
    <mergeCell ref="A309:P309"/>
    <mergeCell ref="A310:P311"/>
    <mergeCell ref="A312:P312"/>
    <mergeCell ref="A314:A315"/>
    <mergeCell ref="B314:B315"/>
    <mergeCell ref="C314:E314"/>
    <mergeCell ref="F314:F315"/>
    <mergeCell ref="G314:H314"/>
    <mergeCell ref="I314:J314"/>
    <mergeCell ref="K314:L314"/>
    <mergeCell ref="M314:N314"/>
    <mergeCell ref="O314:O315"/>
    <mergeCell ref="P314:P315"/>
    <mergeCell ref="A232:P232"/>
    <mergeCell ref="A233:P234"/>
    <mergeCell ref="A235:P235"/>
    <mergeCell ref="A237:A238"/>
    <mergeCell ref="B237:B238"/>
    <mergeCell ref="C237:E237"/>
    <mergeCell ref="F237:F238"/>
    <mergeCell ref="G237:H237"/>
    <mergeCell ref="I237:J237"/>
    <mergeCell ref="K237:L237"/>
    <mergeCell ref="M237:N237"/>
    <mergeCell ref="O237:O238"/>
    <mergeCell ref="P237:P238"/>
    <mergeCell ref="A3:P3"/>
    <mergeCell ref="A4:P5"/>
    <mergeCell ref="A8:A9"/>
    <mergeCell ref="B8:B9"/>
    <mergeCell ref="C8:E8"/>
    <mergeCell ref="G8:H8"/>
    <mergeCell ref="F8:F9"/>
    <mergeCell ref="A6:P6"/>
    <mergeCell ref="I8:J8"/>
    <mergeCell ref="K8:L8"/>
    <mergeCell ref="M8:N8"/>
    <mergeCell ref="O8:O9"/>
    <mergeCell ref="P8:P9"/>
    <mergeCell ref="M68:N68"/>
    <mergeCell ref="A70:P70"/>
    <mergeCell ref="A71:P72"/>
    <mergeCell ref="O76:P76"/>
    <mergeCell ref="A155:P155"/>
    <mergeCell ref="L86:L90"/>
    <mergeCell ref="N86:N90"/>
    <mergeCell ref="L91:L105"/>
    <mergeCell ref="N91:N105"/>
    <mergeCell ref="L106:L114"/>
    <mergeCell ref="N106:N114"/>
    <mergeCell ref="N115:N121"/>
    <mergeCell ref="N122:N124"/>
    <mergeCell ref="N125:N128"/>
    <mergeCell ref="N129:N134"/>
    <mergeCell ref="N135:N137"/>
    <mergeCell ref="L129:L134"/>
    <mergeCell ref="L135:L137"/>
    <mergeCell ref="K86:K90"/>
    <mergeCell ref="M86:M90"/>
    <mergeCell ref="K91:K105"/>
    <mergeCell ref="M91:M105"/>
    <mergeCell ref="O226:P226"/>
    <mergeCell ref="M160:N160"/>
    <mergeCell ref="O160:O161"/>
    <mergeCell ref="P160:P161"/>
    <mergeCell ref="M218:N218"/>
    <mergeCell ref="A220:P220"/>
    <mergeCell ref="A221:P222"/>
    <mergeCell ref="A156:P157"/>
    <mergeCell ref="A158:P158"/>
    <mergeCell ref="A160:A161"/>
    <mergeCell ref="B160:B161"/>
    <mergeCell ref="C160:E160"/>
    <mergeCell ref="F160:F161"/>
    <mergeCell ref="G160:H160"/>
    <mergeCell ref="I160:J160"/>
    <mergeCell ref="K160:L160"/>
    <mergeCell ref="K174:K177"/>
    <mergeCell ref="L174:L177"/>
    <mergeCell ref="M174:M177"/>
    <mergeCell ref="N174:N177"/>
    <mergeCell ref="K178:K181"/>
    <mergeCell ref="L178:L181"/>
    <mergeCell ref="M178:M181"/>
    <mergeCell ref="N178:N181"/>
    <mergeCell ref="M447:N447"/>
    <mergeCell ref="A449:P449"/>
    <mergeCell ref="A450:P451"/>
    <mergeCell ref="O455:P455"/>
    <mergeCell ref="A460:P460"/>
    <mergeCell ref="A384:P384"/>
    <mergeCell ref="A385:P386"/>
    <mergeCell ref="A387:P387"/>
    <mergeCell ref="A389:A390"/>
    <mergeCell ref="B389:B390"/>
    <mergeCell ref="C389:E389"/>
    <mergeCell ref="F389:F390"/>
    <mergeCell ref="G389:H389"/>
    <mergeCell ref="I389:J389"/>
    <mergeCell ref="K389:L389"/>
    <mergeCell ref="M389:N389"/>
    <mergeCell ref="O389:O390"/>
    <mergeCell ref="P389:P390"/>
    <mergeCell ref="O541:O542"/>
    <mergeCell ref="P541:P542"/>
    <mergeCell ref="M523:N523"/>
    <mergeCell ref="A525:P525"/>
    <mergeCell ref="A526:P527"/>
    <mergeCell ref="O531:P531"/>
    <mergeCell ref="A536:P536"/>
    <mergeCell ref="A461:P462"/>
    <mergeCell ref="A463:P463"/>
    <mergeCell ref="A465:A466"/>
    <mergeCell ref="B465:B466"/>
    <mergeCell ref="C465:E465"/>
    <mergeCell ref="F465:F466"/>
    <mergeCell ref="G465:H465"/>
    <mergeCell ref="I465:J465"/>
    <mergeCell ref="K465:L465"/>
    <mergeCell ref="M465:N465"/>
    <mergeCell ref="O465:O466"/>
    <mergeCell ref="P465:P466"/>
    <mergeCell ref="O683:P683"/>
    <mergeCell ref="A613:P614"/>
    <mergeCell ref="A615:P615"/>
    <mergeCell ref="A617:A618"/>
    <mergeCell ref="B617:B618"/>
    <mergeCell ref="C617:E617"/>
    <mergeCell ref="F617:F618"/>
    <mergeCell ref="G617:H617"/>
    <mergeCell ref="I617:J617"/>
    <mergeCell ref="K617:L617"/>
    <mergeCell ref="M617:N617"/>
    <mergeCell ref="O617:O618"/>
    <mergeCell ref="P617:P618"/>
    <mergeCell ref="N10:N18"/>
    <mergeCell ref="L19:L22"/>
    <mergeCell ref="N19:N22"/>
    <mergeCell ref="L23:L25"/>
    <mergeCell ref="N23:N25"/>
    <mergeCell ref="N26:N27"/>
    <mergeCell ref="M675:N675"/>
    <mergeCell ref="A677:P677"/>
    <mergeCell ref="A678:P679"/>
    <mergeCell ref="M599:N599"/>
    <mergeCell ref="A601:P601"/>
    <mergeCell ref="A602:P603"/>
    <mergeCell ref="O607:P607"/>
    <mergeCell ref="A612:P612"/>
    <mergeCell ref="A537:P538"/>
    <mergeCell ref="A539:P539"/>
    <mergeCell ref="A541:A542"/>
    <mergeCell ref="B541:B542"/>
    <mergeCell ref="C541:E541"/>
    <mergeCell ref="F541:F542"/>
    <mergeCell ref="G541:H541"/>
    <mergeCell ref="I541:J541"/>
    <mergeCell ref="K541:L541"/>
    <mergeCell ref="M541:N541"/>
    <mergeCell ref="N57:N58"/>
    <mergeCell ref="L59:L63"/>
    <mergeCell ref="N59:N63"/>
    <mergeCell ref="L40:L47"/>
    <mergeCell ref="N40:N47"/>
    <mergeCell ref="L48:L50"/>
    <mergeCell ref="N48:N50"/>
    <mergeCell ref="L51:L56"/>
    <mergeCell ref="N51:N56"/>
    <mergeCell ref="K10:K18"/>
    <mergeCell ref="K19:K22"/>
    <mergeCell ref="M10:M18"/>
    <mergeCell ref="M19:M22"/>
    <mergeCell ref="K23:K25"/>
    <mergeCell ref="M23:M25"/>
    <mergeCell ref="K26:K27"/>
    <mergeCell ref="L26:L27"/>
    <mergeCell ref="M26:M27"/>
    <mergeCell ref="L10:L18"/>
    <mergeCell ref="K28:K30"/>
    <mergeCell ref="M28:M30"/>
    <mergeCell ref="K31:K34"/>
    <mergeCell ref="M31:M34"/>
    <mergeCell ref="K35:K36"/>
    <mergeCell ref="L35:L36"/>
    <mergeCell ref="N35:N36"/>
    <mergeCell ref="M35:M36"/>
    <mergeCell ref="K37:K39"/>
    <mergeCell ref="M37:M39"/>
    <mergeCell ref="L28:L30"/>
    <mergeCell ref="N28:N30"/>
    <mergeCell ref="L31:L34"/>
    <mergeCell ref="N31:N34"/>
    <mergeCell ref="L37:L39"/>
    <mergeCell ref="N37:N39"/>
    <mergeCell ref="K57:K58"/>
    <mergeCell ref="M57:M58"/>
    <mergeCell ref="K59:K63"/>
    <mergeCell ref="M59:M63"/>
    <mergeCell ref="K40:K47"/>
    <mergeCell ref="M40:M47"/>
    <mergeCell ref="K48:K50"/>
    <mergeCell ref="M48:M50"/>
    <mergeCell ref="K51:K56"/>
    <mergeCell ref="M51:M56"/>
    <mergeCell ref="L57:L58"/>
  </mergeCells>
  <conditionalFormatting sqref="C12:D17 O10:O17 O19:O21 M23 O23:O24 O28:O29 O31:O33 O37:O38 M40 O40:O46 O48:O49 O51:O55 J64 E12:E64 O59:O62 F26:H26 F35:H35 F57:H57 F12:H17 F23:H24 F28:H29 F59:H62 C10:H11 F19:H21 K23 K26 F31:H33 F37:H38 F40:H46 K40 F48:H49 F51:H55 O57 O35 K10 K19 M10 M19 M26:O26">
    <cfRule type="containsText" dxfId="272" priority="510" operator="containsText" text="حصره">
      <formula>NOT(ISERROR(SEARCH("حصره",C10)))</formula>
    </cfRule>
  </conditionalFormatting>
  <conditionalFormatting sqref="C19:D21">
    <cfRule type="containsText" dxfId="271" priority="509" operator="containsText" text="حصره">
      <formula>NOT(ISERROR(SEARCH("حصره",C19)))</formula>
    </cfRule>
  </conditionalFormatting>
  <conditionalFormatting sqref="C19:D21 O19:O21 M23 O23:O24 O28:O29 O31:O33 O37:O38 M40 O40:O46 O48:O49 O51:O55 J64 O59:O62 F26:H26 F35:H35 F57:H57 F23:H24 F28:H29 F59:H62 F19:H21 K23 K26 F31:H33 F37:H38 F40:H46 K40 F48:H49 F51:H55 O57 O35 K19 M19 M26:O26">
    <cfRule type="containsText" dxfId="270" priority="508" operator="containsText" text="احمد جميل">
      <formula>NOT(ISERROR(SEARCH("احمد جميل",C19)))</formula>
    </cfRule>
  </conditionalFormatting>
  <conditionalFormatting sqref="C23:D24">
    <cfRule type="containsText" dxfId="269" priority="507" operator="containsText" text="حصره">
      <formula>NOT(ISERROR(SEARCH("حصره",C23)))</formula>
    </cfRule>
  </conditionalFormatting>
  <conditionalFormatting sqref="C23:D24">
    <cfRule type="containsText" dxfId="268" priority="506" operator="containsText" text="احمد جميل">
      <formula>NOT(ISERROR(SEARCH("احمد جميل",C23)))</formula>
    </cfRule>
  </conditionalFormatting>
  <conditionalFormatting sqref="C26:D26">
    <cfRule type="containsText" dxfId="267" priority="505" operator="containsText" text="حصره">
      <formula>NOT(ISERROR(SEARCH("حصره",C26)))</formula>
    </cfRule>
  </conditionalFormatting>
  <conditionalFormatting sqref="C26:D26">
    <cfRule type="containsText" dxfId="266" priority="504" operator="containsText" text="احمد جميل">
      <formula>NOT(ISERROR(SEARCH("احمد جميل",C26)))</formula>
    </cfRule>
  </conditionalFormatting>
  <conditionalFormatting sqref="C28:D29">
    <cfRule type="containsText" dxfId="265" priority="503" operator="containsText" text="حصره">
      <formula>NOT(ISERROR(SEARCH("حصره",C28)))</formula>
    </cfRule>
  </conditionalFormatting>
  <conditionalFormatting sqref="C28:D29">
    <cfRule type="containsText" dxfId="264" priority="502" operator="containsText" text="احمد جميل">
      <formula>NOT(ISERROR(SEARCH("احمد جميل",C28)))</formula>
    </cfRule>
  </conditionalFormatting>
  <conditionalFormatting sqref="C31:D33">
    <cfRule type="containsText" dxfId="263" priority="501" operator="containsText" text="حصره">
      <formula>NOT(ISERROR(SEARCH("حصره",C31)))</formula>
    </cfRule>
  </conditionalFormatting>
  <conditionalFormatting sqref="C31:D33">
    <cfRule type="containsText" dxfId="262" priority="500" operator="containsText" text="احمد جميل">
      <formula>NOT(ISERROR(SEARCH("احمد جميل",C31)))</formula>
    </cfRule>
  </conditionalFormatting>
  <conditionalFormatting sqref="C35:D35">
    <cfRule type="containsText" dxfId="261" priority="499" operator="containsText" text="حصره">
      <formula>NOT(ISERROR(SEARCH("حصره",C35)))</formula>
    </cfRule>
  </conditionalFormatting>
  <conditionalFormatting sqref="C35:D35">
    <cfRule type="containsText" dxfId="260" priority="498" operator="containsText" text="احمد جميل">
      <formula>NOT(ISERROR(SEARCH("احمد جميل",C35)))</formula>
    </cfRule>
  </conditionalFormatting>
  <conditionalFormatting sqref="C37:D38">
    <cfRule type="containsText" dxfId="259" priority="497" operator="containsText" text="حصره">
      <formula>NOT(ISERROR(SEARCH("حصره",C37)))</formula>
    </cfRule>
  </conditionalFormatting>
  <conditionalFormatting sqref="C37:D38">
    <cfRule type="containsText" dxfId="258" priority="496" operator="containsText" text="احمد جميل">
      <formula>NOT(ISERROR(SEARCH("احمد جميل",C37)))</formula>
    </cfRule>
  </conditionalFormatting>
  <conditionalFormatting sqref="C40:D46">
    <cfRule type="containsText" dxfId="257" priority="495" operator="containsText" text="حصره">
      <formula>NOT(ISERROR(SEARCH("حصره",C40)))</formula>
    </cfRule>
  </conditionalFormatting>
  <conditionalFormatting sqref="C40:D46">
    <cfRule type="containsText" dxfId="256" priority="494" operator="containsText" text="احمد جميل">
      <formula>NOT(ISERROR(SEARCH("احمد جميل",C40)))</formula>
    </cfRule>
  </conditionalFormatting>
  <conditionalFormatting sqref="C48:D49">
    <cfRule type="containsText" dxfId="255" priority="493" operator="containsText" text="حصره">
      <formula>NOT(ISERROR(SEARCH("حصره",C48)))</formula>
    </cfRule>
  </conditionalFormatting>
  <conditionalFormatting sqref="C48:D49">
    <cfRule type="containsText" dxfId="254" priority="492" operator="containsText" text="احمد جميل">
      <formula>NOT(ISERROR(SEARCH("احمد جميل",C48)))</formula>
    </cfRule>
  </conditionalFormatting>
  <conditionalFormatting sqref="C51:D55">
    <cfRule type="containsText" dxfId="253" priority="491" operator="containsText" text="حصره">
      <formula>NOT(ISERROR(SEARCH("حصره",C51)))</formula>
    </cfRule>
  </conditionalFormatting>
  <conditionalFormatting sqref="C51:D55">
    <cfRule type="containsText" dxfId="252" priority="490" operator="containsText" text="احمد جميل">
      <formula>NOT(ISERROR(SEARCH("احمد جميل",C51)))</formula>
    </cfRule>
  </conditionalFormatting>
  <conditionalFormatting sqref="C57:D57">
    <cfRule type="containsText" dxfId="251" priority="489" operator="containsText" text="حصره">
      <formula>NOT(ISERROR(SEARCH("حصره",C57)))</formula>
    </cfRule>
  </conditionalFormatting>
  <conditionalFormatting sqref="C57:D57">
    <cfRule type="containsText" dxfId="250" priority="488" operator="containsText" text="احمد جميل">
      <formula>NOT(ISERROR(SEARCH("احمد جميل",C57)))</formula>
    </cfRule>
  </conditionalFormatting>
  <conditionalFormatting sqref="C59:D62">
    <cfRule type="containsText" dxfId="249" priority="487" operator="containsText" text="حصره">
      <formula>NOT(ISERROR(SEARCH("حصره",C59)))</formula>
    </cfRule>
  </conditionalFormatting>
  <conditionalFormatting sqref="C59:D62">
    <cfRule type="containsText" dxfId="248" priority="486" operator="containsText" text="احمد جميل">
      <formula>NOT(ISERROR(SEARCH("احمد جميل",C59)))</formula>
    </cfRule>
  </conditionalFormatting>
  <conditionalFormatting sqref="J641:J642 E641:E642">
    <cfRule type="containsText" dxfId="247" priority="213" operator="containsText" text="حصره">
      <formula>NOT(ISERROR(SEARCH("حصره",E641)))</formula>
    </cfRule>
  </conditionalFormatting>
  <conditionalFormatting sqref="J641:J642">
    <cfRule type="containsText" dxfId="246" priority="212" operator="containsText" text="احمد جميل">
      <formula>NOT(ISERROR(SEARCH("احمد جميل",J641)))</formula>
    </cfRule>
  </conditionalFormatting>
  <conditionalFormatting sqref="F173:G173 C173:D173 F100:H100 F109:G110 F113:H114 F116:G116 F118:G119 C91:D98 C100:D102 C104:D105 C107:D107 C109:D110 C112:D114 C116:D116 C118:D119 C121:D127 C129:D130 C132:D136 F166:G167 F169:F170 C162:D162 C164:D167 C169:D170 F91:H95 F96:G98 H96:H99 F104:G104 F101:G102 H101:H104 F112:G112 O91:O98 O104:O105 O100:O102 O109:O110 O112:O114 O107 O118:O119 O116 O121:O127 O129:O130 O132:O136 E162:E213 F164:F165 O169:O170 G168:G172 O173 H166:H173 F107:H107 F105:H105 F162:H162 C214:H214 F121:H127 F129:H130 F132:H136 K106 O162 O164:O167 O214">
    <cfRule type="containsText" dxfId="245" priority="452" operator="containsText" text="حصره">
      <formula>NOT(ISERROR(SEARCH("حصره",#REF!)))</formula>
    </cfRule>
  </conditionalFormatting>
  <conditionalFormatting sqref="C173:D173 F173:G173 C214:D214 C100:D102 F109:G110 F113:H114 F116:G116 F118:G119 F100:H100 C104:D105 C107:D107 C109:D110 C112:D114 C116:D116 C118:D119 C121:D127 C129:D130 C132:D136 F166:G167 F169:F170 C162:D162 C164:D167 C169:D170 F101:G102 F104:G104 H101:H104 F112:G112 O100:O102 O104:O105 O109:O110 O112:O114 O107 O118:O119 O116 O121:O127 O129:O130 O132:O136 F164:F165 O169:O170 G168:G172 O173 H166:H173 F107:H107 F105:H105 F162:H162 F364:O364 F362:O362 F252:O253 F255:O255 F257:O258 F260:O262 F264:O264 F266:O267 F269:O275 F277:O278 F280:O284 F286:O286 F290:O290 F288:O288 F329:O330 F332:O332 F334:O335 F337:O339 F341:O341 F343:O344 F346:O352 F354:O355 F357:O360 F325:O327 F239:O243 F245:O245 F249:O250 F247:O247 F187:H188 F190:H190 F192:H193 F204:H210 F643:O644 F646:O647 F649:O655 F657:O658 F660:O664 F666:O666 F670:O670 F668:O668 F404:O405 F407:O407 F409:O410 F412:O414 F416:O416 F418:O419 F421:O427 F429:O430 F432:O436 F438:O438 F442:O442 F400:O402 F440:N440 F480:O481 F483:O483 F485:O486 F488:O490 F492:O492 F494:O495 F497:O503 F505:O506 F508:O512 F514:O514 F518:O518 F476:O478 F516:O516 F556:O557 F559:O559 F561:O562 F564:O566 F568:O568 F570:O571 F573:O579 F581:O582 F584:O588 F590:O590 F594:O594 F552:O554 F592:O592 F632:O633 F635:O635 F637:O638 F640:O640 F628:O630 F121:H127 F129:H130 F132:H136 K106 O162 O192:O193 O190 O187:O188 F212:H214 O164:O167 O204:O210 O212:O214">
    <cfRule type="containsText" dxfId="244" priority="450" operator="containsText" text="احمد جميل">
      <formula>NOT(ISERROR(SEARCH("احمد جميل",#REF!)))</formula>
    </cfRule>
  </conditionalFormatting>
  <conditionalFormatting sqref="O218 F252:O253 F255:O255 F257:O258 F260:O262 F264:O264 F266:O267 F269:O275 F277:O278 F280:O284 F286:O286 F290:O290 F288:O288 F325:O327 F329:O330 F332:O332 F334:O335 F337:O339 F341:O341 F343:O344 F346:O352 F354:O355 F357:O360 F318:O323 C316:O317 F239:O243 F245:O245 F249:O250 F247:O247 F190:H190 F212:H213 F192:H193 F204:H210 F644:O644 F646:O647 F649:O655 F657:O658 F660:O664 F666:O666 F670:O670 F668:O668 C391:O392 F400:O402 F404:O405 F407:O407 F409:O410 F412:O414 F416:O416 F418:O419 F421:O427 F429:O430 F432:O436 F438:O438 F442:O442 F393:O398 F440:N440 C467:O468 F476:O478 F480:O481 F483:O483 F485:O486 F488:O490 F492:O492 F494:O495 F497:O503 F505:O506 F508:O512 F514:O514 F518:O518 F469:O474 F516:O516 C543:O544 F552:O554 F556:O557 F559:O559 F561:O562 F564:O566 F568:O568 F570:O571 F573:O579 F581:O582 F584:O588 F590:O590 F594:O594 F545:O550 F592:O592 C619:O620 F628:O630 F632:O633 F635:O635 F637:O638 F640:O640 F621:O626 F641:I641 O192:O193 O190 O204:O210 O212:O213">
    <cfRule type="containsText" dxfId="243" priority="425" operator="containsText" text="حصره">
      <formula>NOT(ISERROR(SEARCH("حصره",#REF!)))</formula>
    </cfRule>
  </conditionalFormatting>
  <conditionalFormatting sqref="O218">
    <cfRule type="containsText" dxfId="242" priority="424" operator="containsText" text="احمد جميل">
      <formula>NOT(ISERROR(SEARCH("احمد جميل",#REF!)))</formula>
    </cfRule>
  </conditionalFormatting>
  <conditionalFormatting sqref="C90:D90 C137:D137 O142 O90 O137 F90:H90 F137:H137">
    <cfRule type="containsText" dxfId="241" priority="572" operator="containsText" text="حصره">
      <formula>NOT(ISERROR(SEARCH("حصره",#REF!)))</formula>
    </cfRule>
  </conditionalFormatting>
  <conditionalFormatting sqref="C63:D63 O63 F63:H63 C643:O643">
    <cfRule type="containsText" dxfId="240" priority="628" operator="containsText" text="حصره">
      <formula>NOT(ISERROR(SEARCH("حصره",#REF!)))</formula>
    </cfRule>
  </conditionalFormatting>
  <conditionalFormatting sqref="E361:E365 C362:D362 C364:D364 O369 F364:O364 F362:O362">
    <cfRule type="containsText" dxfId="239" priority="420" operator="containsText" text="حصره">
      <formula>NOT(ISERROR(SEARCH("حصره",#REF!)))</formula>
    </cfRule>
  </conditionalFormatting>
  <conditionalFormatting sqref="C362:D362 C364:D364 O369">
    <cfRule type="containsText" dxfId="238" priority="418" operator="containsText" text="احمد جميل">
      <formula>NOT(ISERROR(SEARCH("احمد جميل",#REF!)))</formula>
    </cfRule>
  </conditionalFormatting>
  <conditionalFormatting sqref="C288:D288 C252:D253 C255:D255 C257:D258 C260:D262 C264:D264 C266:D267 C269:D275 C277:D278 C280:D284 C286:D286 C290:D290 O295 C318:D323 E318:E360 C325:D327 C329:D330 C332:D332 C334:D335 C337:D339 C341:D341 C343:D344 C346:D352 C354:D355 C357:D360 F185:G185 F187:G188 C174:D181 C183:D185 C187:D188 C190:D190 C192:D193 F195:F197 F199 F202:G202 C195:D197 C199:D199 C201:D202 C204:D210 C212:D213 E239:E291 C247:D247 C239:D243 C245:D245 C249:D250 O199 O195:O197 F174:G181 F183:F184 F201 O201:O202 O187:O188 O183:O185 G182:G184 G186 G200:G201 H174:H188 H200:H202 O174:O181">
    <cfRule type="containsText" dxfId="237" priority="393" operator="containsText" text="حصره">
      <formula>NOT(ISERROR(SEARCH("حصره",#REF!)))</formula>
    </cfRule>
  </conditionalFormatting>
  <conditionalFormatting sqref="C288:D288 C252:D253 C255:D255 C257:D258 C260:D262 C264:D264 C266:D267 C269:D275 C277:D278 C280:D284 C286:D286 C290:D290 O295 C325:D327 C329:D330 C332:D332 C334:D335 C337:D339 C341:D341 C343:D344 C346:D352 C354:D355 C357:D360 C183:D185 C187:D188 C190:D190 C192:D193 F195:F197 F199 C195:D197 C199:D199 C201:D202 C204:D210 C212:D213 C247:D247 C239:D243 C245:D245 C249:D250 O199 O195:O197 F183:F184 F201 O201:O202 O183:O185 F185:H185 F202:H202">
    <cfRule type="containsText" dxfId="236" priority="391" operator="containsText" text="احمد جميل">
      <formula>NOT(ISERROR(SEARCH("احمد جميل",#REF!)))</formula>
    </cfRule>
  </conditionalFormatting>
  <conditionalFormatting sqref="C137:D137 O142 O137 F137:H137">
    <cfRule type="containsText" dxfId="235" priority="364" operator="containsText" text="احمد جميل">
      <formula>NOT(ISERROR(SEARCH("احمد جميل",#REF!)))</formula>
    </cfRule>
  </conditionalFormatting>
  <conditionalFormatting sqref="C86:H86 E87:E138 O86">
    <cfRule type="containsText" dxfId="234" priority="337" operator="containsText" text="حصره">
      <formula>NOT(ISERROR(SEARCH("حصره",#REF!)))</formula>
    </cfRule>
  </conditionalFormatting>
  <conditionalFormatting sqref="C87:D88 O87:O88 F87:H88">
    <cfRule type="containsText" dxfId="233" priority="338" operator="containsText" text="حصره">
      <formula>NOT(ISERROR(SEARCH("حصره",#REF!)))</formula>
    </cfRule>
  </conditionalFormatting>
  <conditionalFormatting sqref="C89:D89 O89 F89:H89">
    <cfRule type="containsText" dxfId="232" priority="339" operator="containsText" text="حصره">
      <formula>NOT(ISERROR(SEARCH("حصره",#REF!)))</formula>
    </cfRule>
  </conditionalFormatting>
  <conditionalFormatting sqref="C64:D64 O68 K64:O64 C642:D642 K642:O642 F64:I64 F642:I642">
    <cfRule type="containsText" dxfId="231" priority="332" operator="containsText" text="حصره">
      <formula>NOT(ISERROR(SEARCH("حصره",#REF!)))</formula>
    </cfRule>
  </conditionalFormatting>
  <conditionalFormatting sqref="O68">
    <cfRule type="containsText" dxfId="230" priority="331" operator="containsText" text="احمد جميل">
      <formula>NOT(ISERROR(SEARCH("احمد جميل",#REF!)))</formula>
    </cfRule>
  </conditionalFormatting>
  <conditionalFormatting sqref="E644:E671 C668:D668 C644:D644 C646:D647 C649:D655 C657:D658 C660:D664 C666:D666 C670:D670 O675 C393:D398 E393:E443 C440:D440 C400:D402 C404:D405 C407:D407 C409:D410 C412:D414 C416:D416 C418:D419 C421:D427 C429:D430 C432:D436 C438:D438 C442:D442 O447 C469:D474 E469:E519 C516:D516 C476:D478 C480:D481 C483:D483 C485:D486 C488:D490 C492:D492 C494:D495 C497:D503 C505:D506 C508:D512 C514:D514 C518:D518 O523 C545:D550 E545:E595 C592:D592 C552:D554 C556:D557 C559:D559 C561:D562 C564:D566 C568:D568 C570:D571 C573:D579 C581:D582 C584:D588 C590:D590 C594:D594 O599 C621:D626 E621:E640 C628:D630 C632:D633 C635:D635 C637:D638 C640:D640">
    <cfRule type="containsText" dxfId="229" priority="322" operator="containsText" text="حصره">
      <formula>NOT(ISERROR(SEARCH("حصره",#REF!)))</formula>
    </cfRule>
  </conditionalFormatting>
  <conditionalFormatting sqref="C668:D668 C644:D644 C646:D647 C649:D655 C657:D658 C660:D664 C666:D666 C670:D670 O675 C400:D402 C440:D440 C404:D405 C407:D407 C409:D410 C412:D414 C416:D416 C418:D419 C421:D427 C429:D430 C432:D436 C438:D438 C442:D442 O447 C476:D478 C516:D516 C480:D481 C483:D483 C485:D486 C488:D490 C492:D492 C494:D495 C497:D503 C505:D506 C508:D512 C514:D514 C518:D518 O523 C552:D554 C592:D592 C556:D557 C559:D559 C561:D562 C564:D566 C568:D568 C570:D571 C573:D579 C581:D582 C584:D588 C590:D590 C594:D594 O599 C628:D630 C632:D633 C635:D635 C637:D638 C640:D640">
    <cfRule type="containsText" dxfId="228" priority="320" operator="containsText" text="احمد جميل">
      <formula>NOT(ISERROR(SEARCH("احمد جميل",#REF!)))</formula>
    </cfRule>
  </conditionalFormatting>
  <conditionalFormatting sqref="C641:D641 K641:O641">
    <cfRule type="containsText" dxfId="227" priority="214" operator="containsText" text="حصره">
      <formula>NOT(ISERROR(SEARCH("حصره",#REF!)))</formula>
    </cfRule>
  </conditionalFormatting>
  <conditionalFormatting sqref="C643:D643">
    <cfRule type="containsText" dxfId="226" priority="1258" operator="containsText" text="احمد جميل">
      <formula>NOT(ISERROR(SEARCH("احمد جميل",#REF!)))</formula>
    </cfRule>
  </conditionalFormatting>
  <conditionalFormatting sqref="I121">
    <cfRule type="containsText" dxfId="215" priority="127" operator="containsText" text="حصره">
      <formula>NOT(ISERROR(SEARCH("حصره",#REF!)))</formula>
    </cfRule>
  </conditionalFormatting>
  <conditionalFormatting sqref="J121">
    <cfRule type="containsText" dxfId="214" priority="126" operator="containsText" text="حصره">
      <formula>NOT(ISERROR(SEARCH("حصره",#REF!)))</formula>
    </cfRule>
  </conditionalFormatting>
  <conditionalFormatting sqref="I124">
    <cfRule type="containsText" dxfId="213" priority="125" operator="containsText" text="حصره">
      <formula>NOT(ISERROR(SEARCH("حصره",#REF!)))</formula>
    </cfRule>
  </conditionalFormatting>
  <conditionalFormatting sqref="J124">
    <cfRule type="containsText" dxfId="212" priority="124" operator="containsText" text="حصره">
      <formula>NOT(ISERROR(SEARCH("حصره",#REF!)))</formula>
    </cfRule>
  </conditionalFormatting>
  <conditionalFormatting sqref="I137">
    <cfRule type="containsText" dxfId="211" priority="119" operator="containsText" text="حصره">
      <formula>NOT(ISERROR(SEARCH("حصره",#REF!)))</formula>
    </cfRule>
  </conditionalFormatting>
  <conditionalFormatting sqref="J137">
    <cfRule type="containsText" dxfId="210" priority="118" operator="containsText" text="حصره">
      <formula>NOT(ISERROR(SEARCH("حصره",#REF!)))</formula>
    </cfRule>
  </conditionalFormatting>
  <conditionalFormatting sqref="I128">
    <cfRule type="containsText" dxfId="209" priority="123" operator="containsText" text="حصره">
      <formula>NOT(ISERROR(SEARCH("حصره",#REF!)))</formula>
    </cfRule>
  </conditionalFormatting>
  <conditionalFormatting sqref="J128">
    <cfRule type="containsText" dxfId="208" priority="122" operator="containsText" text="حصره">
      <formula>NOT(ISERROR(SEARCH("حصره",#REF!)))</formula>
    </cfRule>
  </conditionalFormatting>
  <conditionalFormatting sqref="I18">
    <cfRule type="containsText" dxfId="207" priority="187" operator="containsText" text="حصره">
      <formula>NOT(ISERROR(SEARCH("حصره",#REF!)))</formula>
    </cfRule>
  </conditionalFormatting>
  <conditionalFormatting sqref="J18">
    <cfRule type="containsText" dxfId="206" priority="186" operator="containsText" text="حصره">
      <formula>NOT(ISERROR(SEARCH("حصره",#REF!)))</formula>
    </cfRule>
  </conditionalFormatting>
  <conditionalFormatting sqref="I134">
    <cfRule type="containsText" dxfId="205" priority="121" operator="containsText" text="حصره">
      <formula>NOT(ISERROR(SEARCH("حصره",#REF!)))</formula>
    </cfRule>
  </conditionalFormatting>
  <conditionalFormatting sqref="I25">
    <cfRule type="containsText" dxfId="204" priority="149" operator="containsText" text="حصره">
      <formula>NOT(ISERROR(SEARCH("حصره",#REF!)))</formula>
    </cfRule>
  </conditionalFormatting>
  <conditionalFormatting sqref="J25">
    <cfRule type="containsText" dxfId="203" priority="148" operator="containsText" text="حصره">
      <formula>NOT(ISERROR(SEARCH("حصره",#REF!)))</formula>
    </cfRule>
  </conditionalFormatting>
  <conditionalFormatting sqref="I30">
    <cfRule type="containsText" dxfId="202" priority="147" operator="containsText" text="حصره">
      <formula>NOT(ISERROR(SEARCH("حصره",#REF!)))</formula>
    </cfRule>
  </conditionalFormatting>
  <conditionalFormatting sqref="J30">
    <cfRule type="containsText" dxfId="201" priority="146" operator="containsText" text="حصره">
      <formula>NOT(ISERROR(SEARCH("حصره",#REF!)))</formula>
    </cfRule>
  </conditionalFormatting>
  <conditionalFormatting sqref="I50">
    <cfRule type="containsText" dxfId="200" priority="139" operator="containsText" text="حصره">
      <formula>NOT(ISERROR(SEARCH("حصره",#REF!)))</formula>
    </cfRule>
  </conditionalFormatting>
  <conditionalFormatting sqref="J50">
    <cfRule type="containsText" dxfId="199" priority="138" operator="containsText" text="حصره">
      <formula>NOT(ISERROR(SEARCH("حصره",#REF!)))</formula>
    </cfRule>
  </conditionalFormatting>
  <conditionalFormatting sqref="I39">
    <cfRule type="containsText" dxfId="198" priority="143" operator="containsText" text="حصره">
      <formula>NOT(ISERROR(SEARCH("حصره",#REF!)))</formula>
    </cfRule>
  </conditionalFormatting>
  <conditionalFormatting sqref="J39">
    <cfRule type="containsText" dxfId="197" priority="142" operator="containsText" text="حصره">
      <formula>NOT(ISERROR(SEARCH("حصره",#REF!)))</formula>
    </cfRule>
  </conditionalFormatting>
  <conditionalFormatting sqref="I47">
    <cfRule type="containsText" dxfId="196" priority="141" operator="containsText" text="حصره">
      <formula>NOT(ISERROR(SEARCH("حصره",#REF!)))</formula>
    </cfRule>
  </conditionalFormatting>
  <conditionalFormatting sqref="J47">
    <cfRule type="containsText" dxfId="195" priority="140" operator="containsText" text="حصره">
      <formula>NOT(ISERROR(SEARCH("حصره",#REF!)))</formula>
    </cfRule>
  </conditionalFormatting>
  <conditionalFormatting sqref="I56">
    <cfRule type="containsText" dxfId="194" priority="137" operator="containsText" text="حصره">
      <formula>NOT(ISERROR(SEARCH("حصره",#REF!)))</formula>
    </cfRule>
  </conditionalFormatting>
  <conditionalFormatting sqref="J56">
    <cfRule type="containsText" dxfId="193" priority="136" operator="containsText" text="حصره">
      <formula>NOT(ISERROR(SEARCH("حصره",#REF!)))</formula>
    </cfRule>
  </conditionalFormatting>
  <conditionalFormatting sqref="I63">
    <cfRule type="containsText" dxfId="192" priority="135" operator="containsText" text="حصره">
      <formula>NOT(ISERROR(SEARCH("حصره",#REF!)))</formula>
    </cfRule>
  </conditionalFormatting>
  <conditionalFormatting sqref="J63">
    <cfRule type="containsText" dxfId="191" priority="134" operator="containsText" text="حصره">
      <formula>NOT(ISERROR(SEARCH("حصره",#REF!)))</formula>
    </cfRule>
  </conditionalFormatting>
  <conditionalFormatting sqref="I90">
    <cfRule type="containsText" dxfId="190" priority="133" operator="containsText" text="حصره">
      <formula>NOT(ISERROR(SEARCH("حصره",#REF!)))</formula>
    </cfRule>
  </conditionalFormatting>
  <conditionalFormatting sqref="J90">
    <cfRule type="containsText" dxfId="189" priority="132" operator="containsText" text="حصره">
      <formula>NOT(ISERROR(SEARCH("حصره",#REF!)))</formula>
    </cfRule>
  </conditionalFormatting>
  <conditionalFormatting sqref="I105">
    <cfRule type="containsText" dxfId="188" priority="131" operator="containsText" text="حصره">
      <formula>NOT(ISERROR(SEARCH("حصره",#REF!)))</formula>
    </cfRule>
  </conditionalFormatting>
  <conditionalFormatting sqref="J105">
    <cfRule type="containsText" dxfId="187" priority="130" operator="containsText" text="حصره">
      <formula>NOT(ISERROR(SEARCH("حصره",#REF!)))</formula>
    </cfRule>
  </conditionalFormatting>
  <conditionalFormatting sqref="I114">
    <cfRule type="containsText" dxfId="186" priority="129" operator="containsText" text="حصره">
      <formula>NOT(ISERROR(SEARCH("حصره",#REF!)))</formula>
    </cfRule>
  </conditionalFormatting>
  <conditionalFormatting sqref="J114">
    <cfRule type="containsText" dxfId="185" priority="128" operator="containsText" text="حصره">
      <formula>NOT(ISERROR(SEARCH("حصره",#REF!)))</formula>
    </cfRule>
  </conditionalFormatting>
  <conditionalFormatting sqref="J134">
    <cfRule type="containsText" dxfId="184" priority="120" operator="containsText" text="حصره">
      <formula>NOT(ISERROR(SEARCH("حصره",#REF!)))</formula>
    </cfRule>
  </conditionalFormatting>
  <conditionalFormatting sqref="I22">
    <cfRule type="containsText" dxfId="183" priority="117" operator="containsText" text="حصره">
      <formula>NOT(ISERROR(SEARCH("حصره",#REF!)))</formula>
    </cfRule>
  </conditionalFormatting>
  <conditionalFormatting sqref="J22">
    <cfRule type="containsText" dxfId="182" priority="116" operator="containsText" text="حصره">
      <formula>NOT(ISERROR(SEARCH("حصره",#REF!)))</formula>
    </cfRule>
  </conditionalFormatting>
  <conditionalFormatting sqref="I27">
    <cfRule type="containsText" dxfId="181" priority="115" operator="containsText" text="حصره">
      <formula>NOT(ISERROR(SEARCH("حصره",#REF!)))</formula>
    </cfRule>
  </conditionalFormatting>
  <conditionalFormatting sqref="J27">
    <cfRule type="containsText" dxfId="180" priority="114" operator="containsText" text="حصره">
      <formula>NOT(ISERROR(SEARCH("حصره",#REF!)))</formula>
    </cfRule>
  </conditionalFormatting>
  <conditionalFormatting sqref="I36">
    <cfRule type="containsText" dxfId="179" priority="113" operator="containsText" text="حصره">
      <formula>NOT(ISERROR(SEARCH("حصره",#REF!)))</formula>
    </cfRule>
  </conditionalFormatting>
  <conditionalFormatting sqref="J36">
    <cfRule type="containsText" dxfId="178" priority="112" operator="containsText" text="حصره">
      <formula>NOT(ISERROR(SEARCH("حصره",#REF!)))</formula>
    </cfRule>
  </conditionalFormatting>
  <conditionalFormatting sqref="I34">
    <cfRule type="containsText" dxfId="177" priority="111" operator="containsText" text="حصره">
      <formula>NOT(ISERROR(SEARCH("حصره",#REF!)))</formula>
    </cfRule>
  </conditionalFormatting>
  <conditionalFormatting sqref="J34">
    <cfRule type="containsText" dxfId="176" priority="110" operator="containsText" text="حصره">
      <formula>NOT(ISERROR(SEARCH("حصره",#REF!)))</formula>
    </cfRule>
  </conditionalFormatting>
  <conditionalFormatting sqref="I58">
    <cfRule type="containsText" dxfId="175" priority="109" operator="containsText" text="حصره">
      <formula>NOT(ISERROR(SEARCH("حصره",#REF!)))</formula>
    </cfRule>
  </conditionalFormatting>
  <conditionalFormatting sqref="J58">
    <cfRule type="containsText" dxfId="174" priority="108" operator="containsText" text="حصره">
      <formula>NOT(ISERROR(SEARCH("حصره",#REF!)))</formula>
    </cfRule>
  </conditionalFormatting>
  <conditionalFormatting sqref="M59">
    <cfRule type="containsText" dxfId="173" priority="82" operator="containsText" text="احمد جميل">
      <formula>NOT(ISERROR(SEARCH("احمد جميل",M59)))</formula>
    </cfRule>
  </conditionalFormatting>
  <conditionalFormatting sqref="K28">
    <cfRule type="containsText" dxfId="172" priority="107" operator="containsText" text="حصره">
      <formula>NOT(ISERROR(SEARCH("حصره",K28)))</formula>
    </cfRule>
  </conditionalFormatting>
  <conditionalFormatting sqref="K28">
    <cfRule type="containsText" dxfId="171" priority="106" operator="containsText" text="احمد جميل">
      <formula>NOT(ISERROR(SEARCH("احمد جميل",K28)))</formula>
    </cfRule>
  </conditionalFormatting>
  <conditionalFormatting sqref="M28">
    <cfRule type="containsText" dxfId="170" priority="105" operator="containsText" text="حصره">
      <formula>NOT(ISERROR(SEARCH("حصره",M28)))</formula>
    </cfRule>
  </conditionalFormatting>
  <conditionalFormatting sqref="M28">
    <cfRule type="containsText" dxfId="169" priority="104" operator="containsText" text="احمد جميل">
      <formula>NOT(ISERROR(SEARCH("احمد جميل",M28)))</formula>
    </cfRule>
  </conditionalFormatting>
  <conditionalFormatting sqref="K31 M31">
    <cfRule type="containsText" dxfId="168" priority="103" operator="containsText" text="حصره">
      <formula>NOT(ISERROR(SEARCH("حصره",K31)))</formula>
    </cfRule>
  </conditionalFormatting>
  <conditionalFormatting sqref="K31 M31">
    <cfRule type="containsText" dxfId="167" priority="102" operator="containsText" text="احمد جميل">
      <formula>NOT(ISERROR(SEARCH("احمد جميل",K31)))</formula>
    </cfRule>
  </conditionalFormatting>
  <conditionalFormatting sqref="K35 M35:N35">
    <cfRule type="containsText" dxfId="166" priority="101" operator="containsText" text="حصره">
      <formula>NOT(ISERROR(SEARCH("حصره",K35)))</formula>
    </cfRule>
  </conditionalFormatting>
  <conditionalFormatting sqref="K35 M35:N35">
    <cfRule type="containsText" dxfId="165" priority="100" operator="containsText" text="احمد جميل">
      <formula>NOT(ISERROR(SEARCH("احمد جميل",K35)))</formula>
    </cfRule>
  </conditionalFormatting>
  <conditionalFormatting sqref="K37">
    <cfRule type="containsText" dxfId="164" priority="99" operator="containsText" text="حصره">
      <formula>NOT(ISERROR(SEARCH("حصره",K37)))</formula>
    </cfRule>
  </conditionalFormatting>
  <conditionalFormatting sqref="K37">
    <cfRule type="containsText" dxfId="163" priority="98" operator="containsText" text="احمد جميل">
      <formula>NOT(ISERROR(SEARCH("احمد جميل",K37)))</formula>
    </cfRule>
  </conditionalFormatting>
  <conditionalFormatting sqref="M37">
    <cfRule type="containsText" dxfId="162" priority="97" operator="containsText" text="حصره">
      <formula>NOT(ISERROR(SEARCH("حصره",M37)))</formula>
    </cfRule>
  </conditionalFormatting>
  <conditionalFormatting sqref="M37">
    <cfRule type="containsText" dxfId="161" priority="96" operator="containsText" text="احمد جميل">
      <formula>NOT(ISERROR(SEARCH("احمد جميل",M37)))</formula>
    </cfRule>
  </conditionalFormatting>
  <conditionalFormatting sqref="K48">
    <cfRule type="containsText" dxfId="160" priority="95" operator="containsText" text="حصره">
      <formula>NOT(ISERROR(SEARCH("حصره",K48)))</formula>
    </cfRule>
  </conditionalFormatting>
  <conditionalFormatting sqref="K48">
    <cfRule type="containsText" dxfId="159" priority="94" operator="containsText" text="احمد جميل">
      <formula>NOT(ISERROR(SEARCH("احمد جميل",K48)))</formula>
    </cfRule>
  </conditionalFormatting>
  <conditionalFormatting sqref="M48">
    <cfRule type="containsText" dxfId="158" priority="93" operator="containsText" text="حصره">
      <formula>NOT(ISERROR(SEARCH("حصره",M48)))</formula>
    </cfRule>
  </conditionalFormatting>
  <conditionalFormatting sqref="M48">
    <cfRule type="containsText" dxfId="157" priority="92" operator="containsText" text="احمد جميل">
      <formula>NOT(ISERROR(SEARCH("احمد جميل",M48)))</formula>
    </cfRule>
  </conditionalFormatting>
  <conditionalFormatting sqref="K51">
    <cfRule type="containsText" dxfId="156" priority="91" operator="containsText" text="حصره">
      <formula>NOT(ISERROR(SEARCH("حصره",K51)))</formula>
    </cfRule>
  </conditionalFormatting>
  <conditionalFormatting sqref="K51">
    <cfRule type="containsText" dxfId="155" priority="90" operator="containsText" text="احمد جميل">
      <formula>NOT(ISERROR(SEARCH("احمد جميل",K51)))</formula>
    </cfRule>
  </conditionalFormatting>
  <conditionalFormatting sqref="M51">
    <cfRule type="containsText" dxfId="154" priority="89" operator="containsText" text="حصره">
      <formula>NOT(ISERROR(SEARCH("حصره",M51)))</formula>
    </cfRule>
  </conditionalFormatting>
  <conditionalFormatting sqref="M51">
    <cfRule type="containsText" dxfId="153" priority="88" operator="containsText" text="احمد جميل">
      <formula>NOT(ISERROR(SEARCH("احمد جميل",M51)))</formula>
    </cfRule>
  </conditionalFormatting>
  <conditionalFormatting sqref="K57 M57:N57">
    <cfRule type="containsText" dxfId="152" priority="87" operator="containsText" text="حصره">
      <formula>NOT(ISERROR(SEARCH("حصره",K57)))</formula>
    </cfRule>
  </conditionalFormatting>
  <conditionalFormatting sqref="K57 M57:N57">
    <cfRule type="containsText" dxfId="151" priority="86" operator="containsText" text="احمد جميل">
      <formula>NOT(ISERROR(SEARCH("احمد جميل",K57)))</formula>
    </cfRule>
  </conditionalFormatting>
  <conditionalFormatting sqref="K59">
    <cfRule type="containsText" dxfId="150" priority="85" operator="containsText" text="حصره">
      <formula>NOT(ISERROR(SEARCH("حصره",K59)))</formula>
    </cfRule>
  </conditionalFormatting>
  <conditionalFormatting sqref="K59">
    <cfRule type="containsText" dxfId="149" priority="84" operator="containsText" text="احمد جميل">
      <formula>NOT(ISERROR(SEARCH("احمد جميل",K59)))</formula>
    </cfRule>
  </conditionalFormatting>
  <conditionalFormatting sqref="M59">
    <cfRule type="containsText" dxfId="148" priority="83" operator="containsText" text="حصره">
      <formula>NOT(ISERROR(SEARCH("حصره",M59)))</formula>
    </cfRule>
  </conditionalFormatting>
  <conditionalFormatting sqref="M86">
    <cfRule type="containsText" dxfId="147" priority="78" operator="containsText" text="احمد جميل">
      <formula>NOT(ISERROR(SEARCH("احمد جميل",M86)))</formula>
    </cfRule>
  </conditionalFormatting>
  <conditionalFormatting sqref="K86">
    <cfRule type="containsText" dxfId="146" priority="81" operator="containsText" text="حصره">
      <formula>NOT(ISERROR(SEARCH("حصره",K86)))</formula>
    </cfRule>
  </conditionalFormatting>
  <conditionalFormatting sqref="K86">
    <cfRule type="containsText" dxfId="145" priority="80" operator="containsText" text="احمد جميل">
      <formula>NOT(ISERROR(SEARCH("احمد جميل",K86)))</formula>
    </cfRule>
  </conditionalFormatting>
  <conditionalFormatting sqref="M86">
    <cfRule type="containsText" dxfId="144" priority="79" operator="containsText" text="حصره">
      <formula>NOT(ISERROR(SEARCH("حصره",M86)))</formula>
    </cfRule>
  </conditionalFormatting>
  <conditionalFormatting sqref="M91">
    <cfRule type="containsText" dxfId="143" priority="74" operator="containsText" text="احمد جميل">
      <formula>NOT(ISERROR(SEARCH("احمد جميل",M91)))</formula>
    </cfRule>
  </conditionalFormatting>
  <conditionalFormatting sqref="K91">
    <cfRule type="containsText" dxfId="142" priority="77" operator="containsText" text="حصره">
      <formula>NOT(ISERROR(SEARCH("حصره",K91)))</formula>
    </cfRule>
  </conditionalFormatting>
  <conditionalFormatting sqref="K91">
    <cfRule type="containsText" dxfId="141" priority="76" operator="containsText" text="احمد جميل">
      <formula>NOT(ISERROR(SEARCH("احمد جميل",K91)))</formula>
    </cfRule>
  </conditionalFormatting>
  <conditionalFormatting sqref="M91">
    <cfRule type="containsText" dxfId="140" priority="75" operator="containsText" text="حصره">
      <formula>NOT(ISERROR(SEARCH("حصره",M91)))</formula>
    </cfRule>
  </conditionalFormatting>
  <conditionalFormatting sqref="M106">
    <cfRule type="containsText" dxfId="139" priority="72" operator="containsText" text="احمد جميل">
      <formula>NOT(ISERROR(SEARCH("احمد جميل",M106)))</formula>
    </cfRule>
  </conditionalFormatting>
  <conditionalFormatting sqref="M106">
    <cfRule type="containsText" dxfId="138" priority="73" operator="containsText" text="حصره">
      <formula>NOT(ISERROR(SEARCH("حصره",M106)))</formula>
    </cfRule>
  </conditionalFormatting>
  <conditionalFormatting sqref="M115">
    <cfRule type="containsText" dxfId="137" priority="68" operator="containsText" text="احمد جميل">
      <formula>NOT(ISERROR(SEARCH("احمد جميل",M115)))</formula>
    </cfRule>
  </conditionalFormatting>
  <conditionalFormatting sqref="K115">
    <cfRule type="containsText" dxfId="136" priority="71" operator="containsText" text="حصره">
      <formula>NOT(ISERROR(SEARCH("حصره",K115)))</formula>
    </cfRule>
  </conditionalFormatting>
  <conditionalFormatting sqref="K115">
    <cfRule type="containsText" dxfId="135" priority="70" operator="containsText" text="احمد جميل">
      <formula>NOT(ISERROR(SEARCH("احمد جميل",K115)))</formula>
    </cfRule>
  </conditionalFormatting>
  <conditionalFormatting sqref="M115">
    <cfRule type="containsText" dxfId="134" priority="69" operator="containsText" text="حصره">
      <formula>NOT(ISERROR(SEARCH("حصره",M115)))</formula>
    </cfRule>
  </conditionalFormatting>
  <conditionalFormatting sqref="K125 M125">
    <cfRule type="containsText" dxfId="133" priority="67" operator="containsText" text="حصره">
      <formula>NOT(ISERROR(SEARCH("حصره",K125)))</formula>
    </cfRule>
  </conditionalFormatting>
  <conditionalFormatting sqref="K125 M125">
    <cfRule type="containsText" dxfId="131" priority="66" operator="containsText" text="احمد جميل">
      <formula>NOT(ISERROR(SEARCH("احمد جميل",K125)))</formula>
    </cfRule>
  </conditionalFormatting>
  <conditionalFormatting sqref="K122">
    <cfRule type="containsText" dxfId="129" priority="65" operator="containsText" text="حصره">
      <formula>NOT(ISERROR(SEARCH("حصره",K122)))</formula>
    </cfRule>
  </conditionalFormatting>
  <conditionalFormatting sqref="K122">
    <cfRule type="containsText" dxfId="127" priority="64" operator="containsText" text="احمد جميل">
      <formula>NOT(ISERROR(SEARCH("احمد جميل",K122)))</formula>
    </cfRule>
  </conditionalFormatting>
  <conditionalFormatting sqref="M122">
    <cfRule type="containsText" dxfId="125" priority="63" operator="containsText" text="حصره">
      <formula>NOT(ISERROR(SEARCH("حصره",M122)))</formula>
    </cfRule>
  </conditionalFormatting>
  <conditionalFormatting sqref="M122">
    <cfRule type="containsText" dxfId="123" priority="62" operator="containsText" text="احمد جميل">
      <formula>NOT(ISERROR(SEARCH("احمد جميل",M122)))</formula>
    </cfRule>
  </conditionalFormatting>
  <conditionalFormatting sqref="K129 M129">
    <cfRule type="containsText" dxfId="121" priority="61" operator="containsText" text="حصره">
      <formula>NOT(ISERROR(SEARCH("حصره",K129)))</formula>
    </cfRule>
  </conditionalFormatting>
  <conditionalFormatting sqref="K129 M129">
    <cfRule type="containsText" dxfId="119" priority="60" operator="containsText" text="احمد جميل">
      <formula>NOT(ISERROR(SEARCH("احمد جميل",K129)))</formula>
    </cfRule>
  </conditionalFormatting>
  <conditionalFormatting sqref="K135">
    <cfRule type="containsText" dxfId="117" priority="59" operator="containsText" text="حصره">
      <formula>NOT(ISERROR(SEARCH("حصره",K135)))</formula>
    </cfRule>
  </conditionalFormatting>
  <conditionalFormatting sqref="K135">
    <cfRule type="containsText" dxfId="115" priority="58" operator="containsText" text="احمد جميل">
      <formula>NOT(ISERROR(SEARCH("احمد جميل",K135)))</formula>
    </cfRule>
  </conditionalFormatting>
  <conditionalFormatting sqref="M135">
    <cfRule type="containsText" dxfId="113" priority="57" operator="containsText" text="حصره">
      <formula>NOT(ISERROR(SEARCH("حصره",M135)))</formula>
    </cfRule>
  </conditionalFormatting>
  <conditionalFormatting sqref="M135">
    <cfRule type="containsText" dxfId="111" priority="56" operator="containsText" text="احمد جميل">
      <formula>NOT(ISERROR(SEARCH("احمد جميل",M135)))</formula>
    </cfRule>
  </conditionalFormatting>
  <conditionalFormatting sqref="I166">
    <cfRule type="containsText" dxfId="109" priority="55" operator="containsText" text="حصره">
      <formula>NOT(ISERROR(SEARCH("حصره",#REF!)))</formula>
    </cfRule>
  </conditionalFormatting>
  <conditionalFormatting sqref="J166">
    <cfRule type="containsText" dxfId="107" priority="54" operator="containsText" text="حصره">
      <formula>NOT(ISERROR(SEARCH("حصره",#REF!)))</formula>
    </cfRule>
  </conditionalFormatting>
  <conditionalFormatting sqref="M162">
    <cfRule type="containsText" dxfId="105" priority="50" operator="containsText" text="احمد جميل">
      <formula>NOT(ISERROR(SEARCH("احمد جميل",M162)))</formula>
    </cfRule>
  </conditionalFormatting>
  <conditionalFormatting sqref="K162">
    <cfRule type="containsText" dxfId="103" priority="53" operator="containsText" text="حصره">
      <formula>NOT(ISERROR(SEARCH("حصره",K162)))</formula>
    </cfRule>
  </conditionalFormatting>
  <conditionalFormatting sqref="K162">
    <cfRule type="containsText" dxfId="101" priority="52" operator="containsText" text="احمد جميل">
      <formula>NOT(ISERROR(SEARCH("احمد جميل",K162)))</formula>
    </cfRule>
  </conditionalFormatting>
  <conditionalFormatting sqref="M162">
    <cfRule type="containsText" dxfId="99" priority="51" operator="containsText" text="حصره">
      <formula>NOT(ISERROR(SEARCH("حصره",M162)))</formula>
    </cfRule>
  </conditionalFormatting>
  <conditionalFormatting sqref="M167">
    <cfRule type="containsText" dxfId="95" priority="45" operator="containsText" text="احمد جميل">
      <formula>NOT(ISERROR(SEARCH("احمد جميل",M167)))</formula>
    </cfRule>
  </conditionalFormatting>
  <conditionalFormatting sqref="K167">
    <cfRule type="containsText" dxfId="93" priority="48" operator="containsText" text="حصره">
      <formula>NOT(ISERROR(SEARCH("حصره",K167)))</formula>
    </cfRule>
  </conditionalFormatting>
  <conditionalFormatting sqref="K167">
    <cfRule type="containsText" dxfId="91" priority="47" operator="containsText" text="احمد جميل">
      <formula>NOT(ISERROR(SEARCH("احمد جميل",K167)))</formula>
    </cfRule>
  </conditionalFormatting>
  <conditionalFormatting sqref="M167">
    <cfRule type="containsText" dxfId="89" priority="46" operator="containsText" text="حصره">
      <formula>NOT(ISERROR(SEARCH("حصره",M167)))</formula>
    </cfRule>
  </conditionalFormatting>
  <conditionalFormatting sqref="I173">
    <cfRule type="containsText" dxfId="87" priority="44" operator="containsText" text="حصره">
      <formula>NOT(ISERROR(SEARCH("حصره",#REF!)))</formula>
    </cfRule>
  </conditionalFormatting>
  <conditionalFormatting sqref="J173">
    <cfRule type="containsText" dxfId="85" priority="43" operator="containsText" text="حصره">
      <formula>NOT(ISERROR(SEARCH("حصره",#REF!)))</formula>
    </cfRule>
  </conditionalFormatting>
  <conditionalFormatting sqref="I177">
    <cfRule type="containsText" dxfId="83" priority="42" operator="containsText" text="حصره">
      <formula>NOT(ISERROR(SEARCH("حصره",#REF!)))</formula>
    </cfRule>
  </conditionalFormatting>
  <conditionalFormatting sqref="J177">
    <cfRule type="containsText" dxfId="81" priority="41" operator="containsText" text="حصره">
      <formula>NOT(ISERROR(SEARCH("حصره",#REF!)))</formula>
    </cfRule>
  </conditionalFormatting>
  <conditionalFormatting sqref="K174 M174">
    <cfRule type="containsText" dxfId="79" priority="40" operator="containsText" text="حصره">
      <formula>NOT(ISERROR(SEARCH("حصره",K174)))</formula>
    </cfRule>
  </conditionalFormatting>
  <conditionalFormatting sqref="K174 M174">
    <cfRule type="containsText" dxfId="77" priority="39" operator="containsText" text="احمد جميل">
      <formula>NOT(ISERROR(SEARCH("احمد جميل",K174)))</formula>
    </cfRule>
  </conditionalFormatting>
  <conditionalFormatting sqref="K178 M178">
    <cfRule type="containsText" dxfId="75" priority="38" operator="containsText" text="حصره">
      <formula>NOT(ISERROR(SEARCH("حصره",K178)))</formula>
    </cfRule>
  </conditionalFormatting>
  <conditionalFormatting sqref="K178 M178">
    <cfRule type="containsText" dxfId="73" priority="37" operator="containsText" text="احمد جميل">
      <formula>NOT(ISERROR(SEARCH("احمد جميل",K178)))</formula>
    </cfRule>
  </conditionalFormatting>
  <conditionalFormatting sqref="I181">
    <cfRule type="containsText" dxfId="71" priority="36" operator="containsText" text="حصره">
      <formula>NOT(ISERROR(SEARCH("حصره",#REF!)))</formula>
    </cfRule>
  </conditionalFormatting>
  <conditionalFormatting sqref="J181">
    <cfRule type="containsText" dxfId="69" priority="35" operator="containsText" text="حصره">
      <formula>NOT(ISERROR(SEARCH("حصره",#REF!)))</formula>
    </cfRule>
  </conditionalFormatting>
  <conditionalFormatting sqref="K182 M182">
    <cfRule type="containsText" dxfId="67" priority="34" operator="containsText" text="حصره">
      <formula>NOT(ISERROR(SEARCH("حصره",K182)))</formula>
    </cfRule>
  </conditionalFormatting>
  <conditionalFormatting sqref="K182 M182">
    <cfRule type="containsText" dxfId="65" priority="33" operator="containsText" text="احمد جميل">
      <formula>NOT(ISERROR(SEARCH("احمد جميل",K182)))</formula>
    </cfRule>
  </conditionalFormatting>
  <conditionalFormatting sqref="I185">
    <cfRule type="containsText" dxfId="63" priority="32" operator="containsText" text="حصره">
      <formula>NOT(ISERROR(SEARCH("حصره",#REF!)))</formula>
    </cfRule>
  </conditionalFormatting>
  <conditionalFormatting sqref="J185">
    <cfRule type="containsText" dxfId="61" priority="31" operator="containsText" text="حصره">
      <formula>NOT(ISERROR(SEARCH("حصره",#REF!)))</formula>
    </cfRule>
  </conditionalFormatting>
  <conditionalFormatting sqref="K186 M186">
    <cfRule type="containsText" dxfId="59" priority="30" operator="containsText" text="حصره">
      <formula>NOT(ISERROR(SEARCH("حصره",K186)))</formula>
    </cfRule>
  </conditionalFormatting>
  <conditionalFormatting sqref="K186 M186">
    <cfRule type="containsText" dxfId="57" priority="29" operator="containsText" text="احمد جميل">
      <formula>NOT(ISERROR(SEARCH("احمد جميل",K186)))</formula>
    </cfRule>
  </conditionalFormatting>
  <conditionalFormatting sqref="I191">
    <cfRule type="containsText" dxfId="55" priority="28" operator="containsText" text="حصره">
      <formula>NOT(ISERROR(SEARCH("حصره",#REF!)))</formula>
    </cfRule>
  </conditionalFormatting>
  <conditionalFormatting sqref="J191">
    <cfRule type="containsText" dxfId="53" priority="27" operator="containsText" text="حصره">
      <formula>NOT(ISERROR(SEARCH("حصره",#REF!)))</formula>
    </cfRule>
  </conditionalFormatting>
  <conditionalFormatting sqref="K192">
    <cfRule type="containsText" dxfId="51" priority="26" operator="containsText" text="حصره">
      <formula>NOT(ISERROR(SEARCH("حصره",K192)))</formula>
    </cfRule>
  </conditionalFormatting>
  <conditionalFormatting sqref="K192">
    <cfRule type="containsText" dxfId="49" priority="25" operator="containsText" text="احمد جميل">
      <formula>NOT(ISERROR(SEARCH("احمد جميل",K192)))</formula>
    </cfRule>
  </conditionalFormatting>
  <conditionalFormatting sqref="M192">
    <cfRule type="containsText" dxfId="47" priority="24" operator="containsText" text="حصره">
      <formula>NOT(ISERROR(SEARCH("حصره",M192)))</formula>
    </cfRule>
  </conditionalFormatting>
  <conditionalFormatting sqref="M192">
    <cfRule type="containsText" dxfId="45" priority="23" operator="containsText" text="احمد جميل">
      <formula>NOT(ISERROR(SEARCH("احمد جميل",M192)))</formula>
    </cfRule>
  </conditionalFormatting>
  <conditionalFormatting sqref="I194">
    <cfRule type="containsText" dxfId="43" priority="22" operator="containsText" text="حصره">
      <formula>NOT(ISERROR(SEARCH("حصره",#REF!)))</formula>
    </cfRule>
  </conditionalFormatting>
  <conditionalFormatting sqref="J194">
    <cfRule type="containsText" dxfId="41" priority="21" operator="containsText" text="حصره">
      <formula>NOT(ISERROR(SEARCH("حصره",#REF!)))</formula>
    </cfRule>
  </conditionalFormatting>
  <conditionalFormatting sqref="K195 M195">
    <cfRule type="containsText" dxfId="39" priority="20" operator="containsText" text="حصره">
      <formula>NOT(ISERROR(SEARCH("حصره",K195)))</formula>
    </cfRule>
  </conditionalFormatting>
  <conditionalFormatting sqref="K195 M195">
    <cfRule type="containsText" dxfId="37" priority="19" operator="containsText" text="احمد جميل">
      <formula>NOT(ISERROR(SEARCH("احمد جميل",K195)))</formula>
    </cfRule>
  </conditionalFormatting>
  <conditionalFormatting sqref="I202">
    <cfRule type="containsText" dxfId="35" priority="18" operator="containsText" text="حصره">
      <formula>NOT(ISERROR(SEARCH("حصره",#REF!)))</formula>
    </cfRule>
  </conditionalFormatting>
  <conditionalFormatting sqref="J202">
    <cfRule type="containsText" dxfId="33" priority="17" operator="containsText" text="حصره">
      <formula>NOT(ISERROR(SEARCH("حصره",#REF!)))</formula>
    </cfRule>
  </conditionalFormatting>
  <conditionalFormatting sqref="I205">
    <cfRule type="containsText" dxfId="31" priority="16" operator="containsText" text="حصره">
      <formula>NOT(ISERROR(SEARCH("حصره",#REF!)))</formula>
    </cfRule>
  </conditionalFormatting>
  <conditionalFormatting sqref="J205">
    <cfRule type="containsText" dxfId="29" priority="15" operator="containsText" text="حصره">
      <formula>NOT(ISERROR(SEARCH("حصره",#REF!)))</formula>
    </cfRule>
  </conditionalFormatting>
  <conditionalFormatting sqref="K203">
    <cfRule type="containsText" dxfId="27" priority="14" operator="containsText" text="حصره">
      <formula>NOT(ISERROR(SEARCH("حصره",K203)))</formula>
    </cfRule>
  </conditionalFormatting>
  <conditionalFormatting sqref="K203">
    <cfRule type="containsText" dxfId="25" priority="13" operator="containsText" text="احمد جميل">
      <formula>NOT(ISERROR(SEARCH("احمد جميل",K203)))</formula>
    </cfRule>
  </conditionalFormatting>
  <conditionalFormatting sqref="M203">
    <cfRule type="containsText" dxfId="23" priority="12" operator="containsText" text="حصره">
      <formula>NOT(ISERROR(SEARCH("حصره",M203)))</formula>
    </cfRule>
  </conditionalFormatting>
  <conditionalFormatting sqref="M203">
    <cfRule type="containsText" dxfId="21" priority="11" operator="containsText" text="احمد جميل">
      <formula>NOT(ISERROR(SEARCH("احمد جميل",M203)))</formula>
    </cfRule>
  </conditionalFormatting>
  <conditionalFormatting sqref="M206">
    <cfRule type="containsText" dxfId="19" priority="7" operator="containsText" text="احمد جميل">
      <formula>NOT(ISERROR(SEARCH("احمد جميل",M206)))</formula>
    </cfRule>
  </conditionalFormatting>
  <conditionalFormatting sqref="K206">
    <cfRule type="containsText" dxfId="17" priority="10" operator="containsText" text="حصره">
      <formula>NOT(ISERROR(SEARCH("حصره",K206)))</formula>
    </cfRule>
  </conditionalFormatting>
  <conditionalFormatting sqref="K206">
    <cfRule type="containsText" dxfId="15" priority="9" operator="containsText" text="احمد جميل">
      <formula>NOT(ISERROR(SEARCH("احمد جميل",K206)))</formula>
    </cfRule>
  </conditionalFormatting>
  <conditionalFormatting sqref="M206">
    <cfRule type="containsText" dxfId="13" priority="8" operator="containsText" text="حصره">
      <formula>NOT(ISERROR(SEARCH("حصره",M206)))</formula>
    </cfRule>
  </conditionalFormatting>
  <conditionalFormatting sqref="I212">
    <cfRule type="containsText" dxfId="11" priority="6" operator="containsText" text="حصره">
      <formula>NOT(ISERROR(SEARCH("حصره",#REF!)))</formula>
    </cfRule>
  </conditionalFormatting>
  <conditionalFormatting sqref="J212">
    <cfRule type="containsText" dxfId="9" priority="5" operator="containsText" text="حصره">
      <formula>NOT(ISERROR(SEARCH("حصره",#REF!)))</formula>
    </cfRule>
  </conditionalFormatting>
  <conditionalFormatting sqref="K213 M213:N213">
    <cfRule type="containsText" dxfId="7" priority="4" operator="containsText" text="حصره">
      <formula>NOT(ISERROR(SEARCH("حصره",K213)))</formula>
    </cfRule>
  </conditionalFormatting>
  <conditionalFormatting sqref="K213 M213:N213">
    <cfRule type="containsText" dxfId="5" priority="3" operator="containsText" text="احمد جميل">
      <formula>NOT(ISERROR(SEARCH("احمد جميل",K213)))</formula>
    </cfRule>
  </conditionalFormatting>
  <conditionalFormatting sqref="I214">
    <cfRule type="containsText" dxfId="3" priority="2" operator="containsText" text="حصره">
      <formula>NOT(ISERROR(SEARCH("حصره",#REF!)))</formula>
    </cfRule>
  </conditionalFormatting>
  <conditionalFormatting sqref="J214">
    <cfRule type="containsText" dxfId="1" priority="1" operator="containsText" text="حصره">
      <formula>NOT(ISERROR(SEARCH("حصره",#REF!)))</formula>
    </cfRule>
  </conditionalFormatting>
  <dataValidations disablePrompts="1" count="2">
    <dataValidation type="list" allowBlank="1" showInputMessage="1" showErrorMessage="1" sqref="F44 F263:G263 N263 F425 F501 F653">
      <formula1>#REF!</formula1>
    </dataValidation>
    <dataValidation type="list" allowBlank="1" showInputMessage="1" showErrorMessage="1" sqref="F113:G113">
      <formula1>#REF!</formula1>
    </dataValidation>
  </dataValidations>
  <pageMargins left="0.31496062992125984" right="0.31496062992125984" top="0.3543307086614173" bottom="0.3543307086614173" header="0" footer="0"/>
  <pageSetup paperSize="8" scale="70" fitToHeight="0" orientation="portrait" r:id="rId1"/>
  <rowBreaks count="8" manualBreakCount="8">
    <brk id="76" max="15" man="1"/>
    <brk id="152" max="15" man="1"/>
    <brk id="229" max="15" man="1"/>
    <brk id="306" max="15" man="1"/>
    <brk id="381" max="15" man="1"/>
    <brk id="457" max="15" man="1"/>
    <brk id="533" max="15" man="1"/>
    <brk id="609" max="15" man="1"/>
  </rowBreaks>
  <ignoredErrors>
    <ignoredError sqref="I18:J18 I39:J39 I47:J47 I50:J50 I90:J90 I105:J105 I114:J114 I128:J128 I134:J134 I22:J22 I25:J25 I27:J27 I30:J30 I34:J34 I36:J36 I56:J56 I58:J58 I166:J166 I173:J173 I177:J177 I181:J181 I185:J185 I191:J191 I194:J194 I202:J202 I205:J205 I212:J212"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9"/>
  <sheetViews>
    <sheetView rightToLeft="1" workbookViewId="0">
      <selection activeCell="F15" sqref="F15"/>
    </sheetView>
  </sheetViews>
  <sheetFormatPr defaultColWidth="10" defaultRowHeight="15.75" x14ac:dyDescent="0.25"/>
  <cols>
    <col min="1" max="1" width="10" style="38"/>
    <col min="2" max="3" width="10" style="1"/>
    <col min="4" max="4" width="11" style="1" customWidth="1"/>
    <col min="5" max="5" width="12" style="1" customWidth="1"/>
    <col min="6" max="16384" width="10" style="1"/>
  </cols>
  <sheetData>
    <row r="1" spans="2:14" s="38" customFormat="1" x14ac:dyDescent="0.25"/>
    <row r="2" spans="2:14" s="38" customFormat="1" x14ac:dyDescent="0.25">
      <c r="B2" s="141" t="s">
        <v>148</v>
      </c>
      <c r="C2" s="141"/>
      <c r="D2" s="141"/>
      <c r="E2" s="141"/>
    </row>
    <row r="3" spans="2:14" ht="21" customHeight="1" x14ac:dyDescent="0.25">
      <c r="B3" s="2" t="s">
        <v>149</v>
      </c>
      <c r="C3" s="2" t="s">
        <v>21</v>
      </c>
      <c r="D3" s="2" t="s">
        <v>22</v>
      </c>
      <c r="E3" s="75" t="s">
        <v>147</v>
      </c>
    </row>
    <row r="4" spans="2:14" ht="21" customHeight="1" x14ac:dyDescent="0.25">
      <c r="B4" s="2">
        <v>50</v>
      </c>
      <c r="C4" s="2">
        <v>250</v>
      </c>
      <c r="D4" s="2">
        <v>4.8000000000000001E-2</v>
      </c>
      <c r="E4" s="2">
        <v>0.4</v>
      </c>
    </row>
    <row r="5" spans="2:14" ht="21" customHeight="1" x14ac:dyDescent="0.25">
      <c r="B5" s="2">
        <v>251</v>
      </c>
      <c r="C5" s="2">
        <v>500</v>
      </c>
      <c r="D5" s="2">
        <v>5.1999999999999998E-2</v>
      </c>
      <c r="E5" s="2">
        <v>0.4</v>
      </c>
    </row>
    <row r="6" spans="2:14" ht="21" customHeight="1" x14ac:dyDescent="0.25">
      <c r="B6" s="2">
        <v>501</v>
      </c>
      <c r="C6" s="2">
        <v>1000</v>
      </c>
      <c r="D6" s="2">
        <v>5.6000000000000001E-2</v>
      </c>
      <c r="E6" s="2">
        <v>0.4</v>
      </c>
      <c r="K6" s="140"/>
      <c r="L6" s="140"/>
      <c r="M6" s="140"/>
      <c r="N6" s="140"/>
    </row>
    <row r="7" spans="2:14" ht="21" customHeight="1" x14ac:dyDescent="0.25">
      <c r="B7" s="2">
        <v>1001</v>
      </c>
      <c r="C7" s="2">
        <v>5000</v>
      </c>
      <c r="D7" s="2">
        <v>0.06</v>
      </c>
      <c r="E7" s="2">
        <v>0.4</v>
      </c>
    </row>
    <row r="8" spans="2:14" ht="21" customHeight="1" x14ac:dyDescent="0.25">
      <c r="B8" s="2">
        <v>5001</v>
      </c>
      <c r="C8" s="2">
        <v>10000</v>
      </c>
      <c r="D8" s="2">
        <v>6.4000000000000001E-2</v>
      </c>
      <c r="E8" s="2">
        <v>0.4</v>
      </c>
    </row>
    <row r="9" spans="2:14" ht="21" customHeight="1" x14ac:dyDescent="0.25">
      <c r="B9" s="2">
        <f>C8+1</f>
        <v>10001</v>
      </c>
      <c r="C9" s="2"/>
      <c r="D9" s="77">
        <v>0.24</v>
      </c>
      <c r="E9" s="77">
        <v>0.4</v>
      </c>
    </row>
  </sheetData>
  <mergeCells count="2">
    <mergeCell ref="K6:N6"/>
    <mergeCell ref="B2:E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الاجمالي </vt:lpstr>
      <vt:lpstr>استقطاعات</vt:lpstr>
      <vt:lpstr>'الاجمالي '!Print_Area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dc:creator>
  <cp:lastModifiedBy>Ali Ali</cp:lastModifiedBy>
  <cp:lastPrinted>2020-10-27T14:20:40Z</cp:lastPrinted>
  <dcterms:created xsi:type="dcterms:W3CDTF">2020-06-28T09:21:05Z</dcterms:created>
  <dcterms:modified xsi:type="dcterms:W3CDTF">2020-10-29T08:49:04Z</dcterms:modified>
</cp:coreProperties>
</file>