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th\Downloads\"/>
    </mc:Choice>
  </mc:AlternateContent>
  <bookViews>
    <workbookView xWindow="0" yWindow="0" windowWidth="20490" windowHeight="7770"/>
  </bookViews>
  <sheets>
    <sheet name="تقرير" sheetId="4" r:id="rId1"/>
    <sheet name="100151" sheetId="1" r:id="rId2"/>
    <sheet name="100152" sheetId="2" r:id="rId3"/>
  </sheets>
  <definedNames>
    <definedName name="_xlnm._FilterDatabase" localSheetId="1" hidden="1">'100151'!$A$8:$H$59</definedName>
    <definedName name="_xlnm._FilterDatabase" localSheetId="2" hidden="1">'100152'!$A$8:$H$59</definedName>
    <definedName name="_xlnm._FilterDatabase" localSheetId="0" hidden="1">تقرير!$A$8:$G$59</definedName>
    <definedName name="_xlnm.Print_Titles" localSheetId="1">'100151'!$1:$8</definedName>
    <definedName name="_xlnm.Print_Titles" localSheetId="2">'100152'!$1:$8</definedName>
    <definedName name="_xlnm.Print_Titles" localSheetId="0">تقرير!$1:$8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F9" i="4"/>
  <c r="G12" i="4"/>
  <c r="G14" i="4"/>
  <c r="G20" i="4"/>
  <c r="G22" i="4"/>
  <c r="G28" i="4"/>
  <c r="G30" i="4"/>
  <c r="G36" i="4"/>
  <c r="G38" i="4"/>
  <c r="G44" i="4"/>
  <c r="G46" i="4"/>
  <c r="G52" i="4"/>
  <c r="G54" i="4"/>
  <c r="G18" i="4"/>
  <c r="G26" i="4"/>
  <c r="G34" i="4"/>
  <c r="G42" i="4"/>
  <c r="G50" i="4"/>
  <c r="G58" i="4"/>
  <c r="G16" i="4"/>
  <c r="G24" i="4"/>
  <c r="G32" i="4"/>
  <c r="G40" i="4"/>
  <c r="G48" i="4"/>
  <c r="G56" i="4"/>
  <c r="D10" i="4"/>
  <c r="E10" i="4" s="1"/>
  <c r="D9" i="4"/>
  <c r="E9" i="4" s="1"/>
  <c r="E60" i="4" s="1"/>
  <c r="C9" i="4"/>
  <c r="C10" i="4"/>
  <c r="B10" i="4"/>
  <c r="A10" i="4"/>
  <c r="B9" i="4"/>
  <c r="A9" i="4"/>
  <c r="G11" i="4"/>
  <c r="G13" i="4"/>
  <c r="G15" i="4"/>
  <c r="G17" i="4"/>
  <c r="G19" i="4"/>
  <c r="G21" i="4"/>
  <c r="G23" i="4"/>
  <c r="G25" i="4"/>
  <c r="G27" i="4"/>
  <c r="G29" i="4"/>
  <c r="G31" i="4"/>
  <c r="G33" i="4"/>
  <c r="G35" i="4"/>
  <c r="G37" i="4"/>
  <c r="G39" i="4"/>
  <c r="G41" i="4"/>
  <c r="G43" i="4"/>
  <c r="G45" i="4"/>
  <c r="G47" i="4"/>
  <c r="G49" i="4"/>
  <c r="G51" i="4"/>
  <c r="G53" i="4"/>
  <c r="G55" i="4"/>
  <c r="G57" i="4"/>
  <c r="G59" i="4"/>
  <c r="G60" i="2"/>
  <c r="F60" i="2"/>
  <c r="D60" i="2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D60" i="1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G60" i="1"/>
  <c r="F60" i="1"/>
  <c r="G10" i="4" l="1"/>
  <c r="B60" i="4"/>
  <c r="F60" i="4"/>
  <c r="G60" i="4" s="1"/>
  <c r="G9" i="4"/>
  <c r="H60" i="2"/>
  <c r="H60" i="1"/>
</calcChain>
</file>

<file path=xl/sharedStrings.xml><?xml version="1.0" encoding="utf-8"?>
<sst xmlns="http://schemas.openxmlformats.org/spreadsheetml/2006/main" count="107" uniqueCount="35">
  <si>
    <t>التاريخ</t>
  </si>
  <si>
    <t>البيان</t>
  </si>
  <si>
    <t>مدين</t>
  </si>
  <si>
    <t>دائن</t>
  </si>
  <si>
    <t>رصيد</t>
  </si>
  <si>
    <t>الرصيد الإفتتاحي</t>
  </si>
  <si>
    <t>نوع المستند</t>
  </si>
  <si>
    <t>رقم المستند</t>
  </si>
  <si>
    <t>رقم المرجع</t>
  </si>
  <si>
    <t>الإجمالي</t>
  </si>
  <si>
    <t>محلات 000</t>
  </si>
  <si>
    <t>كشف حساب تحليلي رصيد بعد كل عملية</t>
  </si>
  <si>
    <t>رقم الحساب</t>
  </si>
  <si>
    <t>اسم الحساب</t>
  </si>
  <si>
    <t>من تاريخ</t>
  </si>
  <si>
    <t>الى تاريخ</t>
  </si>
  <si>
    <t>العملة</t>
  </si>
  <si>
    <t>ريال يمني</t>
  </si>
  <si>
    <t>احمد</t>
  </si>
  <si>
    <t>فاتورة مبيعات</t>
  </si>
  <si>
    <t>لكم الوارد نقدا من الحساب بسند يدوي رقم 12</t>
  </si>
  <si>
    <t>سند قبض</t>
  </si>
  <si>
    <t>عليكم قيمة فاتورة مبيعات فاتورة يدوي رقم 1255</t>
  </si>
  <si>
    <t>عليكم قيمة فاتورة مبيعات فاتورة يدوي رقم 000</t>
  </si>
  <si>
    <t>لكم الوارد نقدا من الحساب بسند يدوي رقم 000</t>
  </si>
  <si>
    <t>كشف حساب اجمالي</t>
  </si>
  <si>
    <t>جاري حسابات العملاء</t>
  </si>
  <si>
    <t>رقم العميل</t>
  </si>
  <si>
    <t>كلي</t>
  </si>
  <si>
    <t>اسم العميل</t>
  </si>
  <si>
    <t>الرصيد الافتتاحي</t>
  </si>
  <si>
    <t>مدين خلال الفترة</t>
  </si>
  <si>
    <t>دائن خلال الفترة</t>
  </si>
  <si>
    <t>الرصيد الحالي</t>
  </si>
  <si>
    <t>دولار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</si>
</sst>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6" formatCode="#,##0.00_ ;[Red]\-#,##0.00\ "/>
  </numFmts>
  <fonts count="5" x14ac:knownFonts="1">
    <font>
      <sz val="11"/>
      <color theme="1"/>
      <name val="Arial"/>
      <family val="2"/>
      <charset val="178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11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vertical="center" shrinkToFit="1"/>
    </xf>
    <xf numFmtId="164" fontId="2" fillId="0" borderId="8" xfId="0" applyNumberFormat="1" applyFont="1" applyBorder="1" applyAlignment="1">
      <alignment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2" fillId="0" borderId="8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4" fontId="2" fillId="0" borderId="8" xfId="0" applyNumberFormat="1" applyFont="1" applyBorder="1" applyAlignment="1">
      <alignment horizontal="right" vertical="center" shrinkToFit="1"/>
    </xf>
    <xf numFmtId="166" fontId="2" fillId="0" borderId="2" xfId="0" applyNumberFormat="1" applyFont="1" applyBorder="1" applyAlignment="1">
      <alignment horizontal="right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4" fontId="2" fillId="2" borderId="8" xfId="0" applyNumberFormat="1" applyFont="1" applyFill="1" applyBorder="1" applyAlignment="1">
      <alignment horizontal="center" vertical="center" shrinkToFit="1"/>
    </xf>
    <xf numFmtId="166" fontId="2" fillId="2" borderId="7" xfId="0" applyNumberFormat="1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2" fillId="0" borderId="3" xfId="0" applyNumberFormat="1" applyFont="1" applyBorder="1" applyAlignment="1">
      <alignment vertical="center"/>
    </xf>
    <xf numFmtId="4" fontId="4" fillId="2" borderId="8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166" fontId="4" fillId="2" borderId="7" xfId="0" applyNumberFormat="1" applyFont="1" applyFill="1" applyBorder="1" applyAlignment="1">
      <alignment horizontal="center" vertical="center" shrinkToFit="1"/>
    </xf>
    <xf numFmtId="164" fontId="2" fillId="0" borderId="1" xfId="0" applyNumberFormat="1" applyFont="1" applyBorder="1" applyAlignment="1">
      <alignment horizontal="center" vertical="center" shrinkToFit="1"/>
    </xf>
    <xf numFmtId="164" fontId="2" fillId="0" borderId="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62"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4" formatCode="#,##0.00"/>
      <alignment horizontal="right" vertical="center" textRotation="0" wrapText="0" indent="0" justifyLastLine="0" shrinkToFit="1" readingOrder="0"/>
    </dxf>
    <dxf>
      <numFmt numFmtId="4" formatCode="#,##0.00"/>
      <alignment horizontal="right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numFmt numFmtId="164" formatCode="[$-1010000]yyyy/mm/dd;@"/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outline="0">
        <left style="thin">
          <color indexed="64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0" formatCode="General"/>
    </dxf>
    <dxf>
      <numFmt numFmtId="166" formatCode="#,##0.00_ ;[Red]\-#,##0.00\ "/>
      <alignment horizontal="right" vertical="center" textRotation="0" wrapText="0" indent="0" justifyLastLine="0" shrinkToFit="1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D9D9D9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6" formatCode="#,##0.00_ ;[Red]\-#,##0.00\ "/>
      <alignment horizontal="right" vertical="center" textRotation="0" wrapText="0" indent="0" justifyLastLine="0" shrinkToFit="1" readingOrder="0"/>
    </dxf>
    <dxf>
      <alignment horizontal="right" vertical="center" textRotation="0" wrapText="0" indent="0" justifyLastLine="0" shrinkToFit="1" readingOrder="0"/>
    </dxf>
    <dxf>
      <alignment horizontal="right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numFmt numFmtId="0" formatCode="General"/>
      <alignment horizontal="center" vertical="center" textRotation="0" wrapText="0" indent="0" justifyLastLine="0" shrinkToFit="1" readingOrder="0"/>
    </dxf>
    <dxf>
      <alignment horizontal="general" vertical="center" textRotation="0" wrapText="0" indent="0" justifyLastLine="0" shrinkToFit="1" readingOrder="0"/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D9D9D9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6" formatCode="#,##0.00_ ;[Red]\-#,##0.00\ "/>
      <alignment horizontal="right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right" vertical="center" textRotation="0" wrapText="0" indent="0" justifyLastLine="0" shrinkToFit="1" readingOrder="0"/>
    </dxf>
    <dxf>
      <alignment horizontal="right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numFmt numFmtId="0" formatCode="General"/>
      <alignment horizontal="center" vertical="center" textRotation="0" wrapText="0" indent="0" justifyLastLine="0" shrinkToFit="1" readingOrder="0"/>
    </dxf>
    <dxf>
      <alignment horizontal="general" vertical="center" textRotation="0" wrapText="0" indent="0" justifyLastLine="0" shrinkToFit="1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الجدول134" displayName="الجدول134" ref="A8:G60" totalsRowCount="1" headerRowDxfId="29" totalsRowDxfId="28" headerRowBorderDxfId="26" tableBorderDxfId="27" totalsRowBorderDxfId="25">
  <autoFilter ref="A8:G59"/>
  <tableColumns count="7">
    <tableColumn id="1" name="رقم العميل" totalsRowLabel="الإجمالي" dataDxfId="23" totalsRowDxfId="9"/>
    <tableColumn id="4" name="اسم العميل" totalsRowFunction="count" dataDxfId="14" totalsRowDxfId="8"/>
    <tableColumn id="2" name="العملة" dataDxfId="13" totalsRowDxfId="7">
      <calculatedColumnFormula>'100152'!$H$6</calculatedColumnFormula>
    </tableColumn>
    <tableColumn id="5" name="الرصيد الافتتاحي" dataDxfId="12" totalsRowDxfId="6"/>
    <tableColumn id="6" name="مدين خلال الفترة" totalsRowFunction="sum" dataDxfId="11" totalsRowDxfId="5"/>
    <tableColumn id="7" name="دائن خلال الفترة" totalsRowFunction="sum" dataDxfId="10" totalsRowDxfId="4"/>
    <tableColumn id="8" name="الرصيد الحالي" totalsRowFunction="custom" dataDxfId="24" totalsRowDxfId="3">
      <calculatedColumnFormula>D9+E9-F9</calculatedColumnFormula>
      <totalsRowFormula>الجدول134[[#Totals],[مدين خلال الفترة]]-الجدول134[[#Totals],[دائن خلال الفترة]]</totalsRow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الجدول1" displayName="الجدول1" ref="A8:H60" totalsRowCount="1" headerRowDxfId="61" totalsRowDxfId="60" headerRowBorderDxfId="58" tableBorderDxfId="59" totalsRowBorderDxfId="57">
  <autoFilter ref="A8:H59"/>
  <tableColumns count="8">
    <tableColumn id="1" name="التاريخ" totalsRowLabel="الإجمالي" totalsRowDxfId="50"/>
    <tableColumn id="2" name="نوع المستند" dataDxfId="56" totalsRowDxfId="49"/>
    <tableColumn id="3" name="رقم المستند" dataDxfId="55" totalsRowDxfId="48"/>
    <tableColumn id="4" name="البيان" totalsRowFunction="count" dataDxfId="54" totalsRowDxfId="42"/>
    <tableColumn id="5" name="رقم المرجع" dataDxfId="53" totalsRowDxfId="47"/>
    <tableColumn id="6" name="مدين" totalsRowFunction="sum" dataDxfId="52" totalsRowDxfId="46"/>
    <tableColumn id="7" name="دائن" totalsRowFunction="sum" dataDxfId="51" totalsRowDxfId="45"/>
    <tableColumn id="8" name="رصيد" totalsRowFunction="custom" dataDxfId="43" totalsRowDxfId="44">
      <calculatedColumnFormula>IF(H8="رصيد",F9-G9,H8+F9-G9)</calculatedColumnFormula>
      <totalsRowFormula>الجدول1[[#Totals],[مدين]]-الجدول1[[#Totals],[دائن]]</totalsRow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الجدول13" displayName="الجدول13" ref="A8:H60" totalsRowCount="1" headerRowDxfId="41" totalsRowDxfId="40" headerRowBorderDxfId="38" tableBorderDxfId="39" totalsRowBorderDxfId="37">
  <autoFilter ref="A8:H59"/>
  <tableColumns count="8">
    <tableColumn id="1" name="التاريخ" totalsRowLabel="الإجمالي" totalsRowDxfId="22"/>
    <tableColumn id="2" name="نوع المستند" dataDxfId="36" totalsRowDxfId="21"/>
    <tableColumn id="3" name="رقم المستند" dataDxfId="35" totalsRowDxfId="20"/>
    <tableColumn id="4" name="البيان" totalsRowFunction="count" dataDxfId="34" totalsRowDxfId="19"/>
    <tableColumn id="5" name="رقم المرجع" dataDxfId="33" totalsRowDxfId="18"/>
    <tableColumn id="6" name="مدين" totalsRowFunction="sum" dataDxfId="32" totalsRowDxfId="17"/>
    <tableColumn id="7" name="دائن" totalsRowFunction="sum" dataDxfId="31" totalsRowDxfId="16"/>
    <tableColumn id="8" name="رصيد" totalsRowFunction="custom" dataDxfId="30" totalsRowDxfId="15">
      <calculatedColumnFormula>IF(H8="رصيد",F9-G9,H8+F9-G9)</calculatedColumnFormula>
      <totalsRowFormula>الجدول13[[#Totals],[مدين]]-الجدول13[[#Totals],[دائن]]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rightToLeft="1" tabSelected="1" zoomScale="115" zoomScaleNormal="115" workbookViewId="0"/>
  </sheetViews>
  <sheetFormatPr defaultRowHeight="15" x14ac:dyDescent="0.2"/>
  <cols>
    <col min="1" max="1" width="10.75" style="3" customWidth="1"/>
    <col min="2" max="2" width="32.125" style="3" customWidth="1"/>
    <col min="3" max="3" width="7.125" style="2" customWidth="1"/>
    <col min="4" max="4" width="11.625" style="2" bestFit="1" customWidth="1"/>
    <col min="5" max="6" width="12.375" style="2" bestFit="1" customWidth="1"/>
    <col min="7" max="7" width="13" style="2" bestFit="1" customWidth="1"/>
    <col min="8" max="16384" width="9" style="3"/>
  </cols>
  <sheetData>
    <row r="1" spans="1:8" s="12" customFormat="1" x14ac:dyDescent="0.25">
      <c r="A1" s="10"/>
      <c r="B1" s="10"/>
      <c r="C1" s="10"/>
      <c r="D1" s="10"/>
      <c r="E1" s="10"/>
      <c r="F1" s="10"/>
      <c r="G1" s="10"/>
      <c r="H1" s="10"/>
    </row>
    <row r="2" spans="1:8" s="12" customFormat="1" x14ac:dyDescent="0.25">
      <c r="A2" s="11" t="s">
        <v>10</v>
      </c>
      <c r="B2" s="11"/>
      <c r="C2" s="11"/>
      <c r="D2" s="11"/>
      <c r="E2" s="11"/>
      <c r="F2" s="11"/>
      <c r="G2" s="11"/>
      <c r="H2" s="10"/>
    </row>
    <row r="3" spans="1:8" s="12" customFormat="1" x14ac:dyDescent="0.25">
      <c r="A3" s="10"/>
      <c r="B3" s="10"/>
      <c r="C3" s="10"/>
      <c r="D3" s="10"/>
      <c r="E3" s="10"/>
      <c r="F3" s="10"/>
      <c r="G3" s="10"/>
      <c r="H3" s="10"/>
    </row>
    <row r="4" spans="1:8" s="12" customFormat="1" x14ac:dyDescent="0.25">
      <c r="A4" s="11" t="s">
        <v>25</v>
      </c>
      <c r="B4" s="11"/>
      <c r="C4" s="11"/>
      <c r="D4" s="11"/>
      <c r="E4" s="11"/>
      <c r="F4" s="11"/>
      <c r="G4" s="11"/>
      <c r="H4" s="10"/>
    </row>
    <row r="5" spans="1:8" s="12" customFormat="1" x14ac:dyDescent="0.25">
      <c r="A5" s="14" t="s">
        <v>12</v>
      </c>
      <c r="B5" s="15" t="s">
        <v>13</v>
      </c>
      <c r="C5" s="15"/>
      <c r="D5" s="15"/>
      <c r="E5" s="14" t="s">
        <v>14</v>
      </c>
      <c r="F5" s="14" t="s">
        <v>15</v>
      </c>
      <c r="G5" s="14" t="s">
        <v>16</v>
      </c>
      <c r="H5" s="10"/>
    </row>
    <row r="6" spans="1:8" s="12" customFormat="1" x14ac:dyDescent="0.25">
      <c r="A6" s="17"/>
      <c r="B6" s="16" t="s">
        <v>26</v>
      </c>
      <c r="C6" s="16"/>
      <c r="D6" s="16"/>
      <c r="E6" s="4">
        <v>43831</v>
      </c>
      <c r="F6" s="4">
        <v>44196</v>
      </c>
      <c r="G6" s="13" t="s">
        <v>28</v>
      </c>
      <c r="H6" s="10"/>
    </row>
    <row r="7" spans="1:8" s="12" customFormat="1" x14ac:dyDescent="0.25">
      <c r="A7" s="10"/>
      <c r="B7" s="10"/>
      <c r="C7" s="10"/>
      <c r="D7" s="10"/>
      <c r="E7" s="10"/>
      <c r="F7" s="10"/>
      <c r="G7" s="10"/>
    </row>
    <row r="8" spans="1:8" x14ac:dyDescent="0.2">
      <c r="A8" s="6" t="s">
        <v>27</v>
      </c>
      <c r="B8" s="7" t="s">
        <v>29</v>
      </c>
      <c r="C8" s="7" t="s">
        <v>16</v>
      </c>
      <c r="D8" s="7" t="s">
        <v>30</v>
      </c>
      <c r="E8" s="7" t="s">
        <v>31</v>
      </c>
      <c r="F8" s="7" t="s">
        <v>32</v>
      </c>
      <c r="G8" s="8" t="s">
        <v>33</v>
      </c>
    </row>
    <row r="9" spans="1:8" x14ac:dyDescent="0.2">
      <c r="A9" s="30">
        <f>'100151'!$A$6</f>
        <v>100151</v>
      </c>
      <c r="B9" s="1" t="str">
        <f>'100151'!$B$6:$E$6</f>
        <v>احمد</v>
      </c>
      <c r="C9" s="34" t="str">
        <f>'100151'!$H$6</f>
        <v>ريال يمني</v>
      </c>
      <c r="D9" s="22">
        <f>IF('100151'!D9="الرصيد الإفتتاحي",'100151'!F9,0)</f>
        <v>6592750</v>
      </c>
      <c r="E9" s="22">
        <f>IF(D9&gt;0,'100151'!F60-D9,'100151'!F60)</f>
        <v>8043801</v>
      </c>
      <c r="F9" s="22">
        <f>'100151'!G60</f>
        <v>12500000</v>
      </c>
      <c r="G9" s="24">
        <f t="shared" ref="G9:G59" si="0">D9+E9-F9</f>
        <v>2136551</v>
      </c>
    </row>
    <row r="10" spans="1:8" x14ac:dyDescent="0.2">
      <c r="A10" s="30">
        <f>'100152'!$A$6</f>
        <v>100152</v>
      </c>
      <c r="B10" s="1" t="str">
        <f>'100152'!$B$6:$E$6</f>
        <v>احمد</v>
      </c>
      <c r="C10" s="34" t="str">
        <f>'100152'!$H$6</f>
        <v>دولار</v>
      </c>
      <c r="D10" s="22">
        <f>IF('100152'!D9="الرصيد الإفتتاحي",'100152'!F9,0)</f>
        <v>10987.916666666666</v>
      </c>
      <c r="E10" s="22">
        <f>IF(D10&gt;0,'100152'!F60-D10,'100152'!F60)</f>
        <v>13406.334999999997</v>
      </c>
      <c r="F10" s="22">
        <f>'100152'!G60</f>
        <v>20833.333333333332</v>
      </c>
      <c r="G10" s="24">
        <f t="shared" si="0"/>
        <v>3560.9183333333312</v>
      </c>
    </row>
    <row r="11" spans="1:8" x14ac:dyDescent="0.2">
      <c r="A11" s="30"/>
      <c r="B11" s="1"/>
      <c r="C11" s="34"/>
      <c r="D11" s="22"/>
      <c r="E11" s="22"/>
      <c r="F11" s="22"/>
      <c r="G11" s="24">
        <f t="shared" si="0"/>
        <v>0</v>
      </c>
    </row>
    <row r="12" spans="1:8" x14ac:dyDescent="0.2">
      <c r="A12" s="30"/>
      <c r="B12" s="1"/>
      <c r="C12" s="34"/>
      <c r="D12" s="22"/>
      <c r="E12" s="22"/>
      <c r="F12" s="22"/>
      <c r="G12" s="24">
        <f t="shared" si="0"/>
        <v>0</v>
      </c>
    </row>
    <row r="13" spans="1:8" x14ac:dyDescent="0.2">
      <c r="A13" s="30"/>
      <c r="B13" s="1"/>
      <c r="C13" s="34"/>
      <c r="D13" s="22"/>
      <c r="E13" s="22"/>
      <c r="F13" s="22"/>
      <c r="G13" s="24">
        <f t="shared" si="0"/>
        <v>0</v>
      </c>
    </row>
    <row r="14" spans="1:8" x14ac:dyDescent="0.2">
      <c r="A14" s="30"/>
      <c r="B14" s="1"/>
      <c r="C14" s="34"/>
      <c r="D14" s="22"/>
      <c r="E14" s="22"/>
      <c r="F14" s="22"/>
      <c r="G14" s="24">
        <f t="shared" si="0"/>
        <v>0</v>
      </c>
    </row>
    <row r="15" spans="1:8" x14ac:dyDescent="0.2">
      <c r="A15" s="30"/>
      <c r="B15" s="1"/>
      <c r="C15" s="34"/>
      <c r="D15" s="22"/>
      <c r="E15" s="22"/>
      <c r="F15" s="22"/>
      <c r="G15" s="24">
        <f t="shared" si="0"/>
        <v>0</v>
      </c>
    </row>
    <row r="16" spans="1:8" x14ac:dyDescent="0.2">
      <c r="A16" s="30"/>
      <c r="B16" s="1"/>
      <c r="C16" s="34"/>
      <c r="D16" s="22"/>
      <c r="E16" s="22"/>
      <c r="F16" s="22"/>
      <c r="G16" s="24">
        <f t="shared" si="0"/>
        <v>0</v>
      </c>
    </row>
    <row r="17" spans="1:7" x14ac:dyDescent="0.2">
      <c r="A17" s="30"/>
      <c r="B17" s="1"/>
      <c r="C17" s="34"/>
      <c r="D17" s="22"/>
      <c r="E17" s="22"/>
      <c r="F17" s="22"/>
      <c r="G17" s="24">
        <f t="shared" si="0"/>
        <v>0</v>
      </c>
    </row>
    <row r="18" spans="1:7" x14ac:dyDescent="0.2">
      <c r="A18" s="30"/>
      <c r="B18" s="1"/>
      <c r="C18" s="34"/>
      <c r="D18" s="22"/>
      <c r="E18" s="22"/>
      <c r="F18" s="22"/>
      <c r="G18" s="24">
        <f t="shared" si="0"/>
        <v>0</v>
      </c>
    </row>
    <row r="19" spans="1:7" x14ac:dyDescent="0.2">
      <c r="A19" s="30"/>
      <c r="B19" s="1"/>
      <c r="C19" s="34"/>
      <c r="D19" s="22"/>
      <c r="E19" s="22"/>
      <c r="F19" s="22"/>
      <c r="G19" s="24">
        <f t="shared" si="0"/>
        <v>0</v>
      </c>
    </row>
    <row r="20" spans="1:7" x14ac:dyDescent="0.2">
      <c r="A20" s="30"/>
      <c r="B20" s="1"/>
      <c r="C20" s="34"/>
      <c r="D20" s="22"/>
      <c r="E20" s="22"/>
      <c r="F20" s="22"/>
      <c r="G20" s="24">
        <f t="shared" si="0"/>
        <v>0</v>
      </c>
    </row>
    <row r="21" spans="1:7" x14ac:dyDescent="0.2">
      <c r="A21" s="30"/>
      <c r="B21" s="1"/>
      <c r="C21" s="34"/>
      <c r="D21" s="22"/>
      <c r="E21" s="22"/>
      <c r="F21" s="22"/>
      <c r="G21" s="24">
        <f t="shared" si="0"/>
        <v>0</v>
      </c>
    </row>
    <row r="22" spans="1:7" x14ac:dyDescent="0.2">
      <c r="A22" s="30"/>
      <c r="B22" s="1"/>
      <c r="C22" s="35"/>
      <c r="D22" s="23"/>
      <c r="E22" s="23"/>
      <c r="F22" s="23"/>
      <c r="G22" s="24">
        <f t="shared" si="0"/>
        <v>0</v>
      </c>
    </row>
    <row r="23" spans="1:7" x14ac:dyDescent="0.2">
      <c r="A23" s="30"/>
      <c r="B23" s="1"/>
      <c r="C23" s="34"/>
      <c r="D23" s="22"/>
      <c r="E23" s="22"/>
      <c r="F23" s="22"/>
      <c r="G23" s="24">
        <f t="shared" si="0"/>
        <v>0</v>
      </c>
    </row>
    <row r="24" spans="1:7" x14ac:dyDescent="0.2">
      <c r="A24" s="30"/>
      <c r="B24" s="1"/>
      <c r="C24" s="34"/>
      <c r="D24" s="22"/>
      <c r="E24" s="22"/>
      <c r="F24" s="22"/>
      <c r="G24" s="24">
        <f t="shared" si="0"/>
        <v>0</v>
      </c>
    </row>
    <row r="25" spans="1:7" x14ac:dyDescent="0.2">
      <c r="A25" s="30"/>
      <c r="B25" s="1"/>
      <c r="C25" s="34"/>
      <c r="D25" s="22"/>
      <c r="E25" s="22"/>
      <c r="F25" s="22"/>
      <c r="G25" s="24">
        <f t="shared" si="0"/>
        <v>0</v>
      </c>
    </row>
    <row r="26" spans="1:7" x14ac:dyDescent="0.2">
      <c r="A26" s="30"/>
      <c r="B26" s="1"/>
      <c r="C26" s="34"/>
      <c r="D26" s="22"/>
      <c r="E26" s="22"/>
      <c r="F26" s="22"/>
      <c r="G26" s="24">
        <f t="shared" si="0"/>
        <v>0</v>
      </c>
    </row>
    <row r="27" spans="1:7" x14ac:dyDescent="0.2">
      <c r="A27" s="30"/>
      <c r="B27" s="1"/>
      <c r="C27" s="34"/>
      <c r="D27" s="22"/>
      <c r="E27" s="22"/>
      <c r="F27" s="22"/>
      <c r="G27" s="24">
        <f t="shared" si="0"/>
        <v>0</v>
      </c>
    </row>
    <row r="28" spans="1:7" x14ac:dyDescent="0.2">
      <c r="A28" s="30"/>
      <c r="B28" s="1"/>
      <c r="C28" s="34"/>
      <c r="D28" s="22"/>
      <c r="E28" s="22"/>
      <c r="F28" s="22"/>
      <c r="G28" s="24">
        <f t="shared" si="0"/>
        <v>0</v>
      </c>
    </row>
    <row r="29" spans="1:7" x14ac:dyDescent="0.2">
      <c r="A29" s="30"/>
      <c r="B29" s="1"/>
      <c r="C29" s="34"/>
      <c r="D29" s="22"/>
      <c r="E29" s="22"/>
      <c r="F29" s="22"/>
      <c r="G29" s="24">
        <f t="shared" si="0"/>
        <v>0</v>
      </c>
    </row>
    <row r="30" spans="1:7" x14ac:dyDescent="0.2">
      <c r="A30" s="30"/>
      <c r="B30" s="1"/>
      <c r="C30" s="34"/>
      <c r="D30" s="22"/>
      <c r="E30" s="22"/>
      <c r="F30" s="22"/>
      <c r="G30" s="24">
        <f t="shared" si="0"/>
        <v>0</v>
      </c>
    </row>
    <row r="31" spans="1:7" x14ac:dyDescent="0.2">
      <c r="A31" s="30"/>
      <c r="B31" s="1"/>
      <c r="C31" s="34"/>
      <c r="D31" s="22"/>
      <c r="E31" s="22"/>
      <c r="F31" s="22"/>
      <c r="G31" s="24">
        <f t="shared" si="0"/>
        <v>0</v>
      </c>
    </row>
    <row r="32" spans="1:7" x14ac:dyDescent="0.2">
      <c r="A32" s="30"/>
      <c r="B32" s="1"/>
      <c r="C32" s="34"/>
      <c r="D32" s="22"/>
      <c r="E32" s="22"/>
      <c r="F32" s="22"/>
      <c r="G32" s="24">
        <f t="shared" si="0"/>
        <v>0</v>
      </c>
    </row>
    <row r="33" spans="1:7" x14ac:dyDescent="0.2">
      <c r="A33" s="30"/>
      <c r="B33" s="1"/>
      <c r="C33" s="34"/>
      <c r="D33" s="22"/>
      <c r="E33" s="22"/>
      <c r="F33" s="22"/>
      <c r="G33" s="24">
        <f t="shared" si="0"/>
        <v>0</v>
      </c>
    </row>
    <row r="34" spans="1:7" x14ac:dyDescent="0.2">
      <c r="A34" s="30"/>
      <c r="B34" s="1"/>
      <c r="C34" s="34"/>
      <c r="D34" s="22"/>
      <c r="E34" s="22"/>
      <c r="F34" s="22"/>
      <c r="G34" s="24">
        <f t="shared" si="0"/>
        <v>0</v>
      </c>
    </row>
    <row r="35" spans="1:7" x14ac:dyDescent="0.2">
      <c r="A35" s="30"/>
      <c r="B35" s="1"/>
      <c r="C35" s="34"/>
      <c r="D35" s="22"/>
      <c r="E35" s="22"/>
      <c r="F35" s="22"/>
      <c r="G35" s="24">
        <f t="shared" si="0"/>
        <v>0</v>
      </c>
    </row>
    <row r="36" spans="1:7" x14ac:dyDescent="0.2">
      <c r="A36" s="30"/>
      <c r="B36" s="1"/>
      <c r="C36" s="34"/>
      <c r="D36" s="22"/>
      <c r="E36" s="22"/>
      <c r="F36" s="22"/>
      <c r="G36" s="24">
        <f t="shared" si="0"/>
        <v>0</v>
      </c>
    </row>
    <row r="37" spans="1:7" x14ac:dyDescent="0.2">
      <c r="A37" s="30"/>
      <c r="B37" s="1"/>
      <c r="C37" s="34"/>
      <c r="D37" s="22"/>
      <c r="E37" s="22"/>
      <c r="F37" s="22"/>
      <c r="G37" s="24">
        <f t="shared" si="0"/>
        <v>0</v>
      </c>
    </row>
    <row r="38" spans="1:7" x14ac:dyDescent="0.2">
      <c r="A38" s="30"/>
      <c r="B38" s="1"/>
      <c r="C38" s="34"/>
      <c r="D38" s="22"/>
      <c r="E38" s="22"/>
      <c r="F38" s="22"/>
      <c r="G38" s="24">
        <f t="shared" si="0"/>
        <v>0</v>
      </c>
    </row>
    <row r="39" spans="1:7" x14ac:dyDescent="0.2">
      <c r="A39" s="30"/>
      <c r="B39" s="1"/>
      <c r="C39" s="34"/>
      <c r="D39" s="22"/>
      <c r="E39" s="22"/>
      <c r="F39" s="22"/>
      <c r="G39" s="24">
        <f t="shared" si="0"/>
        <v>0</v>
      </c>
    </row>
    <row r="40" spans="1:7" x14ac:dyDescent="0.2">
      <c r="A40" s="30"/>
      <c r="B40" s="1"/>
      <c r="C40" s="34"/>
      <c r="D40" s="22"/>
      <c r="E40" s="22"/>
      <c r="F40" s="22"/>
      <c r="G40" s="24">
        <f t="shared" si="0"/>
        <v>0</v>
      </c>
    </row>
    <row r="41" spans="1:7" x14ac:dyDescent="0.2">
      <c r="A41" s="30"/>
      <c r="B41" s="1"/>
      <c r="C41" s="34"/>
      <c r="D41" s="22"/>
      <c r="E41" s="22"/>
      <c r="F41" s="22"/>
      <c r="G41" s="24">
        <f t="shared" si="0"/>
        <v>0</v>
      </c>
    </row>
    <row r="42" spans="1:7" x14ac:dyDescent="0.2">
      <c r="A42" s="30"/>
      <c r="B42" s="1"/>
      <c r="C42" s="34"/>
      <c r="D42" s="22"/>
      <c r="E42" s="22"/>
      <c r="F42" s="22"/>
      <c r="G42" s="24">
        <f t="shared" si="0"/>
        <v>0</v>
      </c>
    </row>
    <row r="43" spans="1:7" x14ac:dyDescent="0.2">
      <c r="A43" s="30"/>
      <c r="B43" s="1"/>
      <c r="C43" s="34"/>
      <c r="D43" s="22"/>
      <c r="E43" s="22"/>
      <c r="F43" s="22"/>
      <c r="G43" s="24">
        <f t="shared" si="0"/>
        <v>0</v>
      </c>
    </row>
    <row r="44" spans="1:7" x14ac:dyDescent="0.2">
      <c r="A44" s="30"/>
      <c r="B44" s="1"/>
      <c r="C44" s="34"/>
      <c r="D44" s="22"/>
      <c r="E44" s="22"/>
      <c r="F44" s="22"/>
      <c r="G44" s="24">
        <f t="shared" si="0"/>
        <v>0</v>
      </c>
    </row>
    <row r="45" spans="1:7" x14ac:dyDescent="0.2">
      <c r="A45" s="30"/>
      <c r="B45" s="1"/>
      <c r="C45" s="34"/>
      <c r="D45" s="22"/>
      <c r="E45" s="22"/>
      <c r="F45" s="22"/>
      <c r="G45" s="24">
        <f t="shared" si="0"/>
        <v>0</v>
      </c>
    </row>
    <row r="46" spans="1:7" x14ac:dyDescent="0.2">
      <c r="A46" s="30"/>
      <c r="B46" s="1"/>
      <c r="C46" s="34"/>
      <c r="D46" s="22"/>
      <c r="E46" s="22"/>
      <c r="F46" s="22"/>
      <c r="G46" s="24">
        <f t="shared" si="0"/>
        <v>0</v>
      </c>
    </row>
    <row r="47" spans="1:7" x14ac:dyDescent="0.2">
      <c r="A47" s="30"/>
      <c r="B47" s="1"/>
      <c r="C47" s="34"/>
      <c r="D47" s="22"/>
      <c r="E47" s="22"/>
      <c r="F47" s="22"/>
      <c r="G47" s="24">
        <f t="shared" si="0"/>
        <v>0</v>
      </c>
    </row>
    <row r="48" spans="1:7" x14ac:dyDescent="0.2">
      <c r="A48" s="30"/>
      <c r="B48" s="1"/>
      <c r="C48" s="34"/>
      <c r="D48" s="22"/>
      <c r="E48" s="22"/>
      <c r="F48" s="22"/>
      <c r="G48" s="24">
        <f t="shared" si="0"/>
        <v>0</v>
      </c>
    </row>
    <row r="49" spans="1:7" x14ac:dyDescent="0.2">
      <c r="A49" s="30"/>
      <c r="B49" s="1"/>
      <c r="C49" s="34"/>
      <c r="D49" s="22"/>
      <c r="E49" s="22"/>
      <c r="F49" s="22"/>
      <c r="G49" s="24">
        <f t="shared" si="0"/>
        <v>0</v>
      </c>
    </row>
    <row r="50" spans="1:7" x14ac:dyDescent="0.2">
      <c r="A50" s="30"/>
      <c r="B50" s="1"/>
      <c r="C50" s="34"/>
      <c r="D50" s="22"/>
      <c r="E50" s="22"/>
      <c r="F50" s="22"/>
      <c r="G50" s="24">
        <f t="shared" si="0"/>
        <v>0</v>
      </c>
    </row>
    <row r="51" spans="1:7" x14ac:dyDescent="0.2">
      <c r="A51" s="30"/>
      <c r="B51" s="1"/>
      <c r="C51" s="34"/>
      <c r="D51" s="22"/>
      <c r="E51" s="22"/>
      <c r="F51" s="22"/>
      <c r="G51" s="24">
        <f t="shared" si="0"/>
        <v>0</v>
      </c>
    </row>
    <row r="52" spans="1:7" x14ac:dyDescent="0.2">
      <c r="A52" s="30"/>
      <c r="B52" s="1"/>
      <c r="C52" s="34"/>
      <c r="D52" s="22"/>
      <c r="E52" s="22"/>
      <c r="F52" s="22"/>
      <c r="G52" s="24">
        <f t="shared" si="0"/>
        <v>0</v>
      </c>
    </row>
    <row r="53" spans="1:7" x14ac:dyDescent="0.2">
      <c r="A53" s="30"/>
      <c r="B53" s="1"/>
      <c r="C53" s="34"/>
      <c r="D53" s="22"/>
      <c r="E53" s="22"/>
      <c r="F53" s="22"/>
      <c r="G53" s="24">
        <f t="shared" si="0"/>
        <v>0</v>
      </c>
    </row>
    <row r="54" spans="1:7" x14ac:dyDescent="0.2">
      <c r="A54" s="30"/>
      <c r="B54" s="1"/>
      <c r="C54" s="34"/>
      <c r="D54" s="22"/>
      <c r="E54" s="22"/>
      <c r="F54" s="22"/>
      <c r="G54" s="24">
        <f t="shared" si="0"/>
        <v>0</v>
      </c>
    </row>
    <row r="55" spans="1:7" x14ac:dyDescent="0.2">
      <c r="A55" s="30"/>
      <c r="B55" s="1"/>
      <c r="C55" s="34"/>
      <c r="D55" s="22"/>
      <c r="E55" s="22"/>
      <c r="F55" s="22"/>
      <c r="G55" s="24">
        <f t="shared" si="0"/>
        <v>0</v>
      </c>
    </row>
    <row r="56" spans="1:7" x14ac:dyDescent="0.2">
      <c r="A56" s="30"/>
      <c r="B56" s="1"/>
      <c r="C56" s="34"/>
      <c r="D56" s="22"/>
      <c r="E56" s="22"/>
      <c r="F56" s="22"/>
      <c r="G56" s="24">
        <f t="shared" si="0"/>
        <v>0</v>
      </c>
    </row>
    <row r="57" spans="1:7" x14ac:dyDescent="0.2">
      <c r="A57" s="30"/>
      <c r="B57" s="1"/>
      <c r="C57" s="34"/>
      <c r="D57" s="22"/>
      <c r="E57" s="22"/>
      <c r="F57" s="22"/>
      <c r="G57" s="24">
        <f t="shared" si="0"/>
        <v>0</v>
      </c>
    </row>
    <row r="58" spans="1:7" x14ac:dyDescent="0.2">
      <c r="A58" s="30"/>
      <c r="B58" s="1"/>
      <c r="C58" s="34"/>
      <c r="D58" s="22"/>
      <c r="E58" s="22"/>
      <c r="F58" s="22"/>
      <c r="G58" s="24">
        <f t="shared" si="0"/>
        <v>0</v>
      </c>
    </row>
    <row r="59" spans="1:7" x14ac:dyDescent="0.2">
      <c r="A59" s="30"/>
      <c r="B59" s="1"/>
      <c r="C59" s="34"/>
      <c r="D59" s="22"/>
      <c r="E59" s="22"/>
      <c r="F59" s="22"/>
      <c r="G59" s="24">
        <f t="shared" si="0"/>
        <v>0</v>
      </c>
    </row>
    <row r="60" spans="1:7" x14ac:dyDescent="0.2">
      <c r="A60" s="32" t="s">
        <v>9</v>
      </c>
      <c r="B60" s="29">
        <f>SUBTOTAL(103,الجدول134[اسم العميل])</f>
        <v>2</v>
      </c>
      <c r="C60" s="29"/>
      <c r="D60" s="31"/>
      <c r="E60" s="31">
        <f>SUBTOTAL(109,الجدول134[مدين خلال الفترة])</f>
        <v>8057207.335</v>
      </c>
      <c r="F60" s="31">
        <f>SUBTOTAL(109,الجدول134[دائن خلال الفترة])</f>
        <v>12520833.333333334</v>
      </c>
      <c r="G60" s="33">
        <f>الجدول134[[#Totals],[مدين خلال الفترة]]-الجدول134[[#Totals],[دائن خلال الفترة]]</f>
        <v>-4463625.998333334</v>
      </c>
    </row>
    <row r="64" spans="1:7" x14ac:dyDescent="0.2">
      <c r="C64" s="10"/>
    </row>
  </sheetData>
  <mergeCells count="4">
    <mergeCell ref="A2:G2"/>
    <mergeCell ref="A4:G4"/>
    <mergeCell ref="B5:D5"/>
    <mergeCell ref="B6:D6"/>
  </mergeCells>
  <conditionalFormatting sqref="G9:G59">
    <cfRule type="cellIs" dxfId="2" priority="1" operator="equal">
      <formula>0</formula>
    </cfRule>
  </conditionalFormatting>
  <hyperlinks>
    <hyperlink ref="B9" location="'100151'!A1" display="'100151'!A1"/>
    <hyperlink ref="B10" location="'100152'!A1" display="'100152'!A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 xml:space="preserve">&amp;R&amp;"-,غامق"يعتبر هذا الكشف صحيحاً وموافقاً عليه من قبلكم مالم يصلنا اي اعتراض خطي خلال مدة 15 يوم&amp;"-,عادي"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rightToLeft="1" zoomScale="115" zoomScaleNormal="115" workbookViewId="0">
      <selection activeCell="A2" sqref="A2:H2"/>
    </sheetView>
  </sheetViews>
  <sheetFormatPr defaultRowHeight="15" x14ac:dyDescent="0.2"/>
  <cols>
    <col min="1" max="1" width="10.75" style="3" customWidth="1"/>
    <col min="2" max="2" width="7.5" style="3" customWidth="1"/>
    <col min="3" max="3" width="5.75" style="3" customWidth="1"/>
    <col min="4" max="4" width="37.75" style="2" customWidth="1"/>
    <col min="5" max="5" width="5.625" style="2" customWidth="1"/>
    <col min="6" max="7" width="12.375" style="2" bestFit="1" customWidth="1"/>
    <col min="8" max="8" width="13" style="2" bestFit="1" customWidth="1"/>
    <col min="9" max="16384" width="9" style="3"/>
  </cols>
  <sheetData>
    <row r="1" spans="1:9" s="12" customFormat="1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9" s="12" customFormat="1" x14ac:dyDescent="0.25">
      <c r="A2" s="11" t="s">
        <v>10</v>
      </c>
      <c r="B2" s="11"/>
      <c r="C2" s="11"/>
      <c r="D2" s="11"/>
      <c r="E2" s="11"/>
      <c r="F2" s="11"/>
      <c r="G2" s="11"/>
      <c r="H2" s="11"/>
      <c r="I2" s="10"/>
    </row>
    <row r="3" spans="1:9" s="12" customForma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s="12" customFormat="1" x14ac:dyDescent="0.25">
      <c r="A4" s="11" t="s">
        <v>11</v>
      </c>
      <c r="B4" s="11"/>
      <c r="C4" s="11"/>
      <c r="D4" s="11"/>
      <c r="E4" s="11"/>
      <c r="F4" s="11"/>
      <c r="G4" s="11"/>
      <c r="H4" s="11"/>
      <c r="I4" s="10"/>
    </row>
    <row r="5" spans="1:9" s="12" customFormat="1" x14ac:dyDescent="0.25">
      <c r="A5" s="14" t="s">
        <v>12</v>
      </c>
      <c r="B5" s="15" t="s">
        <v>13</v>
      </c>
      <c r="C5" s="15"/>
      <c r="D5" s="15"/>
      <c r="E5" s="15"/>
      <c r="F5" s="14" t="s">
        <v>14</v>
      </c>
      <c r="G5" s="14" t="s">
        <v>15</v>
      </c>
      <c r="H5" s="14" t="s">
        <v>16</v>
      </c>
      <c r="I5" s="10"/>
    </row>
    <row r="6" spans="1:9" s="12" customFormat="1" x14ac:dyDescent="0.25">
      <c r="A6" s="17">
        <v>100151</v>
      </c>
      <c r="B6" s="16" t="s">
        <v>18</v>
      </c>
      <c r="C6" s="16"/>
      <c r="D6" s="16"/>
      <c r="E6" s="16"/>
      <c r="F6" s="4">
        <v>43831</v>
      </c>
      <c r="G6" s="4">
        <v>44196</v>
      </c>
      <c r="H6" s="13" t="s">
        <v>17</v>
      </c>
      <c r="I6" s="10"/>
    </row>
    <row r="7" spans="1:9" s="12" customFormat="1" x14ac:dyDescent="0.25">
      <c r="A7" s="10"/>
      <c r="B7" s="10"/>
      <c r="C7" s="10"/>
      <c r="D7" s="10"/>
      <c r="E7" s="10"/>
      <c r="F7" s="10"/>
      <c r="G7" s="10"/>
      <c r="H7" s="10"/>
    </row>
    <row r="8" spans="1:9" ht="30" x14ac:dyDescent="0.2">
      <c r="A8" s="6" t="s">
        <v>0</v>
      </c>
      <c r="B8" s="7" t="s">
        <v>6</v>
      </c>
      <c r="C8" s="9" t="s">
        <v>7</v>
      </c>
      <c r="D8" s="7" t="s">
        <v>1</v>
      </c>
      <c r="E8" s="7" t="s">
        <v>8</v>
      </c>
      <c r="F8" s="7" t="s">
        <v>2</v>
      </c>
      <c r="G8" s="7" t="s">
        <v>3</v>
      </c>
      <c r="H8" s="8" t="s">
        <v>4</v>
      </c>
    </row>
    <row r="9" spans="1:9" x14ac:dyDescent="0.2">
      <c r="A9" s="5">
        <v>43831</v>
      </c>
      <c r="B9" s="18"/>
      <c r="C9" s="20"/>
      <c r="D9" s="1" t="s">
        <v>5</v>
      </c>
      <c r="E9" s="20"/>
      <c r="F9" s="22">
        <v>6592750</v>
      </c>
      <c r="G9" s="22"/>
      <c r="H9" s="24">
        <f t="shared" ref="H9:H40" si="0">IF(H8="رصيد",F9-G9,H8+F9-G9)</f>
        <v>6592750</v>
      </c>
    </row>
    <row r="10" spans="1:9" x14ac:dyDescent="0.2">
      <c r="A10" s="5">
        <v>43843</v>
      </c>
      <c r="B10" s="18" t="s">
        <v>19</v>
      </c>
      <c r="C10" s="20">
        <v>15</v>
      </c>
      <c r="D10" s="1" t="s">
        <v>22</v>
      </c>
      <c r="E10" s="20">
        <v>1255</v>
      </c>
      <c r="F10" s="22">
        <v>628805</v>
      </c>
      <c r="G10" s="22"/>
      <c r="H10" s="24">
        <f t="shared" si="0"/>
        <v>7221555</v>
      </c>
    </row>
    <row r="11" spans="1:9" x14ac:dyDescent="0.2">
      <c r="A11" s="5">
        <v>43855</v>
      </c>
      <c r="B11" s="18" t="s">
        <v>19</v>
      </c>
      <c r="C11" s="20">
        <v>21</v>
      </c>
      <c r="D11" s="1" t="s">
        <v>23</v>
      </c>
      <c r="E11" s="20"/>
      <c r="F11" s="22">
        <v>628805</v>
      </c>
      <c r="G11" s="22"/>
      <c r="H11" s="24">
        <f t="shared" si="0"/>
        <v>7850360</v>
      </c>
    </row>
    <row r="12" spans="1:9" x14ac:dyDescent="0.2">
      <c r="A12" s="5">
        <v>43867</v>
      </c>
      <c r="B12" s="18" t="s">
        <v>21</v>
      </c>
      <c r="C12" s="20">
        <v>3</v>
      </c>
      <c r="D12" s="1" t="s">
        <v>20</v>
      </c>
      <c r="E12" s="20">
        <v>12</v>
      </c>
      <c r="F12" s="22"/>
      <c r="G12" s="22">
        <v>1500000</v>
      </c>
      <c r="H12" s="24">
        <f t="shared" si="0"/>
        <v>6350360</v>
      </c>
    </row>
    <row r="13" spans="1:9" x14ac:dyDescent="0.2">
      <c r="A13" s="5">
        <v>43879</v>
      </c>
      <c r="B13" s="18" t="s">
        <v>19</v>
      </c>
      <c r="C13" s="20">
        <v>54</v>
      </c>
      <c r="D13" s="1" t="s">
        <v>23</v>
      </c>
      <c r="E13" s="20"/>
      <c r="F13" s="22">
        <v>696200</v>
      </c>
      <c r="G13" s="22"/>
      <c r="H13" s="24">
        <f t="shared" si="0"/>
        <v>7046560</v>
      </c>
    </row>
    <row r="14" spans="1:9" x14ac:dyDescent="0.2">
      <c r="A14" s="5">
        <v>43891</v>
      </c>
      <c r="B14" s="18" t="s">
        <v>21</v>
      </c>
      <c r="C14" s="20">
        <v>9</v>
      </c>
      <c r="D14" s="1" t="s">
        <v>24</v>
      </c>
      <c r="E14" s="20"/>
      <c r="F14" s="22"/>
      <c r="G14" s="22"/>
      <c r="H14" s="24">
        <f t="shared" si="0"/>
        <v>7046560</v>
      </c>
    </row>
    <row r="15" spans="1:9" x14ac:dyDescent="0.2">
      <c r="A15" s="5">
        <v>43903</v>
      </c>
      <c r="B15" s="18" t="s">
        <v>21</v>
      </c>
      <c r="C15" s="20">
        <v>11</v>
      </c>
      <c r="D15" s="1" t="s">
        <v>24</v>
      </c>
      <c r="E15" s="20"/>
      <c r="F15" s="22"/>
      <c r="G15" s="22">
        <v>4000000</v>
      </c>
      <c r="H15" s="24">
        <f t="shared" si="0"/>
        <v>3046560</v>
      </c>
    </row>
    <row r="16" spans="1:9" x14ac:dyDescent="0.2">
      <c r="A16" s="5">
        <v>43915</v>
      </c>
      <c r="B16" s="18" t="s">
        <v>19</v>
      </c>
      <c r="C16" s="20">
        <v>88</v>
      </c>
      <c r="D16" s="1" t="s">
        <v>23</v>
      </c>
      <c r="E16" s="20"/>
      <c r="F16" s="22">
        <v>754254</v>
      </c>
      <c r="G16" s="22"/>
      <c r="H16" s="24">
        <f t="shared" si="0"/>
        <v>3800814</v>
      </c>
    </row>
    <row r="17" spans="1:8" x14ac:dyDescent="0.2">
      <c r="A17" s="5">
        <v>43927</v>
      </c>
      <c r="B17" s="18" t="s">
        <v>19</v>
      </c>
      <c r="C17" s="20">
        <v>98</v>
      </c>
      <c r="D17" s="1" t="s">
        <v>23</v>
      </c>
      <c r="E17" s="20"/>
      <c r="F17" s="22">
        <v>668750</v>
      </c>
      <c r="G17" s="22"/>
      <c r="H17" s="24">
        <f t="shared" si="0"/>
        <v>4469564</v>
      </c>
    </row>
    <row r="18" spans="1:8" x14ac:dyDescent="0.2">
      <c r="A18" s="5">
        <v>43939</v>
      </c>
      <c r="B18" s="18" t="s">
        <v>21</v>
      </c>
      <c r="C18" s="20">
        <v>67</v>
      </c>
      <c r="D18" s="1" t="s">
        <v>24</v>
      </c>
      <c r="E18" s="20"/>
      <c r="F18" s="22"/>
      <c r="G18" s="22">
        <v>5000000</v>
      </c>
      <c r="H18" s="24">
        <f t="shared" si="0"/>
        <v>-530436</v>
      </c>
    </row>
    <row r="19" spans="1:8" x14ac:dyDescent="0.2">
      <c r="A19" s="5">
        <v>43951</v>
      </c>
      <c r="B19" s="18" t="s">
        <v>19</v>
      </c>
      <c r="C19" s="20">
        <v>114</v>
      </c>
      <c r="D19" s="1" t="s">
        <v>23</v>
      </c>
      <c r="E19" s="20"/>
      <c r="F19" s="22">
        <v>687421</v>
      </c>
      <c r="G19" s="22"/>
      <c r="H19" s="24">
        <f t="shared" si="0"/>
        <v>156985</v>
      </c>
    </row>
    <row r="20" spans="1:8" x14ac:dyDescent="0.2">
      <c r="A20" s="5">
        <v>43963</v>
      </c>
      <c r="B20" s="18" t="s">
        <v>19</v>
      </c>
      <c r="C20" s="20">
        <v>165</v>
      </c>
      <c r="D20" s="1" t="s">
        <v>23</v>
      </c>
      <c r="E20" s="20"/>
      <c r="F20" s="22">
        <v>3496398</v>
      </c>
      <c r="G20" s="22"/>
      <c r="H20" s="24">
        <f t="shared" si="0"/>
        <v>3653383</v>
      </c>
    </row>
    <row r="21" spans="1:8" x14ac:dyDescent="0.2">
      <c r="A21" s="5">
        <v>43975</v>
      </c>
      <c r="B21" s="18" t="s">
        <v>21</v>
      </c>
      <c r="C21" s="20">
        <v>89</v>
      </c>
      <c r="D21" s="1" t="s">
        <v>24</v>
      </c>
      <c r="E21" s="20"/>
      <c r="F21" s="22"/>
      <c r="G21" s="22">
        <v>2000000</v>
      </c>
      <c r="H21" s="24">
        <f t="shared" si="0"/>
        <v>1653383</v>
      </c>
    </row>
    <row r="22" spans="1:8" x14ac:dyDescent="0.2">
      <c r="A22" s="5">
        <v>43987</v>
      </c>
      <c r="B22" s="19" t="s">
        <v>19</v>
      </c>
      <c r="C22" s="21">
        <v>200</v>
      </c>
      <c r="D22" s="1" t="s">
        <v>23</v>
      </c>
      <c r="E22" s="21"/>
      <c r="F22" s="23">
        <v>483168</v>
      </c>
      <c r="G22" s="23"/>
      <c r="H22" s="24">
        <f t="shared" si="0"/>
        <v>2136551</v>
      </c>
    </row>
    <row r="23" spans="1:8" x14ac:dyDescent="0.2">
      <c r="A23" s="5"/>
      <c r="B23" s="18"/>
      <c r="C23" s="20"/>
      <c r="D23" s="1"/>
      <c r="E23" s="20"/>
      <c r="F23" s="22"/>
      <c r="G23" s="22"/>
      <c r="H23" s="24">
        <f t="shared" si="0"/>
        <v>2136551</v>
      </c>
    </row>
    <row r="24" spans="1:8" x14ac:dyDescent="0.2">
      <c r="A24" s="5"/>
      <c r="B24" s="18"/>
      <c r="C24" s="20"/>
      <c r="D24" s="1"/>
      <c r="E24" s="20"/>
      <c r="F24" s="22"/>
      <c r="G24" s="22"/>
      <c r="H24" s="24">
        <f t="shared" si="0"/>
        <v>2136551</v>
      </c>
    </row>
    <row r="25" spans="1:8" x14ac:dyDescent="0.2">
      <c r="A25" s="5"/>
      <c r="B25" s="18"/>
      <c r="C25" s="20"/>
      <c r="D25" s="1"/>
      <c r="E25" s="20"/>
      <c r="F25" s="22"/>
      <c r="G25" s="22"/>
      <c r="H25" s="24">
        <f t="shared" si="0"/>
        <v>2136551</v>
      </c>
    </row>
    <row r="26" spans="1:8" x14ac:dyDescent="0.2">
      <c r="A26" s="5"/>
      <c r="B26" s="18"/>
      <c r="C26" s="20"/>
      <c r="D26" s="1"/>
      <c r="E26" s="20"/>
      <c r="F26" s="22"/>
      <c r="G26" s="22"/>
      <c r="H26" s="24">
        <f t="shared" si="0"/>
        <v>2136551</v>
      </c>
    </row>
    <row r="27" spans="1:8" x14ac:dyDescent="0.2">
      <c r="A27" s="5"/>
      <c r="B27" s="18"/>
      <c r="C27" s="20"/>
      <c r="D27" s="1"/>
      <c r="E27" s="20"/>
      <c r="F27" s="22"/>
      <c r="G27" s="22"/>
      <c r="H27" s="24">
        <f t="shared" si="0"/>
        <v>2136551</v>
      </c>
    </row>
    <row r="28" spans="1:8" x14ac:dyDescent="0.2">
      <c r="A28" s="5"/>
      <c r="B28" s="18"/>
      <c r="C28" s="20"/>
      <c r="D28" s="1"/>
      <c r="E28" s="20"/>
      <c r="F28" s="22"/>
      <c r="G28" s="22"/>
      <c r="H28" s="24">
        <f t="shared" si="0"/>
        <v>2136551</v>
      </c>
    </row>
    <row r="29" spans="1:8" x14ac:dyDescent="0.2">
      <c r="A29" s="5"/>
      <c r="B29" s="18"/>
      <c r="C29" s="20"/>
      <c r="D29" s="1"/>
      <c r="E29" s="20"/>
      <c r="F29" s="22"/>
      <c r="G29" s="22"/>
      <c r="H29" s="24">
        <f t="shared" si="0"/>
        <v>2136551</v>
      </c>
    </row>
    <row r="30" spans="1:8" x14ac:dyDescent="0.2">
      <c r="A30" s="5"/>
      <c r="B30" s="18"/>
      <c r="C30" s="20"/>
      <c r="D30" s="1"/>
      <c r="E30" s="20"/>
      <c r="F30" s="22"/>
      <c r="G30" s="22"/>
      <c r="H30" s="24">
        <f t="shared" si="0"/>
        <v>2136551</v>
      </c>
    </row>
    <row r="31" spans="1:8" x14ac:dyDescent="0.2">
      <c r="A31" s="5"/>
      <c r="B31" s="18"/>
      <c r="C31" s="20"/>
      <c r="D31" s="1"/>
      <c r="E31" s="20"/>
      <c r="F31" s="22"/>
      <c r="G31" s="22"/>
      <c r="H31" s="24">
        <f t="shared" si="0"/>
        <v>2136551</v>
      </c>
    </row>
    <row r="32" spans="1:8" x14ac:dyDescent="0.2">
      <c r="A32" s="5"/>
      <c r="B32" s="18"/>
      <c r="C32" s="20"/>
      <c r="D32" s="1"/>
      <c r="E32" s="20"/>
      <c r="F32" s="22"/>
      <c r="G32" s="22"/>
      <c r="H32" s="24">
        <f t="shared" si="0"/>
        <v>2136551</v>
      </c>
    </row>
    <row r="33" spans="1:8" x14ac:dyDescent="0.2">
      <c r="A33" s="5"/>
      <c r="B33" s="18"/>
      <c r="C33" s="20"/>
      <c r="D33" s="1"/>
      <c r="E33" s="20"/>
      <c r="F33" s="22"/>
      <c r="G33" s="22"/>
      <c r="H33" s="24">
        <f t="shared" si="0"/>
        <v>2136551</v>
      </c>
    </row>
    <row r="34" spans="1:8" x14ac:dyDescent="0.2">
      <c r="A34" s="5"/>
      <c r="B34" s="18"/>
      <c r="C34" s="20"/>
      <c r="D34" s="1"/>
      <c r="E34" s="20"/>
      <c r="F34" s="22"/>
      <c r="G34" s="22"/>
      <c r="H34" s="24">
        <f t="shared" si="0"/>
        <v>2136551</v>
      </c>
    </row>
    <row r="35" spans="1:8" x14ac:dyDescent="0.2">
      <c r="A35" s="5"/>
      <c r="B35" s="18"/>
      <c r="C35" s="20"/>
      <c r="D35" s="1"/>
      <c r="E35" s="20"/>
      <c r="F35" s="22"/>
      <c r="G35" s="22"/>
      <c r="H35" s="24">
        <f t="shared" si="0"/>
        <v>2136551</v>
      </c>
    </row>
    <row r="36" spans="1:8" x14ac:dyDescent="0.2">
      <c r="A36" s="5"/>
      <c r="B36" s="18"/>
      <c r="C36" s="20"/>
      <c r="D36" s="1"/>
      <c r="E36" s="20"/>
      <c r="F36" s="22"/>
      <c r="G36" s="22"/>
      <c r="H36" s="24">
        <f t="shared" si="0"/>
        <v>2136551</v>
      </c>
    </row>
    <row r="37" spans="1:8" x14ac:dyDescent="0.2">
      <c r="A37" s="5"/>
      <c r="B37" s="18"/>
      <c r="C37" s="20"/>
      <c r="D37" s="1"/>
      <c r="E37" s="20"/>
      <c r="F37" s="22"/>
      <c r="G37" s="22"/>
      <c r="H37" s="24">
        <f t="shared" si="0"/>
        <v>2136551</v>
      </c>
    </row>
    <row r="38" spans="1:8" x14ac:dyDescent="0.2">
      <c r="A38" s="5"/>
      <c r="B38" s="18"/>
      <c r="C38" s="20"/>
      <c r="D38" s="1"/>
      <c r="E38" s="20"/>
      <c r="F38" s="22"/>
      <c r="G38" s="22"/>
      <c r="H38" s="24">
        <f t="shared" si="0"/>
        <v>2136551</v>
      </c>
    </row>
    <row r="39" spans="1:8" x14ac:dyDescent="0.2">
      <c r="A39" s="5"/>
      <c r="B39" s="18"/>
      <c r="C39" s="20"/>
      <c r="D39" s="1"/>
      <c r="E39" s="20"/>
      <c r="F39" s="22"/>
      <c r="G39" s="22"/>
      <c r="H39" s="24">
        <f t="shared" si="0"/>
        <v>2136551</v>
      </c>
    </row>
    <row r="40" spans="1:8" x14ac:dyDescent="0.2">
      <c r="A40" s="5"/>
      <c r="B40" s="18"/>
      <c r="C40" s="20"/>
      <c r="D40" s="1"/>
      <c r="E40" s="20"/>
      <c r="F40" s="22"/>
      <c r="G40" s="22"/>
      <c r="H40" s="24">
        <f t="shared" si="0"/>
        <v>2136551</v>
      </c>
    </row>
    <row r="41" spans="1:8" x14ac:dyDescent="0.2">
      <c r="A41" s="5"/>
      <c r="B41" s="18"/>
      <c r="C41" s="20"/>
      <c r="D41" s="1"/>
      <c r="E41" s="20"/>
      <c r="F41" s="22"/>
      <c r="G41" s="22"/>
      <c r="H41" s="24">
        <f t="shared" ref="H41:H72" si="1">IF(H40="رصيد",F41-G41,H40+F41-G41)</f>
        <v>2136551</v>
      </c>
    </row>
    <row r="42" spans="1:8" x14ac:dyDescent="0.2">
      <c r="A42" s="5"/>
      <c r="B42" s="18"/>
      <c r="C42" s="20"/>
      <c r="D42" s="1"/>
      <c r="E42" s="20"/>
      <c r="F42" s="22"/>
      <c r="G42" s="22"/>
      <c r="H42" s="24">
        <f t="shared" si="1"/>
        <v>2136551</v>
      </c>
    </row>
    <row r="43" spans="1:8" x14ac:dyDescent="0.2">
      <c r="A43" s="5"/>
      <c r="B43" s="18"/>
      <c r="C43" s="20"/>
      <c r="D43" s="1"/>
      <c r="E43" s="20"/>
      <c r="F43" s="22"/>
      <c r="G43" s="22"/>
      <c r="H43" s="24">
        <f t="shared" si="1"/>
        <v>2136551</v>
      </c>
    </row>
    <row r="44" spans="1:8" x14ac:dyDescent="0.2">
      <c r="A44" s="5"/>
      <c r="B44" s="18"/>
      <c r="C44" s="20"/>
      <c r="D44" s="1"/>
      <c r="E44" s="20"/>
      <c r="F44" s="22"/>
      <c r="G44" s="22"/>
      <c r="H44" s="24">
        <f t="shared" si="1"/>
        <v>2136551</v>
      </c>
    </row>
    <row r="45" spans="1:8" x14ac:dyDescent="0.2">
      <c r="A45" s="5"/>
      <c r="B45" s="18"/>
      <c r="C45" s="20"/>
      <c r="D45" s="1"/>
      <c r="E45" s="20"/>
      <c r="F45" s="22"/>
      <c r="G45" s="22"/>
      <c r="H45" s="24">
        <f t="shared" si="1"/>
        <v>2136551</v>
      </c>
    </row>
    <row r="46" spans="1:8" x14ac:dyDescent="0.2">
      <c r="A46" s="5"/>
      <c r="B46" s="18"/>
      <c r="C46" s="20"/>
      <c r="D46" s="1"/>
      <c r="E46" s="20"/>
      <c r="F46" s="22"/>
      <c r="G46" s="22"/>
      <c r="H46" s="24">
        <f t="shared" si="1"/>
        <v>2136551</v>
      </c>
    </row>
    <row r="47" spans="1:8" x14ac:dyDescent="0.2">
      <c r="A47" s="5"/>
      <c r="B47" s="18"/>
      <c r="C47" s="20"/>
      <c r="D47" s="1"/>
      <c r="E47" s="20"/>
      <c r="F47" s="22"/>
      <c r="G47" s="22"/>
      <c r="H47" s="24">
        <f t="shared" si="1"/>
        <v>2136551</v>
      </c>
    </row>
    <row r="48" spans="1:8" x14ac:dyDescent="0.2">
      <c r="A48" s="5"/>
      <c r="B48" s="18"/>
      <c r="C48" s="20"/>
      <c r="D48" s="1"/>
      <c r="E48" s="20"/>
      <c r="F48" s="22"/>
      <c r="G48" s="22"/>
      <c r="H48" s="24">
        <f t="shared" si="1"/>
        <v>2136551</v>
      </c>
    </row>
    <row r="49" spans="1:8" x14ac:dyDescent="0.2">
      <c r="A49" s="5"/>
      <c r="B49" s="18"/>
      <c r="C49" s="20"/>
      <c r="D49" s="1"/>
      <c r="E49" s="20"/>
      <c r="F49" s="22"/>
      <c r="G49" s="22"/>
      <c r="H49" s="24">
        <f t="shared" si="1"/>
        <v>2136551</v>
      </c>
    </row>
    <row r="50" spans="1:8" x14ac:dyDescent="0.2">
      <c r="A50" s="5"/>
      <c r="B50" s="18"/>
      <c r="C50" s="20"/>
      <c r="D50" s="1"/>
      <c r="E50" s="20"/>
      <c r="F50" s="22"/>
      <c r="G50" s="22"/>
      <c r="H50" s="24">
        <f t="shared" si="1"/>
        <v>2136551</v>
      </c>
    </row>
    <row r="51" spans="1:8" x14ac:dyDescent="0.2">
      <c r="A51" s="5"/>
      <c r="B51" s="18"/>
      <c r="C51" s="20"/>
      <c r="D51" s="1"/>
      <c r="E51" s="20"/>
      <c r="F51" s="22"/>
      <c r="G51" s="22"/>
      <c r="H51" s="24">
        <f t="shared" si="1"/>
        <v>2136551</v>
      </c>
    </row>
    <row r="52" spans="1:8" x14ac:dyDescent="0.2">
      <c r="A52" s="5"/>
      <c r="B52" s="18"/>
      <c r="C52" s="20"/>
      <c r="D52" s="1"/>
      <c r="E52" s="20"/>
      <c r="F52" s="22"/>
      <c r="G52" s="22"/>
      <c r="H52" s="24">
        <f t="shared" si="1"/>
        <v>2136551</v>
      </c>
    </row>
    <row r="53" spans="1:8" x14ac:dyDescent="0.2">
      <c r="A53" s="5"/>
      <c r="B53" s="18"/>
      <c r="C53" s="20"/>
      <c r="D53" s="1"/>
      <c r="E53" s="20"/>
      <c r="F53" s="22"/>
      <c r="G53" s="22"/>
      <c r="H53" s="24">
        <f t="shared" si="1"/>
        <v>2136551</v>
      </c>
    </row>
    <row r="54" spans="1:8" x14ac:dyDescent="0.2">
      <c r="A54" s="5"/>
      <c r="B54" s="18"/>
      <c r="C54" s="20"/>
      <c r="D54" s="1"/>
      <c r="E54" s="20"/>
      <c r="F54" s="22"/>
      <c r="G54" s="22"/>
      <c r="H54" s="24">
        <f t="shared" si="1"/>
        <v>2136551</v>
      </c>
    </row>
    <row r="55" spans="1:8" x14ac:dyDescent="0.2">
      <c r="A55" s="5"/>
      <c r="B55" s="18"/>
      <c r="C55" s="20"/>
      <c r="D55" s="1"/>
      <c r="E55" s="20"/>
      <c r="F55" s="22"/>
      <c r="G55" s="22"/>
      <c r="H55" s="24">
        <f t="shared" si="1"/>
        <v>2136551</v>
      </c>
    </row>
    <row r="56" spans="1:8" x14ac:dyDescent="0.2">
      <c r="A56" s="5"/>
      <c r="B56" s="18"/>
      <c r="C56" s="20"/>
      <c r="D56" s="1"/>
      <c r="E56" s="20"/>
      <c r="F56" s="22"/>
      <c r="G56" s="22"/>
      <c r="H56" s="24">
        <f t="shared" si="1"/>
        <v>2136551</v>
      </c>
    </row>
    <row r="57" spans="1:8" x14ac:dyDescent="0.2">
      <c r="A57" s="5"/>
      <c r="B57" s="18"/>
      <c r="C57" s="20"/>
      <c r="D57" s="1"/>
      <c r="E57" s="20"/>
      <c r="F57" s="22"/>
      <c r="G57" s="22"/>
      <c r="H57" s="24">
        <f t="shared" si="1"/>
        <v>2136551</v>
      </c>
    </row>
    <row r="58" spans="1:8" x14ac:dyDescent="0.2">
      <c r="A58" s="5"/>
      <c r="B58" s="18"/>
      <c r="C58" s="20"/>
      <c r="D58" s="1"/>
      <c r="E58" s="20"/>
      <c r="F58" s="22"/>
      <c r="G58" s="22"/>
      <c r="H58" s="24">
        <f t="shared" si="1"/>
        <v>2136551</v>
      </c>
    </row>
    <row r="59" spans="1:8" x14ac:dyDescent="0.2">
      <c r="A59" s="5"/>
      <c r="B59" s="18"/>
      <c r="C59" s="20"/>
      <c r="D59" s="1"/>
      <c r="E59" s="20"/>
      <c r="F59" s="22"/>
      <c r="G59" s="22"/>
      <c r="H59" s="24">
        <f t="shared" si="1"/>
        <v>2136551</v>
      </c>
    </row>
    <row r="60" spans="1:8" x14ac:dyDescent="0.2">
      <c r="A60" s="25" t="s">
        <v>9</v>
      </c>
      <c r="B60" s="26"/>
      <c r="C60" s="26"/>
      <c r="D60" s="29">
        <f>SUBTOTAL(103,الجدول1[البيان])</f>
        <v>14</v>
      </c>
      <c r="E60" s="26"/>
      <c r="F60" s="27">
        <f>SUBTOTAL(109,الجدول1[مدين])</f>
        <v>14636551</v>
      </c>
      <c r="G60" s="27">
        <f>SUBTOTAL(109,الجدول1[دائن])</f>
        <v>12500000</v>
      </c>
      <c r="H60" s="28">
        <f>الجدول1[[#Totals],[مدين]]-الجدول1[[#Totals],[دائن]]</f>
        <v>2136551</v>
      </c>
    </row>
    <row r="64" spans="1:8" x14ac:dyDescent="0.2">
      <c r="D64" s="10"/>
    </row>
  </sheetData>
  <mergeCells count="4">
    <mergeCell ref="B5:E5"/>
    <mergeCell ref="B6:E6"/>
    <mergeCell ref="A2:H2"/>
    <mergeCell ref="A4:H4"/>
  </mergeCells>
  <conditionalFormatting sqref="H9:H59">
    <cfRule type="cellIs" dxfId="1" priority="1" operator="equal">
      <formula>0</formula>
    </cfRule>
  </conditionalFormatting>
  <hyperlinks>
    <hyperlink ref="A2:H2" location="تقرير!A1" display="محلات 000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 xml:space="preserve">&amp;R&amp;"-,غامق"يعتبر هذا الكشف صحيحاً وموافقاً عليه من قبلكم مالم يصلنا اي اعتراض خطي خلال مدة 15 يوم&amp;"-,عادي"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rightToLeft="1" zoomScale="115" zoomScaleNormal="115" workbookViewId="0">
      <selection activeCell="A2" sqref="A2:H2"/>
    </sheetView>
  </sheetViews>
  <sheetFormatPr defaultRowHeight="15" x14ac:dyDescent="0.2"/>
  <cols>
    <col min="1" max="1" width="10.75" style="3" customWidth="1"/>
    <col min="2" max="2" width="7.5" style="3" customWidth="1"/>
    <col min="3" max="3" width="5.75" style="3" customWidth="1"/>
    <col min="4" max="4" width="37.75" style="2" customWidth="1"/>
    <col min="5" max="5" width="5.625" style="2" customWidth="1"/>
    <col min="6" max="7" width="12.375" style="2" bestFit="1" customWidth="1"/>
    <col min="8" max="8" width="13" style="2" bestFit="1" customWidth="1"/>
    <col min="9" max="16384" width="9" style="3"/>
  </cols>
  <sheetData>
    <row r="1" spans="1:9" s="12" customFormat="1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9" s="12" customFormat="1" x14ac:dyDescent="0.25">
      <c r="A2" s="11" t="s">
        <v>10</v>
      </c>
      <c r="B2" s="11"/>
      <c r="C2" s="11"/>
      <c r="D2" s="11"/>
      <c r="E2" s="11"/>
      <c r="F2" s="11"/>
      <c r="G2" s="11"/>
      <c r="H2" s="11"/>
      <c r="I2" s="10"/>
    </row>
    <row r="3" spans="1:9" s="12" customForma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s="12" customFormat="1" x14ac:dyDescent="0.25">
      <c r="A4" s="11" t="s">
        <v>11</v>
      </c>
      <c r="B4" s="11"/>
      <c r="C4" s="11"/>
      <c r="D4" s="11"/>
      <c r="E4" s="11"/>
      <c r="F4" s="11"/>
      <c r="G4" s="11"/>
      <c r="H4" s="11"/>
      <c r="I4" s="10"/>
    </row>
    <row r="5" spans="1:9" s="12" customFormat="1" x14ac:dyDescent="0.25">
      <c r="A5" s="14" t="s">
        <v>12</v>
      </c>
      <c r="B5" s="15" t="s">
        <v>13</v>
      </c>
      <c r="C5" s="15"/>
      <c r="D5" s="15"/>
      <c r="E5" s="15"/>
      <c r="F5" s="14" t="s">
        <v>14</v>
      </c>
      <c r="G5" s="14" t="s">
        <v>15</v>
      </c>
      <c r="H5" s="14" t="s">
        <v>16</v>
      </c>
      <c r="I5" s="10"/>
    </row>
    <row r="6" spans="1:9" s="12" customFormat="1" x14ac:dyDescent="0.25">
      <c r="A6" s="17">
        <v>100152</v>
      </c>
      <c r="B6" s="16" t="s">
        <v>18</v>
      </c>
      <c r="C6" s="16"/>
      <c r="D6" s="16"/>
      <c r="E6" s="16"/>
      <c r="F6" s="4">
        <v>43831</v>
      </c>
      <c r="G6" s="4">
        <v>44196</v>
      </c>
      <c r="H6" s="13" t="s">
        <v>34</v>
      </c>
      <c r="I6" s="10"/>
    </row>
    <row r="7" spans="1:9" s="12" customFormat="1" x14ac:dyDescent="0.25">
      <c r="A7" s="10"/>
      <c r="B7" s="10"/>
      <c r="C7" s="10"/>
      <c r="D7" s="10"/>
      <c r="E7" s="10"/>
      <c r="F7" s="10"/>
      <c r="G7" s="10"/>
      <c r="H7" s="10"/>
    </row>
    <row r="8" spans="1:9" ht="30" x14ac:dyDescent="0.2">
      <c r="A8" s="6" t="s">
        <v>0</v>
      </c>
      <c r="B8" s="7" t="s">
        <v>6</v>
      </c>
      <c r="C8" s="9" t="s">
        <v>7</v>
      </c>
      <c r="D8" s="7" t="s">
        <v>1</v>
      </c>
      <c r="E8" s="7" t="s">
        <v>8</v>
      </c>
      <c r="F8" s="7" t="s">
        <v>2</v>
      </c>
      <c r="G8" s="7" t="s">
        <v>3</v>
      </c>
      <c r="H8" s="8" t="s">
        <v>4</v>
      </c>
    </row>
    <row r="9" spans="1:9" x14ac:dyDescent="0.2">
      <c r="A9" s="5">
        <v>43831</v>
      </c>
      <c r="B9" s="18"/>
      <c r="C9" s="20"/>
      <c r="D9" s="1" t="s">
        <v>5</v>
      </c>
      <c r="E9" s="20"/>
      <c r="F9" s="22">
        <v>10987.916666666666</v>
      </c>
      <c r="G9" s="22"/>
      <c r="H9" s="24">
        <f t="shared" ref="H9:H59" si="0">IF(H8="رصيد",F9-G9,H8+F9-G9)</f>
        <v>10987.916666666666</v>
      </c>
    </row>
    <row r="10" spans="1:9" x14ac:dyDescent="0.2">
      <c r="A10" s="5">
        <v>43843</v>
      </c>
      <c r="B10" s="18" t="s">
        <v>19</v>
      </c>
      <c r="C10" s="20">
        <v>15</v>
      </c>
      <c r="D10" s="1" t="s">
        <v>22</v>
      </c>
      <c r="E10" s="20">
        <v>1255</v>
      </c>
      <c r="F10" s="22">
        <v>1048.0083333333334</v>
      </c>
      <c r="G10" s="22"/>
      <c r="H10" s="24">
        <f t="shared" si="0"/>
        <v>12035.924999999999</v>
      </c>
    </row>
    <row r="11" spans="1:9" x14ac:dyDescent="0.2">
      <c r="A11" s="5">
        <v>43855</v>
      </c>
      <c r="B11" s="18" t="s">
        <v>19</v>
      </c>
      <c r="C11" s="20">
        <v>21</v>
      </c>
      <c r="D11" s="1" t="s">
        <v>23</v>
      </c>
      <c r="E11" s="20"/>
      <c r="F11" s="22">
        <v>1048.0083333333334</v>
      </c>
      <c r="G11" s="22"/>
      <c r="H11" s="24">
        <f t="shared" si="0"/>
        <v>13083.933333333332</v>
      </c>
    </row>
    <row r="12" spans="1:9" x14ac:dyDescent="0.2">
      <c r="A12" s="5">
        <v>43867</v>
      </c>
      <c r="B12" s="18" t="s">
        <v>21</v>
      </c>
      <c r="C12" s="20">
        <v>3</v>
      </c>
      <c r="D12" s="1" t="s">
        <v>20</v>
      </c>
      <c r="E12" s="20">
        <v>12</v>
      </c>
      <c r="F12" s="22"/>
      <c r="G12" s="22">
        <v>2500</v>
      </c>
      <c r="H12" s="24">
        <f t="shared" si="0"/>
        <v>10583.933333333332</v>
      </c>
    </row>
    <row r="13" spans="1:9" x14ac:dyDescent="0.2">
      <c r="A13" s="5">
        <v>43879</v>
      </c>
      <c r="B13" s="18" t="s">
        <v>19</v>
      </c>
      <c r="C13" s="20">
        <v>54</v>
      </c>
      <c r="D13" s="1" t="s">
        <v>23</v>
      </c>
      <c r="E13" s="20"/>
      <c r="F13" s="22">
        <v>1160.3333333333333</v>
      </c>
      <c r="G13" s="22"/>
      <c r="H13" s="24">
        <f t="shared" si="0"/>
        <v>11744.266666666666</v>
      </c>
    </row>
    <row r="14" spans="1:9" x14ac:dyDescent="0.2">
      <c r="A14" s="5">
        <v>43891</v>
      </c>
      <c r="B14" s="18" t="s">
        <v>21</v>
      </c>
      <c r="C14" s="20">
        <v>9</v>
      </c>
      <c r="D14" s="1" t="s">
        <v>24</v>
      </c>
      <c r="E14" s="20"/>
      <c r="F14" s="22"/>
      <c r="G14" s="22"/>
      <c r="H14" s="24">
        <f t="shared" si="0"/>
        <v>11744.266666666666</v>
      </c>
    </row>
    <row r="15" spans="1:9" x14ac:dyDescent="0.2">
      <c r="A15" s="5">
        <v>43903</v>
      </c>
      <c r="B15" s="18" t="s">
        <v>21</v>
      </c>
      <c r="C15" s="20">
        <v>11</v>
      </c>
      <c r="D15" s="1" t="s">
        <v>24</v>
      </c>
      <c r="E15" s="20"/>
      <c r="F15" s="22"/>
      <c r="G15" s="22">
        <v>6666.666666666667</v>
      </c>
      <c r="H15" s="24">
        <f t="shared" si="0"/>
        <v>5077.5999999999995</v>
      </c>
    </row>
    <row r="16" spans="1:9" x14ac:dyDescent="0.2">
      <c r="A16" s="5">
        <v>43915</v>
      </c>
      <c r="B16" s="18" t="s">
        <v>19</v>
      </c>
      <c r="C16" s="20">
        <v>88</v>
      </c>
      <c r="D16" s="1" t="s">
        <v>23</v>
      </c>
      <c r="E16" s="20"/>
      <c r="F16" s="22">
        <v>1257.0899999999999</v>
      </c>
      <c r="G16" s="22"/>
      <c r="H16" s="24">
        <f t="shared" si="0"/>
        <v>6334.69</v>
      </c>
    </row>
    <row r="17" spans="1:8" x14ac:dyDescent="0.2">
      <c r="A17" s="5">
        <v>43927</v>
      </c>
      <c r="B17" s="18" t="s">
        <v>19</v>
      </c>
      <c r="C17" s="20">
        <v>98</v>
      </c>
      <c r="D17" s="1" t="s">
        <v>23</v>
      </c>
      <c r="E17" s="20"/>
      <c r="F17" s="22">
        <v>1114.5833333333333</v>
      </c>
      <c r="G17" s="22"/>
      <c r="H17" s="24">
        <f t="shared" si="0"/>
        <v>7449.2733333333326</v>
      </c>
    </row>
    <row r="18" spans="1:8" x14ac:dyDescent="0.2">
      <c r="A18" s="5">
        <v>43939</v>
      </c>
      <c r="B18" s="18" t="s">
        <v>21</v>
      </c>
      <c r="C18" s="20">
        <v>67</v>
      </c>
      <c r="D18" s="1" t="s">
        <v>24</v>
      </c>
      <c r="E18" s="20"/>
      <c r="F18" s="22"/>
      <c r="G18" s="22">
        <v>8333.3333333333339</v>
      </c>
      <c r="H18" s="24">
        <f t="shared" si="0"/>
        <v>-884.06000000000131</v>
      </c>
    </row>
    <row r="19" spans="1:8" x14ac:dyDescent="0.2">
      <c r="A19" s="5">
        <v>43951</v>
      </c>
      <c r="B19" s="18" t="s">
        <v>19</v>
      </c>
      <c r="C19" s="20">
        <v>114</v>
      </c>
      <c r="D19" s="1" t="s">
        <v>23</v>
      </c>
      <c r="E19" s="20"/>
      <c r="F19" s="22">
        <v>1145.7016666666666</v>
      </c>
      <c r="G19" s="22"/>
      <c r="H19" s="24">
        <f t="shared" si="0"/>
        <v>261.64166666666529</v>
      </c>
    </row>
    <row r="20" spans="1:8" x14ac:dyDescent="0.2">
      <c r="A20" s="5">
        <v>43963</v>
      </c>
      <c r="B20" s="18" t="s">
        <v>19</v>
      </c>
      <c r="C20" s="20">
        <v>165</v>
      </c>
      <c r="D20" s="1" t="s">
        <v>23</v>
      </c>
      <c r="E20" s="20"/>
      <c r="F20" s="22">
        <v>5827.33</v>
      </c>
      <c r="G20" s="22"/>
      <c r="H20" s="24">
        <f t="shared" si="0"/>
        <v>6088.9716666666654</v>
      </c>
    </row>
    <row r="21" spans="1:8" x14ac:dyDescent="0.2">
      <c r="A21" s="5">
        <v>43975</v>
      </c>
      <c r="B21" s="18" t="s">
        <v>21</v>
      </c>
      <c r="C21" s="20">
        <v>89</v>
      </c>
      <c r="D21" s="1" t="s">
        <v>24</v>
      </c>
      <c r="E21" s="20"/>
      <c r="F21" s="22"/>
      <c r="G21" s="22">
        <v>3333.3333333333335</v>
      </c>
      <c r="H21" s="24">
        <f t="shared" si="0"/>
        <v>2755.638333333332</v>
      </c>
    </row>
    <row r="22" spans="1:8" x14ac:dyDescent="0.2">
      <c r="A22" s="5">
        <v>43987</v>
      </c>
      <c r="B22" s="19" t="s">
        <v>19</v>
      </c>
      <c r="C22" s="21">
        <v>200</v>
      </c>
      <c r="D22" s="1" t="s">
        <v>23</v>
      </c>
      <c r="E22" s="21"/>
      <c r="F22" s="23">
        <v>805.28</v>
      </c>
      <c r="G22" s="23"/>
      <c r="H22" s="24">
        <f t="shared" si="0"/>
        <v>3560.9183333333322</v>
      </c>
    </row>
    <row r="23" spans="1:8" x14ac:dyDescent="0.2">
      <c r="A23" s="5"/>
      <c r="B23" s="18"/>
      <c r="C23" s="20"/>
      <c r="D23" s="1"/>
      <c r="E23" s="20"/>
      <c r="F23" s="22"/>
      <c r="G23" s="22"/>
      <c r="H23" s="24">
        <f t="shared" si="0"/>
        <v>3560.9183333333322</v>
      </c>
    </row>
    <row r="24" spans="1:8" x14ac:dyDescent="0.2">
      <c r="A24" s="5"/>
      <c r="B24" s="18"/>
      <c r="C24" s="20"/>
      <c r="D24" s="1"/>
      <c r="E24" s="20"/>
      <c r="F24" s="22"/>
      <c r="G24" s="22"/>
      <c r="H24" s="24">
        <f t="shared" si="0"/>
        <v>3560.9183333333322</v>
      </c>
    </row>
    <row r="25" spans="1:8" x14ac:dyDescent="0.2">
      <c r="A25" s="5"/>
      <c r="B25" s="18"/>
      <c r="C25" s="20"/>
      <c r="D25" s="1"/>
      <c r="E25" s="20"/>
      <c r="F25" s="22"/>
      <c r="G25" s="22"/>
      <c r="H25" s="24">
        <f t="shared" si="0"/>
        <v>3560.9183333333322</v>
      </c>
    </row>
    <row r="26" spans="1:8" x14ac:dyDescent="0.2">
      <c r="A26" s="5"/>
      <c r="B26" s="18"/>
      <c r="C26" s="20"/>
      <c r="D26" s="1"/>
      <c r="E26" s="20"/>
      <c r="F26" s="22"/>
      <c r="G26" s="22"/>
      <c r="H26" s="24">
        <f t="shared" si="0"/>
        <v>3560.9183333333322</v>
      </c>
    </row>
    <row r="27" spans="1:8" x14ac:dyDescent="0.2">
      <c r="A27" s="5"/>
      <c r="B27" s="18"/>
      <c r="C27" s="20"/>
      <c r="D27" s="1"/>
      <c r="E27" s="20"/>
      <c r="F27" s="22"/>
      <c r="G27" s="22"/>
      <c r="H27" s="24">
        <f t="shared" si="0"/>
        <v>3560.9183333333322</v>
      </c>
    </row>
    <row r="28" spans="1:8" x14ac:dyDescent="0.2">
      <c r="A28" s="5"/>
      <c r="B28" s="18"/>
      <c r="C28" s="20"/>
      <c r="D28" s="1"/>
      <c r="E28" s="20"/>
      <c r="F28" s="22"/>
      <c r="G28" s="22"/>
      <c r="H28" s="24">
        <f t="shared" si="0"/>
        <v>3560.9183333333322</v>
      </c>
    </row>
    <row r="29" spans="1:8" x14ac:dyDescent="0.2">
      <c r="A29" s="5"/>
      <c r="B29" s="18"/>
      <c r="C29" s="20"/>
      <c r="D29" s="1"/>
      <c r="E29" s="20"/>
      <c r="F29" s="22"/>
      <c r="G29" s="22"/>
      <c r="H29" s="24">
        <f t="shared" si="0"/>
        <v>3560.9183333333322</v>
      </c>
    </row>
    <row r="30" spans="1:8" x14ac:dyDescent="0.2">
      <c r="A30" s="5"/>
      <c r="B30" s="18"/>
      <c r="C30" s="20"/>
      <c r="D30" s="1"/>
      <c r="E30" s="20"/>
      <c r="F30" s="22"/>
      <c r="G30" s="22"/>
      <c r="H30" s="24">
        <f t="shared" si="0"/>
        <v>3560.9183333333322</v>
      </c>
    </row>
    <row r="31" spans="1:8" x14ac:dyDescent="0.2">
      <c r="A31" s="5"/>
      <c r="B31" s="18"/>
      <c r="C31" s="20"/>
      <c r="D31" s="1"/>
      <c r="E31" s="20"/>
      <c r="F31" s="22"/>
      <c r="G31" s="22"/>
      <c r="H31" s="24">
        <f t="shared" si="0"/>
        <v>3560.9183333333322</v>
      </c>
    </row>
    <row r="32" spans="1:8" x14ac:dyDescent="0.2">
      <c r="A32" s="5"/>
      <c r="B32" s="18"/>
      <c r="C32" s="20"/>
      <c r="D32" s="1"/>
      <c r="E32" s="20"/>
      <c r="F32" s="22"/>
      <c r="G32" s="22"/>
      <c r="H32" s="24">
        <f t="shared" si="0"/>
        <v>3560.9183333333322</v>
      </c>
    </row>
    <row r="33" spans="1:8" x14ac:dyDescent="0.2">
      <c r="A33" s="5"/>
      <c r="B33" s="18"/>
      <c r="C33" s="20"/>
      <c r="D33" s="1"/>
      <c r="E33" s="20"/>
      <c r="F33" s="22"/>
      <c r="G33" s="22"/>
      <c r="H33" s="24">
        <f t="shared" si="0"/>
        <v>3560.9183333333322</v>
      </c>
    </row>
    <row r="34" spans="1:8" x14ac:dyDescent="0.2">
      <c r="A34" s="5"/>
      <c r="B34" s="18"/>
      <c r="C34" s="20"/>
      <c r="D34" s="1"/>
      <c r="E34" s="20"/>
      <c r="F34" s="22"/>
      <c r="G34" s="22"/>
      <c r="H34" s="24">
        <f t="shared" si="0"/>
        <v>3560.9183333333322</v>
      </c>
    </row>
    <row r="35" spans="1:8" x14ac:dyDescent="0.2">
      <c r="A35" s="5"/>
      <c r="B35" s="18"/>
      <c r="C35" s="20"/>
      <c r="D35" s="1"/>
      <c r="E35" s="20"/>
      <c r="F35" s="22"/>
      <c r="G35" s="22"/>
      <c r="H35" s="24">
        <f t="shared" si="0"/>
        <v>3560.9183333333322</v>
      </c>
    </row>
    <row r="36" spans="1:8" x14ac:dyDescent="0.2">
      <c r="A36" s="5"/>
      <c r="B36" s="18"/>
      <c r="C36" s="20"/>
      <c r="D36" s="1"/>
      <c r="E36" s="20"/>
      <c r="F36" s="22"/>
      <c r="G36" s="22"/>
      <c r="H36" s="24">
        <f t="shared" si="0"/>
        <v>3560.9183333333322</v>
      </c>
    </row>
    <row r="37" spans="1:8" x14ac:dyDescent="0.2">
      <c r="A37" s="5"/>
      <c r="B37" s="18"/>
      <c r="C37" s="20"/>
      <c r="D37" s="1"/>
      <c r="E37" s="20"/>
      <c r="F37" s="22"/>
      <c r="G37" s="22"/>
      <c r="H37" s="24">
        <f t="shared" si="0"/>
        <v>3560.9183333333322</v>
      </c>
    </row>
    <row r="38" spans="1:8" x14ac:dyDescent="0.2">
      <c r="A38" s="5"/>
      <c r="B38" s="18"/>
      <c r="C38" s="20"/>
      <c r="D38" s="1"/>
      <c r="E38" s="20"/>
      <c r="F38" s="22"/>
      <c r="G38" s="22"/>
      <c r="H38" s="24">
        <f t="shared" si="0"/>
        <v>3560.9183333333322</v>
      </c>
    </row>
    <row r="39" spans="1:8" x14ac:dyDescent="0.2">
      <c r="A39" s="5"/>
      <c r="B39" s="18"/>
      <c r="C39" s="20"/>
      <c r="D39" s="1"/>
      <c r="E39" s="20"/>
      <c r="F39" s="22"/>
      <c r="G39" s="22"/>
      <c r="H39" s="24">
        <f t="shared" si="0"/>
        <v>3560.9183333333322</v>
      </c>
    </row>
    <row r="40" spans="1:8" x14ac:dyDescent="0.2">
      <c r="A40" s="5"/>
      <c r="B40" s="18"/>
      <c r="C40" s="20"/>
      <c r="D40" s="1"/>
      <c r="E40" s="20"/>
      <c r="F40" s="22"/>
      <c r="G40" s="22"/>
      <c r="H40" s="24">
        <f t="shared" si="0"/>
        <v>3560.9183333333322</v>
      </c>
    </row>
    <row r="41" spans="1:8" x14ac:dyDescent="0.2">
      <c r="A41" s="5"/>
      <c r="B41" s="18"/>
      <c r="C41" s="20"/>
      <c r="D41" s="1"/>
      <c r="E41" s="20"/>
      <c r="F41" s="22"/>
      <c r="G41" s="22"/>
      <c r="H41" s="24">
        <f t="shared" si="0"/>
        <v>3560.9183333333322</v>
      </c>
    </row>
    <row r="42" spans="1:8" x14ac:dyDescent="0.2">
      <c r="A42" s="5"/>
      <c r="B42" s="18"/>
      <c r="C42" s="20"/>
      <c r="D42" s="1"/>
      <c r="E42" s="20"/>
      <c r="F42" s="22"/>
      <c r="G42" s="22"/>
      <c r="H42" s="24">
        <f t="shared" si="0"/>
        <v>3560.9183333333322</v>
      </c>
    </row>
    <row r="43" spans="1:8" x14ac:dyDescent="0.2">
      <c r="A43" s="5"/>
      <c r="B43" s="18"/>
      <c r="C43" s="20"/>
      <c r="D43" s="1"/>
      <c r="E43" s="20"/>
      <c r="F43" s="22"/>
      <c r="G43" s="22"/>
      <c r="H43" s="24">
        <f t="shared" si="0"/>
        <v>3560.9183333333322</v>
      </c>
    </row>
    <row r="44" spans="1:8" x14ac:dyDescent="0.2">
      <c r="A44" s="5"/>
      <c r="B44" s="18"/>
      <c r="C44" s="20"/>
      <c r="D44" s="1"/>
      <c r="E44" s="20"/>
      <c r="F44" s="22"/>
      <c r="G44" s="22"/>
      <c r="H44" s="24">
        <f t="shared" si="0"/>
        <v>3560.9183333333322</v>
      </c>
    </row>
    <row r="45" spans="1:8" x14ac:dyDescent="0.2">
      <c r="A45" s="5"/>
      <c r="B45" s="18"/>
      <c r="C45" s="20"/>
      <c r="D45" s="1"/>
      <c r="E45" s="20"/>
      <c r="F45" s="22"/>
      <c r="G45" s="22"/>
      <c r="H45" s="24">
        <f t="shared" si="0"/>
        <v>3560.9183333333322</v>
      </c>
    </row>
    <row r="46" spans="1:8" x14ac:dyDescent="0.2">
      <c r="A46" s="5"/>
      <c r="B46" s="18"/>
      <c r="C46" s="20"/>
      <c r="D46" s="1"/>
      <c r="E46" s="20"/>
      <c r="F46" s="22"/>
      <c r="G46" s="22"/>
      <c r="H46" s="24">
        <f t="shared" si="0"/>
        <v>3560.9183333333322</v>
      </c>
    </row>
    <row r="47" spans="1:8" x14ac:dyDescent="0.2">
      <c r="A47" s="5"/>
      <c r="B47" s="18"/>
      <c r="C47" s="20"/>
      <c r="D47" s="1"/>
      <c r="E47" s="20"/>
      <c r="F47" s="22"/>
      <c r="G47" s="22"/>
      <c r="H47" s="24">
        <f t="shared" si="0"/>
        <v>3560.9183333333322</v>
      </c>
    </row>
    <row r="48" spans="1:8" x14ac:dyDescent="0.2">
      <c r="A48" s="5"/>
      <c r="B48" s="18"/>
      <c r="C48" s="20"/>
      <c r="D48" s="1"/>
      <c r="E48" s="20"/>
      <c r="F48" s="22"/>
      <c r="G48" s="22"/>
      <c r="H48" s="24">
        <f t="shared" si="0"/>
        <v>3560.9183333333322</v>
      </c>
    </row>
    <row r="49" spans="1:8" x14ac:dyDescent="0.2">
      <c r="A49" s="5"/>
      <c r="B49" s="18"/>
      <c r="C49" s="20"/>
      <c r="D49" s="1"/>
      <c r="E49" s="20"/>
      <c r="F49" s="22"/>
      <c r="G49" s="22"/>
      <c r="H49" s="24">
        <f t="shared" si="0"/>
        <v>3560.9183333333322</v>
      </c>
    </row>
    <row r="50" spans="1:8" x14ac:dyDescent="0.2">
      <c r="A50" s="5"/>
      <c r="B50" s="18"/>
      <c r="C50" s="20"/>
      <c r="D50" s="1"/>
      <c r="E50" s="20"/>
      <c r="F50" s="22"/>
      <c r="G50" s="22"/>
      <c r="H50" s="24">
        <f t="shared" si="0"/>
        <v>3560.9183333333322</v>
      </c>
    </row>
    <row r="51" spans="1:8" x14ac:dyDescent="0.2">
      <c r="A51" s="5"/>
      <c r="B51" s="18"/>
      <c r="C51" s="20"/>
      <c r="D51" s="1"/>
      <c r="E51" s="20"/>
      <c r="F51" s="22"/>
      <c r="G51" s="22"/>
      <c r="H51" s="24">
        <f t="shared" si="0"/>
        <v>3560.9183333333322</v>
      </c>
    </row>
    <row r="52" spans="1:8" x14ac:dyDescent="0.2">
      <c r="A52" s="5"/>
      <c r="B52" s="18"/>
      <c r="C52" s="20"/>
      <c r="D52" s="1"/>
      <c r="E52" s="20"/>
      <c r="F52" s="22"/>
      <c r="G52" s="22"/>
      <c r="H52" s="24">
        <f t="shared" si="0"/>
        <v>3560.9183333333322</v>
      </c>
    </row>
    <row r="53" spans="1:8" x14ac:dyDescent="0.2">
      <c r="A53" s="5"/>
      <c r="B53" s="18"/>
      <c r="C53" s="20"/>
      <c r="D53" s="1"/>
      <c r="E53" s="20"/>
      <c r="F53" s="22"/>
      <c r="G53" s="22"/>
      <c r="H53" s="24">
        <f t="shared" si="0"/>
        <v>3560.9183333333322</v>
      </c>
    </row>
    <row r="54" spans="1:8" x14ac:dyDescent="0.2">
      <c r="A54" s="5"/>
      <c r="B54" s="18"/>
      <c r="C54" s="20"/>
      <c r="D54" s="1"/>
      <c r="E54" s="20"/>
      <c r="F54" s="22"/>
      <c r="G54" s="22"/>
      <c r="H54" s="24">
        <f t="shared" si="0"/>
        <v>3560.9183333333322</v>
      </c>
    </row>
    <row r="55" spans="1:8" x14ac:dyDescent="0.2">
      <c r="A55" s="5"/>
      <c r="B55" s="18"/>
      <c r="C55" s="20"/>
      <c r="D55" s="1"/>
      <c r="E55" s="20"/>
      <c r="F55" s="22"/>
      <c r="G55" s="22"/>
      <c r="H55" s="24">
        <f t="shared" si="0"/>
        <v>3560.9183333333322</v>
      </c>
    </row>
    <row r="56" spans="1:8" x14ac:dyDescent="0.2">
      <c r="A56" s="5"/>
      <c r="B56" s="18"/>
      <c r="C56" s="20"/>
      <c r="D56" s="1"/>
      <c r="E56" s="20"/>
      <c r="F56" s="22"/>
      <c r="G56" s="22"/>
      <c r="H56" s="24">
        <f t="shared" si="0"/>
        <v>3560.9183333333322</v>
      </c>
    </row>
    <row r="57" spans="1:8" x14ac:dyDescent="0.2">
      <c r="A57" s="5"/>
      <c r="B57" s="18"/>
      <c r="C57" s="20"/>
      <c r="D57" s="1"/>
      <c r="E57" s="20"/>
      <c r="F57" s="22"/>
      <c r="G57" s="22"/>
      <c r="H57" s="24">
        <f t="shared" si="0"/>
        <v>3560.9183333333322</v>
      </c>
    </row>
    <row r="58" spans="1:8" x14ac:dyDescent="0.2">
      <c r="A58" s="5"/>
      <c r="B58" s="18"/>
      <c r="C58" s="20"/>
      <c r="D58" s="1"/>
      <c r="E58" s="20"/>
      <c r="F58" s="22"/>
      <c r="G58" s="22"/>
      <c r="H58" s="24">
        <f t="shared" si="0"/>
        <v>3560.9183333333322</v>
      </c>
    </row>
    <row r="59" spans="1:8" x14ac:dyDescent="0.2">
      <c r="A59" s="5"/>
      <c r="B59" s="18"/>
      <c r="C59" s="20"/>
      <c r="D59" s="1"/>
      <c r="E59" s="20"/>
      <c r="F59" s="22"/>
      <c r="G59" s="22"/>
      <c r="H59" s="24">
        <f t="shared" si="0"/>
        <v>3560.9183333333322</v>
      </c>
    </row>
    <row r="60" spans="1:8" x14ac:dyDescent="0.2">
      <c r="A60" s="32" t="s">
        <v>9</v>
      </c>
      <c r="B60" s="29"/>
      <c r="C60" s="29"/>
      <c r="D60" s="29">
        <f>SUBTOTAL(103,الجدول13[البيان])</f>
        <v>14</v>
      </c>
      <c r="E60" s="29"/>
      <c r="F60" s="31">
        <f>SUBTOTAL(109,الجدول13[مدين])</f>
        <v>24394.251666666663</v>
      </c>
      <c r="G60" s="31">
        <f>SUBTOTAL(109,الجدول13[دائن])</f>
        <v>20833.333333333332</v>
      </c>
      <c r="H60" s="33">
        <f>الجدول13[[#Totals],[مدين]]-الجدول13[[#Totals],[دائن]]</f>
        <v>3560.9183333333312</v>
      </c>
    </row>
    <row r="64" spans="1:8" x14ac:dyDescent="0.2">
      <c r="D64" s="10"/>
    </row>
  </sheetData>
  <mergeCells count="4">
    <mergeCell ref="A2:H2"/>
    <mergeCell ref="A4:H4"/>
    <mergeCell ref="B5:E5"/>
    <mergeCell ref="B6:E6"/>
  </mergeCells>
  <conditionalFormatting sqref="H9:H59">
    <cfRule type="cellIs" dxfId="0" priority="1" operator="equal">
      <formula>0</formula>
    </cfRule>
  </conditionalFormatting>
  <hyperlinks>
    <hyperlink ref="A2:H2" location="تقرير!A1" display="محلات 000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 xml:space="preserve">&amp;R&amp;"-,غامق"يعتبر هذا الكشف صحيحاً وموافقاً عليه من قبلكم مالم يصلنا اي اعتراض خطي خلال مدة 15 يوم&amp;"-,عادي"
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تقرير</vt:lpstr>
      <vt:lpstr>100151</vt:lpstr>
      <vt:lpstr>100152</vt:lpstr>
      <vt:lpstr>'100151'!Print_Titles</vt:lpstr>
      <vt:lpstr>'100152'!Print_Titles</vt:lpstr>
      <vt:lpstr>تقرير!Print_Titles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فتح</dc:creator>
  <cp:lastModifiedBy>فتح</cp:lastModifiedBy>
  <cp:lastPrinted>2017-11-21T19:55:23Z</cp:lastPrinted>
  <dcterms:created xsi:type="dcterms:W3CDTF">2016-04-03T14:59:21Z</dcterms:created>
  <dcterms:modified xsi:type="dcterms:W3CDTF">2020-11-01T20:06:10Z</dcterms:modified>
</cp:coreProperties>
</file>