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35" windowHeight="5100" tabRatio="838"/>
  </bookViews>
  <sheets>
    <sheet name="min" sheetId="18" r:id="rId1"/>
    <sheet name="data" sheetId="16" r:id="rId2"/>
    <sheet name="الاقرارات" sheetId="19" r:id="rId3"/>
    <sheet name="اطلاعات" sheetId="20" r:id="rId4"/>
    <sheet name="ربح راسمالي" sheetId="21" r:id="rId5"/>
  </sheets>
  <externalReferences>
    <externalReference r:id="rId6"/>
  </externalReferences>
  <definedNames>
    <definedName name="AllData" localSheetId="0">OFFSET(#REF!,,,COUNTA(#REF!)-1)</definedName>
    <definedName name="AllData">OFFSET(#REF!,,,COUNTA(#REF!)-1)</definedName>
    <definedName name="AllDataPt" localSheetId="0">#REF!</definedName>
    <definedName name="AllDataPt">#REF!</definedName>
    <definedName name="AllnamePt" localSheetId="0">#REF!</definedName>
    <definedName name="AllnamePt">#REF!</definedName>
    <definedName name="AllNames" localSheetId="0">OFFSET(#REF!,,,COUNTA(#REF!)-1)</definedName>
    <definedName name="AllNames">OFFSET(#REF!,,,COUNTA(#REF!)-1)</definedName>
    <definedName name="Beg_Bal" localSheetId="0">#REF!</definedName>
    <definedName name="Beg_Bal">#REF!</definedName>
    <definedName name="D" localSheetId="0">#REF!</definedName>
    <definedName name="D">#REF!</definedName>
    <definedName name="Data" localSheetId="0">#REF!</definedName>
    <definedName name="Data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ull_Print" localSheetId="0">#REF!</definedName>
    <definedName name="Full_Print">#REF!</definedName>
    <definedName name="Gender">[1]Sheet2!$E$2:$E$3</definedName>
    <definedName name="Header_Row" localSheetId="0">ROW(#REF!)</definedName>
    <definedName name="Header_Row">ROW(#REF!)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Last_Row" localSheetId="0">IF(min!Values_Entered,min!Header_Row+min!Number_of_Payments,min!Header_Row)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ritalStatus">[1]Sheet6!$A$1:$A$65536</definedName>
    <definedName name="MyList" localSheetId="0">OFFSET(#REF!,,,MAX(#REF!))</definedName>
    <definedName name="MyList">OFFSET(#REF!,,,MAX(#REF!))</definedName>
    <definedName name="N" localSheetId="0">#REF!</definedName>
    <definedName name="N">#REF!</definedName>
    <definedName name="Names" localSheetId="0">#REF!</definedName>
    <definedName name="Names">#REF!</definedName>
    <definedName name="Num_Pmt_Per_Year" localSheetId="0">#REF!</definedName>
    <definedName name="Num_Pmt_Per_Year">#REF!</definedName>
    <definedName name="Number_of_Payments" localSheetId="0">MATCH(0.01,min!End_Bal,-1)+1</definedName>
    <definedName name="Number_of_Payments">MATCH(0.01,End_Bal,-1)+1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DATE(YEAR(min!Loan_Start),MONTH(min!Loan_Start)+Payment_Number,DAY(min!Loan_Start))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OFFSET(min!Full_Print,0,0,min!Last_Row)</definedName>
    <definedName name="Print_Area_Reset">OFFSET(Full_Print,0,0,Last_Row)</definedName>
    <definedName name="rng" localSheetId="0">#REF!</definedName>
    <definedName name="rng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IF(min!Loan_Amount*min!Interest_Rate*min!Loan_Years*min!Loan_Start&gt;0,1,0)</definedName>
    <definedName name="Values_Entered">IF(Loan_Amount*Interest_Rate*Loan_Years*Loan_Start&gt;0,1,0)</definedName>
    <definedName name="WorkingDegree">[1]Sheet7!$A$1:$A$65536</definedName>
    <definedName name="بيانات" localSheetId="0">#REF!</definedName>
    <definedName name="بيانات">#REF!</definedName>
    <definedName name="يوريا" localSheetId="0">IF(min!Values_Entered,min!Header_Row+min!Number_of_Payments,min!Header_Row)</definedName>
    <definedName name="يوريا">IF(Values_Entered,Header_Row+Number_of_Payments,Header_Row)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4" i="18" l="1"/>
  <c r="U45" i="18"/>
  <c r="U46" i="18"/>
  <c r="U47" i="18"/>
  <c r="U48" i="18"/>
  <c r="U49" i="18"/>
  <c r="U50" i="18"/>
  <c r="U51" i="18"/>
  <c r="U52" i="18"/>
  <c r="R16" i="18"/>
  <c r="R17" i="18"/>
  <c r="R18" i="18"/>
  <c r="R19" i="18"/>
  <c r="R52" i="18"/>
  <c r="R51" i="18"/>
  <c r="R50" i="18"/>
  <c r="R49" i="18"/>
  <c r="R48" i="18"/>
  <c r="R47" i="18"/>
  <c r="R46" i="18"/>
  <c r="R45" i="18"/>
  <c r="R44" i="18"/>
  <c r="R43" i="18"/>
  <c r="S43" i="18" s="1"/>
  <c r="U43" i="18" s="1"/>
  <c r="R41" i="18"/>
  <c r="S41" i="18" s="1"/>
  <c r="U41" i="18" s="1"/>
  <c r="R40" i="18"/>
  <c r="S40" i="18" s="1"/>
  <c r="U40" i="18" s="1"/>
  <c r="R39" i="18"/>
  <c r="S39" i="18" s="1"/>
  <c r="U39" i="18" s="1"/>
  <c r="R38" i="18"/>
  <c r="S38" i="18" s="1"/>
  <c r="U38" i="18" s="1"/>
  <c r="R37" i="18"/>
  <c r="S37" i="18" s="1"/>
  <c r="U37" i="18" s="1"/>
  <c r="R36" i="18"/>
  <c r="S36" i="18" s="1"/>
  <c r="U36" i="18" s="1"/>
  <c r="R35" i="18"/>
  <c r="S35" i="18" s="1"/>
  <c r="U35" i="18" s="1"/>
  <c r="R34" i="18"/>
  <c r="S34" i="18" s="1"/>
  <c r="U34" i="18" s="1"/>
  <c r="R33" i="18"/>
  <c r="S33" i="18" s="1"/>
  <c r="U33" i="18" s="1"/>
  <c r="R32" i="18"/>
  <c r="S32" i="18" s="1"/>
  <c r="U32" i="18" s="1"/>
  <c r="R22" i="18"/>
  <c r="R23" i="18"/>
  <c r="R24" i="18"/>
  <c r="R25" i="18"/>
  <c r="R26" i="18"/>
  <c r="R27" i="18"/>
  <c r="R28" i="18"/>
  <c r="R29" i="18"/>
  <c r="R30" i="18"/>
  <c r="P17" i="18"/>
  <c r="R20" i="18" l="1"/>
  <c r="R21" i="18"/>
  <c r="T30" i="18" l="1"/>
  <c r="Q30" i="18"/>
  <c r="P30" i="18"/>
  <c r="T29" i="18"/>
  <c r="Q29" i="18"/>
  <c r="P29" i="18"/>
  <c r="T28" i="18"/>
  <c r="Q28" i="18"/>
  <c r="P28" i="18"/>
  <c r="T27" i="18"/>
  <c r="Q27" i="18"/>
  <c r="P27" i="18"/>
  <c r="T26" i="18"/>
  <c r="Q26" i="18"/>
  <c r="P26" i="18"/>
  <c r="T25" i="18"/>
  <c r="Q25" i="18"/>
  <c r="P25" i="18"/>
  <c r="T24" i="18"/>
  <c r="Q24" i="18"/>
  <c r="P24" i="18"/>
  <c r="T23" i="18"/>
  <c r="Q23" i="18"/>
  <c r="P23" i="18"/>
  <c r="T22" i="18"/>
  <c r="Q22" i="18"/>
  <c r="P22" i="18"/>
  <c r="T21" i="18"/>
  <c r="Q21" i="18"/>
  <c r="P21" i="18"/>
  <c r="T20" i="18"/>
  <c r="Q20" i="18"/>
  <c r="P20" i="18"/>
  <c r="T19" i="18"/>
  <c r="Q19" i="18"/>
  <c r="P19" i="18"/>
  <c r="T18" i="18"/>
  <c r="Q18" i="18"/>
  <c r="P18" i="18"/>
  <c r="T17" i="18"/>
  <c r="Q17" i="18"/>
  <c r="S17" i="18" s="1"/>
  <c r="T16" i="18"/>
  <c r="Q16" i="18"/>
  <c r="P16" i="18"/>
  <c r="C2" i="18"/>
  <c r="S16" i="18" l="1"/>
  <c r="U16" i="18" s="1"/>
  <c r="S27" i="18"/>
  <c r="U27" i="18" s="1"/>
  <c r="S21" i="18"/>
  <c r="U21" i="18" s="1"/>
  <c r="S23" i="18"/>
  <c r="U23" i="18" s="1"/>
  <c r="S19" i="18"/>
  <c r="U19" i="18" s="1"/>
  <c r="S30" i="18"/>
  <c r="U30" i="18" s="1"/>
  <c r="S24" i="18"/>
  <c r="U24" i="18" s="1"/>
  <c r="S20" i="18"/>
  <c r="U20" i="18" s="1"/>
  <c r="S29" i="18"/>
  <c r="U29" i="18" s="1"/>
  <c r="S22" i="18"/>
  <c r="U22" i="18" s="1"/>
  <c r="S26" i="18"/>
  <c r="U26" i="18" s="1"/>
  <c r="U17" i="18"/>
  <c r="S28" i="18"/>
  <c r="U28" i="18" s="1"/>
  <c r="S25" i="18"/>
  <c r="U25" i="18" s="1"/>
  <c r="S18" i="18"/>
  <c r="U18" i="18" s="1"/>
  <c r="E24" i="16" l="1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</calcChain>
</file>

<file path=xl/sharedStrings.xml><?xml version="1.0" encoding="utf-8"?>
<sst xmlns="http://schemas.openxmlformats.org/spreadsheetml/2006/main" count="161" uniqueCount="91">
  <si>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</si>
  <si>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</si>
  <si>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</si>
  <si>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</si>
  <si>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</si>
  <si>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</si>
  <si>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</si>
  <si>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</si>
  <si>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</si>
  <si>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</si>
  <si>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النشاط</t>
  </si>
  <si>
    <t>بنزين</t>
  </si>
  <si>
    <t>مؤمن</t>
  </si>
  <si>
    <t>سولار</t>
  </si>
  <si>
    <t>عدد الايام</t>
  </si>
  <si>
    <t>نقل</t>
  </si>
  <si>
    <t>غير مؤمن</t>
  </si>
  <si>
    <t>الايراد</t>
  </si>
  <si>
    <t>اجره</t>
  </si>
  <si>
    <t>توكتك</t>
  </si>
  <si>
    <t>مقطوره</t>
  </si>
  <si>
    <t>نسبة
صافي
الربح</t>
  </si>
  <si>
    <t>غاز</t>
  </si>
  <si>
    <t>نقل ثقيل</t>
  </si>
  <si>
    <t>الممول</t>
  </si>
  <si>
    <t>:</t>
  </si>
  <si>
    <t>الملف</t>
  </si>
  <si>
    <t>رقم التسجيل</t>
  </si>
  <si>
    <t>الكيان</t>
  </si>
  <si>
    <t>بدء النشاط</t>
  </si>
  <si>
    <t>العنوان</t>
  </si>
  <si>
    <t>سنوات الفحص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</si>
  <si>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</si>
  <si>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</si>
  <si>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</si>
  <si>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</si>
  <si>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</si>
  <si>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</si>
  <si>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</si>
  <si>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</si>
  <si>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</si>
  <si>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</si>
  <si>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</si>
  <si>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</si>
  <si>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</si>
  <si>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</si>
  <si>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</si>
  <si>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الشياخه</t>
  </si>
  <si>
    <t>كود النشاط</t>
  </si>
  <si>
    <t>مسلسل</t>
  </si>
  <si>
    <t>الوظيفه</t>
  </si>
  <si>
    <t>جرار ومقطوره</t>
  </si>
  <si>
    <t>رحلات</t>
  </si>
  <si>
    <t>شهور العمل</t>
  </si>
  <si>
    <t xml:space="preserve"> نشاط تجارى </t>
  </si>
  <si>
    <t>البند</t>
  </si>
  <si>
    <t>نسبة الزياده</t>
  </si>
  <si>
    <t>الإيراد اليومى</t>
  </si>
  <si>
    <t>تصنيع اكياس بلاستيك</t>
  </si>
  <si>
    <t>كافتيريا</t>
  </si>
  <si>
    <t>مقاولات</t>
  </si>
  <si>
    <t xml:space="preserve"> نشاط ثروه عقاريه </t>
  </si>
  <si>
    <t>البيان</t>
  </si>
  <si>
    <t>الايجار الشهري</t>
  </si>
  <si>
    <t>عدد الشهور</t>
  </si>
  <si>
    <t>محل بالزاويه الحمرا</t>
  </si>
  <si>
    <t xml:space="preserve">ربح رأسمالي </t>
  </si>
  <si>
    <t>القيمة</t>
  </si>
  <si>
    <t>تاريخ التصرف</t>
  </si>
  <si>
    <t>الوعاء الخاضع</t>
  </si>
  <si>
    <t xml:space="preserve">الاقرار </t>
  </si>
  <si>
    <t>رقم الوارد</t>
  </si>
  <si>
    <t>التاريخ</t>
  </si>
  <si>
    <t>صافي الدخل</t>
  </si>
  <si>
    <t>مبلغ الخصم</t>
  </si>
  <si>
    <t>الضريبه المستحقه</t>
  </si>
  <si>
    <t>المسدد بالخصم والاضافه</t>
  </si>
  <si>
    <t xml:space="preserve">اطلاع الحاسب </t>
  </si>
  <si>
    <t>اجمالي التعاملات</t>
  </si>
  <si>
    <t>المحصل للضريبه</t>
  </si>
  <si>
    <t>اجمالي المشتريات</t>
  </si>
  <si>
    <t>اجمالي المبيعات</t>
  </si>
  <si>
    <t>اجمالي تعامل الجمارك</t>
  </si>
  <si>
    <t>اخري</t>
  </si>
  <si>
    <t>المرفقات</t>
  </si>
  <si>
    <t>الاخطارات</t>
  </si>
  <si>
    <t>المعاينات</t>
  </si>
  <si>
    <t>المناقشات</t>
  </si>
  <si>
    <t>بيع سياره</t>
  </si>
  <si>
    <t>ايراد سنة الاساس</t>
  </si>
  <si>
    <t>ايجار سنة الاساس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</si>
</sst>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2010000]yyyy/mm/dd;@"/>
    <numFmt numFmtId="166" formatCode="00"/>
    <numFmt numFmtId="167" formatCode="00000"/>
  </numFmts>
  <fonts count="15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2" fillId="4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59">
    <xf numFmtId="0" fontId="0" fillId="0" borderId="0" xfId="0"/>
    <xf numFmtId="0" fontId="0" fillId="6" borderId="4" xfId="0" applyFill="1" applyBorder="1"/>
    <xf numFmtId="0" fontId="6" fillId="6" borderId="4" xfId="0" applyFont="1" applyFill="1" applyBorder="1" applyAlignment="1">
      <alignment horizontal="center" vertical="center" readingOrder="2"/>
    </xf>
    <xf numFmtId="0" fontId="4" fillId="6" borderId="4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0" fillId="4" borderId="3" xfId="3" applyFont="1"/>
    <xf numFmtId="0" fontId="3" fillId="3" borderId="2" xfId="2"/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3" applyFont="1" applyBorder="1"/>
    <xf numFmtId="0" fontId="11" fillId="0" borderId="0" xfId="0" applyFont="1"/>
    <xf numFmtId="0" fontId="12" fillId="6" borderId="4" xfId="0" applyFont="1" applyFill="1" applyBorder="1" applyAlignment="1">
      <alignment horizontal="center" vertical="center" readingOrder="2"/>
    </xf>
    <xf numFmtId="0" fontId="11" fillId="5" borderId="4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readingOrder="2"/>
    </xf>
    <xf numFmtId="0" fontId="12" fillId="6" borderId="24" xfId="0" applyFont="1" applyFill="1" applyBorder="1" applyAlignment="1">
      <alignment horizontal="center" vertical="center" readingOrder="2"/>
    </xf>
    <xf numFmtId="9" fontId="11" fillId="5" borderId="4" xfId="0" applyNumberFormat="1" applyFont="1" applyFill="1" applyBorder="1" applyAlignment="1">
      <alignment horizontal="center" vertical="center" readingOrder="2"/>
    </xf>
    <xf numFmtId="166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7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4" fontId="8" fillId="5" borderId="15" xfId="0" applyNumberFormat="1" applyFont="1" applyFill="1" applyBorder="1" applyAlignment="1" applyProtection="1">
      <alignment vertical="center" shrinkToFit="1" readingOrder="2"/>
      <protection hidden="1"/>
    </xf>
    <xf numFmtId="0" fontId="9" fillId="8" borderId="10" xfId="4" applyFont="1" applyFill="1" applyBorder="1" applyAlignment="1" applyProtection="1">
      <alignment horizontal="center" vertical="center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5" applyFont="1" applyFill="1" applyBorder="1" applyAlignment="1" applyProtection="1">
      <alignment horizontal="center"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5" fillId="9" borderId="0" xfId="0" applyFont="1" applyFill="1" applyAlignment="1">
      <alignment horizontal="center"/>
    </xf>
    <xf numFmtId="165" fontId="0" fillId="0" borderId="0" xfId="0" applyNumberFormat="1"/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0" borderId="0" xfId="0" applyFill="1"/>
    <xf numFmtId="0" fontId="1" fillId="10" borderId="1" xfId="1" applyFill="1" applyBorder="1" applyAlignment="1" applyProtection="1">
      <alignment horizontal="center" vertical="center"/>
      <protection locked="0"/>
    </xf>
    <xf numFmtId="1" fontId="8" fillId="10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3" xfId="5" applyFont="1" applyFill="1" applyBorder="1" applyAlignment="1" applyProtection="1">
      <alignment horizontal="center" vertical="center" shrinkToFit="1" readingOrder="2"/>
      <protection locked="0"/>
    </xf>
    <xf numFmtId="165" fontId="8" fillId="10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0" borderId="14" xfId="0" applyFont="1" applyFill="1" applyBorder="1" applyAlignment="1" applyProtection="1">
      <alignment horizontal="right" vertical="center" shrinkToFit="1" readingOrder="2"/>
      <protection locked="0"/>
    </xf>
    <xf numFmtId="1" fontId="8" fillId="10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0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6" xfId="0" applyFont="1" applyFill="1" applyBorder="1" applyAlignment="1" applyProtection="1">
      <alignment horizontal="right" vertical="center" shrinkToFit="1" readingOrder="2"/>
      <protection locked="0"/>
    </xf>
    <xf numFmtId="0" fontId="8" fillId="10" borderId="22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9" xfId="0" applyFont="1" applyFill="1" applyBorder="1" applyAlignment="1" applyProtection="1">
      <alignment horizontal="right" vertical="center" shrinkToFit="1" readingOrder="2"/>
      <protection locked="0"/>
    </xf>
    <xf numFmtId="1" fontId="8" fillId="11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1" borderId="7" xfId="0" applyFill="1" applyBorder="1"/>
    <xf numFmtId="0" fontId="1" fillId="11" borderId="42" xfId="1" applyFill="1" applyBorder="1" applyAlignment="1" applyProtection="1">
      <alignment horizontal="center" vertical="center"/>
      <protection locked="0"/>
    </xf>
    <xf numFmtId="1" fontId="8" fillId="11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44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1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11" borderId="0" xfId="0" applyFill="1" applyBorder="1"/>
    <xf numFmtId="1" fontId="8" fillId="11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11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64" fontId="8" fillId="5" borderId="45" xfId="0" applyNumberFormat="1" applyFont="1" applyFill="1" applyBorder="1" applyAlignment="1" applyProtection="1">
      <alignment vertical="center" shrinkToFit="1" readingOrder="2"/>
      <protection hidden="1"/>
    </xf>
    <xf numFmtId="1" fontId="8" fillId="11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1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1" borderId="16" xfId="0" applyFont="1" applyFill="1" applyBorder="1" applyAlignment="1" applyProtection="1">
      <alignment horizontal="right" vertical="center" shrinkToFit="1" readingOrder="2"/>
      <protection locked="0"/>
    </xf>
    <xf numFmtId="164" fontId="8" fillId="5" borderId="46" xfId="0" applyNumberFormat="1" applyFont="1" applyFill="1" applyBorder="1" applyAlignment="1" applyProtection="1">
      <alignment vertical="center" shrinkToFit="1" readingOrder="2"/>
      <protection hidden="1"/>
    </xf>
    <xf numFmtId="0" fontId="0" fillId="11" borderId="50" xfId="0" applyFill="1" applyBorder="1"/>
    <xf numFmtId="1" fontId="8" fillId="11" borderId="51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1" borderId="52" xfId="0" applyFont="1" applyFill="1" applyBorder="1" applyAlignment="1" applyProtection="1">
      <alignment horizontal="right" vertical="center" shrinkToFit="1" readingOrder="2"/>
      <protection locked="0"/>
    </xf>
    <xf numFmtId="0" fontId="8" fillId="11" borderId="51" xfId="0" applyFont="1" applyFill="1" applyBorder="1" applyAlignment="1" applyProtection="1">
      <alignment horizontal="right" vertical="center" shrinkToFit="1" readingOrder="2"/>
      <protection locked="0"/>
    </xf>
    <xf numFmtId="1" fontId="8" fillId="5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5" borderId="7" xfId="0" applyFill="1" applyBorder="1"/>
    <xf numFmtId="0" fontId="1" fillId="12" borderId="42" xfId="1" applyFill="1" applyBorder="1" applyAlignment="1" applyProtection="1">
      <alignment horizontal="center" vertical="center"/>
      <protection locked="0"/>
    </xf>
    <xf numFmtId="1" fontId="8" fillId="5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5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13" xfId="0" applyNumberFormat="1" applyFont="1" applyFill="1" applyBorder="1" applyAlignment="1" applyProtection="1">
      <alignment horizontal="right" vertical="center" shrinkToFit="1" readingOrder="2"/>
      <protection locked="0"/>
    </xf>
    <xf numFmtId="0" fontId="0" fillId="5" borderId="0" xfId="0" applyFill="1" applyBorder="1"/>
    <xf numFmtId="10" fontId="8" fillId="5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5" borderId="16" xfId="0" applyNumberFormat="1" applyFont="1" applyFill="1" applyBorder="1" applyAlignment="1" applyProtection="1">
      <alignment horizontal="right" vertical="center" shrinkToFit="1" readingOrder="2"/>
      <protection locked="0"/>
    </xf>
    <xf numFmtId="10" fontId="8" fillId="5" borderId="15" xfId="5" applyNumberFormat="1" applyFont="1" applyFill="1" applyBorder="1" applyAlignment="1" applyProtection="1">
      <alignment horizontal="right" vertical="center" shrinkToFit="1" readingOrder="2"/>
      <protection locked="0"/>
    </xf>
    <xf numFmtId="0" fontId="8" fillId="5" borderId="16" xfId="0" applyFont="1" applyFill="1" applyBorder="1" applyAlignment="1" applyProtection="1">
      <alignment horizontal="right" vertical="center" shrinkToFit="1" readingOrder="2"/>
      <protection locked="0"/>
    </xf>
    <xf numFmtId="1" fontId="8" fillId="5" borderId="51" xfId="0" applyNumberFormat="1" applyFont="1" applyFill="1" applyBorder="1" applyAlignment="1" applyProtection="1">
      <alignment horizontal="right" vertical="center" shrinkToFit="1" readingOrder="2"/>
      <protection hidden="1"/>
    </xf>
    <xf numFmtId="1" fontId="13" fillId="9" borderId="4" xfId="4" applyNumberFormat="1" applyFont="1" applyFill="1" applyBorder="1" applyAlignment="1">
      <alignment horizontal="center" vertical="center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7" borderId="0" xfId="0" applyFont="1" applyFill="1" applyBorder="1" applyAlignment="1" applyProtection="1">
      <alignment horizontal="right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14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10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29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0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7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5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5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6" xfId="0" applyFont="1" applyFill="1" applyBorder="1" applyAlignment="1" applyProtection="1">
      <alignment horizontal="center" vertical="center" shrinkToFit="1" readingOrder="2"/>
      <protection locked="0"/>
    </xf>
    <xf numFmtId="0" fontId="5" fillId="9" borderId="28" xfId="0" applyFont="1" applyFill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9" fontId="8" fillId="11" borderId="14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14" xfId="0" applyFont="1" applyFill="1" applyBorder="1" applyAlignment="1" applyProtection="1">
      <alignment horizontal="center" vertical="center" shrinkToFit="1" readingOrder="2"/>
      <protection locked="0"/>
    </xf>
    <xf numFmtId="164" fontId="8" fillId="10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9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165" fontId="8" fillId="13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21" xfId="0" applyFont="1" applyFill="1" applyBorder="1" applyAlignment="1" applyProtection="1">
      <alignment horizontal="center" shrinkToFit="1" readingOrder="2"/>
      <protection locked="0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8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4" xfId="0" applyFont="1" applyFill="1" applyBorder="1" applyAlignment="1" applyProtection="1">
      <alignment horizontal="center" vertical="center" shrinkToFit="1" readingOrder="2"/>
      <protection locked="0"/>
    </xf>
    <xf numFmtId="1" fontId="8" fillId="13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" fontId="8" fillId="13" borderId="4" xfId="0" applyNumberFormat="1" applyFont="1" applyFill="1" applyBorder="1" applyAlignment="1" applyProtection="1">
      <alignment horizontal="center" vertical="center" shrinkToFit="1" readingOrder="2"/>
      <protection locked="0"/>
    </xf>
    <xf numFmtId="9" fontId="8" fillId="13" borderId="13" xfId="5" applyFont="1" applyFill="1" applyBorder="1" applyAlignment="1" applyProtection="1">
      <alignment horizontal="center" vertical="center" shrinkToFit="1" readingOrder="2"/>
      <protection locked="0"/>
    </xf>
  </cellXfs>
  <cellStyles count="6">
    <cellStyle name="Hyperlink" xfId="4" builtinId="8"/>
    <cellStyle name="Normal" xfId="0" builtinId="0"/>
    <cellStyle name="Percent" xfId="5" builtinId="5"/>
    <cellStyle name="جيد" xfId="1" builtinId="26"/>
    <cellStyle name="حساب" xfId="2" builtinId="22"/>
    <cellStyle name="ملاحظة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rightToLeft="1" tabSelected="1" topLeftCell="A22" zoomScale="85" zoomScaleNormal="85" workbookViewId="0">
      <selection activeCell="D53" sqref="A53:XFD59"/>
    </sheetView>
  </sheetViews>
  <sheetFormatPr defaultRowHeight="14.25" x14ac:dyDescent="0.2"/>
  <cols>
    <col min="3" max="3" width="13.75" bestFit="1" customWidth="1"/>
    <col min="7" max="7" width="9" customWidth="1"/>
    <col min="8" max="9" width="9" hidden="1" customWidth="1"/>
    <col min="10" max="10" width="9.75" bestFit="1" customWidth="1"/>
    <col min="11" max="12" width="9" customWidth="1"/>
    <col min="13" max="15" width="9" hidden="1" customWidth="1"/>
    <col min="19" max="19" width="10.875" customWidth="1"/>
    <col min="21" max="21" width="12" customWidth="1"/>
  </cols>
  <sheetData>
    <row r="1" spans="1:21" ht="18" x14ac:dyDescent="0.25">
      <c r="A1" s="8" t="s">
        <v>24</v>
      </c>
      <c r="B1" s="7" t="s">
        <v>25</v>
      </c>
      <c r="C1" s="89"/>
      <c r="D1" s="89"/>
      <c r="E1" s="89"/>
      <c r="F1" s="89"/>
      <c r="G1" s="89"/>
      <c r="H1" s="89"/>
    </row>
    <row r="2" spans="1:21" ht="18.75" thickBot="1" x14ac:dyDescent="0.3">
      <c r="A2" s="8" t="s">
        <v>26</v>
      </c>
      <c r="B2" s="7" t="s">
        <v>25</v>
      </c>
      <c r="C2" s="90" t="str">
        <f>35&amp;-C3&amp;-C4&amp;-C5&amp;-165</f>
        <v>35-2-552-723-165</v>
      </c>
      <c r="D2" s="90"/>
      <c r="E2" s="90"/>
      <c r="F2" s="90"/>
      <c r="G2" s="90"/>
      <c r="H2" s="90"/>
    </row>
    <row r="3" spans="1:21" ht="18.75" thickBot="1" x14ac:dyDescent="0.3">
      <c r="A3" s="8" t="s">
        <v>47</v>
      </c>
      <c r="B3" s="7" t="s">
        <v>25</v>
      </c>
      <c r="C3" s="16">
        <v>2</v>
      </c>
    </row>
    <row r="4" spans="1:21" ht="18.75" thickBot="1" x14ac:dyDescent="0.3">
      <c r="A4" s="8" t="s">
        <v>48</v>
      </c>
      <c r="B4" s="7" t="s">
        <v>25</v>
      </c>
      <c r="C4" s="37">
        <v>552</v>
      </c>
    </row>
    <row r="5" spans="1:21" ht="18.75" thickBot="1" x14ac:dyDescent="0.3">
      <c r="A5" s="8" t="s">
        <v>49</v>
      </c>
      <c r="B5" s="7" t="s">
        <v>25</v>
      </c>
      <c r="C5" s="17">
        <v>723</v>
      </c>
    </row>
    <row r="6" spans="1:21" ht="18" x14ac:dyDescent="0.25">
      <c r="A6" s="8" t="s">
        <v>10</v>
      </c>
      <c r="B6" s="7" t="s">
        <v>25</v>
      </c>
      <c r="C6" s="37"/>
    </row>
    <row r="7" spans="1:21" ht="18" x14ac:dyDescent="0.25">
      <c r="A7" s="8" t="s">
        <v>27</v>
      </c>
      <c r="B7" s="7" t="s">
        <v>25</v>
      </c>
      <c r="C7" s="89"/>
      <c r="D7" s="89"/>
    </row>
    <row r="8" spans="1:21" ht="18" x14ac:dyDescent="0.25">
      <c r="A8" s="8" t="s">
        <v>28</v>
      </c>
      <c r="B8" s="7" t="s">
        <v>25</v>
      </c>
      <c r="C8" s="37"/>
    </row>
    <row r="9" spans="1:21" ht="18" x14ac:dyDescent="0.25">
      <c r="A9" s="8" t="s">
        <v>50</v>
      </c>
      <c r="B9" s="7" t="s">
        <v>25</v>
      </c>
      <c r="C9" s="37"/>
    </row>
    <row r="10" spans="1:21" ht="18" x14ac:dyDescent="0.25">
      <c r="A10" s="8" t="s">
        <v>29</v>
      </c>
      <c r="B10" s="7" t="s">
        <v>25</v>
      </c>
      <c r="C10" s="37"/>
    </row>
    <row r="11" spans="1:21" ht="18" x14ac:dyDescent="0.25">
      <c r="A11" s="8" t="s">
        <v>30</v>
      </c>
      <c r="B11" s="7" t="s">
        <v>25</v>
      </c>
      <c r="C11" s="89"/>
      <c r="D11" s="89"/>
      <c r="E11" s="89"/>
      <c r="F11" s="89"/>
      <c r="G11" s="89"/>
      <c r="H11" s="89"/>
      <c r="J11" s="36"/>
    </row>
    <row r="12" spans="1:21" ht="18" x14ac:dyDescent="0.25">
      <c r="A12" s="8" t="s">
        <v>31</v>
      </c>
      <c r="B12" s="7" t="s">
        <v>25</v>
      </c>
      <c r="C12" s="37"/>
    </row>
    <row r="13" spans="1:21" ht="15" thickBot="1" x14ac:dyDescent="0.25"/>
    <row r="14" spans="1:21" ht="24.75" thickTop="1" thickBot="1" x14ac:dyDescent="0.25">
      <c r="A14" s="98" t="s">
        <v>32</v>
      </c>
      <c r="B14" s="99"/>
      <c r="C14" s="84">
        <v>2010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91" t="s">
        <v>39</v>
      </c>
      <c r="O14" s="92"/>
      <c r="P14" s="148" t="s">
        <v>37</v>
      </c>
      <c r="Q14" s="85" t="s">
        <v>33</v>
      </c>
      <c r="R14" s="96" t="s">
        <v>53</v>
      </c>
      <c r="S14" s="85" t="s">
        <v>34</v>
      </c>
      <c r="T14" s="85" t="s">
        <v>35</v>
      </c>
      <c r="U14" s="87" t="s">
        <v>38</v>
      </c>
    </row>
    <row r="15" spans="1:21" ht="30" customHeight="1" thickTop="1" thickBot="1" x14ac:dyDescent="0.25">
      <c r="A15" s="93" t="s">
        <v>36</v>
      </c>
      <c r="B15" s="39" t="s">
        <v>4</v>
      </c>
      <c r="C15" s="20" t="s">
        <v>0</v>
      </c>
      <c r="D15" s="20" t="s">
        <v>7</v>
      </c>
      <c r="E15" s="20" t="s">
        <v>2</v>
      </c>
      <c r="F15" s="20" t="s">
        <v>46</v>
      </c>
      <c r="G15" s="20" t="s">
        <v>3</v>
      </c>
      <c r="H15" s="20" t="s">
        <v>6</v>
      </c>
      <c r="I15" s="20" t="s">
        <v>1</v>
      </c>
      <c r="J15" s="20" t="s">
        <v>5</v>
      </c>
      <c r="K15" s="20" t="s">
        <v>8</v>
      </c>
      <c r="L15" s="20" t="s">
        <v>9</v>
      </c>
      <c r="M15" s="39"/>
      <c r="N15" s="38" t="s">
        <v>40</v>
      </c>
      <c r="O15" s="39" t="s">
        <v>41</v>
      </c>
      <c r="P15" s="149"/>
      <c r="Q15" s="86"/>
      <c r="R15" s="97"/>
      <c r="S15" s="86"/>
      <c r="T15" s="86"/>
      <c r="U15" s="88"/>
    </row>
    <row r="16" spans="1:21" ht="30" customHeight="1" thickTop="1" x14ac:dyDescent="0.25">
      <c r="A16" s="94"/>
      <c r="B16" s="21">
        <v>1</v>
      </c>
      <c r="C16" s="22" t="s">
        <v>51</v>
      </c>
      <c r="D16" s="23">
        <v>53489</v>
      </c>
      <c r="E16" s="24" t="s">
        <v>13</v>
      </c>
      <c r="F16" s="23">
        <v>35</v>
      </c>
      <c r="G16" s="24" t="s">
        <v>12</v>
      </c>
      <c r="H16" s="25"/>
      <c r="I16" s="26">
        <v>0</v>
      </c>
      <c r="J16" s="24">
        <v>2006</v>
      </c>
      <c r="K16" s="27">
        <v>40198</v>
      </c>
      <c r="L16" s="150">
        <v>42679</v>
      </c>
      <c r="M16" s="21"/>
      <c r="N16" s="28"/>
      <c r="O16" s="21"/>
      <c r="P16" s="29">
        <f>IFERROR(VLOOKUP(F16,data!$A$4:$K$57,HLOOKUP(C16,data!$A$2:$K$3,2,0),2)*(1+IF(($C$14-2012)&gt;0,($C$14-2012)*5%,($C$14-2012)*8%)),"")</f>
        <v>411.59999999999997</v>
      </c>
      <c r="Q16" s="30">
        <f>IFERROR(VLOOKUP(($C$14-J16),data!$A$64:$K$68,HLOOKUP(C16,data!$A$62:$K$63,2,0),2),"")</f>
        <v>270</v>
      </c>
      <c r="R16" s="40">
        <f>IF(OR(DATE($C$14,12,31)&lt;K16,DATE($C$14,1,1)&gt;L16),0,IF(AND(DATE($C$14,1,1)&gt;=K16,DATE($C$14,12,31)&lt;=L16),12,IF(AND(DATE($C$14,1,1)&lt;=K16,DATE($C$14,12,31)&gt;=L16),DATEDIF(K16,L16,"d")/30,IF(AND(DATE($C$14,1,1)&lt;=K16,DATE($C$14,12,31)&lt;=L16),DATEDIF(K16,DATE($C$14,12,31),"d")/30,IF(AND(DATE($C$14,1,1)&gt;=K16,DATE($C$14,12,31)&gt;=L16),DATEDIF(DATE($C$14,1,1),L16,"d")/30,"??")))))</f>
        <v>11.5</v>
      </c>
      <c r="S16" s="29">
        <f>IFERROR((P16*Q16)*(R16/12),"")</f>
        <v>106501.49999999999</v>
      </c>
      <c r="T16" s="31">
        <f>IFERROR(VLOOKUP(E16,data!$A$73:$C$80,HLOOKUP(G16,data!$A$71:$C$72,2,),),"")</f>
        <v>0.3</v>
      </c>
      <c r="U16" s="18">
        <f>IFERROR((S16*T16),"")</f>
        <v>31950.449999999993</v>
      </c>
    </row>
    <row r="17" spans="1:21" ht="30" customHeight="1" x14ac:dyDescent="0.25">
      <c r="A17" s="94"/>
      <c r="B17" s="32">
        <v>2</v>
      </c>
      <c r="C17" s="22" t="s">
        <v>18</v>
      </c>
      <c r="D17" s="23">
        <v>50253</v>
      </c>
      <c r="E17" s="24" t="s">
        <v>13</v>
      </c>
      <c r="F17" s="23">
        <v>14</v>
      </c>
      <c r="G17" s="24" t="s">
        <v>16</v>
      </c>
      <c r="H17" s="25"/>
      <c r="I17" s="26"/>
      <c r="J17" s="24">
        <v>2010</v>
      </c>
      <c r="K17" s="27">
        <v>42156</v>
      </c>
      <c r="L17" s="150">
        <v>44196</v>
      </c>
      <c r="M17" s="32"/>
      <c r="N17" s="33"/>
      <c r="O17" s="32"/>
      <c r="P17" s="29">
        <f>IFERROR(VLOOKUP(F17,data!$A$4:$K$57,HLOOKUP(C17,data!$A$2:$K$3,2,0),2)*(1+IF(($C$14-2012)&gt;0,($C$14-2012)*5%,($C$14-2012)*8%)),"")</f>
        <v>88.2</v>
      </c>
      <c r="Q17" s="30">
        <f>IFERROR(VLOOKUP(($C$14-J17),data!$A$64:$K$68,HLOOKUP(C17,data!$A$62:$K$63,2,0),2),"")</f>
        <v>300</v>
      </c>
      <c r="R17" s="40">
        <f>IF(OR(DATE($C$14,12,31)&lt;K17,DATE($C$14,1,1)&gt;L17),0,IF(AND(DATE($C$14,1,1)&gt;=K17,DATE($C$14,12,31)&lt;=L17),12,IF(AND(DATE($C$14,1,1)&lt;=K17,DATE($C$14,12,31)&gt;=L17),DATEDIF(K17,L17,"d")/30,IF(AND(DATE($C$14,1,1)&lt;=K17,DATE($C$14,12,31)&lt;=L17),DATEDIF(K17,DATE($C$14,12,31),"d")/30,IF(AND(DATE($C$14,1,1)&gt;=K17,DATE($C$14,12,31)&gt;=L17),DATEDIF(DATE($C$14,1,1),L17,"d")/30,"??")))))</f>
        <v>0</v>
      </c>
      <c r="S17" s="29">
        <f>IFERROR((P17*Q17)*(R17/12),"")</f>
        <v>0</v>
      </c>
      <c r="T17" s="31">
        <f>IFERROR(VLOOKUP(E17,data!$A$73:$C$80,HLOOKUP(G17,data!$A$71:$C$72,2,),),"")</f>
        <v>0.35</v>
      </c>
      <c r="U17" s="18">
        <f>IFERROR((S17*T17),"")</f>
        <v>0</v>
      </c>
    </row>
    <row r="18" spans="1:21" ht="30" customHeight="1" x14ac:dyDescent="0.25">
      <c r="A18" s="94"/>
      <c r="B18" s="21">
        <v>3</v>
      </c>
      <c r="C18" s="22" t="s">
        <v>52</v>
      </c>
      <c r="D18" s="23"/>
      <c r="E18" s="24" t="s">
        <v>42</v>
      </c>
      <c r="F18" s="23">
        <v>25</v>
      </c>
      <c r="G18" s="24" t="s">
        <v>12</v>
      </c>
      <c r="H18" s="25"/>
      <c r="I18" s="26"/>
      <c r="J18" s="24">
        <v>2010</v>
      </c>
      <c r="K18" s="27">
        <v>42156</v>
      </c>
      <c r="L18" s="150">
        <v>44196</v>
      </c>
      <c r="M18" s="32"/>
      <c r="N18" s="33"/>
      <c r="O18" s="32"/>
      <c r="P18" s="29">
        <f>IFERROR(VLOOKUP(F18,data!$A$4:$K$57,HLOOKUP(C18,data!$A$2:$K$3,2,0),2)*(1+IF(($C$14-2012)&gt;0,($C$14-2012)*5%,($C$14-2012)*8%)),"")</f>
        <v>115.5</v>
      </c>
      <c r="Q18" s="30">
        <f>IFERROR(VLOOKUP(($C$14-J18),data!$A$64:$K$68,HLOOKUP(C18,data!$A$62:$K$63,2,0),2),"")</f>
        <v>300</v>
      </c>
      <c r="R18" s="40">
        <f>IF(OR(DATE($C$14,12,31)&lt;K18,DATE($C$14,1,1)&gt;L18),0,IF(AND(DATE($C$14,1,1)&gt;=K18,DATE($C$14,12,31)&lt;=L18),12,IF(AND(DATE($C$14,1,1)&lt;=K18,DATE($C$14,12,31)&gt;=L18),DATEDIF(K18,L18,"d")/30,IF(AND(DATE($C$14,1,1)&lt;=K18,DATE($C$14,12,31)&lt;=L18),DATEDIF(K18,DATE($C$14,12,31),"d")/30,IF(AND(DATE($C$14,1,1)&gt;=K18,DATE($C$14,12,31)&gt;=L18),DATEDIF(DATE($C$14,1,1),L18,"d")/30,"??")))))</f>
        <v>0</v>
      </c>
      <c r="S18" s="29">
        <f>IFERROR((P18*Q18)*(R18/12),"")</f>
        <v>0</v>
      </c>
      <c r="T18" s="31">
        <f>IFERROR(VLOOKUP(E18,data!$A$73:$C$80,HLOOKUP(G18,data!$A$71:$C$72,2,),),"")</f>
        <v>0.25</v>
      </c>
      <c r="U18" s="18">
        <f>IFERROR((S18*T18),"")</f>
        <v>0</v>
      </c>
    </row>
    <row r="19" spans="1:21" ht="30" customHeight="1" x14ac:dyDescent="0.25">
      <c r="A19" s="94"/>
      <c r="B19" s="32">
        <v>4</v>
      </c>
      <c r="C19" s="22"/>
      <c r="D19" s="23"/>
      <c r="E19" s="24"/>
      <c r="F19" s="23"/>
      <c r="G19" s="24"/>
      <c r="H19" s="25"/>
      <c r="I19" s="26"/>
      <c r="J19" s="24"/>
      <c r="K19" s="27"/>
      <c r="L19" s="150"/>
      <c r="M19" s="32"/>
      <c r="N19" s="33"/>
      <c r="O19" s="32"/>
      <c r="P19" s="29" t="str">
        <f>IFERROR(VLOOKUP(F19,data!$A$4:$K$57,HLOOKUP(C19,data!$A$2:$K$3,2,0),2)*(1+IF(($C$14-2012)&gt;0,($C$14-2012)*5%,($C$14-2012)*8%)),"")</f>
        <v/>
      </c>
      <c r="Q19" s="30" t="str">
        <f>IFERROR(VLOOKUP(($C$14-J19),data!$A$64:$K$68,HLOOKUP(C19,data!$A$62:$K$63,2,0),2),"")</f>
        <v/>
      </c>
      <c r="R19" s="40">
        <f>IF(OR(DATE($C$14,12,31)&lt;K19,DATE($C$14,1,1)&gt;L19),0,IF(AND(DATE($C$14,1,1)&gt;=K19,DATE($C$14,12,31)&lt;=L19),12,IF(AND(DATE($C$14,1,1)&lt;=K19,DATE($C$14,12,31)&gt;=L19),DATEDIF(K19,L19,"d")/30,IF(AND(DATE($C$14,1,1)&lt;=K19,DATE($C$14,12,31)&lt;=L19),DATEDIF(K19,DATE($C$14,12,31),"d")/30,IF(AND(DATE($C$14,1,1)&gt;=K19,DATE($C$14,12,31)&gt;=L19),DATEDIF(DATE($C$14,1,1),L19,"d")/30,"??")))))</f>
        <v>0</v>
      </c>
      <c r="S19" s="29" t="str">
        <f>IFERROR((P19*Q19)*(R19/12),"")</f>
        <v/>
      </c>
      <c r="T19" s="31" t="str">
        <f>IFERROR(VLOOKUP(E19,data!$A$73:$C$80,HLOOKUP(G19,data!$A$71:$C$72,2,),),"")</f>
        <v/>
      </c>
      <c r="U19" s="18" t="str">
        <f>IFERROR((S19*T19),"")</f>
        <v/>
      </c>
    </row>
    <row r="20" spans="1:21" ht="30" customHeight="1" x14ac:dyDescent="0.25">
      <c r="A20" s="94"/>
      <c r="B20" s="21">
        <v>5</v>
      </c>
      <c r="C20" s="22"/>
      <c r="D20" s="23"/>
      <c r="E20" s="24"/>
      <c r="F20" s="23"/>
      <c r="G20" s="24"/>
      <c r="H20" s="25"/>
      <c r="I20" s="26"/>
      <c r="J20" s="24"/>
      <c r="K20" s="27"/>
      <c r="L20" s="150"/>
      <c r="M20" s="32"/>
      <c r="N20" s="33"/>
      <c r="O20" s="32"/>
      <c r="P20" s="29" t="str">
        <f>IFERROR(VLOOKUP(F20,data!$A$4:$K$57,HLOOKUP(C20,data!$A$2:$K$3,2,0),2)*(1+IF(($C$14-2012)&gt;0,($C$14-2012)*5%,($C$14-2012)*8%)),"")</f>
        <v/>
      </c>
      <c r="Q20" s="30" t="str">
        <f>IFERROR(VLOOKUP(($C$14-J20),data!$A$64:$K$68,HLOOKUP(C20,data!$A$62:$K$63,2,0),2),"")</f>
        <v/>
      </c>
      <c r="R20" s="40">
        <f>IF(OR(DATE($C$14,12,31)&lt;K20,DATE($C$14,1,1)&gt;L20),0,IF(AND(DATE($C$14,1,1)&gt;=K20,DATE($C$14,12,31)&lt;=L20),12,IF(AND(DATE($C$14,1,1)&lt;=K20,DATE($C$14,12,31)&gt;=L20),DATEDIF(K20,L20,"d")/30,IF(AND(DATE($C$14,1,1)&lt;=K20,DATE($C$14,12,31)&lt;=L20),DATEDIF(K20,DATE($C$14,12,31),"d")/30,IF(AND(DATE($C$14,1,1)&gt;=K20,DATE($C$14,12,31)&gt;=L20),DATEDIF(DATE($C$14,1,1),L20,"d")/30,"??")))))</f>
        <v>0</v>
      </c>
      <c r="S20" s="29" t="str">
        <f>IFERROR((P20*Q20)*(R20/12),"")</f>
        <v/>
      </c>
      <c r="T20" s="31" t="str">
        <f>IFERROR(VLOOKUP(E20,data!$A$73:$C$80,HLOOKUP(G20,data!$A$71:$C$72,2,),),"")</f>
        <v/>
      </c>
      <c r="U20" s="18" t="str">
        <f>IFERROR((S20*T20),"")</f>
        <v/>
      </c>
    </row>
    <row r="21" spans="1:21" ht="30" customHeight="1" x14ac:dyDescent="0.25">
      <c r="A21" s="94"/>
      <c r="B21" s="32">
        <v>6</v>
      </c>
      <c r="C21" s="22"/>
      <c r="D21" s="23"/>
      <c r="E21" s="24"/>
      <c r="F21" s="23"/>
      <c r="G21" s="24"/>
      <c r="H21" s="25"/>
      <c r="I21" s="26"/>
      <c r="J21" s="24"/>
      <c r="K21" s="27"/>
      <c r="L21" s="150"/>
      <c r="M21" s="30"/>
      <c r="N21" s="34"/>
      <c r="O21" s="30"/>
      <c r="P21" s="29" t="str">
        <f>IFERROR(VLOOKUP(F21,data!$A$4:$K$57,HLOOKUP(C21,data!$A$2:$K$3,2,0),2)*(1+IF(($C$14-2012)&gt;0,($C$14-2012)*5%,($C$14-2012)*8%)),"")</f>
        <v/>
      </c>
      <c r="Q21" s="30" t="str">
        <f>IFERROR(VLOOKUP(($C$14-J21),data!$A$64:$K$68,HLOOKUP(C21,data!$A$62:$K$63,2,0),2),"")</f>
        <v/>
      </c>
      <c r="R21" s="40">
        <f>IF(OR(DATE($C$14,12,31)&lt;K21,DATE($C$14,1,1)&gt;L21),0,IF(AND(DATE($C$14,1,1)&gt;=K21,DATE($C$14,12,31)&lt;=L21),12,IF(AND(DATE($C$14,1,1)&lt;=K21,DATE($C$14,12,31)&gt;=L21),DATEDIF(K21,L21,"d")/30,IF(AND(DATE($C$14,1,1)&lt;=K21,DATE($C$14,12,31)&lt;=L21),DATEDIF(K21,DATE($C$14,12,31),"d")/30,IF(AND(DATE($C$14,1,1)&gt;=K21,DATE($C$14,12,31)&gt;=L21),DATEDIF(DATE($C$14,1,1),L21,"d")/30,"??")))))</f>
        <v>0</v>
      </c>
      <c r="S21" s="29" t="str">
        <f>IFERROR((P21*Q21)*(R21/12),"")</f>
        <v/>
      </c>
      <c r="T21" s="31" t="str">
        <f>IFERROR(VLOOKUP(E21,data!$A$73:$C$80,HLOOKUP(G21,data!$A$71:$C$72,2,),),"")</f>
        <v/>
      </c>
      <c r="U21" s="18" t="str">
        <f>IFERROR((S21*T21),"")</f>
        <v/>
      </c>
    </row>
    <row r="22" spans="1:21" ht="30" customHeight="1" x14ac:dyDescent="0.25">
      <c r="A22" s="94"/>
      <c r="B22" s="21">
        <v>7</v>
      </c>
      <c r="C22" s="22"/>
      <c r="D22" s="23"/>
      <c r="E22" s="24"/>
      <c r="F22" s="23"/>
      <c r="G22" s="24"/>
      <c r="H22" s="25"/>
      <c r="I22" s="26"/>
      <c r="J22" s="24"/>
      <c r="K22" s="27"/>
      <c r="L22" s="150"/>
      <c r="M22" s="30"/>
      <c r="N22" s="34"/>
      <c r="O22" s="30"/>
      <c r="P22" s="29" t="str">
        <f>IFERROR(VLOOKUP(F22,data!$A$4:$K$57,HLOOKUP(C22,data!$A$2:$K$3,2,0),2)*(1+IF(($C$14-2012)&gt;0,($C$14-2012)*5%,($C$14-2012)*8%)),"")</f>
        <v/>
      </c>
      <c r="Q22" s="30" t="str">
        <f>IFERROR(VLOOKUP(($C$14-J22),data!$A$64:$K$68,HLOOKUP(C22,data!$A$62:$K$63,2,0),2),"")</f>
        <v/>
      </c>
      <c r="R22" s="40">
        <f>IF(OR(DATE($C$14,12,31)&lt;K22,DATE($C$14,1,1)&gt;L22),0,IF(AND(DATE($C$14,1,1)&gt;=K22,DATE($C$14,12,31)&lt;=L22),12,IF(AND(DATE($C$14,1,1)&lt;=K22,DATE($C$14,12,31)&gt;=L22),DATEDIF(K22,L22,"d")/30,IF(AND(DATE($C$14,1,1)&lt;=K22,DATE($C$14,12,31)&lt;=L22),DATEDIF(K22,DATE($C$14,12,31),"d")/30,IF(AND(DATE($C$14,1,1)&gt;=K22,DATE($C$14,12,31)&gt;=L22),DATEDIF(DATE($C$14,1,1),L22,"d")/30,"??")))))</f>
        <v>0</v>
      </c>
      <c r="S22" s="29" t="str">
        <f>IFERROR((P22*Q22)*(R22/12),"")</f>
        <v/>
      </c>
      <c r="T22" s="31" t="str">
        <f>IFERROR(VLOOKUP(E22,data!$A$73:$C$80,HLOOKUP(G22,data!$A$71:$C$72,2,),),"")</f>
        <v/>
      </c>
      <c r="U22" s="18" t="str">
        <f>IFERROR((S22*T22),"")</f>
        <v/>
      </c>
    </row>
    <row r="23" spans="1:21" ht="30" customHeight="1" x14ac:dyDescent="0.25">
      <c r="A23" s="94"/>
      <c r="B23" s="32">
        <v>8</v>
      </c>
      <c r="C23" s="22"/>
      <c r="D23" s="23"/>
      <c r="E23" s="24"/>
      <c r="F23" s="23"/>
      <c r="G23" s="24"/>
      <c r="H23" s="25"/>
      <c r="I23" s="26"/>
      <c r="J23" s="24"/>
      <c r="K23" s="27"/>
      <c r="L23" s="150"/>
      <c r="M23" s="30"/>
      <c r="N23" s="34"/>
      <c r="O23" s="30"/>
      <c r="P23" s="29" t="str">
        <f>IFERROR(VLOOKUP(F23,data!$A$4:$K$57,HLOOKUP(C23,data!$A$2:$K$3,2,0),2)*(1+IF(($C$14-2012)&gt;0,($C$14-2012)*5%,($C$14-2012)*8%)),"")</f>
        <v/>
      </c>
      <c r="Q23" s="30" t="str">
        <f>IFERROR(VLOOKUP(($C$14-J23),data!$A$64:$K$68,HLOOKUP(C23,data!$A$62:$K$63,2,0),2),"")</f>
        <v/>
      </c>
      <c r="R23" s="40">
        <f>IF(OR(DATE($C$14,12,31)&lt;K23,DATE($C$14,1,1)&gt;L23),0,IF(AND(DATE($C$14,1,1)&gt;=K23,DATE($C$14,12,31)&lt;=L23),12,IF(AND(DATE($C$14,1,1)&lt;=K23,DATE($C$14,12,31)&gt;=L23),DATEDIF(K23,L23,"d")/30,IF(AND(DATE($C$14,1,1)&lt;=K23,DATE($C$14,12,31)&lt;=L23),DATEDIF(K23,DATE($C$14,12,31),"d")/30,IF(AND(DATE($C$14,1,1)&gt;=K23,DATE($C$14,12,31)&gt;=L23),DATEDIF(DATE($C$14,1,1),L23,"d")/30,"??")))))</f>
        <v>0</v>
      </c>
      <c r="S23" s="29" t="str">
        <f>IFERROR((P23*Q23)*(R23/12),"")</f>
        <v/>
      </c>
      <c r="T23" s="31" t="str">
        <f>IFERROR(VLOOKUP(E23,data!$A$73:$C$80,HLOOKUP(G23,data!$A$71:$C$72,2,),),"")</f>
        <v/>
      </c>
      <c r="U23" s="18" t="str">
        <f>IFERROR((S23*T23),"")</f>
        <v/>
      </c>
    </row>
    <row r="24" spans="1:21" ht="30" customHeight="1" x14ac:dyDescent="0.25">
      <c r="A24" s="94"/>
      <c r="B24" s="21">
        <v>9</v>
      </c>
      <c r="C24" s="22"/>
      <c r="D24" s="23"/>
      <c r="E24" s="24"/>
      <c r="F24" s="23"/>
      <c r="G24" s="24"/>
      <c r="H24" s="25"/>
      <c r="I24" s="26"/>
      <c r="J24" s="24"/>
      <c r="K24" s="27"/>
      <c r="L24" s="150"/>
      <c r="M24" s="30"/>
      <c r="N24" s="34"/>
      <c r="O24" s="30"/>
      <c r="P24" s="29" t="str">
        <f>IFERROR(VLOOKUP(F24,data!$A$4:$K$57,HLOOKUP(C24,data!$A$2:$K$3,2,0),2)*(1+IF(($C$14-2012)&gt;0,($C$14-2012)*5%,($C$14-2012)*8%)),"")</f>
        <v/>
      </c>
      <c r="Q24" s="30" t="str">
        <f>IFERROR(VLOOKUP(($C$14-J24),data!$A$64:$K$68,HLOOKUP(C24,data!$A$62:$K$63,2,0),2),"")</f>
        <v/>
      </c>
      <c r="R24" s="40">
        <f>IF(OR(DATE($C$14,12,31)&lt;K24,DATE($C$14,1,1)&gt;L24),0,IF(AND(DATE($C$14,1,1)&gt;=K24,DATE($C$14,12,31)&lt;=L24),12,IF(AND(DATE($C$14,1,1)&lt;=K24,DATE($C$14,12,31)&gt;=L24),DATEDIF(K24,L24,"d")/30,IF(AND(DATE($C$14,1,1)&lt;=K24,DATE($C$14,12,31)&lt;=L24),DATEDIF(K24,DATE($C$14,12,31),"d")/30,IF(AND(DATE($C$14,1,1)&gt;=K24,DATE($C$14,12,31)&gt;=L24),DATEDIF(DATE($C$14,1,1),L24,"d")/30,"??")))))</f>
        <v>0</v>
      </c>
      <c r="S24" s="29" t="str">
        <f>IFERROR((P24*Q24)*(R24/12),"")</f>
        <v/>
      </c>
      <c r="T24" s="31" t="str">
        <f>IFERROR(VLOOKUP(E24,data!$A$73:$C$80,HLOOKUP(G24,data!$A$71:$C$72,2,),),"")</f>
        <v/>
      </c>
      <c r="U24" s="18" t="str">
        <f>IFERROR((S24*T24),"")</f>
        <v/>
      </c>
    </row>
    <row r="25" spans="1:21" ht="30" customHeight="1" x14ac:dyDescent="0.25">
      <c r="A25" s="94"/>
      <c r="B25" s="32">
        <v>10</v>
      </c>
      <c r="C25" s="22"/>
      <c r="D25" s="23"/>
      <c r="E25" s="24"/>
      <c r="F25" s="23"/>
      <c r="G25" s="24"/>
      <c r="H25" s="25"/>
      <c r="I25" s="26"/>
      <c r="J25" s="24"/>
      <c r="K25" s="27"/>
      <c r="L25" s="150"/>
      <c r="M25" s="30"/>
      <c r="N25" s="34"/>
      <c r="O25" s="30"/>
      <c r="P25" s="29" t="str">
        <f>IFERROR(VLOOKUP(F25,data!$A$4:$K$57,HLOOKUP(C25,data!$A$2:$K$3,2,0),2)*(1+IF(($C$14-2012)&gt;0,($C$14-2012)*5%,($C$14-2012)*8%)),"")</f>
        <v/>
      </c>
      <c r="Q25" s="30" t="str">
        <f>IFERROR(VLOOKUP(($C$14-J25),data!$A$64:$K$68,HLOOKUP(C25,data!$A$62:$K$63,2,0),2),"")</f>
        <v/>
      </c>
      <c r="R25" s="40">
        <f>IF(OR(DATE($C$14,12,31)&lt;K25,DATE($C$14,1,1)&gt;L25),0,IF(AND(DATE($C$14,1,1)&gt;=K25,DATE($C$14,12,31)&lt;=L25),12,IF(AND(DATE($C$14,1,1)&lt;=K25,DATE($C$14,12,31)&gt;=L25),DATEDIF(K25,L25,"d")/30,IF(AND(DATE($C$14,1,1)&lt;=K25,DATE($C$14,12,31)&lt;=L25),DATEDIF(K25,DATE($C$14,12,31),"d")/30,IF(AND(DATE($C$14,1,1)&gt;=K25,DATE($C$14,12,31)&gt;=L25),DATEDIF(DATE($C$14,1,1),L25,"d")/30,"??")))))</f>
        <v>0</v>
      </c>
      <c r="S25" s="29" t="str">
        <f>IFERROR((P25*Q25)*(R25/12),"")</f>
        <v/>
      </c>
      <c r="T25" s="31" t="str">
        <f>IFERROR(VLOOKUP(E25,data!$A$73:$C$80,HLOOKUP(G25,data!$A$71:$C$72,2,),),"")</f>
        <v/>
      </c>
      <c r="U25" s="18" t="str">
        <f>IFERROR((S25*T25),"")</f>
        <v/>
      </c>
    </row>
    <row r="26" spans="1:21" ht="30" customHeight="1" x14ac:dyDescent="0.25">
      <c r="A26" s="94"/>
      <c r="B26" s="21">
        <v>11</v>
      </c>
      <c r="C26" s="22"/>
      <c r="D26" s="23"/>
      <c r="E26" s="24"/>
      <c r="F26" s="23"/>
      <c r="G26" s="24"/>
      <c r="H26" s="25"/>
      <c r="I26" s="26"/>
      <c r="J26" s="24"/>
      <c r="K26" s="27"/>
      <c r="L26" s="150"/>
      <c r="M26" s="30"/>
      <c r="N26" s="34"/>
      <c r="O26" s="30"/>
      <c r="P26" s="29" t="str">
        <f>IFERROR(VLOOKUP(F26,data!$A$4:$K$57,HLOOKUP(C26,data!$A$2:$K$3,2,0),2)*(1+IF(($C$14-2012)&gt;0,($C$14-2012)*5%,($C$14-2012)*8%)),"")</f>
        <v/>
      </c>
      <c r="Q26" s="30" t="str">
        <f>IFERROR(VLOOKUP(($C$14-J26),data!$A$64:$K$68,HLOOKUP(C26,data!$A$62:$K$63,2,0),2),"")</f>
        <v/>
      </c>
      <c r="R26" s="40">
        <f>IF(OR(DATE($C$14,12,31)&lt;K26,DATE($C$14,1,1)&gt;L26),0,IF(AND(DATE($C$14,1,1)&gt;=K26,DATE($C$14,12,31)&lt;=L26),12,IF(AND(DATE($C$14,1,1)&lt;=K26,DATE($C$14,12,31)&gt;=L26),DATEDIF(K26,L26,"d")/30,IF(AND(DATE($C$14,1,1)&lt;=K26,DATE($C$14,12,31)&lt;=L26),DATEDIF(K26,DATE($C$14,12,31),"d")/30,IF(AND(DATE($C$14,1,1)&gt;=K26,DATE($C$14,12,31)&gt;=L26),DATEDIF(DATE($C$14,1,1),L26,"d")/30,"??")))))</f>
        <v>0</v>
      </c>
      <c r="S26" s="29" t="str">
        <f>IFERROR((P26*Q26)*(R26/12),"")</f>
        <v/>
      </c>
      <c r="T26" s="31" t="str">
        <f>IFERROR(VLOOKUP(E26,data!$A$73:$C$80,HLOOKUP(G26,data!$A$71:$C$72,2,),),"")</f>
        <v/>
      </c>
      <c r="U26" s="18" t="str">
        <f>IFERROR((S26*T26),"")</f>
        <v/>
      </c>
    </row>
    <row r="27" spans="1:21" ht="30" customHeight="1" x14ac:dyDescent="0.25">
      <c r="A27" s="94"/>
      <c r="B27" s="32">
        <v>12</v>
      </c>
      <c r="C27" s="22"/>
      <c r="D27" s="23"/>
      <c r="E27" s="24"/>
      <c r="F27" s="23"/>
      <c r="G27" s="24"/>
      <c r="H27" s="25"/>
      <c r="I27" s="26"/>
      <c r="J27" s="24"/>
      <c r="K27" s="27"/>
      <c r="L27" s="150"/>
      <c r="M27" s="30"/>
      <c r="N27" s="34"/>
      <c r="O27" s="30"/>
      <c r="P27" s="29" t="str">
        <f>IFERROR(VLOOKUP(F27,data!$A$4:$K$57,HLOOKUP(C27,data!$A$2:$K$3,2,0),2)*(1+IF(($C$14-2012)&gt;0,($C$14-2012)*5%,($C$14-2012)*8%)),"")</f>
        <v/>
      </c>
      <c r="Q27" s="30" t="str">
        <f>IFERROR(VLOOKUP(($C$14-J27),data!$A$64:$K$68,HLOOKUP(C27,data!$A$62:$K$63,2,0),2),"")</f>
        <v/>
      </c>
      <c r="R27" s="40">
        <f>IF(OR(DATE($C$14,12,31)&lt;K27,DATE($C$14,1,1)&gt;L27),0,IF(AND(DATE($C$14,1,1)&gt;=K27,DATE($C$14,12,31)&lt;=L27),12,IF(AND(DATE($C$14,1,1)&lt;=K27,DATE($C$14,12,31)&gt;=L27),DATEDIF(K27,L27,"d")/30,IF(AND(DATE($C$14,1,1)&lt;=K27,DATE($C$14,12,31)&lt;=L27),DATEDIF(K27,DATE($C$14,12,31),"d")/30,IF(AND(DATE($C$14,1,1)&gt;=K27,DATE($C$14,12,31)&gt;=L27),DATEDIF(DATE($C$14,1,1),L27,"d")/30,"??")))))</f>
        <v>0</v>
      </c>
      <c r="S27" s="29" t="str">
        <f>IFERROR((P27*Q27)*(R27/12),"")</f>
        <v/>
      </c>
      <c r="T27" s="31" t="str">
        <f>IFERROR(VLOOKUP(E27,data!$A$73:$C$80,HLOOKUP(G27,data!$A$71:$C$72,2,),),"")</f>
        <v/>
      </c>
      <c r="U27" s="18" t="str">
        <f>IFERROR((S27*T27),"")</f>
        <v/>
      </c>
    </row>
    <row r="28" spans="1:21" ht="30" customHeight="1" x14ac:dyDescent="0.25">
      <c r="A28" s="94"/>
      <c r="B28" s="21">
        <v>13</v>
      </c>
      <c r="C28" s="22"/>
      <c r="D28" s="23"/>
      <c r="E28" s="24"/>
      <c r="F28" s="23"/>
      <c r="G28" s="24"/>
      <c r="H28" s="25"/>
      <c r="I28" s="26"/>
      <c r="J28" s="24"/>
      <c r="K28" s="27"/>
      <c r="L28" s="150"/>
      <c r="M28" s="30"/>
      <c r="N28" s="34"/>
      <c r="O28" s="30"/>
      <c r="P28" s="29" t="str">
        <f>IFERROR(VLOOKUP(F28,data!$A$4:$K$57,HLOOKUP(C28,data!$A$2:$K$3,2,0),2)*(1+IF(($C$14-2012)&gt;0,($C$14-2012)*5%,($C$14-2012)*8%)),"")</f>
        <v/>
      </c>
      <c r="Q28" s="30" t="str">
        <f>IFERROR(VLOOKUP(($C$14-J28),data!$A$64:$K$68,HLOOKUP(C28,data!$A$62:$K$63,2,0),2),"")</f>
        <v/>
      </c>
      <c r="R28" s="40">
        <f>IF(OR(DATE($C$14,12,31)&lt;K28,DATE($C$14,1,1)&gt;L28),0,IF(AND(DATE($C$14,1,1)&gt;=K28,DATE($C$14,12,31)&lt;=L28),12,IF(AND(DATE($C$14,1,1)&lt;=K28,DATE($C$14,12,31)&gt;=L28),DATEDIF(K28,L28,"d")/30,IF(AND(DATE($C$14,1,1)&lt;=K28,DATE($C$14,12,31)&lt;=L28),DATEDIF(K28,DATE($C$14,12,31),"d")/30,IF(AND(DATE($C$14,1,1)&gt;=K28,DATE($C$14,12,31)&gt;=L28),DATEDIF(DATE($C$14,1,1),L28,"d")/30,"??")))))</f>
        <v>0</v>
      </c>
      <c r="S28" s="29" t="str">
        <f>IFERROR((P28*Q28)*(R28/12),"")</f>
        <v/>
      </c>
      <c r="T28" s="31" t="str">
        <f>IFERROR(VLOOKUP(E28,data!$A$73:$C$80,HLOOKUP(G28,data!$A$71:$C$72,2,),),"")</f>
        <v/>
      </c>
      <c r="U28" s="18" t="str">
        <f>IFERROR((S28*T28),"")</f>
        <v/>
      </c>
    </row>
    <row r="29" spans="1:21" ht="30" customHeight="1" x14ac:dyDescent="0.25">
      <c r="A29" s="94"/>
      <c r="B29" s="32">
        <v>14</v>
      </c>
      <c r="C29" s="22"/>
      <c r="D29" s="23"/>
      <c r="E29" s="24"/>
      <c r="F29" s="23"/>
      <c r="G29" s="24"/>
      <c r="H29" s="25"/>
      <c r="I29" s="26"/>
      <c r="J29" s="24"/>
      <c r="K29" s="27"/>
      <c r="L29" s="150"/>
      <c r="M29" s="30"/>
      <c r="N29" s="34"/>
      <c r="O29" s="30"/>
      <c r="P29" s="29" t="str">
        <f>IFERROR(VLOOKUP(F29,data!$A$4:$K$57,HLOOKUP(C29,data!$A$2:$K$3,2,0),2)*(1+IF(($C$14-2012)&gt;0,($C$14-2012)*5%,($C$14-2012)*8%)),"")</f>
        <v/>
      </c>
      <c r="Q29" s="30" t="str">
        <f>IFERROR(VLOOKUP(($C$14-J29),data!$A$64:$K$68,HLOOKUP(C29,data!$A$62:$K$63,2,0),2),"")</f>
        <v/>
      </c>
      <c r="R29" s="40">
        <f>IF(OR(DATE($C$14,12,31)&lt;K29,DATE($C$14,1,1)&gt;L29),0,IF(AND(DATE($C$14,1,1)&gt;=K29,DATE($C$14,12,31)&lt;=L29),12,IF(AND(DATE($C$14,1,1)&lt;=K29,DATE($C$14,12,31)&gt;=L29),DATEDIF(K29,L29,"d")/30,IF(AND(DATE($C$14,1,1)&lt;=K29,DATE($C$14,12,31)&lt;=L29),DATEDIF(K29,DATE($C$14,12,31),"d")/30,IF(AND(DATE($C$14,1,1)&gt;=K29,DATE($C$14,12,31)&gt;=L29),DATEDIF(DATE($C$14,1,1),L29,"d")/30,"??")))))</f>
        <v>0</v>
      </c>
      <c r="S29" s="29" t="str">
        <f>IFERROR((P29*Q29)*(R29/12),"")</f>
        <v/>
      </c>
      <c r="T29" s="31" t="str">
        <f>IFERROR(VLOOKUP(E29,data!$A$73:$C$80,HLOOKUP(G29,data!$A$71:$C$72,2,),),"")</f>
        <v/>
      </c>
      <c r="U29" s="18" t="str">
        <f>IFERROR((S29*T29),"")</f>
        <v/>
      </c>
    </row>
    <row r="30" spans="1:21" ht="30" customHeight="1" thickBot="1" x14ac:dyDescent="0.3">
      <c r="A30" s="95"/>
      <c r="B30" s="21">
        <v>15</v>
      </c>
      <c r="C30" s="22"/>
      <c r="D30" s="23"/>
      <c r="E30" s="24"/>
      <c r="F30" s="151"/>
      <c r="G30" s="24"/>
      <c r="H30" s="25"/>
      <c r="I30" s="26"/>
      <c r="J30" s="24"/>
      <c r="K30" s="27"/>
      <c r="L30" s="150"/>
      <c r="M30" s="30"/>
      <c r="N30" s="34"/>
      <c r="O30" s="30"/>
      <c r="P30" s="29" t="str">
        <f>IFERROR(VLOOKUP(F30,data!$A$4:$K$57,HLOOKUP(C30,data!$A$2:$K$3,2,0),2)*(1+IF(($C$14-2012)&gt;0,($C$14-2012)*5%,($C$14-2012)*8%)),"")</f>
        <v/>
      </c>
      <c r="Q30" s="30" t="str">
        <f>IFERROR(VLOOKUP(($C$14-J30),data!$A$64:$K$68,HLOOKUP(C30,data!$A$62:$K$63,2,0),2),"")</f>
        <v/>
      </c>
      <c r="R30" s="40">
        <f>IF(OR(DATE($C$14,12,31)&lt;K30,DATE($C$14,1,1)&gt;L30),0,IF(AND(DATE($C$14,1,1)&gt;=K30,DATE($C$14,12,31)&lt;=L30),12,IF(AND(DATE($C$14,1,1)&lt;=K30,DATE($C$14,12,31)&gt;=L30),DATEDIF(K30,L30,"d")/30,IF(AND(DATE($C$14,1,1)&lt;=K30,DATE($C$14,12,31)&lt;=L30),DATEDIF(K30,DATE($C$14,12,31),"d")/30,IF(AND(DATE($C$14,1,1)&gt;=K30,DATE($C$14,12,31)&gt;=L30),DATEDIF(DATE($C$14,1,1),L30,"d")/30,"??")))))</f>
        <v>0</v>
      </c>
      <c r="S30" s="29" t="str">
        <f>IFERROR((P30*Q30)*(R30/12),"")</f>
        <v/>
      </c>
      <c r="T30" s="31" t="str">
        <f>IFERROR(VLOOKUP(E30,data!$A$73:$C$80,HLOOKUP(G30,data!$A$71:$C$72,2,),),"")</f>
        <v/>
      </c>
      <c r="U30" s="18" t="str">
        <f>IFERROR((S30*T30),"")</f>
        <v/>
      </c>
    </row>
    <row r="31" spans="1:21" ht="18.75" customHeight="1" thickTop="1" thickBot="1" x14ac:dyDescent="0.25">
      <c r="A31" s="100" t="s">
        <v>54</v>
      </c>
      <c r="B31" s="102" t="s">
        <v>55</v>
      </c>
      <c r="C31" s="103"/>
      <c r="D31" s="41" t="s">
        <v>56</v>
      </c>
      <c r="E31" s="42"/>
      <c r="F31" s="152" t="s">
        <v>89</v>
      </c>
      <c r="G31" s="42"/>
      <c r="H31" s="42"/>
      <c r="I31" s="42"/>
      <c r="J31" s="42"/>
      <c r="K31" s="43" t="s">
        <v>8</v>
      </c>
      <c r="L31" s="43" t="s">
        <v>9</v>
      </c>
      <c r="M31" s="42"/>
      <c r="N31" s="42"/>
      <c r="O31" s="42"/>
      <c r="P31" s="41" t="s">
        <v>57</v>
      </c>
      <c r="Q31" s="44" t="s">
        <v>33</v>
      </c>
      <c r="R31" s="44" t="s">
        <v>53</v>
      </c>
      <c r="S31" s="44" t="s">
        <v>34</v>
      </c>
      <c r="T31" s="44" t="s">
        <v>35</v>
      </c>
      <c r="U31" s="45" t="s">
        <v>38</v>
      </c>
    </row>
    <row r="32" spans="1:21" ht="18.75" thickTop="1" x14ac:dyDescent="0.2">
      <c r="A32" s="101"/>
      <c r="B32" s="104" t="s">
        <v>58</v>
      </c>
      <c r="C32" s="105"/>
      <c r="D32" s="158">
        <v>0.05</v>
      </c>
      <c r="E32" s="42"/>
      <c r="F32" s="157">
        <v>100</v>
      </c>
      <c r="G32" s="42"/>
      <c r="H32" s="42"/>
      <c r="I32" s="42"/>
      <c r="J32" s="42"/>
      <c r="K32" s="150">
        <v>39995</v>
      </c>
      <c r="L32" s="47"/>
      <c r="M32" s="42"/>
      <c r="N32" s="42"/>
      <c r="O32" s="42"/>
      <c r="P32" s="156">
        <v>25</v>
      </c>
      <c r="Q32" s="48">
        <v>250</v>
      </c>
      <c r="R32" s="144">
        <f>IF(OR(DATE($C$14,12,31)&lt;K32,DATE($C$14,1,1)&gt;L32),0,IF(AND(DATE($C$14,1,1)&gt;=K32,DATE($C$14,12,31)&lt;=L32),12,IF(AND(DATE($C$14,1,1)&lt;=K32,DATE($C$14,12,31)&gt;=L32),DATEDIF(K32,L32,"d")/30,IF(AND(DATE($C$14,1,1)&lt;=K32,DATE($C$14,12,31)&lt;=L32),DATEDIF(K32,DATE($C$14,12,31),"d")/30,IF(AND(DATE($C$14,1,1)&gt;=K32,DATE($C$14,12,31)&gt;=L32),DATEDIF(DATE($C$14,1,1),L32,"d")/30,"??")))))</f>
        <v>0</v>
      </c>
      <c r="S32" s="144">
        <f>IFERROR((P32*Q32)*(R32/12),"")</f>
        <v>0</v>
      </c>
      <c r="T32" s="145">
        <v>0.15</v>
      </c>
      <c r="U32" s="18">
        <f>IFERROR((S32*T32),"")</f>
        <v>0</v>
      </c>
    </row>
    <row r="33" spans="1:21" ht="18" x14ac:dyDescent="0.2">
      <c r="A33" s="101"/>
      <c r="B33" s="106" t="s">
        <v>59</v>
      </c>
      <c r="C33" s="107"/>
      <c r="D33" s="46">
        <v>0.04</v>
      </c>
      <c r="E33" s="42"/>
      <c r="F33" s="153"/>
      <c r="G33" s="42"/>
      <c r="H33" s="42"/>
      <c r="I33" s="42"/>
      <c r="J33" s="42"/>
      <c r="K33" s="47">
        <v>40238</v>
      </c>
      <c r="L33" s="47">
        <v>41858</v>
      </c>
      <c r="M33" s="42"/>
      <c r="N33" s="42"/>
      <c r="O33" s="42"/>
      <c r="P33" s="49">
        <v>200</v>
      </c>
      <c r="Q33" s="50">
        <v>240</v>
      </c>
      <c r="R33" s="144">
        <f>IF(OR(DATE($C$14,12,31)&lt;K33,DATE($C$14,1,1)&gt;L33),0,IF(AND(DATE($C$14,1,1)&gt;=K33,DATE($C$14,12,31)&lt;=L33),12,IF(AND(DATE($C$14,1,1)&lt;=K33,DATE($C$14,12,31)&gt;=L33),DATEDIF(K33,L33,"d")/30,IF(AND(DATE($C$14,1,1)&lt;=K33,DATE($C$14,12,31)&lt;=L33),DATEDIF(K33,DATE($C$14,12,31),"d")/30,IF(AND(DATE($C$14,1,1)&gt;=K33,DATE($C$14,12,31)&gt;=L33),DATEDIF(DATE($C$14,1,1),L33,"d")/30,"??")))))</f>
        <v>10.166666666666666</v>
      </c>
      <c r="S33" s="144">
        <f>IFERROR((P33*Q33)*(R33/12),"")</f>
        <v>40666.666666666664</v>
      </c>
      <c r="T33" s="145">
        <v>0.2</v>
      </c>
      <c r="U33" s="18">
        <f>IFERROR((S33*T33),"")</f>
        <v>8133.333333333333</v>
      </c>
    </row>
    <row r="34" spans="1:21" ht="18" x14ac:dyDescent="0.2">
      <c r="A34" s="101"/>
      <c r="B34" s="106" t="s">
        <v>60</v>
      </c>
      <c r="C34" s="107"/>
      <c r="D34" s="46">
        <v>0.05</v>
      </c>
      <c r="E34" s="42"/>
      <c r="F34" s="153"/>
      <c r="G34" s="42"/>
      <c r="H34" s="42"/>
      <c r="I34" s="42"/>
      <c r="J34" s="42"/>
      <c r="K34" s="47">
        <v>41858</v>
      </c>
      <c r="L34" s="47"/>
      <c r="M34" s="42"/>
      <c r="N34" s="42"/>
      <c r="O34" s="42"/>
      <c r="P34" s="51">
        <v>150</v>
      </c>
      <c r="Q34" s="50">
        <v>200</v>
      </c>
      <c r="R34" s="144">
        <f>IF(OR(DATE($C$14,12,31)&lt;K34,DATE($C$14,1,1)&gt;L34),0,IF(AND(DATE($C$14,1,1)&gt;=K34,DATE($C$14,12,31)&lt;=L34),12,IF(AND(DATE($C$14,1,1)&lt;=K34,DATE($C$14,12,31)&gt;=L34),DATEDIF(K34,L34,"d")/30,IF(AND(DATE($C$14,1,1)&lt;=K34,DATE($C$14,12,31)&lt;=L34),DATEDIF(K34,DATE($C$14,12,31),"d")/30,IF(AND(DATE($C$14,1,1)&gt;=K34,DATE($C$14,12,31)&gt;=L34),DATEDIF(DATE($C$14,1,1),L34,"d")/30,"??")))))</f>
        <v>0</v>
      </c>
      <c r="S34" s="144">
        <f>IFERROR((P34*Q34)*(R34/12),"")</f>
        <v>0</v>
      </c>
      <c r="T34" s="146"/>
      <c r="U34" s="18">
        <f>IFERROR((S34*T34),"")</f>
        <v>0</v>
      </c>
    </row>
    <row r="35" spans="1:21" ht="18" x14ac:dyDescent="0.2">
      <c r="A35" s="101"/>
      <c r="B35" s="106"/>
      <c r="C35" s="107"/>
      <c r="D35" s="46"/>
      <c r="E35" s="42"/>
      <c r="F35" s="153"/>
      <c r="G35" s="42"/>
      <c r="H35" s="42"/>
      <c r="I35" s="42"/>
      <c r="J35" s="42"/>
      <c r="K35" s="47"/>
      <c r="L35" s="47"/>
      <c r="M35" s="42"/>
      <c r="N35" s="42"/>
      <c r="O35" s="42"/>
      <c r="P35" s="51"/>
      <c r="Q35" s="50"/>
      <c r="R35" s="144">
        <f>IF(OR(DATE($C$14,12,31)&lt;K35,DATE($C$14,1,1)&gt;L35),0,IF(AND(DATE($C$14,1,1)&gt;=K35,DATE($C$14,12,31)&lt;=L35),12,IF(AND(DATE($C$14,1,1)&lt;=K35,DATE($C$14,12,31)&gt;=L35),DATEDIF(K35,L35,"d")/30,IF(AND(DATE($C$14,1,1)&lt;=K35,DATE($C$14,12,31)&lt;=L35),DATEDIF(K35,DATE($C$14,12,31),"d")/30,IF(AND(DATE($C$14,1,1)&gt;=K35,DATE($C$14,12,31)&gt;=L35),DATEDIF(DATE($C$14,1,1),L35,"d")/30,"??")))))</f>
        <v>0</v>
      </c>
      <c r="S35" s="144">
        <f>IFERROR((P35*Q35)*(R35/12),"")</f>
        <v>0</v>
      </c>
      <c r="T35" s="146"/>
      <c r="U35" s="18">
        <f>IFERROR((S35*T35),"")</f>
        <v>0</v>
      </c>
    </row>
    <row r="36" spans="1:21" ht="18" x14ac:dyDescent="0.2">
      <c r="A36" s="101"/>
      <c r="B36" s="106"/>
      <c r="C36" s="107"/>
      <c r="D36" s="46"/>
      <c r="E36" s="42"/>
      <c r="F36" s="153"/>
      <c r="G36" s="42"/>
      <c r="H36" s="42"/>
      <c r="I36" s="42"/>
      <c r="J36" s="42"/>
      <c r="K36" s="47"/>
      <c r="L36" s="47"/>
      <c r="M36" s="42"/>
      <c r="N36" s="42"/>
      <c r="O36" s="42"/>
      <c r="P36" s="51"/>
      <c r="Q36" s="50"/>
      <c r="R36" s="144">
        <f>IF(OR(DATE($C$14,12,31)&lt;K36,DATE($C$14,1,1)&gt;L36),0,IF(AND(DATE($C$14,1,1)&gt;=K36,DATE($C$14,12,31)&lt;=L36),12,IF(AND(DATE($C$14,1,1)&lt;=K36,DATE($C$14,12,31)&gt;=L36),DATEDIF(K36,L36,"d")/30,IF(AND(DATE($C$14,1,1)&lt;=K36,DATE($C$14,12,31)&lt;=L36),DATEDIF(K36,DATE($C$14,12,31),"d")/30,IF(AND(DATE($C$14,1,1)&gt;=K36,DATE($C$14,12,31)&gt;=L36),DATEDIF(DATE($C$14,1,1),L36,"d")/30,"??")))))</f>
        <v>0</v>
      </c>
      <c r="S36" s="144">
        <f>IFERROR((P36*Q36)*(R36/12),"")</f>
        <v>0</v>
      </c>
      <c r="T36" s="146"/>
      <c r="U36" s="18">
        <f>IFERROR((S36*T36),"")</f>
        <v>0</v>
      </c>
    </row>
    <row r="37" spans="1:21" ht="18" x14ac:dyDescent="0.2">
      <c r="A37" s="101"/>
      <c r="B37" s="106"/>
      <c r="C37" s="107"/>
      <c r="D37" s="46"/>
      <c r="E37" s="42"/>
      <c r="F37" s="153"/>
      <c r="G37" s="42"/>
      <c r="H37" s="42"/>
      <c r="I37" s="42"/>
      <c r="J37" s="42"/>
      <c r="K37" s="47"/>
      <c r="L37" s="47"/>
      <c r="M37" s="42"/>
      <c r="N37" s="42"/>
      <c r="O37" s="42"/>
      <c r="P37" s="51"/>
      <c r="Q37" s="50"/>
      <c r="R37" s="144">
        <f>IF(OR(DATE($C$14,12,31)&lt;K37,DATE($C$14,1,1)&gt;L37),0,IF(AND(DATE($C$14,1,1)&gt;=K37,DATE($C$14,12,31)&lt;=L37),12,IF(AND(DATE($C$14,1,1)&lt;=K37,DATE($C$14,12,31)&gt;=L37),DATEDIF(K37,L37,"d")/30,IF(AND(DATE($C$14,1,1)&lt;=K37,DATE($C$14,12,31)&lt;=L37),DATEDIF(K37,DATE($C$14,12,31),"d")/30,IF(AND(DATE($C$14,1,1)&gt;=K37,DATE($C$14,12,31)&gt;=L37),DATEDIF(DATE($C$14,1,1),L37,"d")/30,"??")))))</f>
        <v>0</v>
      </c>
      <c r="S37" s="144">
        <f>IFERROR((P37*Q37)*(R37/12),"")</f>
        <v>0</v>
      </c>
      <c r="T37" s="146"/>
      <c r="U37" s="18">
        <f>IFERROR((S37*T37),"")</f>
        <v>0</v>
      </c>
    </row>
    <row r="38" spans="1:21" ht="18" x14ac:dyDescent="0.2">
      <c r="A38" s="101"/>
      <c r="B38" s="106"/>
      <c r="C38" s="107"/>
      <c r="D38" s="46"/>
      <c r="E38" s="42"/>
      <c r="F38" s="153"/>
      <c r="G38" s="42"/>
      <c r="H38" s="42"/>
      <c r="I38" s="42"/>
      <c r="J38" s="42"/>
      <c r="K38" s="47"/>
      <c r="L38" s="47"/>
      <c r="M38" s="42"/>
      <c r="N38" s="42"/>
      <c r="O38" s="42"/>
      <c r="P38" s="51"/>
      <c r="Q38" s="50"/>
      <c r="R38" s="144">
        <f>IF(OR(DATE($C$14,12,31)&lt;K38,DATE($C$14,1,1)&gt;L38),0,IF(AND(DATE($C$14,1,1)&gt;=K38,DATE($C$14,12,31)&lt;=L38),12,IF(AND(DATE($C$14,1,1)&lt;=K38,DATE($C$14,12,31)&gt;=L38),DATEDIF(K38,L38,"d")/30,IF(AND(DATE($C$14,1,1)&lt;=K38,DATE($C$14,12,31)&lt;=L38),DATEDIF(K38,DATE($C$14,12,31),"d")/30,IF(AND(DATE($C$14,1,1)&gt;=K38,DATE($C$14,12,31)&gt;=L38),DATEDIF(DATE($C$14,1,1),L38,"d")/30,"??")))))</f>
        <v>0</v>
      </c>
      <c r="S38" s="144">
        <f>IFERROR((P38*Q38)*(R38/12),"")</f>
        <v>0</v>
      </c>
      <c r="T38" s="146"/>
      <c r="U38" s="18">
        <f>IFERROR((S38*T38),"")</f>
        <v>0</v>
      </c>
    </row>
    <row r="39" spans="1:21" ht="18" x14ac:dyDescent="0.2">
      <c r="A39" s="101"/>
      <c r="B39" s="106"/>
      <c r="C39" s="107"/>
      <c r="D39" s="46"/>
      <c r="E39" s="42"/>
      <c r="F39" s="153"/>
      <c r="G39" s="42"/>
      <c r="H39" s="42"/>
      <c r="I39" s="42"/>
      <c r="J39" s="42"/>
      <c r="K39" s="47"/>
      <c r="L39" s="47"/>
      <c r="M39" s="42"/>
      <c r="N39" s="42"/>
      <c r="O39" s="42"/>
      <c r="P39" s="51"/>
      <c r="Q39" s="50"/>
      <c r="R39" s="144">
        <f>IF(OR(DATE($C$14,12,31)&lt;K39,DATE($C$14,1,1)&gt;L39),0,IF(AND(DATE($C$14,1,1)&gt;=K39,DATE($C$14,12,31)&lt;=L39),12,IF(AND(DATE($C$14,1,1)&lt;=K39,DATE($C$14,12,31)&gt;=L39),DATEDIF(K39,L39,"d")/30,IF(AND(DATE($C$14,1,1)&lt;=K39,DATE($C$14,12,31)&lt;=L39),DATEDIF(K39,DATE($C$14,12,31),"d")/30,IF(AND(DATE($C$14,1,1)&gt;=K39,DATE($C$14,12,31)&gt;=L39),DATEDIF(DATE($C$14,1,1),L39,"d")/30,"??")))))</f>
        <v>0</v>
      </c>
      <c r="S39" s="144">
        <f>IFERROR((P39*Q39)*(R39/12),"")</f>
        <v>0</v>
      </c>
      <c r="T39" s="146"/>
      <c r="U39" s="18">
        <f>IFERROR((S39*T39),"")</f>
        <v>0</v>
      </c>
    </row>
    <row r="40" spans="1:21" ht="18" x14ac:dyDescent="0.2">
      <c r="A40" s="101"/>
      <c r="B40" s="106"/>
      <c r="C40" s="107"/>
      <c r="D40" s="46"/>
      <c r="E40" s="42"/>
      <c r="F40" s="153"/>
      <c r="G40" s="42"/>
      <c r="H40" s="42"/>
      <c r="I40" s="42"/>
      <c r="J40" s="42"/>
      <c r="K40" s="47"/>
      <c r="L40" s="47"/>
      <c r="M40" s="42"/>
      <c r="N40" s="42"/>
      <c r="O40" s="42"/>
      <c r="P40" s="51"/>
      <c r="Q40" s="50"/>
      <c r="R40" s="144">
        <f>IF(OR(DATE($C$14,12,31)&lt;K40,DATE($C$14,1,1)&gt;L40),0,IF(AND(DATE($C$14,1,1)&gt;=K40,DATE($C$14,12,31)&lt;=L40),12,IF(AND(DATE($C$14,1,1)&lt;=K40,DATE($C$14,12,31)&gt;=L40),DATEDIF(K40,L40,"d")/30,IF(AND(DATE($C$14,1,1)&lt;=K40,DATE($C$14,12,31)&lt;=L40),DATEDIF(K40,DATE($C$14,12,31),"d")/30,IF(AND(DATE($C$14,1,1)&gt;=K40,DATE($C$14,12,31)&gt;=L40),DATEDIF(DATE($C$14,1,1),L40,"d")/30,"??")))))</f>
        <v>0</v>
      </c>
      <c r="S40" s="144">
        <f>IFERROR((P40*Q40)*(R40/12),"")</f>
        <v>0</v>
      </c>
      <c r="T40" s="146"/>
      <c r="U40" s="18">
        <f>IFERROR((S40*T40),"")</f>
        <v>0</v>
      </c>
    </row>
    <row r="41" spans="1:21" ht="18.75" thickBot="1" x14ac:dyDescent="0.25">
      <c r="A41" s="101"/>
      <c r="B41" s="108"/>
      <c r="C41" s="109"/>
      <c r="D41" s="46"/>
      <c r="E41" s="42"/>
      <c r="F41" s="153"/>
      <c r="G41" s="42"/>
      <c r="H41" s="42"/>
      <c r="I41" s="42"/>
      <c r="J41" s="42"/>
      <c r="K41" s="47"/>
      <c r="L41" s="47"/>
      <c r="M41" s="42"/>
      <c r="N41" s="42"/>
      <c r="O41" s="42"/>
      <c r="P41" s="52"/>
      <c r="Q41" s="53"/>
      <c r="R41" s="144">
        <f>IF(OR(DATE($C$14,12,31)&lt;K41,DATE($C$14,1,1)&gt;L41),0,IF(AND(DATE($C$14,1,1)&gt;=K41,DATE($C$14,12,31)&lt;=L41),12,IF(AND(DATE($C$14,1,1)&lt;=K41,DATE($C$14,12,31)&gt;=L41),DATEDIF(K41,L41,"d")/30,IF(AND(DATE($C$14,1,1)&lt;=K41,DATE($C$14,12,31)&lt;=L41),DATEDIF(K41,DATE($C$14,12,31),"d")/30,IF(AND(DATE($C$14,1,1)&gt;=K41,DATE($C$14,12,31)&gt;=L41),DATEDIF(DATE($C$14,1,1),L41,"d")/30,"??")))))</f>
        <v>0</v>
      </c>
      <c r="S41" s="144">
        <f>IFERROR((P41*Q41)*(R41/12),"")</f>
        <v>0</v>
      </c>
      <c r="T41" s="147"/>
      <c r="U41" s="18">
        <f>IFERROR((S41*T41),"")</f>
        <v>0</v>
      </c>
    </row>
    <row r="42" spans="1:21" ht="18.75" customHeight="1" thickBot="1" x14ac:dyDescent="0.25">
      <c r="A42" s="110" t="s">
        <v>61</v>
      </c>
      <c r="B42" s="113" t="s">
        <v>62</v>
      </c>
      <c r="C42" s="114"/>
      <c r="D42" s="54" t="s">
        <v>56</v>
      </c>
      <c r="E42" s="55"/>
      <c r="F42" s="54" t="s">
        <v>90</v>
      </c>
      <c r="G42" s="55"/>
      <c r="H42" s="55"/>
      <c r="I42" s="55"/>
      <c r="J42" s="55"/>
      <c r="K42" s="56" t="s">
        <v>8</v>
      </c>
      <c r="L42" s="56" t="s">
        <v>9</v>
      </c>
      <c r="M42" s="55"/>
      <c r="N42" s="55"/>
      <c r="O42" s="55"/>
      <c r="P42" s="54" t="s">
        <v>63</v>
      </c>
      <c r="Q42" s="57" t="s">
        <v>64</v>
      </c>
      <c r="R42" s="57" t="s">
        <v>53</v>
      </c>
      <c r="S42" s="57" t="s">
        <v>34</v>
      </c>
      <c r="T42" s="57" t="s">
        <v>35</v>
      </c>
      <c r="U42" s="58" t="s">
        <v>38</v>
      </c>
    </row>
    <row r="43" spans="1:21" ht="18.75" thickTop="1" x14ac:dyDescent="0.2">
      <c r="A43" s="111"/>
      <c r="B43" s="115" t="s">
        <v>65</v>
      </c>
      <c r="C43" s="116"/>
      <c r="D43" s="59">
        <v>0.1</v>
      </c>
      <c r="E43" s="60"/>
      <c r="F43" s="154">
        <v>600</v>
      </c>
      <c r="G43" s="60"/>
      <c r="H43" s="60"/>
      <c r="I43" s="60"/>
      <c r="J43" s="60"/>
      <c r="K43" s="47">
        <v>40238</v>
      </c>
      <c r="L43" s="47">
        <v>41858</v>
      </c>
      <c r="M43" s="60"/>
      <c r="N43" s="60"/>
      <c r="O43" s="60"/>
      <c r="P43" s="62">
        <v>600</v>
      </c>
      <c r="Q43" s="143">
        <v>12</v>
      </c>
      <c r="R43" s="40">
        <f>IF(OR(DATE($C$14,12,31)&lt;K43,DATE($C$14,1,1)&gt;L43),0,IF(AND(DATE($C$14,1,1)&gt;=K43,DATE($C$14,12,31)&lt;=L43),12,IF(AND(DATE($C$14,1,1)&lt;=K43,DATE($C$14,12,31)&gt;=L43),DATEDIF(K43,L43,"d")/30,IF(AND(DATE($C$14,1,1)&lt;=K43,DATE($C$14,12,31)&lt;=L43),DATEDIF(K43,DATE($C$14,12,31),"d")/30,IF(AND(DATE($C$14,1,1)&gt;=K43,DATE($C$14,12,31)&gt;=L43),DATEDIF(DATE($C$14,1,1),L43,"d")/30,"??")))))</f>
        <v>10.166666666666666</v>
      </c>
      <c r="S43" s="61">
        <f>IFERROR((P43*Q43)*(R43/12),"")</f>
        <v>6100</v>
      </c>
      <c r="T43" s="142">
        <v>0.5</v>
      </c>
      <c r="U43" s="18">
        <f>IFERROR((S43*T43),"")</f>
        <v>3050</v>
      </c>
    </row>
    <row r="44" spans="1:21" ht="18" x14ac:dyDescent="0.2">
      <c r="A44" s="111"/>
      <c r="B44" s="117"/>
      <c r="C44" s="118"/>
      <c r="D44" s="59"/>
      <c r="E44" s="60"/>
      <c r="F44" s="154"/>
      <c r="G44" s="60"/>
      <c r="H44" s="60"/>
      <c r="I44" s="60"/>
      <c r="J44" s="60"/>
      <c r="K44" s="47"/>
      <c r="L44" s="47"/>
      <c r="M44" s="60"/>
      <c r="N44" s="60"/>
      <c r="O44" s="60"/>
      <c r="P44" s="64"/>
      <c r="Q44" s="65"/>
      <c r="R44" s="40">
        <f>IF(OR(DATE($C$14,12,31)&lt;K44,DATE($C$14,1,1)&gt;L44),0,IF(AND(DATE($C$14,1,1)&gt;=K44,DATE($C$14,12,31)&lt;=L44),12,IF(AND(DATE($C$14,1,1)&lt;=K44,DATE($C$14,12,31)&gt;=L44),DATEDIF(K44,L44,"d")/30,IF(AND(DATE($C$14,1,1)&lt;=K44,DATE($C$14,12,31)&lt;=L44),DATEDIF(K44,DATE($C$14,12,31),"d")/30,IF(AND(DATE($C$14,1,1)&gt;=K44,DATE($C$14,12,31)&gt;=L44),DATEDIF(DATE($C$14,1,1),L44,"d")/30,"??")))))</f>
        <v>0</v>
      </c>
      <c r="S44" s="61">
        <v>0</v>
      </c>
      <c r="T44" s="142">
        <v>0.5</v>
      </c>
      <c r="U44" s="18">
        <f>IFERROR((S44*T44),"")</f>
        <v>0</v>
      </c>
    </row>
    <row r="45" spans="1:21" ht="18" x14ac:dyDescent="0.2">
      <c r="A45" s="111"/>
      <c r="B45" s="117"/>
      <c r="C45" s="118"/>
      <c r="D45" s="59"/>
      <c r="E45" s="60"/>
      <c r="F45" s="155"/>
      <c r="G45" s="60"/>
      <c r="H45" s="60"/>
      <c r="I45" s="60"/>
      <c r="J45" s="60"/>
      <c r="K45" s="47"/>
      <c r="L45" s="47"/>
      <c r="M45" s="60"/>
      <c r="N45" s="60"/>
      <c r="O45" s="60"/>
      <c r="P45" s="66"/>
      <c r="Q45" s="65"/>
      <c r="R45" s="40">
        <f>IF(OR(DATE($C$14,12,31)&lt;K45,DATE($C$14,1,1)&gt;L45),0,IF(AND(DATE($C$14,1,1)&gt;=K45,DATE($C$14,12,31)&lt;=L45),12,IF(AND(DATE($C$14,1,1)&lt;=K45,DATE($C$14,12,31)&gt;=L45),DATEDIF(K45,L45,"d")/30,IF(AND(DATE($C$14,1,1)&lt;=K45,DATE($C$14,12,31)&lt;=L45),DATEDIF(K45,DATE($C$14,12,31),"d")/30,IF(AND(DATE($C$14,1,1)&gt;=K45,DATE($C$14,12,31)&gt;=L45),DATEDIF(DATE($C$14,1,1),L45,"d")/30,"??")))))</f>
        <v>0</v>
      </c>
      <c r="S45" s="61">
        <v>0</v>
      </c>
      <c r="T45" s="142">
        <v>0.5</v>
      </c>
      <c r="U45" s="18">
        <f>IFERROR((S45*T45),"")</f>
        <v>0</v>
      </c>
    </row>
    <row r="46" spans="1:21" ht="18" x14ac:dyDescent="0.2">
      <c r="A46" s="111"/>
      <c r="B46" s="117"/>
      <c r="C46" s="118"/>
      <c r="D46" s="59"/>
      <c r="E46" s="60"/>
      <c r="F46" s="155"/>
      <c r="G46" s="60"/>
      <c r="H46" s="60"/>
      <c r="I46" s="60"/>
      <c r="J46" s="60"/>
      <c r="K46" s="47"/>
      <c r="L46" s="47"/>
      <c r="M46" s="60"/>
      <c r="N46" s="60"/>
      <c r="O46" s="60"/>
      <c r="P46" s="66"/>
      <c r="Q46" s="65"/>
      <c r="R46" s="40">
        <f>IF(OR(DATE($C$14,12,31)&lt;K46,DATE($C$14,1,1)&gt;L46),0,IF(AND(DATE($C$14,1,1)&gt;=K46,DATE($C$14,12,31)&lt;=L46),12,IF(AND(DATE($C$14,1,1)&lt;=K46,DATE($C$14,12,31)&gt;=L46),DATEDIF(K46,L46,"d")/30,IF(AND(DATE($C$14,1,1)&lt;=K46,DATE($C$14,12,31)&lt;=L46),DATEDIF(K46,DATE($C$14,12,31),"d")/30,IF(AND(DATE($C$14,1,1)&gt;=K46,DATE($C$14,12,31)&gt;=L46),DATEDIF(DATE($C$14,1,1),L46,"d")/30,"??")))))</f>
        <v>0</v>
      </c>
      <c r="S46" s="61">
        <v>0</v>
      </c>
      <c r="T46" s="142">
        <v>0.5</v>
      </c>
      <c r="U46" s="18">
        <f>IFERROR((S46*T46),"")</f>
        <v>0</v>
      </c>
    </row>
    <row r="47" spans="1:21" ht="18" x14ac:dyDescent="0.2">
      <c r="A47" s="111"/>
      <c r="B47" s="117"/>
      <c r="C47" s="118"/>
      <c r="D47" s="59"/>
      <c r="E47" s="60"/>
      <c r="F47" s="155"/>
      <c r="G47" s="60"/>
      <c r="H47" s="60"/>
      <c r="I47" s="60"/>
      <c r="J47" s="60"/>
      <c r="K47" s="47"/>
      <c r="L47" s="47"/>
      <c r="M47" s="60"/>
      <c r="N47" s="60"/>
      <c r="O47" s="60"/>
      <c r="P47" s="66"/>
      <c r="Q47" s="65"/>
      <c r="R47" s="40">
        <f>IF(OR(DATE($C$14,12,31)&lt;K47,DATE($C$14,1,1)&gt;L47),0,IF(AND(DATE($C$14,1,1)&gt;=K47,DATE($C$14,12,31)&lt;=L47),12,IF(AND(DATE($C$14,1,1)&lt;=K47,DATE($C$14,12,31)&gt;=L47),DATEDIF(K47,L47,"d")/30,IF(AND(DATE($C$14,1,1)&lt;=K47,DATE($C$14,12,31)&lt;=L47),DATEDIF(K47,DATE($C$14,12,31),"d")/30,IF(AND(DATE($C$14,1,1)&gt;=K47,DATE($C$14,12,31)&gt;=L47),DATEDIF(DATE($C$14,1,1),L47,"d")/30,"??")))))</f>
        <v>0</v>
      </c>
      <c r="S47" s="61">
        <v>0</v>
      </c>
      <c r="T47" s="142">
        <v>0.5</v>
      </c>
      <c r="U47" s="18">
        <f>IFERROR((S47*T47),"")</f>
        <v>0</v>
      </c>
    </row>
    <row r="48" spans="1:21" ht="18" x14ac:dyDescent="0.2">
      <c r="A48" s="111"/>
      <c r="B48" s="117"/>
      <c r="C48" s="118"/>
      <c r="D48" s="59"/>
      <c r="E48" s="60"/>
      <c r="F48" s="155"/>
      <c r="G48" s="60"/>
      <c r="H48" s="60"/>
      <c r="I48" s="60"/>
      <c r="J48" s="60"/>
      <c r="K48" s="47"/>
      <c r="L48" s="47"/>
      <c r="M48" s="60"/>
      <c r="N48" s="60"/>
      <c r="O48" s="60"/>
      <c r="P48" s="66"/>
      <c r="Q48" s="65"/>
      <c r="R48" s="40">
        <f>IF(OR(DATE($C$14,12,31)&lt;K48,DATE($C$14,1,1)&gt;L48),0,IF(AND(DATE($C$14,1,1)&gt;=K48,DATE($C$14,12,31)&lt;=L48),12,IF(AND(DATE($C$14,1,1)&lt;=K48,DATE($C$14,12,31)&gt;=L48),DATEDIF(K48,L48,"d")/30,IF(AND(DATE($C$14,1,1)&lt;=K48,DATE($C$14,12,31)&lt;=L48),DATEDIF(K48,DATE($C$14,12,31),"d")/30,IF(AND(DATE($C$14,1,1)&gt;=K48,DATE($C$14,12,31)&gt;=L48),DATEDIF(DATE($C$14,1,1),L48,"d")/30,"??")))))</f>
        <v>0</v>
      </c>
      <c r="S48" s="61">
        <v>0</v>
      </c>
      <c r="T48" s="142">
        <v>0.5</v>
      </c>
      <c r="U48" s="18">
        <f>IFERROR((S48*T48),"")</f>
        <v>0</v>
      </c>
    </row>
    <row r="49" spans="1:21" ht="18" x14ac:dyDescent="0.2">
      <c r="A49" s="111"/>
      <c r="B49" s="117"/>
      <c r="C49" s="118"/>
      <c r="D49" s="59"/>
      <c r="E49" s="60"/>
      <c r="F49" s="155"/>
      <c r="G49" s="60"/>
      <c r="H49" s="60"/>
      <c r="I49" s="60"/>
      <c r="J49" s="60"/>
      <c r="K49" s="47"/>
      <c r="L49" s="47"/>
      <c r="M49" s="60"/>
      <c r="N49" s="60"/>
      <c r="O49" s="60"/>
      <c r="P49" s="66"/>
      <c r="Q49" s="65"/>
      <c r="R49" s="40">
        <f>IF(OR(DATE($C$14,12,31)&lt;K49,DATE($C$14,1,1)&gt;L49),0,IF(AND(DATE($C$14,1,1)&gt;=K49,DATE($C$14,12,31)&lt;=L49),12,IF(AND(DATE($C$14,1,1)&lt;=K49,DATE($C$14,12,31)&gt;=L49),DATEDIF(K49,L49,"d")/30,IF(AND(DATE($C$14,1,1)&lt;=K49,DATE($C$14,12,31)&lt;=L49),DATEDIF(K49,DATE($C$14,12,31),"d")/30,IF(AND(DATE($C$14,1,1)&gt;=K49,DATE($C$14,12,31)&gt;=L49),DATEDIF(DATE($C$14,1,1),L49,"d")/30,"??")))))</f>
        <v>0</v>
      </c>
      <c r="S49" s="61">
        <v>0</v>
      </c>
      <c r="T49" s="142">
        <v>0.5</v>
      </c>
      <c r="U49" s="18">
        <f>IFERROR((S49*T49),"")</f>
        <v>0</v>
      </c>
    </row>
    <row r="50" spans="1:21" ht="18" x14ac:dyDescent="0.2">
      <c r="A50" s="111"/>
      <c r="B50" s="117"/>
      <c r="C50" s="118"/>
      <c r="D50" s="59"/>
      <c r="E50" s="60"/>
      <c r="F50" s="155"/>
      <c r="G50" s="60"/>
      <c r="H50" s="60"/>
      <c r="I50" s="60"/>
      <c r="J50" s="60"/>
      <c r="K50" s="47"/>
      <c r="L50" s="47"/>
      <c r="M50" s="60"/>
      <c r="N50" s="60"/>
      <c r="O50" s="60"/>
      <c r="P50" s="66"/>
      <c r="Q50" s="65"/>
      <c r="R50" s="40">
        <f>IF(OR(DATE($C$14,12,31)&lt;K50,DATE($C$14,1,1)&gt;L50),0,IF(AND(DATE($C$14,1,1)&gt;=K50,DATE($C$14,12,31)&lt;=L50),12,IF(AND(DATE($C$14,1,1)&lt;=K50,DATE($C$14,12,31)&gt;=L50),DATEDIF(K50,L50,"d")/30,IF(AND(DATE($C$14,1,1)&lt;=K50,DATE($C$14,12,31)&lt;=L50),DATEDIF(K50,DATE($C$14,12,31),"d")/30,IF(AND(DATE($C$14,1,1)&gt;=K50,DATE($C$14,12,31)&gt;=L50),DATEDIF(DATE($C$14,1,1),L50,"d")/30,"??")))))</f>
        <v>0</v>
      </c>
      <c r="S50" s="61">
        <v>0</v>
      </c>
      <c r="T50" s="142">
        <v>0.5</v>
      </c>
      <c r="U50" s="18">
        <f>IFERROR((S50*T50),"")</f>
        <v>0</v>
      </c>
    </row>
    <row r="51" spans="1:21" ht="18" x14ac:dyDescent="0.2">
      <c r="A51" s="111"/>
      <c r="B51" s="117"/>
      <c r="C51" s="118"/>
      <c r="D51" s="59"/>
      <c r="E51" s="60"/>
      <c r="F51" s="155"/>
      <c r="G51" s="60"/>
      <c r="H51" s="60"/>
      <c r="I51" s="60"/>
      <c r="J51" s="60"/>
      <c r="K51" s="47"/>
      <c r="L51" s="47"/>
      <c r="M51" s="60"/>
      <c r="N51" s="60"/>
      <c r="O51" s="60"/>
      <c r="P51" s="66"/>
      <c r="Q51" s="65"/>
      <c r="R51" s="40">
        <f>IF(OR(DATE($C$14,12,31)&lt;K51,DATE($C$14,1,1)&gt;L51),0,IF(AND(DATE($C$14,1,1)&gt;=K51,DATE($C$14,12,31)&lt;=L51),12,IF(AND(DATE($C$14,1,1)&lt;=K51,DATE($C$14,12,31)&gt;=L51),DATEDIF(K51,L51,"d")/30,IF(AND(DATE($C$14,1,1)&lt;=K51,DATE($C$14,12,31)&lt;=L51),DATEDIF(K51,DATE($C$14,12,31),"d")/30,IF(AND(DATE($C$14,1,1)&gt;=K51,DATE($C$14,12,31)&gt;=L51),DATEDIF(DATE($C$14,1,1),L51,"d")/30,"??")))))</f>
        <v>0</v>
      </c>
      <c r="S51" s="61">
        <v>0</v>
      </c>
      <c r="T51" s="142">
        <v>0.5</v>
      </c>
      <c r="U51" s="18">
        <f>IFERROR((S51*T51),"")</f>
        <v>0</v>
      </c>
    </row>
    <row r="52" spans="1:21" ht="18.75" thickBot="1" x14ac:dyDescent="0.25">
      <c r="A52" s="112"/>
      <c r="B52" s="119"/>
      <c r="C52" s="120"/>
      <c r="D52" s="59"/>
      <c r="E52" s="68"/>
      <c r="F52" s="155"/>
      <c r="G52" s="68"/>
      <c r="H52" s="68"/>
      <c r="I52" s="68"/>
      <c r="J52" s="68"/>
      <c r="K52" s="47"/>
      <c r="L52" s="47"/>
      <c r="M52" s="68"/>
      <c r="N52" s="68"/>
      <c r="O52" s="68"/>
      <c r="P52" s="70"/>
      <c r="Q52" s="71"/>
      <c r="R52" s="40">
        <f>IF(OR(DATE($C$14,12,31)&lt;K52,DATE($C$14,1,1)&gt;L52),0,IF(AND(DATE($C$14,1,1)&gt;=K52,DATE($C$14,12,31)&lt;=L52),12,IF(AND(DATE($C$14,1,1)&lt;=K52,DATE($C$14,12,31)&gt;=L52),DATEDIF(K52,L52,"d")/30,IF(AND(DATE($C$14,1,1)&lt;=K52,DATE($C$14,12,31)&lt;=L52),DATEDIF(K52,DATE($C$14,12,31),"d")/30,IF(AND(DATE($C$14,1,1)&gt;=K52,DATE($C$14,12,31)&gt;=L52),DATEDIF(DATE($C$14,1,1),L52,"d")/30,"??")))))</f>
        <v>0</v>
      </c>
      <c r="S52" s="69">
        <v>0</v>
      </c>
      <c r="T52" s="142">
        <v>0.5</v>
      </c>
      <c r="U52" s="18">
        <f>IFERROR((S52*T52),"")</f>
        <v>0</v>
      </c>
    </row>
  </sheetData>
  <mergeCells count="37">
    <mergeCell ref="A42:A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31:A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15:A30"/>
    <mergeCell ref="P14:P15"/>
    <mergeCell ref="Q14:Q15"/>
    <mergeCell ref="R14:R15"/>
    <mergeCell ref="S14:S15"/>
    <mergeCell ref="A14:B14"/>
    <mergeCell ref="T14:T15"/>
    <mergeCell ref="U14:U15"/>
    <mergeCell ref="C1:H1"/>
    <mergeCell ref="C2:H2"/>
    <mergeCell ref="C7:D7"/>
    <mergeCell ref="C11:H11"/>
    <mergeCell ref="N14:O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data!$A$94:$A$109</xm:f>
          </x14:formula1>
          <xm:sqref>C14</xm:sqref>
        </x14:dataValidation>
        <x14:dataValidation type="list" allowBlank="1" showInputMessage="1" showErrorMessage="1">
          <x14:formula1>
            <xm:f>data!$C$83:$C$84</xm:f>
          </x14:formula1>
          <xm:sqref>G16:G30</xm:sqref>
        </x14:dataValidation>
        <x14:dataValidation type="list" allowBlank="1" showInputMessage="1" showErrorMessage="1">
          <x14:formula1>
            <xm:f>data!$A$73:$A$80</xm:f>
          </x14:formula1>
          <xm:sqref>E16:E30</xm:sqref>
        </x14:dataValidation>
        <x14:dataValidation type="list" allowBlank="1" showInputMessage="1" showErrorMessage="1">
          <x14:formula1>
            <xm:f>data!$A$83:$A$92</xm:f>
          </x14:formula1>
          <xm:sqref>C16:C30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rightToLeft="1" topLeftCell="A43" workbookViewId="0">
      <selection activeCell="A61" sqref="A61:E61"/>
    </sheetView>
  </sheetViews>
  <sheetFormatPr defaultRowHeight="14.25" x14ac:dyDescent="0.2"/>
  <cols>
    <col min="13" max="13" width="10.625" customWidth="1"/>
  </cols>
  <sheetData>
    <row r="1" spans="1:11" ht="24.75" x14ac:dyDescent="0.65">
      <c r="A1" s="35" t="s">
        <v>17</v>
      </c>
      <c r="B1" s="136">
        <v>2012</v>
      </c>
      <c r="C1" s="136"/>
      <c r="D1" s="136"/>
      <c r="E1" s="136"/>
      <c r="F1" s="136"/>
      <c r="G1" s="136"/>
      <c r="H1" s="136"/>
      <c r="I1" s="136"/>
      <c r="J1" s="136"/>
      <c r="K1" s="136"/>
    </row>
    <row r="2" spans="1:11" ht="15" x14ac:dyDescent="0.2">
      <c r="A2" s="1"/>
      <c r="B2" s="2" t="s">
        <v>15</v>
      </c>
      <c r="C2" s="2" t="s">
        <v>23</v>
      </c>
      <c r="D2" s="2" t="s">
        <v>18</v>
      </c>
      <c r="E2" s="2" t="s">
        <v>52</v>
      </c>
      <c r="F2" s="2" t="s">
        <v>19</v>
      </c>
      <c r="G2" s="2" t="s">
        <v>20</v>
      </c>
      <c r="H2" s="2" t="s">
        <v>43</v>
      </c>
      <c r="I2" s="2" t="s">
        <v>44</v>
      </c>
      <c r="J2" s="2" t="s">
        <v>45</v>
      </c>
      <c r="K2" s="2" t="s">
        <v>51</v>
      </c>
    </row>
    <row r="3" spans="1:11" ht="14.1" x14ac:dyDescent="0.3">
      <c r="A3" s="2"/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14.1" x14ac:dyDescent="0.3">
      <c r="A4" s="2">
        <v>0</v>
      </c>
      <c r="B4" s="4">
        <v>85</v>
      </c>
      <c r="C4" s="4"/>
      <c r="D4" s="4">
        <v>80</v>
      </c>
      <c r="E4" s="4"/>
      <c r="F4" s="4">
        <v>91</v>
      </c>
      <c r="G4" s="4">
        <v>85</v>
      </c>
      <c r="H4" s="4">
        <v>85</v>
      </c>
      <c r="I4" s="4">
        <v>85</v>
      </c>
      <c r="J4" s="4">
        <v>91</v>
      </c>
      <c r="K4" s="4">
        <v>85</v>
      </c>
    </row>
    <row r="5" spans="1:11" ht="14.1" x14ac:dyDescent="0.3">
      <c r="A5" s="2">
        <v>1</v>
      </c>
      <c r="B5" s="4">
        <v>90</v>
      </c>
      <c r="C5" s="4"/>
      <c r="D5" s="4">
        <v>80</v>
      </c>
      <c r="E5" s="4"/>
      <c r="F5" s="4">
        <v>91</v>
      </c>
      <c r="G5" s="4">
        <v>90</v>
      </c>
      <c r="H5" s="4">
        <v>90</v>
      </c>
      <c r="I5" s="4">
        <v>90</v>
      </c>
      <c r="J5" s="4">
        <v>91</v>
      </c>
      <c r="K5" s="4">
        <v>90</v>
      </c>
    </row>
    <row r="6" spans="1:11" ht="14.1" x14ac:dyDescent="0.3">
      <c r="A6" s="2">
        <v>2</v>
      </c>
      <c r="B6" s="4">
        <v>95</v>
      </c>
      <c r="C6" s="4"/>
      <c r="D6" s="4">
        <v>80</v>
      </c>
      <c r="E6" s="4"/>
      <c r="F6" s="4">
        <v>91</v>
      </c>
      <c r="G6" s="4">
        <v>95</v>
      </c>
      <c r="H6" s="4">
        <v>95</v>
      </c>
      <c r="I6" s="4">
        <v>95</v>
      </c>
      <c r="J6" s="4">
        <v>91</v>
      </c>
      <c r="K6" s="4">
        <v>95</v>
      </c>
    </row>
    <row r="7" spans="1:11" ht="14.1" x14ac:dyDescent="0.3">
      <c r="A7" s="2">
        <v>3</v>
      </c>
      <c r="B7" s="4">
        <v>100</v>
      </c>
      <c r="C7" s="4"/>
      <c r="D7" s="4">
        <v>80</v>
      </c>
      <c r="E7" s="4"/>
      <c r="F7" s="4">
        <v>91</v>
      </c>
      <c r="G7" s="4">
        <v>100</v>
      </c>
      <c r="H7" s="4">
        <v>100</v>
      </c>
      <c r="I7" s="4">
        <v>100</v>
      </c>
      <c r="J7" s="4">
        <v>91</v>
      </c>
      <c r="K7" s="4">
        <v>100</v>
      </c>
    </row>
    <row r="8" spans="1:11" ht="14.1" x14ac:dyDescent="0.3">
      <c r="A8" s="2">
        <v>4</v>
      </c>
      <c r="B8" s="4">
        <v>110</v>
      </c>
      <c r="C8" s="4"/>
      <c r="D8" s="4">
        <v>80</v>
      </c>
      <c r="E8" s="4"/>
      <c r="F8" s="4">
        <v>91</v>
      </c>
      <c r="G8" s="4">
        <v>110</v>
      </c>
      <c r="H8" s="4">
        <v>110</v>
      </c>
      <c r="I8" s="4">
        <v>110</v>
      </c>
      <c r="J8" s="4">
        <v>91</v>
      </c>
      <c r="K8" s="4">
        <v>110</v>
      </c>
    </row>
    <row r="9" spans="1:11" ht="14.1" x14ac:dyDescent="0.3">
      <c r="A9" s="2">
        <v>5</v>
      </c>
      <c r="B9" s="4">
        <v>150</v>
      </c>
      <c r="C9" s="4"/>
      <c r="D9" s="4">
        <v>80</v>
      </c>
      <c r="E9" s="4"/>
      <c r="F9" s="4">
        <v>91</v>
      </c>
      <c r="G9" s="4">
        <v>150</v>
      </c>
      <c r="H9" s="4">
        <v>150</v>
      </c>
      <c r="I9" s="4">
        <v>150</v>
      </c>
      <c r="J9" s="4">
        <v>91</v>
      </c>
      <c r="K9" s="4">
        <v>150</v>
      </c>
    </row>
    <row r="10" spans="1:11" ht="14.1" x14ac:dyDescent="0.3">
      <c r="A10" s="2">
        <v>6</v>
      </c>
      <c r="B10" s="4"/>
      <c r="C10" s="4">
        <v>150</v>
      </c>
      <c r="D10" s="4">
        <v>85</v>
      </c>
      <c r="E10" s="4"/>
      <c r="F10" s="4">
        <v>91</v>
      </c>
      <c r="G10" s="4">
        <v>150</v>
      </c>
      <c r="H10" s="4">
        <v>150</v>
      </c>
      <c r="I10" s="4">
        <v>150</v>
      </c>
      <c r="J10" s="4">
        <v>91</v>
      </c>
      <c r="K10" s="4">
        <v>150</v>
      </c>
    </row>
    <row r="11" spans="1:11" ht="14.1" x14ac:dyDescent="0.3">
      <c r="A11" s="2">
        <v>7</v>
      </c>
      <c r="B11" s="4"/>
      <c r="C11" s="4">
        <v>150</v>
      </c>
      <c r="D11" s="4">
        <v>85</v>
      </c>
      <c r="E11" s="4"/>
      <c r="F11" s="4">
        <v>91</v>
      </c>
      <c r="G11" s="4">
        <v>150</v>
      </c>
      <c r="H11" s="4">
        <v>150</v>
      </c>
      <c r="I11" s="4">
        <v>150</v>
      </c>
      <c r="J11" s="4">
        <v>91</v>
      </c>
      <c r="K11" s="4">
        <v>150</v>
      </c>
    </row>
    <row r="12" spans="1:11" ht="14.1" x14ac:dyDescent="0.3">
      <c r="A12" s="2">
        <v>8</v>
      </c>
      <c r="B12" s="4"/>
      <c r="C12" s="4">
        <v>150</v>
      </c>
      <c r="D12" s="4">
        <v>95</v>
      </c>
      <c r="E12" s="4"/>
      <c r="F12" s="4">
        <v>91</v>
      </c>
      <c r="G12" s="4">
        <v>150</v>
      </c>
      <c r="H12" s="4">
        <v>150</v>
      </c>
      <c r="I12" s="4">
        <v>150</v>
      </c>
      <c r="J12" s="4">
        <v>91</v>
      </c>
      <c r="K12" s="4">
        <v>150</v>
      </c>
    </row>
    <row r="13" spans="1:11" ht="14.1" x14ac:dyDescent="0.3">
      <c r="A13" s="2">
        <v>9</v>
      </c>
      <c r="B13" s="4"/>
      <c r="C13" s="4">
        <v>150</v>
      </c>
      <c r="D13" s="4">
        <v>95</v>
      </c>
      <c r="E13" s="4"/>
      <c r="F13" s="4">
        <v>91</v>
      </c>
      <c r="G13" s="4">
        <v>150</v>
      </c>
      <c r="H13" s="4">
        <v>150</v>
      </c>
      <c r="I13" s="4">
        <v>150</v>
      </c>
      <c r="J13" s="4">
        <v>91</v>
      </c>
      <c r="K13" s="4">
        <v>150</v>
      </c>
    </row>
    <row r="14" spans="1:11" ht="14.1" x14ac:dyDescent="0.3">
      <c r="A14" s="2">
        <v>10</v>
      </c>
      <c r="B14" s="4"/>
      <c r="C14" s="4">
        <v>150</v>
      </c>
      <c r="D14" s="4">
        <v>95</v>
      </c>
      <c r="E14" s="4"/>
      <c r="F14" s="4">
        <v>91</v>
      </c>
      <c r="G14" s="4">
        <v>150</v>
      </c>
      <c r="H14" s="4">
        <v>150</v>
      </c>
      <c r="I14" s="4">
        <v>150</v>
      </c>
      <c r="J14" s="4">
        <v>91</v>
      </c>
      <c r="K14" s="4">
        <v>150</v>
      </c>
    </row>
    <row r="15" spans="1:11" ht="14.1" x14ac:dyDescent="0.3">
      <c r="A15" s="2">
        <v>11</v>
      </c>
      <c r="B15" s="4"/>
      <c r="C15" s="4">
        <v>154</v>
      </c>
      <c r="D15" s="4">
        <v>95</v>
      </c>
      <c r="E15" s="4"/>
      <c r="F15" s="4">
        <v>91</v>
      </c>
      <c r="G15" s="4">
        <v>154</v>
      </c>
      <c r="H15" s="4">
        <v>154</v>
      </c>
      <c r="I15" s="4">
        <v>154</v>
      </c>
      <c r="J15" s="4">
        <v>91</v>
      </c>
      <c r="K15" s="4">
        <v>154</v>
      </c>
    </row>
    <row r="16" spans="1:11" ht="14.1" x14ac:dyDescent="0.3">
      <c r="A16" s="2">
        <v>12</v>
      </c>
      <c r="B16" s="4"/>
      <c r="C16" s="4">
        <v>168</v>
      </c>
      <c r="D16" s="4">
        <v>105</v>
      </c>
      <c r="E16" s="4"/>
      <c r="F16" s="4">
        <v>91</v>
      </c>
      <c r="G16" s="4">
        <v>168</v>
      </c>
      <c r="H16" s="4">
        <v>168</v>
      </c>
      <c r="I16" s="4">
        <v>168</v>
      </c>
      <c r="J16" s="4">
        <v>91</v>
      </c>
      <c r="K16" s="4">
        <v>168</v>
      </c>
    </row>
    <row r="17" spans="1:11" ht="14.1" x14ac:dyDescent="0.3">
      <c r="A17" s="2">
        <v>13</v>
      </c>
      <c r="B17" s="4"/>
      <c r="C17" s="4">
        <v>182</v>
      </c>
      <c r="D17" s="4">
        <v>105</v>
      </c>
      <c r="E17" s="4"/>
      <c r="F17" s="4">
        <v>91</v>
      </c>
      <c r="G17" s="4">
        <v>182</v>
      </c>
      <c r="H17" s="4">
        <v>182</v>
      </c>
      <c r="I17" s="4">
        <v>182</v>
      </c>
      <c r="J17" s="4">
        <v>91</v>
      </c>
      <c r="K17" s="4">
        <v>182</v>
      </c>
    </row>
    <row r="18" spans="1:11" ht="14.1" x14ac:dyDescent="0.3">
      <c r="A18" s="2">
        <v>14</v>
      </c>
      <c r="B18" s="4"/>
      <c r="C18" s="4">
        <v>196</v>
      </c>
      <c r="D18" s="4">
        <v>105</v>
      </c>
      <c r="E18" s="4"/>
      <c r="F18" s="4">
        <v>91</v>
      </c>
      <c r="G18" s="4">
        <v>196</v>
      </c>
      <c r="H18" s="4">
        <v>196</v>
      </c>
      <c r="I18" s="4">
        <v>196</v>
      </c>
      <c r="J18" s="4">
        <v>91</v>
      </c>
      <c r="K18" s="4">
        <v>196</v>
      </c>
    </row>
    <row r="19" spans="1:11" ht="14.1" x14ac:dyDescent="0.3">
      <c r="A19" s="2">
        <v>15</v>
      </c>
      <c r="B19" s="4"/>
      <c r="C19" s="4">
        <v>210</v>
      </c>
      <c r="D19" s="4">
        <v>105</v>
      </c>
      <c r="E19" s="4"/>
      <c r="F19" s="4">
        <v>91</v>
      </c>
      <c r="G19" s="4">
        <v>210</v>
      </c>
      <c r="H19" s="4">
        <v>210</v>
      </c>
      <c r="I19" s="4">
        <v>210</v>
      </c>
      <c r="J19" s="4">
        <v>91</v>
      </c>
      <c r="K19" s="4">
        <v>210</v>
      </c>
    </row>
    <row r="20" spans="1:11" ht="14.1" x14ac:dyDescent="0.3">
      <c r="A20" s="2">
        <v>16</v>
      </c>
      <c r="B20" s="4"/>
      <c r="C20" s="4">
        <v>224</v>
      </c>
      <c r="D20" s="4"/>
      <c r="E20" s="4">
        <v>105</v>
      </c>
      <c r="F20" s="4">
        <v>91</v>
      </c>
      <c r="G20" s="4">
        <v>224</v>
      </c>
      <c r="H20" s="4">
        <v>224</v>
      </c>
      <c r="I20" s="4">
        <v>224</v>
      </c>
      <c r="J20" s="4">
        <v>91</v>
      </c>
      <c r="K20" s="4">
        <v>224</v>
      </c>
    </row>
    <row r="21" spans="1:11" ht="14.1" x14ac:dyDescent="0.3">
      <c r="A21" s="2">
        <v>17</v>
      </c>
      <c r="B21" s="4"/>
      <c r="C21" s="4">
        <v>238</v>
      </c>
      <c r="D21" s="4"/>
      <c r="E21" s="4">
        <v>105</v>
      </c>
      <c r="F21" s="4">
        <v>91</v>
      </c>
      <c r="G21" s="4">
        <v>238</v>
      </c>
      <c r="H21" s="4">
        <v>238</v>
      </c>
      <c r="I21" s="4">
        <v>238</v>
      </c>
      <c r="J21" s="4">
        <v>91</v>
      </c>
      <c r="K21" s="4">
        <v>238</v>
      </c>
    </row>
    <row r="22" spans="1:11" ht="14.1" x14ac:dyDescent="0.3">
      <c r="A22" s="2">
        <v>18</v>
      </c>
      <c r="B22" s="4"/>
      <c r="C22" s="4">
        <v>252</v>
      </c>
      <c r="D22" s="4"/>
      <c r="E22" s="4">
        <v>105</v>
      </c>
      <c r="F22" s="4">
        <v>91</v>
      </c>
      <c r="G22" s="4">
        <v>252</v>
      </c>
      <c r="H22" s="4">
        <v>252</v>
      </c>
      <c r="I22" s="4">
        <v>252</v>
      </c>
      <c r="J22" s="4">
        <v>91</v>
      </c>
      <c r="K22" s="4">
        <v>252</v>
      </c>
    </row>
    <row r="23" spans="1:11" ht="14.1" x14ac:dyDescent="0.3">
      <c r="A23" s="2">
        <v>19</v>
      </c>
      <c r="B23" s="4"/>
      <c r="C23" s="4">
        <v>266</v>
      </c>
      <c r="D23" s="4"/>
      <c r="E23" s="4">
        <v>105</v>
      </c>
      <c r="F23" s="4">
        <v>91</v>
      </c>
      <c r="G23" s="4">
        <v>266</v>
      </c>
      <c r="H23" s="4">
        <v>266</v>
      </c>
      <c r="I23" s="4">
        <v>266</v>
      </c>
      <c r="J23" s="4">
        <v>91</v>
      </c>
      <c r="K23" s="4">
        <v>266</v>
      </c>
    </row>
    <row r="24" spans="1:11" ht="14.1" x14ac:dyDescent="0.3">
      <c r="A24" s="2">
        <v>20</v>
      </c>
      <c r="B24" s="4"/>
      <c r="C24" s="4">
        <v>280</v>
      </c>
      <c r="D24" s="4"/>
      <c r="E24" s="4">
        <f>A24*$C$59</f>
        <v>110</v>
      </c>
      <c r="F24" s="4">
        <v>91</v>
      </c>
      <c r="G24" s="4">
        <v>280</v>
      </c>
      <c r="H24" s="4">
        <v>280</v>
      </c>
      <c r="I24" s="4">
        <v>280</v>
      </c>
      <c r="J24" s="4">
        <v>91</v>
      </c>
      <c r="K24" s="4">
        <v>280</v>
      </c>
    </row>
    <row r="25" spans="1:11" ht="14.1" x14ac:dyDescent="0.3">
      <c r="A25" s="2">
        <v>21</v>
      </c>
      <c r="B25" s="4"/>
      <c r="C25" s="4">
        <v>294</v>
      </c>
      <c r="D25" s="4"/>
      <c r="E25" s="4">
        <f t="shared" ref="E25:E57" si="0">A25*$C$59</f>
        <v>115.5</v>
      </c>
      <c r="F25" s="4">
        <v>91</v>
      </c>
      <c r="G25" s="4">
        <v>294</v>
      </c>
      <c r="H25" s="4">
        <v>294</v>
      </c>
      <c r="I25" s="4">
        <v>294</v>
      </c>
      <c r="J25" s="4">
        <v>91</v>
      </c>
      <c r="K25" s="4">
        <v>294</v>
      </c>
    </row>
    <row r="26" spans="1:11" ht="14.1" x14ac:dyDescent="0.3">
      <c r="A26" s="2">
        <v>22</v>
      </c>
      <c r="B26" s="4"/>
      <c r="C26" s="4">
        <v>308</v>
      </c>
      <c r="D26" s="4"/>
      <c r="E26" s="4">
        <f t="shared" si="0"/>
        <v>121</v>
      </c>
      <c r="F26" s="4">
        <v>91</v>
      </c>
      <c r="G26" s="4">
        <v>308</v>
      </c>
      <c r="H26" s="4">
        <v>308</v>
      </c>
      <c r="I26" s="4">
        <v>308</v>
      </c>
      <c r="J26" s="4">
        <v>91</v>
      </c>
      <c r="K26" s="4">
        <v>308</v>
      </c>
    </row>
    <row r="27" spans="1:11" ht="14.1" x14ac:dyDescent="0.3">
      <c r="A27" s="2">
        <v>23</v>
      </c>
      <c r="B27" s="4"/>
      <c r="C27" s="4">
        <v>322</v>
      </c>
      <c r="D27" s="4"/>
      <c r="E27" s="4">
        <f t="shared" si="0"/>
        <v>126.5</v>
      </c>
      <c r="F27" s="4">
        <v>91</v>
      </c>
      <c r="G27" s="4">
        <v>322</v>
      </c>
      <c r="H27" s="4">
        <v>322</v>
      </c>
      <c r="I27" s="4">
        <v>322</v>
      </c>
      <c r="J27" s="4">
        <v>91</v>
      </c>
      <c r="K27" s="4">
        <v>322</v>
      </c>
    </row>
    <row r="28" spans="1:11" ht="14.1" x14ac:dyDescent="0.3">
      <c r="A28" s="2">
        <v>24</v>
      </c>
      <c r="B28" s="4"/>
      <c r="C28" s="4">
        <v>336</v>
      </c>
      <c r="D28" s="4"/>
      <c r="E28" s="4">
        <f t="shared" si="0"/>
        <v>132</v>
      </c>
      <c r="F28" s="4">
        <v>91</v>
      </c>
      <c r="G28" s="4">
        <v>336</v>
      </c>
      <c r="H28" s="4">
        <v>336</v>
      </c>
      <c r="I28" s="4">
        <v>336</v>
      </c>
      <c r="J28" s="4">
        <v>91</v>
      </c>
      <c r="K28" s="4">
        <v>336</v>
      </c>
    </row>
    <row r="29" spans="1:11" ht="14.1" x14ac:dyDescent="0.3">
      <c r="A29" s="2">
        <v>25</v>
      </c>
      <c r="B29" s="4"/>
      <c r="C29" s="4">
        <v>350</v>
      </c>
      <c r="D29" s="4"/>
      <c r="E29" s="4">
        <f t="shared" si="0"/>
        <v>137.5</v>
      </c>
      <c r="F29" s="4">
        <v>91</v>
      </c>
      <c r="G29" s="4">
        <v>350</v>
      </c>
      <c r="H29" s="4">
        <v>350</v>
      </c>
      <c r="I29" s="4">
        <v>350</v>
      </c>
      <c r="J29" s="4">
        <v>91</v>
      </c>
      <c r="K29" s="4">
        <v>350</v>
      </c>
    </row>
    <row r="30" spans="1:11" ht="14.1" x14ac:dyDescent="0.3">
      <c r="A30" s="2">
        <v>26</v>
      </c>
      <c r="B30" s="4"/>
      <c r="C30" s="4">
        <v>364</v>
      </c>
      <c r="D30" s="4"/>
      <c r="E30" s="4">
        <f t="shared" si="0"/>
        <v>143</v>
      </c>
      <c r="F30" s="4">
        <v>91</v>
      </c>
      <c r="G30" s="4">
        <v>364</v>
      </c>
      <c r="H30" s="4">
        <v>364</v>
      </c>
      <c r="I30" s="4">
        <v>364</v>
      </c>
      <c r="J30" s="4">
        <v>91</v>
      </c>
      <c r="K30" s="4">
        <v>364</v>
      </c>
    </row>
    <row r="31" spans="1:11" ht="14.1" x14ac:dyDescent="0.3">
      <c r="A31" s="2">
        <v>27</v>
      </c>
      <c r="B31" s="4"/>
      <c r="C31" s="4">
        <v>378</v>
      </c>
      <c r="D31" s="4"/>
      <c r="E31" s="4">
        <f t="shared" si="0"/>
        <v>148.5</v>
      </c>
      <c r="F31" s="4">
        <v>91</v>
      </c>
      <c r="G31" s="4">
        <v>378</v>
      </c>
      <c r="H31" s="4">
        <v>378</v>
      </c>
      <c r="I31" s="4">
        <v>378</v>
      </c>
      <c r="J31" s="4">
        <v>91</v>
      </c>
      <c r="K31" s="4">
        <v>378</v>
      </c>
    </row>
    <row r="32" spans="1:11" ht="14.1" x14ac:dyDescent="0.3">
      <c r="A32" s="2">
        <v>28</v>
      </c>
      <c r="B32" s="4"/>
      <c r="C32" s="4">
        <v>392</v>
      </c>
      <c r="D32" s="4"/>
      <c r="E32" s="4">
        <f t="shared" si="0"/>
        <v>154</v>
      </c>
      <c r="F32" s="4">
        <v>91</v>
      </c>
      <c r="G32" s="4">
        <v>392</v>
      </c>
      <c r="H32" s="4">
        <v>392</v>
      </c>
      <c r="I32" s="4">
        <v>392</v>
      </c>
      <c r="J32" s="4">
        <v>91</v>
      </c>
      <c r="K32" s="4">
        <v>392</v>
      </c>
    </row>
    <row r="33" spans="1:11" ht="14.1" x14ac:dyDescent="0.3">
      <c r="A33" s="2">
        <v>29</v>
      </c>
      <c r="B33" s="4"/>
      <c r="C33" s="4">
        <v>406</v>
      </c>
      <c r="D33" s="4"/>
      <c r="E33" s="4">
        <f t="shared" si="0"/>
        <v>159.5</v>
      </c>
      <c r="F33" s="4">
        <v>91</v>
      </c>
      <c r="G33" s="4">
        <v>406</v>
      </c>
      <c r="H33" s="4">
        <v>406</v>
      </c>
      <c r="I33" s="4">
        <v>406</v>
      </c>
      <c r="J33" s="4">
        <v>91</v>
      </c>
      <c r="K33" s="4">
        <v>406</v>
      </c>
    </row>
    <row r="34" spans="1:11" ht="14.1" x14ac:dyDescent="0.3">
      <c r="A34" s="2">
        <v>30</v>
      </c>
      <c r="B34" s="4"/>
      <c r="C34" s="4">
        <v>420</v>
      </c>
      <c r="D34" s="4"/>
      <c r="E34" s="4">
        <f t="shared" si="0"/>
        <v>165</v>
      </c>
      <c r="F34" s="4">
        <v>91</v>
      </c>
      <c r="G34" s="4">
        <v>420</v>
      </c>
      <c r="H34" s="4">
        <v>420</v>
      </c>
      <c r="I34" s="4">
        <v>420</v>
      </c>
      <c r="J34" s="4">
        <v>91</v>
      </c>
      <c r="K34" s="4">
        <v>420</v>
      </c>
    </row>
    <row r="35" spans="1:11" ht="14.1" x14ac:dyDescent="0.3">
      <c r="A35" s="2">
        <v>31</v>
      </c>
      <c r="B35" s="4"/>
      <c r="C35" s="4">
        <v>434</v>
      </c>
      <c r="D35" s="4"/>
      <c r="E35" s="4">
        <f t="shared" si="0"/>
        <v>170.5</v>
      </c>
      <c r="F35" s="4">
        <v>91</v>
      </c>
      <c r="G35" s="4">
        <v>434</v>
      </c>
      <c r="H35" s="4">
        <v>434</v>
      </c>
      <c r="I35" s="4">
        <v>434</v>
      </c>
      <c r="J35" s="4">
        <v>91</v>
      </c>
      <c r="K35" s="4">
        <v>434</v>
      </c>
    </row>
    <row r="36" spans="1:11" ht="14.1" x14ac:dyDescent="0.3">
      <c r="A36" s="2">
        <v>32</v>
      </c>
      <c r="B36" s="4"/>
      <c r="C36" s="4">
        <v>448</v>
      </c>
      <c r="D36" s="4"/>
      <c r="E36" s="4">
        <f t="shared" si="0"/>
        <v>176</v>
      </c>
      <c r="F36" s="4">
        <v>91</v>
      </c>
      <c r="G36" s="4">
        <v>448</v>
      </c>
      <c r="H36" s="4">
        <v>448</v>
      </c>
      <c r="I36" s="4">
        <v>448</v>
      </c>
      <c r="J36" s="4">
        <v>91</v>
      </c>
      <c r="K36" s="4">
        <v>448</v>
      </c>
    </row>
    <row r="37" spans="1:11" ht="14.1" x14ac:dyDescent="0.3">
      <c r="A37" s="2">
        <v>33</v>
      </c>
      <c r="B37" s="4"/>
      <c r="C37" s="4">
        <v>462</v>
      </c>
      <c r="D37" s="4"/>
      <c r="E37" s="4">
        <f t="shared" si="0"/>
        <v>181.5</v>
      </c>
      <c r="F37" s="4">
        <v>91</v>
      </c>
      <c r="G37" s="4">
        <v>462</v>
      </c>
      <c r="H37" s="4">
        <v>462</v>
      </c>
      <c r="I37" s="4">
        <v>462</v>
      </c>
      <c r="J37" s="4">
        <v>91</v>
      </c>
      <c r="K37" s="4">
        <v>462</v>
      </c>
    </row>
    <row r="38" spans="1:11" ht="14.1" x14ac:dyDescent="0.3">
      <c r="A38" s="2">
        <v>34</v>
      </c>
      <c r="B38" s="4"/>
      <c r="C38" s="4">
        <v>476</v>
      </c>
      <c r="D38" s="4"/>
      <c r="E38" s="4">
        <f t="shared" si="0"/>
        <v>187</v>
      </c>
      <c r="F38" s="4">
        <v>91</v>
      </c>
      <c r="G38" s="4">
        <v>476</v>
      </c>
      <c r="H38" s="4">
        <v>476</v>
      </c>
      <c r="I38" s="4">
        <v>476</v>
      </c>
      <c r="J38" s="4">
        <v>91</v>
      </c>
      <c r="K38" s="4">
        <v>476</v>
      </c>
    </row>
    <row r="39" spans="1:11" ht="14.1" x14ac:dyDescent="0.3">
      <c r="A39" s="2">
        <v>35</v>
      </c>
      <c r="B39" s="4"/>
      <c r="C39" s="4">
        <v>490</v>
      </c>
      <c r="D39" s="4"/>
      <c r="E39" s="4">
        <f t="shared" si="0"/>
        <v>192.5</v>
      </c>
      <c r="F39" s="4">
        <v>91</v>
      </c>
      <c r="G39" s="4">
        <v>490</v>
      </c>
      <c r="H39" s="4">
        <v>490</v>
      </c>
      <c r="I39" s="4">
        <v>490</v>
      </c>
      <c r="J39" s="4">
        <v>91</v>
      </c>
      <c r="K39" s="4">
        <v>490</v>
      </c>
    </row>
    <row r="40" spans="1:11" ht="14.1" x14ac:dyDescent="0.3">
      <c r="A40" s="2">
        <v>36</v>
      </c>
      <c r="B40" s="4"/>
      <c r="C40" s="4">
        <v>504</v>
      </c>
      <c r="D40" s="4"/>
      <c r="E40" s="4">
        <f t="shared" si="0"/>
        <v>198</v>
      </c>
      <c r="F40" s="4">
        <v>91</v>
      </c>
      <c r="G40" s="4">
        <v>504</v>
      </c>
      <c r="H40" s="4">
        <v>504</v>
      </c>
      <c r="I40" s="4">
        <v>504</v>
      </c>
      <c r="J40" s="4">
        <v>91</v>
      </c>
      <c r="K40" s="4">
        <v>504</v>
      </c>
    </row>
    <row r="41" spans="1:11" ht="14.1" x14ac:dyDescent="0.3">
      <c r="A41" s="2">
        <v>37</v>
      </c>
      <c r="B41" s="4"/>
      <c r="C41" s="4">
        <v>518</v>
      </c>
      <c r="D41" s="4"/>
      <c r="E41" s="4">
        <f t="shared" si="0"/>
        <v>203.5</v>
      </c>
      <c r="F41" s="4">
        <v>91</v>
      </c>
      <c r="G41" s="4">
        <v>518</v>
      </c>
      <c r="H41" s="4">
        <v>518</v>
      </c>
      <c r="I41" s="4">
        <v>518</v>
      </c>
      <c r="J41" s="4">
        <v>91</v>
      </c>
      <c r="K41" s="4">
        <v>518</v>
      </c>
    </row>
    <row r="42" spans="1:11" ht="14.1" x14ac:dyDescent="0.3">
      <c r="A42" s="2">
        <v>38</v>
      </c>
      <c r="B42" s="4"/>
      <c r="C42" s="4">
        <v>532</v>
      </c>
      <c r="D42" s="4"/>
      <c r="E42" s="4">
        <f t="shared" si="0"/>
        <v>209</v>
      </c>
      <c r="F42" s="4">
        <v>91</v>
      </c>
      <c r="G42" s="4">
        <v>532</v>
      </c>
      <c r="H42" s="4">
        <v>532</v>
      </c>
      <c r="I42" s="4">
        <v>532</v>
      </c>
      <c r="J42" s="4">
        <v>91</v>
      </c>
      <c r="K42" s="4">
        <v>532</v>
      </c>
    </row>
    <row r="43" spans="1:11" ht="14.1" x14ac:dyDescent="0.3">
      <c r="A43" s="2">
        <v>39</v>
      </c>
      <c r="B43" s="4"/>
      <c r="C43" s="4">
        <v>546</v>
      </c>
      <c r="D43" s="4"/>
      <c r="E43" s="4">
        <f t="shared" si="0"/>
        <v>214.5</v>
      </c>
      <c r="F43" s="4">
        <v>91</v>
      </c>
      <c r="G43" s="4">
        <v>546</v>
      </c>
      <c r="H43" s="4">
        <v>546</v>
      </c>
      <c r="I43" s="4">
        <v>546</v>
      </c>
      <c r="J43" s="4">
        <v>91</v>
      </c>
      <c r="K43" s="4">
        <v>546</v>
      </c>
    </row>
    <row r="44" spans="1:11" ht="14.1" x14ac:dyDescent="0.3">
      <c r="A44" s="2">
        <v>40</v>
      </c>
      <c r="B44" s="4"/>
      <c r="C44" s="4">
        <v>560</v>
      </c>
      <c r="D44" s="4"/>
      <c r="E44" s="4">
        <f t="shared" si="0"/>
        <v>220</v>
      </c>
      <c r="F44" s="4">
        <v>91</v>
      </c>
      <c r="G44" s="4">
        <v>560</v>
      </c>
      <c r="H44" s="4">
        <v>560</v>
      </c>
      <c r="I44" s="4">
        <v>560</v>
      </c>
      <c r="J44" s="4">
        <v>91</v>
      </c>
      <c r="K44" s="4">
        <v>560</v>
      </c>
    </row>
    <row r="45" spans="1:11" ht="14.1" x14ac:dyDescent="0.3">
      <c r="A45" s="2">
        <v>41</v>
      </c>
      <c r="B45" s="4"/>
      <c r="C45" s="4">
        <v>574</v>
      </c>
      <c r="D45" s="4"/>
      <c r="E45" s="4">
        <f t="shared" si="0"/>
        <v>225.5</v>
      </c>
      <c r="F45" s="4">
        <v>91</v>
      </c>
      <c r="G45" s="4">
        <v>574</v>
      </c>
      <c r="H45" s="4">
        <v>574</v>
      </c>
      <c r="I45" s="4">
        <v>574</v>
      </c>
      <c r="J45" s="4">
        <v>91</v>
      </c>
      <c r="K45" s="4">
        <v>574</v>
      </c>
    </row>
    <row r="46" spans="1:11" ht="14.1" x14ac:dyDescent="0.3">
      <c r="A46" s="2">
        <v>42</v>
      </c>
      <c r="B46" s="4"/>
      <c r="C46" s="4">
        <v>588</v>
      </c>
      <c r="D46" s="4"/>
      <c r="E46" s="4">
        <f t="shared" si="0"/>
        <v>231</v>
      </c>
      <c r="F46" s="4">
        <v>91</v>
      </c>
      <c r="G46" s="4">
        <v>588</v>
      </c>
      <c r="H46" s="4">
        <v>588</v>
      </c>
      <c r="I46" s="4">
        <v>588</v>
      </c>
      <c r="J46" s="4">
        <v>91</v>
      </c>
      <c r="K46" s="4">
        <v>588</v>
      </c>
    </row>
    <row r="47" spans="1:11" ht="14.1" x14ac:dyDescent="0.3">
      <c r="A47" s="2">
        <v>43</v>
      </c>
      <c r="B47" s="4"/>
      <c r="C47" s="4">
        <v>602</v>
      </c>
      <c r="D47" s="4"/>
      <c r="E47" s="4">
        <f t="shared" si="0"/>
        <v>236.5</v>
      </c>
      <c r="F47" s="4">
        <v>91</v>
      </c>
      <c r="G47" s="4">
        <v>602</v>
      </c>
      <c r="H47" s="4">
        <v>602</v>
      </c>
      <c r="I47" s="4">
        <v>602</v>
      </c>
      <c r="J47" s="4">
        <v>91</v>
      </c>
      <c r="K47" s="4">
        <v>602</v>
      </c>
    </row>
    <row r="48" spans="1:11" ht="14.1" x14ac:dyDescent="0.3">
      <c r="A48" s="2">
        <v>44</v>
      </c>
      <c r="B48" s="4"/>
      <c r="C48" s="4">
        <v>616</v>
      </c>
      <c r="D48" s="4"/>
      <c r="E48" s="4">
        <f t="shared" si="0"/>
        <v>242</v>
      </c>
      <c r="F48" s="4">
        <v>91</v>
      </c>
      <c r="G48" s="4">
        <v>616</v>
      </c>
      <c r="H48" s="4">
        <v>616</v>
      </c>
      <c r="I48" s="4">
        <v>616</v>
      </c>
      <c r="J48" s="4">
        <v>91</v>
      </c>
      <c r="K48" s="4">
        <v>616</v>
      </c>
    </row>
    <row r="49" spans="1:11" ht="14.1" x14ac:dyDescent="0.3">
      <c r="A49" s="2">
        <v>45</v>
      </c>
      <c r="B49" s="4"/>
      <c r="C49" s="4">
        <v>630</v>
      </c>
      <c r="D49" s="4"/>
      <c r="E49" s="4">
        <f t="shared" si="0"/>
        <v>247.5</v>
      </c>
      <c r="F49" s="4">
        <v>91</v>
      </c>
      <c r="G49" s="4">
        <v>630</v>
      </c>
      <c r="H49" s="4">
        <v>630</v>
      </c>
      <c r="I49" s="4">
        <v>630</v>
      </c>
      <c r="J49" s="4">
        <v>91</v>
      </c>
      <c r="K49" s="4">
        <v>630</v>
      </c>
    </row>
    <row r="50" spans="1:11" ht="14.1" x14ac:dyDescent="0.3">
      <c r="A50" s="2">
        <v>46</v>
      </c>
      <c r="B50" s="4"/>
      <c r="C50" s="4">
        <v>644</v>
      </c>
      <c r="D50" s="4"/>
      <c r="E50" s="4">
        <f t="shared" si="0"/>
        <v>253</v>
      </c>
      <c r="F50" s="4">
        <v>91</v>
      </c>
      <c r="G50" s="4">
        <v>644</v>
      </c>
      <c r="H50" s="4">
        <v>644</v>
      </c>
      <c r="I50" s="4">
        <v>644</v>
      </c>
      <c r="J50" s="4">
        <v>91</v>
      </c>
      <c r="K50" s="4">
        <v>644</v>
      </c>
    </row>
    <row r="51" spans="1:11" ht="14.1" x14ac:dyDescent="0.3">
      <c r="A51" s="2">
        <v>47</v>
      </c>
      <c r="B51" s="4"/>
      <c r="C51" s="4">
        <v>658</v>
      </c>
      <c r="D51" s="4"/>
      <c r="E51" s="4">
        <f t="shared" si="0"/>
        <v>258.5</v>
      </c>
      <c r="F51" s="4">
        <v>91</v>
      </c>
      <c r="G51" s="4">
        <v>658</v>
      </c>
      <c r="H51" s="4">
        <v>658</v>
      </c>
      <c r="I51" s="4">
        <v>658</v>
      </c>
      <c r="J51" s="4">
        <v>91</v>
      </c>
      <c r="K51" s="4">
        <v>658</v>
      </c>
    </row>
    <row r="52" spans="1:11" ht="14.1" x14ac:dyDescent="0.3">
      <c r="A52" s="2">
        <v>48</v>
      </c>
      <c r="B52" s="4"/>
      <c r="C52" s="4">
        <v>672</v>
      </c>
      <c r="D52" s="4"/>
      <c r="E52" s="4">
        <f t="shared" si="0"/>
        <v>264</v>
      </c>
      <c r="F52" s="4">
        <v>91</v>
      </c>
      <c r="G52" s="4">
        <v>672</v>
      </c>
      <c r="H52" s="4">
        <v>672</v>
      </c>
      <c r="I52" s="4">
        <v>672</v>
      </c>
      <c r="J52" s="4">
        <v>91</v>
      </c>
      <c r="K52" s="4">
        <v>672</v>
      </c>
    </row>
    <row r="53" spans="1:11" ht="14.1" x14ac:dyDescent="0.3">
      <c r="A53" s="2">
        <v>49</v>
      </c>
      <c r="B53" s="4"/>
      <c r="C53" s="4">
        <v>686</v>
      </c>
      <c r="D53" s="4"/>
      <c r="E53" s="4">
        <f t="shared" si="0"/>
        <v>269.5</v>
      </c>
      <c r="F53" s="4">
        <v>91</v>
      </c>
      <c r="G53" s="4">
        <v>686</v>
      </c>
      <c r="H53" s="4">
        <v>686</v>
      </c>
      <c r="I53" s="4">
        <v>686</v>
      </c>
      <c r="J53" s="4">
        <v>91</v>
      </c>
      <c r="K53" s="4">
        <v>686</v>
      </c>
    </row>
    <row r="54" spans="1:11" ht="14.1" x14ac:dyDescent="0.3">
      <c r="A54" s="2">
        <v>50</v>
      </c>
      <c r="B54" s="4"/>
      <c r="C54" s="4">
        <v>700</v>
      </c>
      <c r="D54" s="4"/>
      <c r="E54" s="4">
        <f t="shared" si="0"/>
        <v>275</v>
      </c>
      <c r="F54" s="4">
        <v>91</v>
      </c>
      <c r="G54" s="4">
        <v>700</v>
      </c>
      <c r="H54" s="4">
        <v>700</v>
      </c>
      <c r="I54" s="4">
        <v>700</v>
      </c>
      <c r="J54" s="4">
        <v>91</v>
      </c>
      <c r="K54" s="4">
        <v>700</v>
      </c>
    </row>
    <row r="55" spans="1:11" ht="14.1" x14ac:dyDescent="0.3">
      <c r="A55" s="2">
        <v>51</v>
      </c>
      <c r="B55" s="4"/>
      <c r="C55" s="4">
        <v>714</v>
      </c>
      <c r="D55" s="4"/>
      <c r="E55" s="4">
        <f t="shared" si="0"/>
        <v>280.5</v>
      </c>
      <c r="F55" s="4">
        <v>91</v>
      </c>
      <c r="G55" s="4">
        <v>714</v>
      </c>
      <c r="H55" s="4">
        <v>714</v>
      </c>
      <c r="I55" s="4">
        <v>714</v>
      </c>
      <c r="J55" s="4">
        <v>91</v>
      </c>
      <c r="K55" s="4">
        <v>714</v>
      </c>
    </row>
    <row r="56" spans="1:11" ht="14.1" x14ac:dyDescent="0.3">
      <c r="A56" s="2">
        <v>52</v>
      </c>
      <c r="B56" s="4"/>
      <c r="C56" s="4">
        <v>728</v>
      </c>
      <c r="D56" s="4"/>
      <c r="E56" s="4">
        <f t="shared" si="0"/>
        <v>286</v>
      </c>
      <c r="F56" s="4">
        <v>91</v>
      </c>
      <c r="G56" s="4">
        <v>728</v>
      </c>
      <c r="H56" s="4">
        <v>728</v>
      </c>
      <c r="I56" s="4">
        <v>728</v>
      </c>
      <c r="J56" s="4">
        <v>91</v>
      </c>
      <c r="K56" s="4">
        <v>728</v>
      </c>
    </row>
    <row r="57" spans="1:11" ht="14.1" x14ac:dyDescent="0.3">
      <c r="A57" s="2">
        <v>53</v>
      </c>
      <c r="B57" s="4"/>
      <c r="C57" s="4">
        <v>742</v>
      </c>
      <c r="D57" s="4"/>
      <c r="E57" s="4">
        <f t="shared" si="0"/>
        <v>291.5</v>
      </c>
      <c r="F57" s="4">
        <v>91</v>
      </c>
      <c r="G57" s="4">
        <v>742</v>
      </c>
      <c r="H57" s="4">
        <v>742</v>
      </c>
      <c r="I57" s="4">
        <v>742</v>
      </c>
      <c r="J57" s="4">
        <v>91</v>
      </c>
      <c r="K57" s="4">
        <v>742</v>
      </c>
    </row>
    <row r="59" spans="1:11" x14ac:dyDescent="0.2">
      <c r="A59" t="s">
        <v>41</v>
      </c>
      <c r="B59">
        <v>14</v>
      </c>
      <c r="C59">
        <v>5.5</v>
      </c>
    </row>
    <row r="61" spans="1:11" ht="30.75" x14ac:dyDescent="0.2">
      <c r="A61" s="137" t="s">
        <v>14</v>
      </c>
      <c r="B61" s="138"/>
      <c r="C61" s="138"/>
      <c r="D61" s="138"/>
      <c r="E61" s="138"/>
    </row>
    <row r="62" spans="1:11" ht="18" x14ac:dyDescent="0.2">
      <c r="A62" s="14"/>
      <c r="B62" s="2" t="s">
        <v>15</v>
      </c>
      <c r="C62" s="2" t="s">
        <v>23</v>
      </c>
      <c r="D62" s="2" t="s">
        <v>18</v>
      </c>
      <c r="E62" s="2" t="s">
        <v>52</v>
      </c>
      <c r="F62" s="2" t="s">
        <v>19</v>
      </c>
      <c r="G62" s="2" t="s">
        <v>20</v>
      </c>
      <c r="H62" s="2" t="s">
        <v>43</v>
      </c>
      <c r="I62" s="2" t="s">
        <v>44</v>
      </c>
      <c r="J62" s="2" t="s">
        <v>45</v>
      </c>
      <c r="K62" s="2" t="s">
        <v>51</v>
      </c>
    </row>
    <row r="63" spans="1:11" ht="18" x14ac:dyDescent="0.3">
      <c r="A63" s="14"/>
      <c r="B63" s="2">
        <v>2</v>
      </c>
      <c r="C63" s="2">
        <v>3</v>
      </c>
      <c r="D63" s="2">
        <v>4</v>
      </c>
      <c r="E63" s="2">
        <v>5</v>
      </c>
      <c r="F63" s="2">
        <v>6</v>
      </c>
      <c r="G63" s="2">
        <v>7</v>
      </c>
      <c r="H63" s="2">
        <v>8</v>
      </c>
      <c r="I63" s="2">
        <v>9</v>
      </c>
      <c r="J63" s="2">
        <v>10</v>
      </c>
      <c r="K63" s="2">
        <v>11</v>
      </c>
    </row>
    <row r="64" spans="1:11" ht="18" x14ac:dyDescent="0.3">
      <c r="A64" s="11">
        <v>0</v>
      </c>
      <c r="B64" s="12">
        <v>280</v>
      </c>
      <c r="C64" s="12">
        <v>270</v>
      </c>
      <c r="D64" s="12">
        <v>300</v>
      </c>
      <c r="E64" s="12">
        <v>300</v>
      </c>
      <c r="F64" s="12">
        <v>300</v>
      </c>
      <c r="G64" s="12">
        <v>140</v>
      </c>
      <c r="H64" s="12">
        <v>270</v>
      </c>
      <c r="I64" s="12">
        <v>280</v>
      </c>
      <c r="J64" s="12">
        <v>300</v>
      </c>
      <c r="K64" s="12">
        <v>270</v>
      </c>
    </row>
    <row r="65" spans="1:11" ht="18" x14ac:dyDescent="0.3">
      <c r="A65" s="11">
        <v>6</v>
      </c>
      <c r="B65" s="12">
        <v>250</v>
      </c>
      <c r="C65" s="12">
        <v>230</v>
      </c>
      <c r="D65" s="12">
        <v>250</v>
      </c>
      <c r="E65" s="12">
        <v>250</v>
      </c>
      <c r="F65" s="12">
        <v>230</v>
      </c>
      <c r="G65" s="12">
        <v>140</v>
      </c>
      <c r="H65" s="12">
        <v>230</v>
      </c>
      <c r="I65" s="12">
        <v>250</v>
      </c>
      <c r="J65" s="12">
        <v>230</v>
      </c>
      <c r="K65" s="12">
        <v>230</v>
      </c>
    </row>
    <row r="66" spans="1:11" ht="18" x14ac:dyDescent="0.3">
      <c r="A66" s="11">
        <v>10</v>
      </c>
      <c r="B66" s="12">
        <v>230</v>
      </c>
      <c r="C66" s="12">
        <v>190</v>
      </c>
      <c r="D66" s="12">
        <v>230</v>
      </c>
      <c r="E66" s="12">
        <v>230</v>
      </c>
      <c r="F66" s="12">
        <v>190</v>
      </c>
      <c r="G66" s="12">
        <v>140</v>
      </c>
      <c r="H66" s="12">
        <v>190</v>
      </c>
      <c r="I66" s="12">
        <v>230</v>
      </c>
      <c r="J66" s="12">
        <v>190</v>
      </c>
      <c r="K66" s="12">
        <v>190</v>
      </c>
    </row>
    <row r="67" spans="1:11" ht="18" x14ac:dyDescent="0.3">
      <c r="A67" s="11">
        <v>15</v>
      </c>
      <c r="B67" s="12">
        <v>190</v>
      </c>
      <c r="C67" s="12">
        <v>190</v>
      </c>
      <c r="D67" s="12">
        <v>190</v>
      </c>
      <c r="E67" s="12">
        <v>190</v>
      </c>
      <c r="F67" s="12">
        <v>190</v>
      </c>
      <c r="G67" s="12">
        <v>140</v>
      </c>
      <c r="H67" s="12">
        <v>190</v>
      </c>
      <c r="I67" s="12">
        <v>190</v>
      </c>
      <c r="J67" s="12">
        <v>190</v>
      </c>
      <c r="K67" s="12">
        <v>190</v>
      </c>
    </row>
    <row r="68" spans="1:11" ht="18" x14ac:dyDescent="0.3">
      <c r="A68" s="11">
        <v>100</v>
      </c>
      <c r="B68" s="12">
        <v>190</v>
      </c>
      <c r="C68" s="12">
        <v>190</v>
      </c>
      <c r="D68" s="12">
        <v>190</v>
      </c>
      <c r="E68" s="12">
        <v>190</v>
      </c>
      <c r="F68" s="12">
        <v>190</v>
      </c>
      <c r="G68" s="12">
        <v>140</v>
      </c>
      <c r="H68" s="12">
        <v>190</v>
      </c>
      <c r="I68" s="12">
        <v>190</v>
      </c>
      <c r="J68" s="12">
        <v>190</v>
      </c>
      <c r="K68" s="12">
        <v>190</v>
      </c>
    </row>
    <row r="69" spans="1:11" ht="14.45" thickBot="1" x14ac:dyDescent="0.35"/>
    <row r="70" spans="1:11" ht="30.75" customHeight="1" x14ac:dyDescent="0.25">
      <c r="A70" s="139" t="s">
        <v>21</v>
      </c>
      <c r="B70" s="140"/>
      <c r="C70" s="141"/>
      <c r="D70" s="10"/>
    </row>
    <row r="71" spans="1:11" ht="18" x14ac:dyDescent="0.25">
      <c r="A71" s="11"/>
      <c r="B71" s="11" t="s">
        <v>12</v>
      </c>
      <c r="C71" s="11" t="s">
        <v>16</v>
      </c>
      <c r="D71" s="10"/>
    </row>
    <row r="72" spans="1:11" ht="18" x14ac:dyDescent="0.35">
      <c r="A72" s="11"/>
      <c r="B72" s="11">
        <v>2</v>
      </c>
      <c r="C72" s="11">
        <v>3</v>
      </c>
      <c r="D72" s="10"/>
    </row>
    <row r="73" spans="1:11" ht="18" x14ac:dyDescent="0.25">
      <c r="A73" s="11" t="s">
        <v>13</v>
      </c>
      <c r="B73" s="15">
        <v>0.3</v>
      </c>
      <c r="C73" s="15">
        <v>0.35</v>
      </c>
      <c r="D73" s="10"/>
    </row>
    <row r="74" spans="1:11" ht="18" x14ac:dyDescent="0.25">
      <c r="A74" s="11" t="s">
        <v>22</v>
      </c>
      <c r="B74" s="15">
        <v>0.3</v>
      </c>
      <c r="C74" s="15">
        <v>0.35</v>
      </c>
      <c r="D74" s="10"/>
    </row>
    <row r="75" spans="1:11" ht="18" x14ac:dyDescent="0.25">
      <c r="A75" s="11" t="s">
        <v>11</v>
      </c>
      <c r="B75" s="15">
        <v>0.25</v>
      </c>
      <c r="C75" s="15">
        <v>0.3</v>
      </c>
      <c r="D75" s="10"/>
    </row>
    <row r="76" spans="1:11" ht="18" x14ac:dyDescent="0.25">
      <c r="A76" s="11" t="s">
        <v>23</v>
      </c>
      <c r="B76" s="15">
        <v>0.25</v>
      </c>
      <c r="C76" s="15">
        <v>0.25</v>
      </c>
      <c r="D76" s="10"/>
    </row>
    <row r="77" spans="1:11" ht="18" x14ac:dyDescent="0.25">
      <c r="A77" s="14" t="s">
        <v>19</v>
      </c>
      <c r="B77" s="15">
        <v>0.25</v>
      </c>
      <c r="C77" s="15">
        <v>0.3</v>
      </c>
      <c r="E77" s="10"/>
      <c r="F77" s="10"/>
      <c r="H77" s="10"/>
      <c r="I77" s="10"/>
      <c r="J77" s="10"/>
    </row>
    <row r="78" spans="1:11" ht="18" x14ac:dyDescent="0.2">
      <c r="A78" s="14" t="s">
        <v>42</v>
      </c>
      <c r="B78" s="15">
        <v>0.25</v>
      </c>
      <c r="C78" s="15">
        <v>0.25</v>
      </c>
    </row>
    <row r="79" spans="1:11" ht="18" x14ac:dyDescent="0.2">
      <c r="A79" s="14" t="s">
        <v>20</v>
      </c>
      <c r="B79" s="15">
        <v>0.35</v>
      </c>
      <c r="C79" s="15">
        <v>0.35</v>
      </c>
    </row>
    <row r="80" spans="1:11" ht="18" x14ac:dyDescent="0.2">
      <c r="A80" s="14" t="s">
        <v>51</v>
      </c>
      <c r="B80" s="15">
        <v>0.25</v>
      </c>
      <c r="C80" s="15">
        <v>0.25</v>
      </c>
    </row>
    <row r="83" spans="1:3" ht="15" x14ac:dyDescent="0.25">
      <c r="A83" s="5" t="s">
        <v>15</v>
      </c>
      <c r="B83" s="2" t="s">
        <v>13</v>
      </c>
      <c r="C83" s="6" t="s">
        <v>12</v>
      </c>
    </row>
    <row r="84" spans="1:3" ht="15" x14ac:dyDescent="0.25">
      <c r="A84" s="5" t="s">
        <v>23</v>
      </c>
      <c r="B84" s="2" t="s">
        <v>22</v>
      </c>
      <c r="C84" s="6" t="s">
        <v>16</v>
      </c>
    </row>
    <row r="85" spans="1:3" ht="15" x14ac:dyDescent="0.2">
      <c r="A85" s="5" t="s">
        <v>18</v>
      </c>
      <c r="B85" s="2" t="s">
        <v>11</v>
      </c>
    </row>
    <row r="86" spans="1:3" ht="15" x14ac:dyDescent="0.2">
      <c r="A86" s="5" t="s">
        <v>52</v>
      </c>
      <c r="B86" s="2" t="s">
        <v>23</v>
      </c>
    </row>
    <row r="87" spans="1:3" x14ac:dyDescent="0.2">
      <c r="A87" s="5" t="s">
        <v>19</v>
      </c>
    </row>
    <row r="88" spans="1:3" x14ac:dyDescent="0.2">
      <c r="A88" s="5" t="s">
        <v>20</v>
      </c>
    </row>
    <row r="89" spans="1:3" x14ac:dyDescent="0.2">
      <c r="A89" s="5" t="s">
        <v>43</v>
      </c>
    </row>
    <row r="90" spans="1:3" x14ac:dyDescent="0.2">
      <c r="A90" s="5" t="s">
        <v>44</v>
      </c>
    </row>
    <row r="91" spans="1:3" x14ac:dyDescent="0.2">
      <c r="A91" s="9" t="s">
        <v>45</v>
      </c>
    </row>
    <row r="92" spans="1:3" x14ac:dyDescent="0.2">
      <c r="A92" s="9" t="s">
        <v>51</v>
      </c>
    </row>
    <row r="94" spans="1:3" ht="18" x14ac:dyDescent="0.2">
      <c r="A94" s="13">
        <v>2005</v>
      </c>
    </row>
    <row r="95" spans="1:3" ht="18" x14ac:dyDescent="0.2">
      <c r="A95" s="13">
        <v>2006</v>
      </c>
    </row>
    <row r="96" spans="1:3" ht="18" x14ac:dyDescent="0.2">
      <c r="A96" s="13">
        <v>2007</v>
      </c>
    </row>
    <row r="97" spans="1:1" ht="18" x14ac:dyDescent="0.2">
      <c r="A97" s="13">
        <v>2008</v>
      </c>
    </row>
    <row r="98" spans="1:1" ht="18" x14ac:dyDescent="0.2">
      <c r="A98" s="13">
        <v>2009</v>
      </c>
    </row>
    <row r="99" spans="1:1" ht="18" x14ac:dyDescent="0.2">
      <c r="A99" s="13">
        <v>2010</v>
      </c>
    </row>
    <row r="100" spans="1:1" ht="18" x14ac:dyDescent="0.2">
      <c r="A100" s="13">
        <v>2011</v>
      </c>
    </row>
    <row r="101" spans="1:1" ht="18" x14ac:dyDescent="0.2">
      <c r="A101" s="13">
        <v>2012</v>
      </c>
    </row>
    <row r="102" spans="1:1" ht="18" x14ac:dyDescent="0.2">
      <c r="A102" s="13">
        <v>2013</v>
      </c>
    </row>
    <row r="103" spans="1:1" ht="18" x14ac:dyDescent="0.2">
      <c r="A103" s="13">
        <v>2014</v>
      </c>
    </row>
    <row r="104" spans="1:1" ht="18" x14ac:dyDescent="0.2">
      <c r="A104" s="13">
        <v>2015</v>
      </c>
    </row>
    <row r="105" spans="1:1" ht="18" x14ac:dyDescent="0.2">
      <c r="A105" s="13">
        <v>2016</v>
      </c>
    </row>
    <row r="106" spans="1:1" ht="18" x14ac:dyDescent="0.2">
      <c r="A106" s="13">
        <v>2017</v>
      </c>
    </row>
    <row r="107" spans="1:1" ht="18" x14ac:dyDescent="0.2">
      <c r="A107" s="13">
        <v>2018</v>
      </c>
    </row>
    <row r="108" spans="1:1" ht="18" x14ac:dyDescent="0.2">
      <c r="A108" s="13">
        <v>2019</v>
      </c>
    </row>
    <row r="109" spans="1:1" ht="18" x14ac:dyDescent="0.2">
      <c r="A109" s="13">
        <v>2020</v>
      </c>
    </row>
  </sheetData>
  <mergeCells count="3">
    <mergeCell ref="B1:K1"/>
    <mergeCell ref="A61:E61"/>
    <mergeCell ref="A70:C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rightToLeft="1" workbookViewId="0">
      <selection sqref="A1:XFD11"/>
    </sheetView>
  </sheetViews>
  <sheetFormatPr defaultRowHeight="14.25" x14ac:dyDescent="0.2"/>
  <sheetData>
    <row r="1" spans="1:21" ht="18.75" customHeight="1" thickBot="1" x14ac:dyDescent="0.25">
      <c r="A1" s="121" t="s">
        <v>70</v>
      </c>
      <c r="B1" s="123" t="s">
        <v>62</v>
      </c>
      <c r="C1" s="124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 x14ac:dyDescent="0.2">
      <c r="A2" s="122"/>
      <c r="B2" s="125" t="s">
        <v>71</v>
      </c>
      <c r="C2" s="126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 x14ac:dyDescent="0.2">
      <c r="A3" s="122"/>
      <c r="B3" s="127" t="s">
        <v>72</v>
      </c>
      <c r="C3" s="128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 x14ac:dyDescent="0.2">
      <c r="A4" s="122"/>
      <c r="B4" s="127" t="s">
        <v>73</v>
      </c>
      <c r="C4" s="128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 x14ac:dyDescent="0.2">
      <c r="A5" s="122"/>
      <c r="B5" s="127" t="s">
        <v>74</v>
      </c>
      <c r="C5" s="128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 x14ac:dyDescent="0.2">
      <c r="A6" s="122"/>
      <c r="B6" s="127" t="s">
        <v>69</v>
      </c>
      <c r="C6" s="128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 x14ac:dyDescent="0.2">
      <c r="A7" s="122"/>
      <c r="B7" s="127" t="s">
        <v>75</v>
      </c>
      <c r="C7" s="128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 x14ac:dyDescent="0.2">
      <c r="A8" s="122"/>
      <c r="B8" s="127" t="s">
        <v>76</v>
      </c>
      <c r="C8" s="128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 x14ac:dyDescent="0.2">
      <c r="A9" s="122"/>
      <c r="B9" s="127"/>
      <c r="C9" s="128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 x14ac:dyDescent="0.2">
      <c r="A10" s="122"/>
      <c r="B10" s="127"/>
      <c r="C10" s="128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 x14ac:dyDescent="0.25">
      <c r="A11" s="129"/>
      <c r="B11" s="130"/>
      <c r="C11" s="131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rightToLeft="1" workbookViewId="0">
      <selection sqref="A1:XFD11"/>
    </sheetView>
  </sheetViews>
  <sheetFormatPr defaultRowHeight="14.25" x14ac:dyDescent="0.2"/>
  <sheetData>
    <row r="1" spans="1:21" ht="18.75" customHeight="1" thickBot="1" x14ac:dyDescent="0.25">
      <c r="A1" s="121" t="s">
        <v>77</v>
      </c>
      <c r="B1" s="123" t="s">
        <v>62</v>
      </c>
      <c r="C1" s="124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 x14ac:dyDescent="0.2">
      <c r="A2" s="122"/>
      <c r="B2" s="125" t="s">
        <v>78</v>
      </c>
      <c r="C2" s="126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 x14ac:dyDescent="0.2">
      <c r="A3" s="122"/>
      <c r="B3" s="127" t="s">
        <v>79</v>
      </c>
      <c r="C3" s="128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 x14ac:dyDescent="0.2">
      <c r="A4" s="122"/>
      <c r="B4" s="127" t="s">
        <v>80</v>
      </c>
      <c r="C4" s="128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 x14ac:dyDescent="0.2">
      <c r="A5" s="122"/>
      <c r="B5" s="127" t="s">
        <v>81</v>
      </c>
      <c r="C5" s="128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 x14ac:dyDescent="0.2">
      <c r="A6" s="122"/>
      <c r="B6" s="127" t="s">
        <v>82</v>
      </c>
      <c r="C6" s="128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 x14ac:dyDescent="0.2">
      <c r="A7" s="122"/>
      <c r="B7" s="127" t="s">
        <v>83</v>
      </c>
      <c r="C7" s="128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 x14ac:dyDescent="0.2">
      <c r="A8" s="122"/>
      <c r="B8" s="132" t="s">
        <v>84</v>
      </c>
      <c r="C8" s="133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 x14ac:dyDescent="0.2">
      <c r="A9" s="122"/>
      <c r="B9" s="132" t="s">
        <v>85</v>
      </c>
      <c r="C9" s="133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 x14ac:dyDescent="0.2">
      <c r="A10" s="122"/>
      <c r="B10" s="132" t="s">
        <v>86</v>
      </c>
      <c r="C10" s="133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 x14ac:dyDescent="0.25">
      <c r="A11" s="129"/>
      <c r="B11" s="134" t="s">
        <v>87</v>
      </c>
      <c r="C11" s="135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rightToLeft="1" workbookViewId="0">
      <selection sqref="A1:XFD7"/>
    </sheetView>
  </sheetViews>
  <sheetFormatPr defaultRowHeight="14.25" x14ac:dyDescent="0.2"/>
  <sheetData>
    <row r="1" spans="1:21" ht="18.75" customHeight="1" thickBot="1" x14ac:dyDescent="0.25">
      <c r="A1" s="121" t="s">
        <v>66</v>
      </c>
      <c r="B1" s="123" t="s">
        <v>62</v>
      </c>
      <c r="C1" s="124"/>
      <c r="D1" s="72" t="s">
        <v>67</v>
      </c>
      <c r="E1" s="73"/>
      <c r="F1" s="78"/>
      <c r="G1" s="73"/>
      <c r="H1" s="73"/>
      <c r="K1" s="74" t="s">
        <v>68</v>
      </c>
      <c r="L1" s="73"/>
      <c r="M1" s="73"/>
      <c r="N1" s="73"/>
      <c r="O1" s="73"/>
      <c r="P1" s="73"/>
      <c r="Q1" s="73"/>
      <c r="S1" s="73"/>
      <c r="T1" s="76" t="s">
        <v>35</v>
      </c>
      <c r="U1" s="58" t="s">
        <v>69</v>
      </c>
    </row>
    <row r="2" spans="1:21" ht="18.75" thickTop="1" x14ac:dyDescent="0.2">
      <c r="A2" s="122"/>
      <c r="B2" s="125" t="s">
        <v>88</v>
      </c>
      <c r="C2" s="126"/>
      <c r="D2" s="77">
        <v>1000</v>
      </c>
      <c r="E2" s="78"/>
      <c r="F2" s="78"/>
      <c r="G2" s="78"/>
      <c r="H2" s="78"/>
      <c r="K2" s="75">
        <v>0</v>
      </c>
      <c r="L2" s="78"/>
      <c r="M2" s="78"/>
      <c r="N2" s="78"/>
      <c r="O2" s="78"/>
      <c r="P2" s="78"/>
      <c r="Q2" s="78"/>
      <c r="S2" s="78"/>
      <c r="T2" s="79"/>
      <c r="U2" s="63"/>
    </row>
    <row r="3" spans="1:21" ht="18" x14ac:dyDescent="0.2">
      <c r="A3" s="122"/>
      <c r="B3" s="127"/>
      <c r="C3" s="128"/>
      <c r="D3" s="80"/>
      <c r="E3" s="78"/>
      <c r="F3" s="78"/>
      <c r="G3" s="78"/>
      <c r="H3" s="78"/>
      <c r="K3" s="75">
        <v>0</v>
      </c>
      <c r="L3" s="78"/>
      <c r="M3" s="78"/>
      <c r="N3" s="78"/>
      <c r="O3" s="78"/>
      <c r="P3" s="78"/>
      <c r="Q3" s="78"/>
      <c r="S3" s="78"/>
      <c r="T3" s="81"/>
      <c r="U3" s="63"/>
    </row>
    <row r="4" spans="1:21" ht="18" x14ac:dyDescent="0.2">
      <c r="A4" s="122"/>
      <c r="B4" s="127"/>
      <c r="C4" s="128"/>
      <c r="D4" s="80"/>
      <c r="E4" s="78"/>
      <c r="F4" s="78"/>
      <c r="G4" s="78"/>
      <c r="H4" s="78"/>
      <c r="K4" s="75">
        <v>0</v>
      </c>
      <c r="L4" s="78"/>
      <c r="M4" s="78"/>
      <c r="N4" s="78"/>
      <c r="O4" s="78"/>
      <c r="P4" s="78"/>
      <c r="Q4" s="78"/>
      <c r="S4" s="78"/>
      <c r="T4" s="81"/>
      <c r="U4" s="63"/>
    </row>
    <row r="5" spans="1:21" ht="18" x14ac:dyDescent="0.2">
      <c r="A5" s="122"/>
      <c r="B5" s="127"/>
      <c r="C5" s="128"/>
      <c r="D5" s="80"/>
      <c r="E5" s="78"/>
      <c r="F5" s="78"/>
      <c r="G5" s="78"/>
      <c r="H5" s="78"/>
      <c r="K5" s="75">
        <v>0</v>
      </c>
      <c r="L5" s="78"/>
      <c r="M5" s="78"/>
      <c r="N5" s="78"/>
      <c r="O5" s="78"/>
      <c r="P5" s="78"/>
      <c r="Q5" s="78"/>
      <c r="S5" s="78"/>
      <c r="T5" s="81"/>
      <c r="U5" s="63"/>
    </row>
    <row r="6" spans="1:21" ht="18" x14ac:dyDescent="0.2">
      <c r="A6" s="122"/>
      <c r="B6" s="127"/>
      <c r="C6" s="128"/>
      <c r="D6" s="80"/>
      <c r="E6" s="78"/>
      <c r="F6" s="78"/>
      <c r="G6" s="78"/>
      <c r="H6" s="78"/>
      <c r="K6" s="75">
        <v>0</v>
      </c>
      <c r="L6" s="78"/>
      <c r="M6" s="78"/>
      <c r="N6" s="78"/>
      <c r="O6" s="78"/>
      <c r="P6" s="78"/>
      <c r="Q6" s="78"/>
      <c r="S6" s="78"/>
      <c r="T6" s="81"/>
      <c r="U6" s="63"/>
    </row>
    <row r="7" spans="1:21" ht="18" x14ac:dyDescent="0.2">
      <c r="A7" s="122"/>
      <c r="B7" s="127"/>
      <c r="C7" s="128"/>
      <c r="D7" s="82"/>
      <c r="E7" s="78"/>
      <c r="F7" s="78"/>
      <c r="G7" s="78"/>
      <c r="H7" s="78"/>
      <c r="K7" s="75">
        <v>0</v>
      </c>
      <c r="L7" s="78"/>
      <c r="M7" s="78"/>
      <c r="N7" s="78"/>
      <c r="O7" s="78"/>
      <c r="P7" s="78"/>
      <c r="Q7" s="78"/>
      <c r="S7" s="78"/>
      <c r="T7" s="81"/>
      <c r="U7" s="67"/>
    </row>
  </sheetData>
  <mergeCells count="8">
    <mergeCell ref="A1:A7"/>
    <mergeCell ref="B1:C1"/>
    <mergeCell ref="B2:C2"/>
    <mergeCell ref="B6:C6"/>
    <mergeCell ref="B7:C7"/>
    <mergeCell ref="B5:C5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min</vt:lpstr>
      <vt:lpstr>data</vt:lpstr>
      <vt:lpstr>الاقرارات</vt:lpstr>
      <vt:lpstr>اطلاعات</vt:lpstr>
      <vt:lpstr>ربح راسمالي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</cp:lastModifiedBy>
  <dcterms:created xsi:type="dcterms:W3CDTF">2020-08-17T06:11:37Z</dcterms:created>
  <dcterms:modified xsi:type="dcterms:W3CDTF">2020-11-30T19:42:18Z</dcterms:modified>
</cp:coreProperties>
</file>