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Ahmed Soliman\Documents -File\"/>
    </mc:Choice>
  </mc:AlternateContent>
  <xr:revisionPtr revIDLastSave="0" documentId="8_{CC5AA2CA-4465-4555-917B-F8CB3755F2D3}" xr6:coauthVersionLast="41" xr6:coauthVersionMax="41" xr10:uidLastSave="{00000000-0000-0000-0000-000000000000}"/>
  <bookViews>
    <workbookView xWindow="-108" yWindow="-108" windowWidth="19416" windowHeight="10416" activeTab="2" xr2:uid="{00000000-000D-0000-FFFF-FFFF00000000}"/>
  </bookViews>
  <sheets>
    <sheet name="Sheet1" sheetId="1" r:id="rId1"/>
    <sheet name="Sheet2" sheetId="2" r:id="rId2"/>
    <sheet name="المطلو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" roundtripDataSignature="AMtx7mjXrsXp8bNlMdDmw6aGuNKR9paCqw=="/>
    </ext>
  </extLst>
</workbook>
</file>

<file path=xl/calcChain.xml><?xml version="1.0" encoding="utf-8"?>
<calcChain xmlns="http://schemas.openxmlformats.org/spreadsheetml/2006/main">
  <c r="G7" i="3" l="1"/>
  <c r="G6" i="3"/>
  <c r="K7" i="3"/>
  <c r="L7" i="3"/>
  <c r="M7" i="3" s="1"/>
  <c r="K8" i="3"/>
  <c r="L8" i="3" s="1"/>
  <c r="K9" i="3"/>
  <c r="L9" i="3"/>
  <c r="M9" i="3"/>
  <c r="N9" i="3"/>
  <c r="O9" i="3"/>
  <c r="P9" i="3"/>
  <c r="Q9" i="3"/>
  <c r="K10" i="3"/>
  <c r="L10" i="3"/>
  <c r="M10" i="3"/>
  <c r="N10" i="3"/>
  <c r="O10" i="3"/>
  <c r="P10" i="3"/>
  <c r="Q10" i="3"/>
  <c r="M6" i="3"/>
  <c r="O6" i="3" s="1"/>
  <c r="N6" i="3"/>
  <c r="L6" i="3"/>
  <c r="K11" i="3"/>
  <c r="K6" i="3"/>
  <c r="E7" i="3"/>
  <c r="E8" i="3"/>
  <c r="E9" i="3"/>
  <c r="E10" i="3"/>
  <c r="E11" i="3"/>
  <c r="M3" i="3"/>
  <c r="N3" i="3"/>
  <c r="O3" i="3"/>
  <c r="P3" i="3"/>
  <c r="Q3" i="3"/>
  <c r="K3" i="3"/>
  <c r="L3" i="3"/>
  <c r="M8" i="3" l="1"/>
  <c r="O7" i="3"/>
  <c r="P7" i="3" s="1"/>
  <c r="N7" i="3"/>
  <c r="Q7" i="3" s="1"/>
  <c r="N8" i="3"/>
  <c r="O8" i="3" s="1"/>
  <c r="Q6" i="3"/>
  <c r="P6" i="3"/>
  <c r="F6" i="3" s="1"/>
  <c r="P8" i="3" l="1"/>
  <c r="Q8" i="3" s="1"/>
  <c r="R6" i="3"/>
  <c r="C8" i="3" l="1"/>
  <c r="C7" i="3"/>
  <c r="R9" i="3" l="1"/>
  <c r="R10" i="3"/>
  <c r="R8" i="3"/>
  <c r="M8" i="2"/>
  <c r="C6" i="3"/>
  <c r="E6" i="3" s="1"/>
  <c r="F7" i="3" l="1"/>
  <c r="R7" i="3"/>
  <c r="G8" i="3"/>
  <c r="F8" i="3" s="1"/>
  <c r="B18" i="2"/>
  <c r="C16" i="2"/>
  <c r="C15" i="2"/>
  <c r="G12" i="2"/>
  <c r="G11" i="2"/>
  <c r="G10" i="2"/>
  <c r="G9" i="2"/>
  <c r="G8" i="2"/>
  <c r="G7" i="2"/>
  <c r="B3" i="2"/>
  <c r="B5" i="2" s="1"/>
  <c r="E8" i="1"/>
  <c r="E7" i="1"/>
  <c r="E6" i="1"/>
  <c r="E5" i="1"/>
  <c r="E4" i="1"/>
  <c r="E3" i="1"/>
  <c r="B19" i="2" l="1"/>
  <c r="H7" i="2"/>
  <c r="H8" i="2" s="1"/>
  <c r="H9" i="2" s="1"/>
  <c r="M9" i="2" l="1"/>
  <c r="I9" i="2"/>
  <c r="H10" i="2"/>
  <c r="I8" i="2"/>
  <c r="M7" i="2"/>
  <c r="I7" i="2"/>
  <c r="M10" i="2" l="1"/>
  <c r="I10" i="2"/>
  <c r="H11" i="2"/>
  <c r="M11" i="2" l="1"/>
  <c r="I11" i="2"/>
  <c r="H12" i="2"/>
  <c r="M12" i="2" l="1"/>
  <c r="I12" i="2"/>
  <c r="H13" i="2"/>
  <c r="I13" i="2" l="1"/>
  <c r="I16" i="2" s="1"/>
  <c r="J16" i="2" s="1"/>
  <c r="B20" i="2" s="1"/>
  <c r="M13" i="2"/>
</calcChain>
</file>

<file path=xl/sharedStrings.xml><?xml version="1.0" encoding="utf-8"?>
<sst xmlns="http://schemas.openxmlformats.org/spreadsheetml/2006/main" count="53" uniqueCount="40">
  <si>
    <t>الدخل السنوي بعد خصم جميع العفاءات و التامينات</t>
  </si>
  <si>
    <t>قيمة الاعفاء الشخصي</t>
  </si>
  <si>
    <t>الشريحة</t>
  </si>
  <si>
    <t>المبلغ</t>
  </si>
  <si>
    <t>نسبة الضريبة</t>
  </si>
  <si>
    <t>نسبة الخصم الاضافية علي الشريحة</t>
  </si>
  <si>
    <t>الشرائح</t>
  </si>
  <si>
    <t xml:space="preserve">من </t>
  </si>
  <si>
    <t>الي</t>
  </si>
  <si>
    <t>النسبة</t>
  </si>
  <si>
    <t>الفرق</t>
  </si>
  <si>
    <t>الاولي</t>
  </si>
  <si>
    <t>الثانية</t>
  </si>
  <si>
    <t>الثالثة</t>
  </si>
  <si>
    <t>الرابعة</t>
  </si>
  <si>
    <t>الخامسة</t>
  </si>
  <si>
    <t>&gt; 400,000</t>
  </si>
  <si>
    <t>يبداء من الشريحة</t>
  </si>
  <si>
    <r>
      <t>لايستفيد من</t>
    </r>
    <r>
      <rPr>
        <b/>
        <u/>
        <sz val="16"/>
        <color rgb="FFFF0000"/>
        <rFont val="Arial"/>
        <family val="2"/>
      </rPr>
      <t xml:space="preserve"> الشريحة</t>
    </r>
    <r>
      <rPr>
        <b/>
        <sz val="16"/>
        <color rgb="FF000000"/>
        <rFont val="Arial"/>
        <family val="2"/>
      </rPr>
      <t xml:space="preserve"> و يدخل الي</t>
    </r>
    <r>
      <rPr>
        <b/>
        <sz val="16"/>
        <color rgb="FF0070C0"/>
        <rFont val="Arial"/>
        <family val="2"/>
      </rPr>
      <t xml:space="preserve"> </t>
    </r>
    <r>
      <rPr>
        <b/>
        <u/>
        <sz val="16"/>
        <color rgb="FF0070C0"/>
        <rFont val="Arial"/>
        <family val="2"/>
      </rPr>
      <t>الشريحة التالية</t>
    </r>
    <r>
      <rPr>
        <b/>
        <sz val="16"/>
        <color rgb="FF000000"/>
        <rFont val="Arial"/>
        <family val="2"/>
      </rPr>
      <t xml:space="preserve"> مباشرة بحدها الاقصي</t>
    </r>
  </si>
  <si>
    <t>من</t>
  </si>
  <si>
    <t>الراتب الشهري</t>
  </si>
  <si>
    <t>الراتب السنوي</t>
  </si>
  <si>
    <t>الراتب السنوي بعد خصم الاعفاء الشخصي</t>
  </si>
  <si>
    <t>المبلغ المستحق للضريبة لكل شريحة</t>
  </si>
  <si>
    <t>قيمة الضريبة لكل شريحة</t>
  </si>
  <si>
    <t>اجمالي الضريبة</t>
  </si>
  <si>
    <t>تامينات صاحب العمل</t>
  </si>
  <si>
    <t>سنوي</t>
  </si>
  <si>
    <t>شهري</t>
  </si>
  <si>
    <t>العامل</t>
  </si>
  <si>
    <t>الاسم</t>
  </si>
  <si>
    <t xml:space="preserve">الراتب </t>
  </si>
  <si>
    <t>ضريبة الدخل الشهري</t>
  </si>
  <si>
    <t>ضريبة الدخل السنوي</t>
  </si>
  <si>
    <t>احمد</t>
  </si>
  <si>
    <t>محمد</t>
  </si>
  <si>
    <t>حسام</t>
  </si>
  <si>
    <t>اجمالى الراتب</t>
  </si>
  <si>
    <t>الاعفاء الشخصى</t>
  </si>
  <si>
    <t>صافى الراتب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</si>
</sst>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_-* #,##0.00\-;_-* &quot;-&quot;??_-;_-@"/>
    <numFmt numFmtId="165" formatCode="_-* #,##0_-;_-* #,##0\-;_-* &quot;-&quot;_-;_-@"/>
    <numFmt numFmtId="166" formatCode="_-&quot;ج.م.‏&quot;\ * #,##0.00_-;_-&quot;ج.م.‏&quot;\ * #,##0.00\-;_-&quot;ج.م.‏&quot;\ * &quot;-&quot;??_-;_-@"/>
  </numFmts>
  <fonts count="19" x14ac:knownFonts="1">
    <font>
      <sz val="11"/>
      <color rgb="FF000000"/>
      <name val="Arial"/>
    </font>
    <font>
      <b/>
      <sz val="11"/>
      <color rgb="FF00B050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FF0000"/>
      <name val="Calibri"/>
      <family val="2"/>
    </font>
    <font>
      <b/>
      <sz val="11"/>
      <color rgb="FF0070C0"/>
      <name val="Calibri"/>
      <family val="2"/>
    </font>
    <font>
      <b/>
      <sz val="12"/>
      <color rgb="FF002060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3F3F3F"/>
      <name val="Calibri"/>
      <family val="2"/>
    </font>
    <font>
      <sz val="11"/>
      <color theme="1"/>
      <name val="Calibri"/>
      <family val="2"/>
    </font>
    <font>
      <u/>
      <sz val="11"/>
      <color rgb="FF0000FF"/>
      <name val="Arial"/>
      <family val="2"/>
    </font>
    <font>
      <b/>
      <u/>
      <sz val="16"/>
      <color rgb="FFFF0000"/>
      <name val="Arial"/>
      <family val="2"/>
    </font>
    <font>
      <b/>
      <sz val="16"/>
      <color rgb="FF000000"/>
      <name val="Arial"/>
      <family val="2"/>
    </font>
    <font>
      <b/>
      <sz val="16"/>
      <color rgb="FF0070C0"/>
      <name val="Arial"/>
      <family val="2"/>
    </font>
    <font>
      <b/>
      <u/>
      <sz val="16"/>
      <color rgb="FF0070C0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B4C6E7"/>
        <bgColor rgb="FFB4C6E7"/>
      </patternFill>
    </fill>
    <fill>
      <patternFill patternType="solid">
        <fgColor rgb="FFECECEC"/>
        <bgColor rgb="FFECECEC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67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164" fontId="3" fillId="0" borderId="0" xfId="0" applyNumberFormat="1" applyFont="1"/>
    <xf numFmtId="0" fontId="4" fillId="2" borderId="3" xfId="0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/>
    <xf numFmtId="0" fontId="8" fillId="4" borderId="3" xfId="0" applyFont="1" applyFill="1" applyBorder="1"/>
    <xf numFmtId="0" fontId="8" fillId="4" borderId="6" xfId="0" applyFont="1" applyFill="1" applyBorder="1"/>
    <xf numFmtId="9" fontId="8" fillId="5" borderId="3" xfId="0" applyNumberFormat="1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10" fontId="6" fillId="0" borderId="3" xfId="0" applyNumberFormat="1" applyFont="1" applyBorder="1" applyAlignment="1">
      <alignment horizontal="center" vertical="center"/>
    </xf>
    <xf numFmtId="9" fontId="8" fillId="6" borderId="3" xfId="0" applyNumberFormat="1" applyFont="1" applyFill="1" applyBorder="1" applyAlignment="1">
      <alignment horizontal="center"/>
    </xf>
    <xf numFmtId="10" fontId="8" fillId="6" borderId="3" xfId="0" applyNumberFormat="1" applyFont="1" applyFill="1" applyBorder="1" applyAlignment="1">
      <alignment horizontal="center"/>
    </xf>
    <xf numFmtId="0" fontId="8" fillId="4" borderId="7" xfId="0" applyFont="1" applyFill="1" applyBorder="1"/>
    <xf numFmtId="0" fontId="8" fillId="4" borderId="8" xfId="0" applyFont="1" applyFill="1" applyBorder="1"/>
    <xf numFmtId="10" fontId="8" fillId="5" borderId="3" xfId="0" applyNumberFormat="1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165" fontId="3" fillId="0" borderId="3" xfId="0" applyNumberFormat="1" applyFont="1" applyBorder="1"/>
    <xf numFmtId="9" fontId="4" fillId="7" borderId="3" xfId="0" applyNumberFormat="1" applyFont="1" applyFill="1" applyBorder="1" applyAlignment="1">
      <alignment horizontal="center" vertical="center"/>
    </xf>
    <xf numFmtId="10" fontId="6" fillId="0" borderId="3" xfId="0" applyNumberFormat="1" applyFont="1" applyBorder="1"/>
    <xf numFmtId="10" fontId="4" fillId="7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" fontId="0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/>
    <xf numFmtId="165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/>
    <xf numFmtId="10" fontId="10" fillId="0" borderId="0" xfId="0" applyNumberFormat="1" applyFont="1"/>
    <xf numFmtId="0" fontId="11" fillId="8" borderId="15" xfId="0" applyFont="1" applyFill="1" applyBorder="1" applyAlignment="1">
      <alignment horizontal="center"/>
    </xf>
    <xf numFmtId="9" fontId="10" fillId="0" borderId="0" xfId="0" applyNumberFormat="1" applyFont="1"/>
    <xf numFmtId="166" fontId="11" fillId="8" borderId="15" xfId="0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166" fontId="12" fillId="0" borderId="0" xfId="0" applyNumberFormat="1" applyFont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4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1" fillId="8" borderId="13" xfId="0" applyFont="1" applyFill="1" applyBorder="1" applyAlignment="1">
      <alignment horizontal="center"/>
    </xf>
    <xf numFmtId="0" fontId="2" fillId="0" borderId="14" xfId="0" applyFont="1" applyBorder="1"/>
    <xf numFmtId="43" fontId="0" fillId="0" borderId="0" xfId="1" applyFont="1" applyAlignment="1"/>
    <xf numFmtId="0" fontId="0" fillId="0" borderId="0" xfId="0" applyFont="1" applyAlignment="1">
      <alignment horizontal="center" vertical="center" wrapText="1"/>
    </xf>
    <xf numFmtId="165" fontId="0" fillId="0" borderId="0" xfId="0" applyNumberFormat="1" applyFont="1" applyAlignment="1"/>
    <xf numFmtId="43" fontId="0" fillId="0" borderId="0" xfId="0" applyNumberFormat="1" applyFont="1" applyAlignment="1"/>
    <xf numFmtId="0" fontId="18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1000"/>
  <sheetViews>
    <sheetView rightToLeft="1" workbookViewId="0">
      <selection activeCell="D12" sqref="D12:J13"/>
    </sheetView>
  </sheetViews>
  <sheetFormatPr defaultColWidth="12.59765625" defaultRowHeight="15" customHeight="1" x14ac:dyDescent="0.25"/>
  <cols>
    <col min="1" max="1" width="10.8984375" customWidth="1"/>
    <col min="2" max="2" width="13.3984375" customWidth="1"/>
    <col min="3" max="3" width="8.59765625" customWidth="1"/>
    <col min="4" max="4" width="9" customWidth="1"/>
    <col min="5" max="5" width="10.19921875" customWidth="1"/>
    <col min="6" max="6" width="16.3984375" customWidth="1"/>
    <col min="7" max="8" width="10.09765625" customWidth="1"/>
    <col min="9" max="9" width="9.3984375" customWidth="1"/>
    <col min="10" max="10" width="8.59765625" customWidth="1"/>
    <col min="11" max="11" width="9.3984375" customWidth="1"/>
    <col min="12" max="13" width="11.09765625" customWidth="1"/>
    <col min="14" max="14" width="11" customWidth="1"/>
    <col min="15" max="15" width="14.69921875" customWidth="1"/>
    <col min="16" max="16" width="8.59765625" customWidth="1"/>
    <col min="17" max="17" width="10.09765625" customWidth="1"/>
    <col min="18" max="26" width="14.3984375" customWidth="1"/>
  </cols>
  <sheetData>
    <row r="1" spans="1:17" ht="33" customHeight="1" x14ac:dyDescent="0.3">
      <c r="B1" s="49" t="s">
        <v>0</v>
      </c>
      <c r="C1" s="50"/>
      <c r="D1" s="1"/>
      <c r="E1" s="1"/>
      <c r="F1" s="2" t="s">
        <v>1</v>
      </c>
      <c r="I1" s="3" t="s">
        <v>2</v>
      </c>
      <c r="J1" s="51" t="s">
        <v>3</v>
      </c>
      <c r="K1" s="50"/>
      <c r="L1" s="4"/>
      <c r="M1" s="3" t="s">
        <v>4</v>
      </c>
      <c r="N1" s="52" t="s">
        <v>5</v>
      </c>
      <c r="O1" s="2" t="s">
        <v>1</v>
      </c>
    </row>
    <row r="2" spans="1:17" ht="15" customHeight="1" x14ac:dyDescent="0.3">
      <c r="A2" s="2" t="s">
        <v>6</v>
      </c>
      <c r="B2" s="2" t="s">
        <v>7</v>
      </c>
      <c r="C2" s="2" t="s">
        <v>8</v>
      </c>
      <c r="D2" s="2" t="s">
        <v>9</v>
      </c>
      <c r="E2" s="5" t="s">
        <v>10</v>
      </c>
      <c r="F2" s="6">
        <v>9000</v>
      </c>
      <c r="I2" s="4"/>
      <c r="J2" s="7" t="s">
        <v>7</v>
      </c>
      <c r="K2" s="7" t="s">
        <v>8</v>
      </c>
      <c r="L2" s="8"/>
      <c r="M2" s="4"/>
      <c r="N2" s="53"/>
      <c r="O2" s="6">
        <v>7000</v>
      </c>
      <c r="Q2" s="9"/>
    </row>
    <row r="3" spans="1:17" ht="14.25" customHeight="1" x14ac:dyDescent="0.3">
      <c r="A3" s="10">
        <v>1</v>
      </c>
      <c r="B3" s="11">
        <v>0</v>
      </c>
      <c r="C3" s="11">
        <v>15000</v>
      </c>
      <c r="D3" s="12">
        <v>0</v>
      </c>
      <c r="E3" s="13">
        <f t="shared" ref="E3:E6" si="0">C3-B3</f>
        <v>15000</v>
      </c>
      <c r="I3" s="14" t="s">
        <v>11</v>
      </c>
      <c r="J3" s="15">
        <v>0</v>
      </c>
      <c r="K3" s="16">
        <v>8000</v>
      </c>
      <c r="L3" s="16">
        <v>8000</v>
      </c>
      <c r="M3" s="17">
        <v>0</v>
      </c>
      <c r="N3" s="18">
        <v>0</v>
      </c>
    </row>
    <row r="4" spans="1:17" ht="14.25" customHeight="1" x14ac:dyDescent="0.3">
      <c r="A4" s="10">
        <v>2</v>
      </c>
      <c r="B4" s="11">
        <v>15000</v>
      </c>
      <c r="C4" s="11">
        <v>30000</v>
      </c>
      <c r="D4" s="19">
        <v>2.5000000000000001E-2</v>
      </c>
      <c r="E4" s="13">
        <f t="shared" si="0"/>
        <v>15000</v>
      </c>
      <c r="I4" s="14" t="s">
        <v>12</v>
      </c>
      <c r="J4" s="15">
        <v>8001</v>
      </c>
      <c r="K4" s="15">
        <v>30000</v>
      </c>
      <c r="L4" s="15">
        <v>22000</v>
      </c>
      <c r="M4" s="17">
        <v>0.1</v>
      </c>
      <c r="N4" s="20">
        <v>0.85</v>
      </c>
    </row>
    <row r="5" spans="1:17" ht="14.25" customHeight="1" x14ac:dyDescent="0.3">
      <c r="A5" s="10">
        <v>3</v>
      </c>
      <c r="B5" s="11">
        <v>30000</v>
      </c>
      <c r="C5" s="11">
        <v>45000</v>
      </c>
      <c r="D5" s="12">
        <v>0.1</v>
      </c>
      <c r="E5" s="13">
        <f t="shared" si="0"/>
        <v>15000</v>
      </c>
      <c r="I5" s="14" t="s">
        <v>13</v>
      </c>
      <c r="J5" s="15">
        <v>30001</v>
      </c>
      <c r="K5" s="15">
        <v>45000</v>
      </c>
      <c r="L5" s="15">
        <v>15000</v>
      </c>
      <c r="M5" s="17">
        <v>0.15</v>
      </c>
      <c r="N5" s="20">
        <v>0.45</v>
      </c>
    </row>
    <row r="6" spans="1:17" ht="14.25" customHeight="1" x14ac:dyDescent="0.3">
      <c r="A6" s="10">
        <v>4</v>
      </c>
      <c r="B6" s="11">
        <v>45000</v>
      </c>
      <c r="C6" s="11">
        <v>60000</v>
      </c>
      <c r="D6" s="12">
        <v>0.15</v>
      </c>
      <c r="E6" s="13">
        <f t="shared" si="0"/>
        <v>15000</v>
      </c>
      <c r="I6" s="14" t="s">
        <v>14</v>
      </c>
      <c r="J6" s="15">
        <v>45001</v>
      </c>
      <c r="K6" s="15">
        <v>200000</v>
      </c>
      <c r="L6" s="15">
        <v>155000</v>
      </c>
      <c r="M6" s="17">
        <v>0.2</v>
      </c>
      <c r="N6" s="21">
        <v>7.4999999999999997E-2</v>
      </c>
    </row>
    <row r="7" spans="1:17" ht="14.25" customHeight="1" x14ac:dyDescent="0.3">
      <c r="A7" s="10">
        <v>5</v>
      </c>
      <c r="B7" s="11">
        <v>60000</v>
      </c>
      <c r="C7" s="11">
        <v>200000</v>
      </c>
      <c r="D7" s="12">
        <v>0.2</v>
      </c>
      <c r="E7" s="13">
        <f>C7-B10</f>
        <v>200000</v>
      </c>
      <c r="I7" s="14" t="s">
        <v>15</v>
      </c>
      <c r="J7" s="22">
        <v>200001</v>
      </c>
      <c r="K7" s="23"/>
      <c r="L7" s="23"/>
      <c r="M7" s="24">
        <v>0.22500000000000001</v>
      </c>
      <c r="N7" s="25"/>
    </row>
    <row r="8" spans="1:17" ht="14.25" customHeight="1" x14ac:dyDescent="0.3">
      <c r="A8" s="10">
        <v>6</v>
      </c>
      <c r="B8" s="11">
        <v>200000</v>
      </c>
      <c r="C8" s="11">
        <v>400000</v>
      </c>
      <c r="D8" s="26">
        <v>0.22500000000000001</v>
      </c>
      <c r="E8" s="13">
        <f>C8-B8</f>
        <v>200000</v>
      </c>
    </row>
    <row r="9" spans="1:17" ht="14.25" customHeight="1" x14ac:dyDescent="0.25">
      <c r="A9" s="10">
        <v>7</v>
      </c>
      <c r="B9" s="11">
        <v>400001</v>
      </c>
      <c r="C9" s="11"/>
      <c r="D9" s="12">
        <v>0.25</v>
      </c>
      <c r="E9" s="13" t="s">
        <v>16</v>
      </c>
    </row>
    <row r="10" spans="1:17" ht="14.25" customHeight="1" x14ac:dyDescent="0.3">
      <c r="D10" s="1"/>
      <c r="E10" s="1"/>
    </row>
    <row r="11" spans="1:17" ht="14.25" customHeight="1" x14ac:dyDescent="0.3">
      <c r="D11" s="1"/>
      <c r="E11" s="1"/>
    </row>
    <row r="12" spans="1:17" ht="32.25" customHeight="1" x14ac:dyDescent="0.3">
      <c r="A12" s="49" t="s">
        <v>0</v>
      </c>
      <c r="B12" s="50"/>
      <c r="C12" s="54" t="s">
        <v>17</v>
      </c>
      <c r="D12" s="55" t="s">
        <v>18</v>
      </c>
      <c r="E12" s="56"/>
      <c r="F12" s="56"/>
      <c r="G12" s="56"/>
      <c r="H12" s="56"/>
      <c r="I12" s="56"/>
      <c r="J12" s="57"/>
    </row>
    <row r="13" spans="1:17" ht="14.25" customHeight="1" x14ac:dyDescent="0.25">
      <c r="A13" s="2" t="s">
        <v>19</v>
      </c>
      <c r="B13" s="2" t="s">
        <v>8</v>
      </c>
      <c r="C13" s="53"/>
      <c r="D13" s="58"/>
      <c r="E13" s="58"/>
      <c r="F13" s="58"/>
      <c r="G13" s="58"/>
      <c r="H13" s="58"/>
      <c r="I13" s="58"/>
      <c r="J13" s="59"/>
    </row>
    <row r="14" spans="1:17" ht="14.25" customHeight="1" x14ac:dyDescent="0.3">
      <c r="A14" s="27">
        <v>600000</v>
      </c>
      <c r="B14" s="27">
        <v>700000</v>
      </c>
      <c r="C14" s="10">
        <v>2</v>
      </c>
      <c r="D14" s="28">
        <v>0</v>
      </c>
      <c r="E14" s="19">
        <v>2.5000000000000001E-2</v>
      </c>
      <c r="F14" s="12">
        <v>0.1</v>
      </c>
      <c r="G14" s="12">
        <v>0.15</v>
      </c>
      <c r="H14" s="12">
        <v>0.2</v>
      </c>
      <c r="I14" s="29">
        <v>0.22500000000000001</v>
      </c>
      <c r="J14" s="12">
        <v>0.25</v>
      </c>
      <c r="K14" s="11">
        <v>30000</v>
      </c>
    </row>
    <row r="15" spans="1:17" ht="14.25" customHeight="1" x14ac:dyDescent="0.3">
      <c r="A15" s="27">
        <v>700000</v>
      </c>
      <c r="B15" s="27">
        <v>800000</v>
      </c>
      <c r="C15" s="10">
        <v>3</v>
      </c>
      <c r="D15" s="28">
        <v>0</v>
      </c>
      <c r="E15" s="30">
        <v>2.5000000000000001E-2</v>
      </c>
      <c r="F15" s="12">
        <v>0.1</v>
      </c>
      <c r="G15" s="12">
        <v>0.15</v>
      </c>
      <c r="H15" s="12">
        <v>0.2</v>
      </c>
      <c r="I15" s="29">
        <v>0.22500000000000001</v>
      </c>
      <c r="J15" s="12">
        <v>0.25</v>
      </c>
      <c r="K15" s="11">
        <v>45000</v>
      </c>
    </row>
    <row r="16" spans="1:17" ht="14.25" customHeight="1" x14ac:dyDescent="0.3">
      <c r="A16" s="27">
        <v>800000</v>
      </c>
      <c r="B16" s="27">
        <v>900000</v>
      </c>
      <c r="C16" s="10">
        <v>4</v>
      </c>
      <c r="D16" s="28">
        <v>0</v>
      </c>
      <c r="E16" s="30">
        <v>2.5000000000000001E-2</v>
      </c>
      <c r="F16" s="28">
        <v>0.1</v>
      </c>
      <c r="G16" s="12">
        <v>0.15</v>
      </c>
      <c r="H16" s="12">
        <v>0.2</v>
      </c>
      <c r="I16" s="29">
        <v>0.22500000000000001</v>
      </c>
      <c r="J16" s="12">
        <v>0.25</v>
      </c>
      <c r="K16" s="11">
        <v>60000</v>
      </c>
    </row>
    <row r="17" spans="1:11" ht="14.25" customHeight="1" x14ac:dyDescent="0.3">
      <c r="A17" s="27">
        <v>900000</v>
      </c>
      <c r="B17" s="27">
        <v>1000000</v>
      </c>
      <c r="C17" s="10">
        <v>5</v>
      </c>
      <c r="D17" s="28">
        <v>0</v>
      </c>
      <c r="E17" s="30">
        <v>2.5000000000000001E-2</v>
      </c>
      <c r="F17" s="28">
        <v>0.1</v>
      </c>
      <c r="G17" s="28">
        <v>0.15</v>
      </c>
      <c r="H17" s="12">
        <v>0.2</v>
      </c>
      <c r="I17" s="29">
        <v>0.22500000000000001</v>
      </c>
      <c r="J17" s="12">
        <v>0.25</v>
      </c>
      <c r="K17" s="11">
        <v>200000</v>
      </c>
    </row>
    <row r="18" spans="1:11" ht="14.25" customHeight="1" x14ac:dyDescent="0.3">
      <c r="A18" s="27">
        <v>1000000</v>
      </c>
      <c r="B18" s="27"/>
      <c r="C18" s="10">
        <v>6</v>
      </c>
      <c r="D18" s="28">
        <v>0</v>
      </c>
      <c r="E18" s="30">
        <v>2.5000000000000001E-2</v>
      </c>
      <c r="F18" s="28">
        <v>0.1</v>
      </c>
      <c r="G18" s="28">
        <v>0.15</v>
      </c>
      <c r="H18" s="28">
        <v>0.2</v>
      </c>
      <c r="I18" s="29">
        <v>0.22500000000000001</v>
      </c>
      <c r="J18" s="12">
        <v>0.25</v>
      </c>
      <c r="K18" s="11">
        <v>400000</v>
      </c>
    </row>
    <row r="19" spans="1:11" ht="14.25" customHeight="1" x14ac:dyDescent="0.3">
      <c r="D19" s="1"/>
      <c r="E19" s="1"/>
    </row>
    <row r="20" spans="1:11" ht="14.25" customHeight="1" x14ac:dyDescent="0.3">
      <c r="D20" s="1"/>
      <c r="E20" s="1"/>
    </row>
    <row r="21" spans="1:11" ht="14.25" customHeight="1" x14ac:dyDescent="0.3">
      <c r="D21" s="1"/>
      <c r="E21" s="1"/>
    </row>
    <row r="22" spans="1:11" ht="14.25" customHeight="1" x14ac:dyDescent="0.3">
      <c r="D22" s="1"/>
      <c r="E22" s="1"/>
    </row>
    <row r="23" spans="1:11" ht="14.25" customHeight="1" x14ac:dyDescent="0.3">
      <c r="D23" s="1"/>
      <c r="E23" s="1"/>
    </row>
    <row r="24" spans="1:11" ht="14.25" customHeight="1" x14ac:dyDescent="0.3">
      <c r="D24" s="1"/>
      <c r="E24" s="1"/>
    </row>
    <row r="25" spans="1:11" ht="14.25" customHeight="1" x14ac:dyDescent="0.3">
      <c r="D25" s="1"/>
      <c r="E25" s="1"/>
    </row>
    <row r="26" spans="1:11" ht="14.25" customHeight="1" x14ac:dyDescent="0.3">
      <c r="D26" s="1"/>
      <c r="E26" s="1"/>
    </row>
    <row r="27" spans="1:11" ht="14.25" customHeight="1" x14ac:dyDescent="0.3">
      <c r="D27" s="1"/>
      <c r="E27" s="1"/>
    </row>
    <row r="28" spans="1:11" ht="14.25" customHeight="1" x14ac:dyDescent="0.3">
      <c r="D28" s="1"/>
      <c r="E28" s="1"/>
    </row>
    <row r="29" spans="1:11" ht="14.25" customHeight="1" x14ac:dyDescent="0.3">
      <c r="D29" s="1"/>
      <c r="E29" s="1"/>
    </row>
    <row r="30" spans="1:11" ht="14.25" customHeight="1" x14ac:dyDescent="0.3">
      <c r="D30" s="1"/>
      <c r="E30" s="1"/>
    </row>
    <row r="31" spans="1:11" ht="14.25" customHeight="1" x14ac:dyDescent="0.3">
      <c r="D31" s="1"/>
      <c r="E31" s="1"/>
    </row>
    <row r="32" spans="1:11" ht="14.25" customHeight="1" x14ac:dyDescent="0.3">
      <c r="D32" s="1"/>
      <c r="E32" s="1"/>
    </row>
    <row r="33" spans="4:5" ht="14.25" customHeight="1" x14ac:dyDescent="0.3">
      <c r="D33" s="1"/>
      <c r="E33" s="1"/>
    </row>
    <row r="34" spans="4:5" ht="14.25" customHeight="1" x14ac:dyDescent="0.3">
      <c r="D34" s="1"/>
      <c r="E34" s="1"/>
    </row>
    <row r="35" spans="4:5" ht="14.25" customHeight="1" x14ac:dyDescent="0.3">
      <c r="D35" s="1"/>
      <c r="E35" s="1"/>
    </row>
    <row r="36" spans="4:5" ht="14.25" customHeight="1" x14ac:dyDescent="0.3">
      <c r="D36" s="1"/>
      <c r="E36" s="1"/>
    </row>
    <row r="37" spans="4:5" ht="14.25" customHeight="1" x14ac:dyDescent="0.3">
      <c r="D37" s="1"/>
      <c r="E37" s="1"/>
    </row>
    <row r="38" spans="4:5" ht="14.25" customHeight="1" x14ac:dyDescent="0.3">
      <c r="D38" s="1"/>
      <c r="E38" s="1"/>
    </row>
    <row r="39" spans="4:5" ht="14.25" customHeight="1" x14ac:dyDescent="0.3">
      <c r="D39" s="1"/>
      <c r="E39" s="1"/>
    </row>
    <row r="40" spans="4:5" ht="14.25" customHeight="1" x14ac:dyDescent="0.3">
      <c r="D40" s="1"/>
      <c r="E40" s="1"/>
    </row>
    <row r="41" spans="4:5" ht="14.25" customHeight="1" x14ac:dyDescent="0.3">
      <c r="D41" s="1"/>
      <c r="E41" s="1"/>
    </row>
    <row r="42" spans="4:5" ht="14.25" customHeight="1" x14ac:dyDescent="0.3">
      <c r="D42" s="1"/>
      <c r="E42" s="1"/>
    </row>
    <row r="43" spans="4:5" ht="14.25" customHeight="1" x14ac:dyDescent="0.3">
      <c r="D43" s="1"/>
      <c r="E43" s="1"/>
    </row>
    <row r="44" spans="4:5" ht="14.25" customHeight="1" x14ac:dyDescent="0.3">
      <c r="D44" s="1"/>
      <c r="E44" s="1"/>
    </row>
    <row r="45" spans="4:5" ht="14.25" customHeight="1" x14ac:dyDescent="0.3">
      <c r="D45" s="1"/>
      <c r="E45" s="1"/>
    </row>
    <row r="46" spans="4:5" ht="14.25" customHeight="1" x14ac:dyDescent="0.3">
      <c r="D46" s="1"/>
      <c r="E46" s="1"/>
    </row>
    <row r="47" spans="4:5" ht="14.25" customHeight="1" x14ac:dyDescent="0.3">
      <c r="D47" s="1"/>
      <c r="E47" s="1"/>
    </row>
    <row r="48" spans="4:5" ht="14.25" customHeight="1" x14ac:dyDescent="0.3">
      <c r="D48" s="1"/>
      <c r="E48" s="1"/>
    </row>
    <row r="49" spans="4:5" ht="14.25" customHeight="1" x14ac:dyDescent="0.3">
      <c r="D49" s="1"/>
      <c r="E49" s="1"/>
    </row>
    <row r="50" spans="4:5" ht="14.25" customHeight="1" x14ac:dyDescent="0.3">
      <c r="D50" s="1"/>
      <c r="E50" s="1"/>
    </row>
    <row r="51" spans="4:5" ht="14.25" customHeight="1" x14ac:dyDescent="0.3">
      <c r="D51" s="1"/>
      <c r="E51" s="1"/>
    </row>
    <row r="52" spans="4:5" ht="14.25" customHeight="1" x14ac:dyDescent="0.3">
      <c r="D52" s="1"/>
      <c r="E52" s="1"/>
    </row>
    <row r="53" spans="4:5" ht="14.25" customHeight="1" x14ac:dyDescent="0.3">
      <c r="D53" s="1"/>
      <c r="E53" s="1"/>
    </row>
    <row r="54" spans="4:5" ht="14.25" customHeight="1" x14ac:dyDescent="0.3">
      <c r="D54" s="1"/>
      <c r="E54" s="1"/>
    </row>
    <row r="55" spans="4:5" ht="14.25" customHeight="1" x14ac:dyDescent="0.3">
      <c r="D55" s="1"/>
      <c r="E55" s="1"/>
    </row>
    <row r="56" spans="4:5" ht="14.25" customHeight="1" x14ac:dyDescent="0.3">
      <c r="D56" s="1"/>
      <c r="E56" s="1"/>
    </row>
    <row r="57" spans="4:5" ht="14.25" customHeight="1" x14ac:dyDescent="0.3">
      <c r="D57" s="1"/>
      <c r="E57" s="1"/>
    </row>
    <row r="58" spans="4:5" ht="14.25" customHeight="1" x14ac:dyDescent="0.3">
      <c r="D58" s="1"/>
      <c r="E58" s="1"/>
    </row>
    <row r="59" spans="4:5" ht="14.25" customHeight="1" x14ac:dyDescent="0.3">
      <c r="D59" s="1"/>
      <c r="E59" s="1"/>
    </row>
    <row r="60" spans="4:5" ht="14.25" customHeight="1" x14ac:dyDescent="0.3">
      <c r="D60" s="1"/>
      <c r="E60" s="1"/>
    </row>
    <row r="61" spans="4:5" ht="14.25" customHeight="1" x14ac:dyDescent="0.3">
      <c r="D61" s="1"/>
      <c r="E61" s="1"/>
    </row>
    <row r="62" spans="4:5" ht="14.25" customHeight="1" x14ac:dyDescent="0.3">
      <c r="D62" s="1"/>
      <c r="E62" s="1"/>
    </row>
    <row r="63" spans="4:5" ht="14.25" customHeight="1" x14ac:dyDescent="0.3">
      <c r="D63" s="1"/>
      <c r="E63" s="1"/>
    </row>
    <row r="64" spans="4:5" ht="14.25" customHeight="1" x14ac:dyDescent="0.3">
      <c r="D64" s="1"/>
      <c r="E64" s="1"/>
    </row>
    <row r="65" spans="4:5" ht="14.25" customHeight="1" x14ac:dyDescent="0.3">
      <c r="D65" s="1"/>
      <c r="E65" s="1"/>
    </row>
    <row r="66" spans="4:5" ht="14.25" customHeight="1" x14ac:dyDescent="0.3">
      <c r="D66" s="1"/>
      <c r="E66" s="1"/>
    </row>
    <row r="67" spans="4:5" ht="14.25" customHeight="1" x14ac:dyDescent="0.3">
      <c r="D67" s="1"/>
      <c r="E67" s="1"/>
    </row>
    <row r="68" spans="4:5" ht="14.25" customHeight="1" x14ac:dyDescent="0.3">
      <c r="D68" s="1"/>
      <c r="E68" s="1"/>
    </row>
    <row r="69" spans="4:5" ht="14.25" customHeight="1" x14ac:dyDescent="0.3">
      <c r="D69" s="1"/>
      <c r="E69" s="1"/>
    </row>
    <row r="70" spans="4:5" ht="14.25" customHeight="1" x14ac:dyDescent="0.3">
      <c r="D70" s="1"/>
      <c r="E70" s="1"/>
    </row>
    <row r="71" spans="4:5" ht="14.25" customHeight="1" x14ac:dyDescent="0.3">
      <c r="D71" s="1"/>
      <c r="E71" s="1"/>
    </row>
    <row r="72" spans="4:5" ht="14.25" customHeight="1" x14ac:dyDescent="0.3">
      <c r="D72" s="1"/>
      <c r="E72" s="1"/>
    </row>
    <row r="73" spans="4:5" ht="14.25" customHeight="1" x14ac:dyDescent="0.3">
      <c r="D73" s="1"/>
      <c r="E73" s="1"/>
    </row>
    <row r="74" spans="4:5" ht="14.25" customHeight="1" x14ac:dyDescent="0.3">
      <c r="D74" s="1"/>
      <c r="E74" s="1"/>
    </row>
    <row r="75" spans="4:5" ht="14.25" customHeight="1" x14ac:dyDescent="0.3">
      <c r="D75" s="1"/>
      <c r="E75" s="1"/>
    </row>
    <row r="76" spans="4:5" ht="14.25" customHeight="1" x14ac:dyDescent="0.3">
      <c r="D76" s="1"/>
      <c r="E76" s="1"/>
    </row>
    <row r="77" spans="4:5" ht="14.25" customHeight="1" x14ac:dyDescent="0.3">
      <c r="D77" s="1"/>
      <c r="E77" s="1"/>
    </row>
    <row r="78" spans="4:5" ht="14.25" customHeight="1" x14ac:dyDescent="0.3">
      <c r="D78" s="1"/>
      <c r="E78" s="1"/>
    </row>
    <row r="79" spans="4:5" ht="14.25" customHeight="1" x14ac:dyDescent="0.3">
      <c r="D79" s="1"/>
      <c r="E79" s="1"/>
    </row>
    <row r="80" spans="4:5" ht="14.25" customHeight="1" x14ac:dyDescent="0.3">
      <c r="D80" s="1"/>
      <c r="E80" s="1"/>
    </row>
    <row r="81" spans="4:5" ht="14.25" customHeight="1" x14ac:dyDescent="0.3">
      <c r="D81" s="1"/>
      <c r="E81" s="1"/>
    </row>
    <row r="82" spans="4:5" ht="14.25" customHeight="1" x14ac:dyDescent="0.3">
      <c r="D82" s="1"/>
      <c r="E82" s="1"/>
    </row>
    <row r="83" spans="4:5" ht="14.25" customHeight="1" x14ac:dyDescent="0.3">
      <c r="D83" s="1"/>
      <c r="E83" s="1"/>
    </row>
    <row r="84" spans="4:5" ht="14.25" customHeight="1" x14ac:dyDescent="0.3">
      <c r="D84" s="1"/>
      <c r="E84" s="1"/>
    </row>
    <row r="85" spans="4:5" ht="14.25" customHeight="1" x14ac:dyDescent="0.3">
      <c r="D85" s="1"/>
      <c r="E85" s="1"/>
    </row>
    <row r="86" spans="4:5" ht="14.25" customHeight="1" x14ac:dyDescent="0.3">
      <c r="D86" s="1"/>
      <c r="E86" s="1"/>
    </row>
    <row r="87" spans="4:5" ht="14.25" customHeight="1" x14ac:dyDescent="0.3">
      <c r="D87" s="1"/>
      <c r="E87" s="1"/>
    </row>
    <row r="88" spans="4:5" ht="14.25" customHeight="1" x14ac:dyDescent="0.3">
      <c r="D88" s="1"/>
      <c r="E88" s="1"/>
    </row>
    <row r="89" spans="4:5" ht="14.25" customHeight="1" x14ac:dyDescent="0.3">
      <c r="D89" s="1"/>
      <c r="E89" s="1"/>
    </row>
    <row r="90" spans="4:5" ht="14.25" customHeight="1" x14ac:dyDescent="0.3">
      <c r="D90" s="1"/>
      <c r="E90" s="1"/>
    </row>
    <row r="91" spans="4:5" ht="14.25" customHeight="1" x14ac:dyDescent="0.3">
      <c r="D91" s="1"/>
      <c r="E91" s="1"/>
    </row>
    <row r="92" spans="4:5" ht="14.25" customHeight="1" x14ac:dyDescent="0.3">
      <c r="D92" s="1"/>
      <c r="E92" s="1"/>
    </row>
    <row r="93" spans="4:5" ht="14.25" customHeight="1" x14ac:dyDescent="0.3">
      <c r="D93" s="1"/>
      <c r="E93" s="1"/>
    </row>
    <row r="94" spans="4:5" ht="14.25" customHeight="1" x14ac:dyDescent="0.3">
      <c r="D94" s="1"/>
      <c r="E94" s="1"/>
    </row>
    <row r="95" spans="4:5" ht="14.25" customHeight="1" x14ac:dyDescent="0.3">
      <c r="D95" s="1"/>
      <c r="E95" s="1"/>
    </row>
    <row r="96" spans="4:5" ht="14.25" customHeight="1" x14ac:dyDescent="0.3">
      <c r="D96" s="1"/>
      <c r="E96" s="1"/>
    </row>
    <row r="97" spans="4:5" ht="14.25" customHeight="1" x14ac:dyDescent="0.3">
      <c r="D97" s="1"/>
      <c r="E97" s="1"/>
    </row>
    <row r="98" spans="4:5" ht="14.25" customHeight="1" x14ac:dyDescent="0.3">
      <c r="D98" s="1"/>
      <c r="E98" s="1"/>
    </row>
    <row r="99" spans="4:5" ht="14.25" customHeight="1" x14ac:dyDescent="0.3">
      <c r="D99" s="1"/>
      <c r="E99" s="1"/>
    </row>
    <row r="100" spans="4:5" ht="14.25" customHeight="1" x14ac:dyDescent="0.3">
      <c r="D100" s="1"/>
      <c r="E100" s="1"/>
    </row>
    <row r="101" spans="4:5" ht="14.25" customHeight="1" x14ac:dyDescent="0.3">
      <c r="D101" s="1"/>
      <c r="E101" s="1"/>
    </row>
    <row r="102" spans="4:5" ht="14.25" customHeight="1" x14ac:dyDescent="0.3">
      <c r="D102" s="1"/>
      <c r="E102" s="1"/>
    </row>
    <row r="103" spans="4:5" ht="14.25" customHeight="1" x14ac:dyDescent="0.3">
      <c r="D103" s="1"/>
      <c r="E103" s="1"/>
    </row>
    <row r="104" spans="4:5" ht="14.25" customHeight="1" x14ac:dyDescent="0.3">
      <c r="D104" s="1"/>
      <c r="E104" s="1"/>
    </row>
    <row r="105" spans="4:5" ht="14.25" customHeight="1" x14ac:dyDescent="0.3">
      <c r="D105" s="1"/>
      <c r="E105" s="1"/>
    </row>
    <row r="106" spans="4:5" ht="14.25" customHeight="1" x14ac:dyDescent="0.3">
      <c r="D106" s="1"/>
      <c r="E106" s="1"/>
    </row>
    <row r="107" spans="4:5" ht="14.25" customHeight="1" x14ac:dyDescent="0.3">
      <c r="D107" s="1"/>
      <c r="E107" s="1"/>
    </row>
    <row r="108" spans="4:5" ht="14.25" customHeight="1" x14ac:dyDescent="0.3">
      <c r="D108" s="1"/>
      <c r="E108" s="1"/>
    </row>
    <row r="109" spans="4:5" ht="14.25" customHeight="1" x14ac:dyDescent="0.3">
      <c r="D109" s="1"/>
      <c r="E109" s="1"/>
    </row>
    <row r="110" spans="4:5" ht="14.25" customHeight="1" x14ac:dyDescent="0.3">
      <c r="D110" s="1"/>
      <c r="E110" s="1"/>
    </row>
    <row r="111" spans="4:5" ht="14.25" customHeight="1" x14ac:dyDescent="0.3">
      <c r="D111" s="1"/>
      <c r="E111" s="1"/>
    </row>
    <row r="112" spans="4:5" ht="14.25" customHeight="1" x14ac:dyDescent="0.3">
      <c r="D112" s="1"/>
      <c r="E112" s="1"/>
    </row>
    <row r="113" spans="4:5" ht="14.25" customHeight="1" x14ac:dyDescent="0.3">
      <c r="D113" s="1"/>
      <c r="E113" s="1"/>
    </row>
    <row r="114" spans="4:5" ht="14.25" customHeight="1" x14ac:dyDescent="0.3">
      <c r="D114" s="1"/>
      <c r="E114" s="1"/>
    </row>
    <row r="115" spans="4:5" ht="14.25" customHeight="1" x14ac:dyDescent="0.3">
      <c r="D115" s="1"/>
      <c r="E115" s="1"/>
    </row>
    <row r="116" spans="4:5" ht="14.25" customHeight="1" x14ac:dyDescent="0.3">
      <c r="D116" s="1"/>
      <c r="E116" s="1"/>
    </row>
    <row r="117" spans="4:5" ht="14.25" customHeight="1" x14ac:dyDescent="0.3">
      <c r="D117" s="1"/>
      <c r="E117" s="1"/>
    </row>
    <row r="118" spans="4:5" ht="14.25" customHeight="1" x14ac:dyDescent="0.3">
      <c r="D118" s="1"/>
      <c r="E118" s="1"/>
    </row>
    <row r="119" spans="4:5" ht="14.25" customHeight="1" x14ac:dyDescent="0.3">
      <c r="D119" s="1"/>
      <c r="E119" s="1"/>
    </row>
    <row r="120" spans="4:5" ht="14.25" customHeight="1" x14ac:dyDescent="0.3">
      <c r="D120" s="1"/>
      <c r="E120" s="1"/>
    </row>
    <row r="121" spans="4:5" ht="14.25" customHeight="1" x14ac:dyDescent="0.3">
      <c r="D121" s="1"/>
      <c r="E121" s="1"/>
    </row>
    <row r="122" spans="4:5" ht="14.25" customHeight="1" x14ac:dyDescent="0.3">
      <c r="D122" s="1"/>
      <c r="E122" s="1"/>
    </row>
    <row r="123" spans="4:5" ht="14.25" customHeight="1" x14ac:dyDescent="0.3">
      <c r="D123" s="1"/>
      <c r="E123" s="1"/>
    </row>
    <row r="124" spans="4:5" ht="14.25" customHeight="1" x14ac:dyDescent="0.3">
      <c r="D124" s="1"/>
      <c r="E124" s="1"/>
    </row>
    <row r="125" spans="4:5" ht="14.25" customHeight="1" x14ac:dyDescent="0.3">
      <c r="D125" s="1"/>
      <c r="E125" s="1"/>
    </row>
    <row r="126" spans="4:5" ht="14.25" customHeight="1" x14ac:dyDescent="0.3">
      <c r="D126" s="1"/>
      <c r="E126" s="1"/>
    </row>
    <row r="127" spans="4:5" ht="14.25" customHeight="1" x14ac:dyDescent="0.3">
      <c r="D127" s="1"/>
      <c r="E127" s="1"/>
    </row>
    <row r="128" spans="4:5" ht="14.25" customHeight="1" x14ac:dyDescent="0.3">
      <c r="D128" s="1"/>
      <c r="E128" s="1"/>
    </row>
    <row r="129" spans="4:5" ht="14.25" customHeight="1" x14ac:dyDescent="0.3">
      <c r="D129" s="1"/>
      <c r="E129" s="1"/>
    </row>
    <row r="130" spans="4:5" ht="14.25" customHeight="1" x14ac:dyDescent="0.3">
      <c r="D130" s="1"/>
      <c r="E130" s="1"/>
    </row>
    <row r="131" spans="4:5" ht="14.25" customHeight="1" x14ac:dyDescent="0.3">
      <c r="D131" s="1"/>
      <c r="E131" s="1"/>
    </row>
    <row r="132" spans="4:5" ht="14.25" customHeight="1" x14ac:dyDescent="0.3">
      <c r="D132" s="1"/>
      <c r="E132" s="1"/>
    </row>
    <row r="133" spans="4:5" ht="14.25" customHeight="1" x14ac:dyDescent="0.3">
      <c r="D133" s="1"/>
      <c r="E133" s="1"/>
    </row>
    <row r="134" spans="4:5" ht="14.25" customHeight="1" x14ac:dyDescent="0.3">
      <c r="D134" s="1"/>
      <c r="E134" s="1"/>
    </row>
    <row r="135" spans="4:5" ht="14.25" customHeight="1" x14ac:dyDescent="0.3">
      <c r="D135" s="1"/>
      <c r="E135" s="1"/>
    </row>
    <row r="136" spans="4:5" ht="14.25" customHeight="1" x14ac:dyDescent="0.3">
      <c r="D136" s="1"/>
      <c r="E136" s="1"/>
    </row>
    <row r="137" spans="4:5" ht="14.25" customHeight="1" x14ac:dyDescent="0.3">
      <c r="D137" s="1"/>
      <c r="E137" s="1"/>
    </row>
    <row r="138" spans="4:5" ht="14.25" customHeight="1" x14ac:dyDescent="0.3">
      <c r="D138" s="1"/>
      <c r="E138" s="1"/>
    </row>
    <row r="139" spans="4:5" ht="14.25" customHeight="1" x14ac:dyDescent="0.3">
      <c r="D139" s="1"/>
      <c r="E139" s="1"/>
    </row>
    <row r="140" spans="4:5" ht="14.25" customHeight="1" x14ac:dyDescent="0.3">
      <c r="D140" s="1"/>
      <c r="E140" s="1"/>
    </row>
    <row r="141" spans="4:5" ht="14.25" customHeight="1" x14ac:dyDescent="0.3">
      <c r="D141" s="1"/>
      <c r="E141" s="1"/>
    </row>
    <row r="142" spans="4:5" ht="14.25" customHeight="1" x14ac:dyDescent="0.3">
      <c r="D142" s="1"/>
      <c r="E142" s="1"/>
    </row>
    <row r="143" spans="4:5" ht="14.25" customHeight="1" x14ac:dyDescent="0.3">
      <c r="D143" s="1"/>
      <c r="E143" s="1"/>
    </row>
    <row r="144" spans="4:5" ht="14.25" customHeight="1" x14ac:dyDescent="0.3">
      <c r="D144" s="1"/>
      <c r="E144" s="1"/>
    </row>
    <row r="145" spans="4:5" ht="14.25" customHeight="1" x14ac:dyDescent="0.3">
      <c r="D145" s="1"/>
      <c r="E145" s="1"/>
    </row>
    <row r="146" spans="4:5" ht="14.25" customHeight="1" x14ac:dyDescent="0.3">
      <c r="D146" s="1"/>
      <c r="E146" s="1"/>
    </row>
    <row r="147" spans="4:5" ht="14.25" customHeight="1" x14ac:dyDescent="0.3">
      <c r="D147" s="1"/>
      <c r="E147" s="1"/>
    </row>
    <row r="148" spans="4:5" ht="14.25" customHeight="1" x14ac:dyDescent="0.3">
      <c r="D148" s="1"/>
      <c r="E148" s="1"/>
    </row>
    <row r="149" spans="4:5" ht="14.25" customHeight="1" x14ac:dyDescent="0.3">
      <c r="D149" s="1"/>
      <c r="E149" s="1"/>
    </row>
    <row r="150" spans="4:5" ht="14.25" customHeight="1" x14ac:dyDescent="0.3">
      <c r="D150" s="1"/>
      <c r="E150" s="1"/>
    </row>
    <row r="151" spans="4:5" ht="14.25" customHeight="1" x14ac:dyDescent="0.3">
      <c r="D151" s="1"/>
      <c r="E151" s="1"/>
    </row>
    <row r="152" spans="4:5" ht="14.25" customHeight="1" x14ac:dyDescent="0.3">
      <c r="D152" s="1"/>
      <c r="E152" s="1"/>
    </row>
    <row r="153" spans="4:5" ht="14.25" customHeight="1" x14ac:dyDescent="0.3">
      <c r="D153" s="1"/>
      <c r="E153" s="1"/>
    </row>
    <row r="154" spans="4:5" ht="14.25" customHeight="1" x14ac:dyDescent="0.3">
      <c r="D154" s="1"/>
      <c r="E154" s="1"/>
    </row>
    <row r="155" spans="4:5" ht="14.25" customHeight="1" x14ac:dyDescent="0.3">
      <c r="D155" s="1"/>
      <c r="E155" s="1"/>
    </row>
    <row r="156" spans="4:5" ht="14.25" customHeight="1" x14ac:dyDescent="0.3">
      <c r="D156" s="1"/>
      <c r="E156" s="1"/>
    </row>
    <row r="157" spans="4:5" ht="14.25" customHeight="1" x14ac:dyDescent="0.3">
      <c r="D157" s="1"/>
      <c r="E157" s="1"/>
    </row>
    <row r="158" spans="4:5" ht="14.25" customHeight="1" x14ac:dyDescent="0.3">
      <c r="D158" s="1"/>
      <c r="E158" s="1"/>
    </row>
    <row r="159" spans="4:5" ht="14.25" customHeight="1" x14ac:dyDescent="0.3">
      <c r="D159" s="1"/>
      <c r="E159" s="1"/>
    </row>
    <row r="160" spans="4:5" ht="14.25" customHeight="1" x14ac:dyDescent="0.3">
      <c r="D160" s="1"/>
      <c r="E160" s="1"/>
    </row>
    <row r="161" spans="4:5" ht="14.25" customHeight="1" x14ac:dyDescent="0.3">
      <c r="D161" s="1"/>
      <c r="E161" s="1"/>
    </row>
    <row r="162" spans="4:5" ht="14.25" customHeight="1" x14ac:dyDescent="0.3">
      <c r="D162" s="1"/>
      <c r="E162" s="1"/>
    </row>
    <row r="163" spans="4:5" ht="14.25" customHeight="1" x14ac:dyDescent="0.3">
      <c r="D163" s="1"/>
      <c r="E163" s="1"/>
    </row>
    <row r="164" spans="4:5" ht="14.25" customHeight="1" x14ac:dyDescent="0.3">
      <c r="D164" s="1"/>
      <c r="E164" s="1"/>
    </row>
    <row r="165" spans="4:5" ht="14.25" customHeight="1" x14ac:dyDescent="0.3">
      <c r="D165" s="1"/>
      <c r="E165" s="1"/>
    </row>
    <row r="166" spans="4:5" ht="14.25" customHeight="1" x14ac:dyDescent="0.3">
      <c r="D166" s="1"/>
      <c r="E166" s="1"/>
    </row>
    <row r="167" spans="4:5" ht="14.25" customHeight="1" x14ac:dyDescent="0.3">
      <c r="D167" s="1"/>
      <c r="E167" s="1"/>
    </row>
    <row r="168" spans="4:5" ht="14.25" customHeight="1" x14ac:dyDescent="0.3">
      <c r="D168" s="1"/>
      <c r="E168" s="1"/>
    </row>
    <row r="169" spans="4:5" ht="14.25" customHeight="1" x14ac:dyDescent="0.3">
      <c r="D169" s="1"/>
      <c r="E169" s="1"/>
    </row>
    <row r="170" spans="4:5" ht="14.25" customHeight="1" x14ac:dyDescent="0.3">
      <c r="D170" s="1"/>
      <c r="E170" s="1"/>
    </row>
    <row r="171" spans="4:5" ht="14.25" customHeight="1" x14ac:dyDescent="0.3">
      <c r="D171" s="1"/>
      <c r="E171" s="1"/>
    </row>
    <row r="172" spans="4:5" ht="14.25" customHeight="1" x14ac:dyDescent="0.3">
      <c r="D172" s="1"/>
      <c r="E172" s="1"/>
    </row>
    <row r="173" spans="4:5" ht="14.25" customHeight="1" x14ac:dyDescent="0.3">
      <c r="D173" s="1"/>
      <c r="E173" s="1"/>
    </row>
    <row r="174" spans="4:5" ht="14.25" customHeight="1" x14ac:dyDescent="0.3">
      <c r="D174" s="1"/>
      <c r="E174" s="1"/>
    </row>
    <row r="175" spans="4:5" ht="14.25" customHeight="1" x14ac:dyDescent="0.3">
      <c r="D175" s="1"/>
      <c r="E175" s="1"/>
    </row>
    <row r="176" spans="4:5" ht="14.25" customHeight="1" x14ac:dyDescent="0.3">
      <c r="D176" s="1"/>
      <c r="E176" s="1"/>
    </row>
    <row r="177" spans="4:5" ht="14.25" customHeight="1" x14ac:dyDescent="0.3">
      <c r="D177" s="1"/>
      <c r="E177" s="1"/>
    </row>
    <row r="178" spans="4:5" ht="14.25" customHeight="1" x14ac:dyDescent="0.3">
      <c r="D178" s="1"/>
      <c r="E178" s="1"/>
    </row>
    <row r="179" spans="4:5" ht="14.25" customHeight="1" x14ac:dyDescent="0.3">
      <c r="D179" s="1"/>
      <c r="E179" s="1"/>
    </row>
    <row r="180" spans="4:5" ht="14.25" customHeight="1" x14ac:dyDescent="0.3">
      <c r="D180" s="1"/>
      <c r="E180" s="1"/>
    </row>
    <row r="181" spans="4:5" ht="14.25" customHeight="1" x14ac:dyDescent="0.3">
      <c r="D181" s="1"/>
      <c r="E181" s="1"/>
    </row>
    <row r="182" spans="4:5" ht="14.25" customHeight="1" x14ac:dyDescent="0.3">
      <c r="D182" s="1"/>
      <c r="E182" s="1"/>
    </row>
    <row r="183" spans="4:5" ht="14.25" customHeight="1" x14ac:dyDescent="0.3">
      <c r="D183" s="1"/>
      <c r="E183" s="1"/>
    </row>
    <row r="184" spans="4:5" ht="14.25" customHeight="1" x14ac:dyDescent="0.3">
      <c r="D184" s="1"/>
      <c r="E184" s="1"/>
    </row>
    <row r="185" spans="4:5" ht="14.25" customHeight="1" x14ac:dyDescent="0.3">
      <c r="D185" s="1"/>
      <c r="E185" s="1"/>
    </row>
    <row r="186" spans="4:5" ht="14.25" customHeight="1" x14ac:dyDescent="0.3">
      <c r="D186" s="1"/>
      <c r="E186" s="1"/>
    </row>
    <row r="187" spans="4:5" ht="14.25" customHeight="1" x14ac:dyDescent="0.3">
      <c r="D187" s="1"/>
      <c r="E187" s="1"/>
    </row>
    <row r="188" spans="4:5" ht="14.25" customHeight="1" x14ac:dyDescent="0.3">
      <c r="D188" s="1"/>
      <c r="E188" s="1"/>
    </row>
    <row r="189" spans="4:5" ht="14.25" customHeight="1" x14ac:dyDescent="0.3">
      <c r="D189" s="1"/>
      <c r="E189" s="1"/>
    </row>
    <row r="190" spans="4:5" ht="14.25" customHeight="1" x14ac:dyDescent="0.3">
      <c r="D190" s="1"/>
      <c r="E190" s="1"/>
    </row>
    <row r="191" spans="4:5" ht="14.25" customHeight="1" x14ac:dyDescent="0.3">
      <c r="D191" s="1"/>
      <c r="E191" s="1"/>
    </row>
    <row r="192" spans="4:5" ht="14.25" customHeight="1" x14ac:dyDescent="0.3">
      <c r="D192" s="1"/>
      <c r="E192" s="1"/>
    </row>
    <row r="193" spans="4:5" ht="14.25" customHeight="1" x14ac:dyDescent="0.3">
      <c r="D193" s="1"/>
      <c r="E193" s="1"/>
    </row>
    <row r="194" spans="4:5" ht="14.25" customHeight="1" x14ac:dyDescent="0.3">
      <c r="D194" s="1"/>
      <c r="E194" s="1"/>
    </row>
    <row r="195" spans="4:5" ht="14.25" customHeight="1" x14ac:dyDescent="0.3">
      <c r="D195" s="1"/>
      <c r="E195" s="1"/>
    </row>
    <row r="196" spans="4:5" ht="14.25" customHeight="1" x14ac:dyDescent="0.3">
      <c r="D196" s="1"/>
      <c r="E196" s="1"/>
    </row>
    <row r="197" spans="4:5" ht="14.25" customHeight="1" x14ac:dyDescent="0.3">
      <c r="D197" s="1"/>
      <c r="E197" s="1"/>
    </row>
    <row r="198" spans="4:5" ht="14.25" customHeight="1" x14ac:dyDescent="0.3">
      <c r="D198" s="1"/>
      <c r="E198" s="1"/>
    </row>
    <row r="199" spans="4:5" ht="14.25" customHeight="1" x14ac:dyDescent="0.3">
      <c r="D199" s="1"/>
      <c r="E199" s="1"/>
    </row>
    <row r="200" spans="4:5" ht="14.25" customHeight="1" x14ac:dyDescent="0.3">
      <c r="D200" s="1"/>
      <c r="E200" s="1"/>
    </row>
    <row r="201" spans="4:5" ht="14.25" customHeight="1" x14ac:dyDescent="0.3">
      <c r="D201" s="1"/>
      <c r="E201" s="1"/>
    </row>
    <row r="202" spans="4:5" ht="14.25" customHeight="1" x14ac:dyDescent="0.3">
      <c r="D202" s="1"/>
      <c r="E202" s="1"/>
    </row>
    <row r="203" spans="4:5" ht="14.25" customHeight="1" x14ac:dyDescent="0.3">
      <c r="D203" s="1"/>
      <c r="E203" s="1"/>
    </row>
    <row r="204" spans="4:5" ht="14.25" customHeight="1" x14ac:dyDescent="0.3">
      <c r="D204" s="1"/>
      <c r="E204" s="1"/>
    </row>
    <row r="205" spans="4:5" ht="14.25" customHeight="1" x14ac:dyDescent="0.3">
      <c r="D205" s="1"/>
      <c r="E205" s="1"/>
    </row>
    <row r="206" spans="4:5" ht="14.25" customHeight="1" x14ac:dyDescent="0.3">
      <c r="D206" s="1"/>
      <c r="E206" s="1"/>
    </row>
    <row r="207" spans="4:5" ht="14.25" customHeight="1" x14ac:dyDescent="0.3">
      <c r="D207" s="1"/>
      <c r="E207" s="1"/>
    </row>
    <row r="208" spans="4:5" ht="14.25" customHeight="1" x14ac:dyDescent="0.3">
      <c r="D208" s="1"/>
      <c r="E208" s="1"/>
    </row>
    <row r="209" spans="4:5" ht="14.25" customHeight="1" x14ac:dyDescent="0.3">
      <c r="D209" s="1"/>
      <c r="E209" s="1"/>
    </row>
    <row r="210" spans="4:5" ht="14.25" customHeight="1" x14ac:dyDescent="0.3">
      <c r="D210" s="1"/>
      <c r="E210" s="1"/>
    </row>
    <row r="211" spans="4:5" ht="14.25" customHeight="1" x14ac:dyDescent="0.3">
      <c r="D211" s="1"/>
      <c r="E211" s="1"/>
    </row>
    <row r="212" spans="4:5" ht="14.25" customHeight="1" x14ac:dyDescent="0.3">
      <c r="D212" s="1"/>
      <c r="E212" s="1"/>
    </row>
    <row r="213" spans="4:5" ht="14.25" customHeight="1" x14ac:dyDescent="0.3">
      <c r="D213" s="1"/>
      <c r="E213" s="1"/>
    </row>
    <row r="214" spans="4:5" ht="14.25" customHeight="1" x14ac:dyDescent="0.3">
      <c r="D214" s="1"/>
      <c r="E214" s="1"/>
    </row>
    <row r="215" spans="4:5" ht="14.25" customHeight="1" x14ac:dyDescent="0.3">
      <c r="D215" s="1"/>
      <c r="E215" s="1"/>
    </row>
    <row r="216" spans="4:5" ht="14.25" customHeight="1" x14ac:dyDescent="0.3">
      <c r="D216" s="1"/>
      <c r="E216" s="1"/>
    </row>
    <row r="217" spans="4:5" ht="14.25" customHeight="1" x14ac:dyDescent="0.3">
      <c r="D217" s="1"/>
      <c r="E217" s="1"/>
    </row>
    <row r="218" spans="4:5" ht="14.25" customHeight="1" x14ac:dyDescent="0.3">
      <c r="D218" s="1"/>
      <c r="E218" s="1"/>
    </row>
    <row r="219" spans="4:5" ht="14.25" customHeight="1" x14ac:dyDescent="0.3">
      <c r="D219" s="1"/>
      <c r="E219" s="1"/>
    </row>
    <row r="220" spans="4:5" ht="14.25" customHeight="1" x14ac:dyDescent="0.3">
      <c r="D220" s="1"/>
      <c r="E220" s="1"/>
    </row>
    <row r="221" spans="4:5" ht="15.75" customHeight="1" x14ac:dyDescent="0.25"/>
    <row r="222" spans="4:5" ht="15.75" customHeight="1" x14ac:dyDescent="0.25"/>
    <row r="223" spans="4:5" ht="15.75" customHeight="1" x14ac:dyDescent="0.25"/>
    <row r="224" spans="4: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1:C1"/>
    <mergeCell ref="J1:K1"/>
    <mergeCell ref="N1:N2"/>
    <mergeCell ref="A12:B12"/>
    <mergeCell ref="C12:C13"/>
    <mergeCell ref="D12:J13"/>
  </mergeCells>
  <pageMargins left="0.7" right="0.7" top="0.75" bottom="0.75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1000"/>
  <sheetViews>
    <sheetView rightToLeft="1" topLeftCell="B1" workbookViewId="0">
      <selection activeCell="H11" sqref="H11"/>
    </sheetView>
  </sheetViews>
  <sheetFormatPr defaultColWidth="12.59765625" defaultRowHeight="15" customHeight="1" x14ac:dyDescent="0.25"/>
  <cols>
    <col min="1" max="1" width="15.3984375" customWidth="1"/>
    <col min="2" max="2" width="11.09765625" customWidth="1"/>
    <col min="3" max="3" width="8.59765625" customWidth="1"/>
    <col min="4" max="4" width="10.19921875" customWidth="1"/>
    <col min="5" max="6" width="8.59765625" customWidth="1"/>
    <col min="7" max="7" width="10.09765625" customWidth="1"/>
    <col min="8" max="8" width="23.3984375" customWidth="1"/>
    <col min="9" max="9" width="18.8984375" customWidth="1"/>
    <col min="10" max="10" width="11" customWidth="1"/>
    <col min="11" max="13" width="8.59765625" customWidth="1"/>
    <col min="14" max="26" width="14.3984375" customWidth="1"/>
  </cols>
  <sheetData>
    <row r="1" spans="1:13" ht="14.25" customHeight="1" x14ac:dyDescent="0.25"/>
    <row r="2" spans="1:13" ht="14.25" customHeight="1" x14ac:dyDescent="0.3">
      <c r="A2" s="31" t="s">
        <v>20</v>
      </c>
      <c r="B2" s="32">
        <v>7700</v>
      </c>
    </row>
    <row r="3" spans="1:13" ht="14.25" customHeight="1" x14ac:dyDescent="0.3">
      <c r="A3" s="31" t="s">
        <v>21</v>
      </c>
      <c r="B3" s="33">
        <f>B2*12</f>
        <v>92400</v>
      </c>
    </row>
    <row r="4" spans="1:13" ht="14.25" customHeight="1" x14ac:dyDescent="0.3">
      <c r="A4" s="31" t="s">
        <v>1</v>
      </c>
      <c r="B4" s="33">
        <v>9000</v>
      </c>
    </row>
    <row r="5" spans="1:13" ht="14.25" customHeight="1" x14ac:dyDescent="0.3">
      <c r="A5" s="34" t="s">
        <v>22</v>
      </c>
      <c r="B5" s="13">
        <f>IF(B2=0,0,B3-B4)</f>
        <v>83400</v>
      </c>
    </row>
    <row r="6" spans="1:13" ht="14.25" customHeight="1" x14ac:dyDescent="0.3">
      <c r="C6" s="2" t="s">
        <v>6</v>
      </c>
      <c r="D6" s="2" t="s">
        <v>7</v>
      </c>
      <c r="E6" s="2" t="s">
        <v>8</v>
      </c>
      <c r="F6" s="2" t="s">
        <v>9</v>
      </c>
      <c r="G6" s="5" t="s">
        <v>10</v>
      </c>
      <c r="H6" s="35" t="s">
        <v>23</v>
      </c>
      <c r="I6" s="2" t="s">
        <v>24</v>
      </c>
    </row>
    <row r="7" spans="1:13" ht="14.25" customHeight="1" x14ac:dyDescent="0.3">
      <c r="C7" s="10">
        <v>1</v>
      </c>
      <c r="D7" s="11">
        <v>0</v>
      </c>
      <c r="E7" s="11">
        <v>15000</v>
      </c>
      <c r="F7" s="12">
        <v>0</v>
      </c>
      <c r="G7" s="13">
        <f t="shared" ref="G7:G12" si="0">E7-D7</f>
        <v>15000</v>
      </c>
      <c r="H7" s="36">
        <f>IF(B5&gt;600000,0,IF(B5&lt;=G7,B5,G7))</f>
        <v>15000</v>
      </c>
      <c r="I7" s="37">
        <f t="shared" ref="I7:I13" si="1">H7*F7</f>
        <v>0</v>
      </c>
      <c r="L7" s="10">
        <v>1</v>
      </c>
      <c r="M7" s="38">
        <f>H7</f>
        <v>15000</v>
      </c>
    </row>
    <row r="8" spans="1:13" ht="14.25" customHeight="1" x14ac:dyDescent="0.3">
      <c r="C8" s="10">
        <v>2</v>
      </c>
      <c r="D8" s="11">
        <v>15000</v>
      </c>
      <c r="E8" s="11">
        <v>30000</v>
      </c>
      <c r="F8" s="19">
        <v>2.5000000000000001E-2</v>
      </c>
      <c r="G8" s="13">
        <f t="shared" si="0"/>
        <v>15000</v>
      </c>
      <c r="H8" s="36">
        <f>IF(AND(B5&gt;600000,B5&lt;=700000),E8,IF(B5&gt;700000,0,IF(B5-H7&lt;=G8,B5-H7,G8)))</f>
        <v>15000</v>
      </c>
      <c r="I8" s="37">
        <f t="shared" si="1"/>
        <v>375</v>
      </c>
      <c r="L8" s="10">
        <v>2</v>
      </c>
      <c r="M8" s="38">
        <f>IF(H8=0,"-",SUM(H7:H8))</f>
        <v>30000</v>
      </c>
    </row>
    <row r="9" spans="1:13" ht="14.25" customHeight="1" x14ac:dyDescent="0.3">
      <c r="C9" s="10">
        <v>3</v>
      </c>
      <c r="D9" s="11">
        <v>30000</v>
      </c>
      <c r="E9" s="11">
        <v>45000</v>
      </c>
      <c r="F9" s="12">
        <v>0.1</v>
      </c>
      <c r="G9" s="13">
        <f t="shared" si="0"/>
        <v>15000</v>
      </c>
      <c r="H9" s="36">
        <f>IF(AND(B5&gt;700000,B5&lt;=800000),E9,IF(B5&gt;800000,0,IF(B5-H8-H7&lt;=G9,B5-H8-H7,G9)))</f>
        <v>15000</v>
      </c>
      <c r="I9" s="37">
        <f t="shared" si="1"/>
        <v>1500</v>
      </c>
      <c r="L9" s="10">
        <v>3</v>
      </c>
      <c r="M9" s="38">
        <f>IF(H9=0,"-",SUM(H7:H9))</f>
        <v>45000</v>
      </c>
    </row>
    <row r="10" spans="1:13" ht="14.25" customHeight="1" x14ac:dyDescent="0.3">
      <c r="C10" s="10">
        <v>4</v>
      </c>
      <c r="D10" s="11">
        <v>45000</v>
      </c>
      <c r="E10" s="11">
        <v>60000</v>
      </c>
      <c r="F10" s="12">
        <v>0.15</v>
      </c>
      <c r="G10" s="13">
        <f t="shared" si="0"/>
        <v>15000</v>
      </c>
      <c r="H10" s="36">
        <f>IF(AND(B5&gt;800000,B5&lt;=900000),E10,IF(B5&gt;800000,0,IF(B5-H9-H8-H7&lt;=G10,B5-H9-H8-H7,G10)))</f>
        <v>15000</v>
      </c>
      <c r="I10" s="37">
        <f t="shared" si="1"/>
        <v>2250</v>
      </c>
      <c r="L10" s="10">
        <v>4</v>
      </c>
      <c r="M10" s="38">
        <f>IF(H10=0,"-",SUM(H7:H10))</f>
        <v>60000</v>
      </c>
    </row>
    <row r="11" spans="1:13" ht="14.25" customHeight="1" x14ac:dyDescent="0.3">
      <c r="C11" s="10">
        <v>5</v>
      </c>
      <c r="D11" s="11">
        <v>60000</v>
      </c>
      <c r="E11" s="11">
        <v>200000</v>
      </c>
      <c r="F11" s="12">
        <v>0.2</v>
      </c>
      <c r="G11" s="13">
        <f t="shared" si="0"/>
        <v>140000</v>
      </c>
      <c r="H11" s="36">
        <f>IF(AND(B5&gt;900000,B5&lt;=1000000),E11,IF(B5&gt;900000,0,IF(B5-H10-H9-H8-H7&lt;=G11,B5-H10-H9-H8-H7,G11)))</f>
        <v>23400</v>
      </c>
      <c r="I11" s="37">
        <f t="shared" si="1"/>
        <v>4680</v>
      </c>
      <c r="L11" s="10">
        <v>5</v>
      </c>
      <c r="M11" s="38">
        <f>IF(H11=0,"-",SUM(H7:H11))</f>
        <v>83400</v>
      </c>
    </row>
    <row r="12" spans="1:13" ht="14.25" customHeight="1" x14ac:dyDescent="0.3">
      <c r="C12" s="10">
        <v>6</v>
      </c>
      <c r="D12" s="11">
        <v>200000</v>
      </c>
      <c r="E12" s="11">
        <v>400000</v>
      </c>
      <c r="F12" s="26">
        <v>0.22500000000000001</v>
      </c>
      <c r="G12" s="13">
        <f t="shared" si="0"/>
        <v>200000</v>
      </c>
      <c r="H12" s="36">
        <f>IF(B5&gt;1000000,E12,IF(B5-H11-H10-H9-H8-H7&lt;=G12,B5-H11-H10-H9-H8-H7,G12))</f>
        <v>0</v>
      </c>
      <c r="I12" s="37">
        <f t="shared" si="1"/>
        <v>0</v>
      </c>
      <c r="L12" s="10">
        <v>6</v>
      </c>
      <c r="M12" s="38" t="str">
        <f>IF(H12=0,"-",SUM(H7:H12))</f>
        <v>-</v>
      </c>
    </row>
    <row r="13" spans="1:13" ht="14.25" customHeight="1" x14ac:dyDescent="0.3">
      <c r="C13" s="10">
        <v>7</v>
      </c>
      <c r="D13" s="11">
        <v>400001</v>
      </c>
      <c r="E13" s="11"/>
      <c r="F13" s="12">
        <v>0.25</v>
      </c>
      <c r="G13" s="13" t="s">
        <v>16</v>
      </c>
      <c r="H13" s="36">
        <f>IF(B5&gt;=B5-H12-H11-H10-H9-H8-H7,B5-H12-H11-H10-H9-H8-H7,0)</f>
        <v>0</v>
      </c>
      <c r="I13" s="39">
        <f t="shared" si="1"/>
        <v>0</v>
      </c>
      <c r="L13" s="10">
        <v>7</v>
      </c>
      <c r="M13" s="38" t="str">
        <f>IF(H13=0,"-",SUM(H7:H13))</f>
        <v>-</v>
      </c>
    </row>
    <row r="14" spans="1:13" ht="14.25" customHeight="1" x14ac:dyDescent="0.3">
      <c r="A14" s="40">
        <v>7000</v>
      </c>
      <c r="I14" s="60" t="s">
        <v>25</v>
      </c>
      <c r="J14" s="61"/>
    </row>
    <row r="15" spans="1:13" ht="14.25" customHeight="1" x14ac:dyDescent="0.3">
      <c r="A15" s="41" t="s">
        <v>26</v>
      </c>
      <c r="B15" s="42">
        <v>0.1875</v>
      </c>
      <c r="C15" s="40">
        <f t="shared" ref="C15:C16" si="2">$A$14*B15</f>
        <v>1312.5</v>
      </c>
      <c r="I15" s="43" t="s">
        <v>27</v>
      </c>
      <c r="J15" s="43" t="s">
        <v>28</v>
      </c>
    </row>
    <row r="16" spans="1:13" ht="14.25" customHeight="1" x14ac:dyDescent="0.3">
      <c r="A16" s="41" t="s">
        <v>29</v>
      </c>
      <c r="B16" s="44">
        <v>0.11</v>
      </c>
      <c r="C16" s="40">
        <f t="shared" si="2"/>
        <v>770</v>
      </c>
      <c r="I16" s="45">
        <f>SUM(I7:I13)</f>
        <v>8805</v>
      </c>
      <c r="J16" s="45">
        <f>I16/12</f>
        <v>733.75</v>
      </c>
    </row>
    <row r="17" spans="2:8" ht="14.25" customHeight="1" x14ac:dyDescent="0.25"/>
    <row r="18" spans="2:8" ht="14.25" customHeight="1" x14ac:dyDescent="0.3">
      <c r="B18" s="46">
        <f>1312.25+593.75</f>
        <v>1906</v>
      </c>
    </row>
    <row r="19" spans="2:8" ht="14.25" customHeight="1" x14ac:dyDescent="0.3">
      <c r="B19" s="46">
        <f>C15</f>
        <v>1312.5</v>
      </c>
      <c r="H19" s="47"/>
    </row>
    <row r="20" spans="2:8" ht="14.25" customHeight="1" x14ac:dyDescent="0.3">
      <c r="B20" s="48">
        <f>C15+J16</f>
        <v>2046.25</v>
      </c>
    </row>
    <row r="21" spans="2:8" ht="14.25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14.25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I14:J14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outlinePr summaryBelow="0" summaryRight="0"/>
  </sheetPr>
  <dimension ref="A1:R1002"/>
  <sheetViews>
    <sheetView rightToLeft="1" tabSelected="1" workbookViewId="0">
      <selection activeCell="A7" sqref="A7"/>
    </sheetView>
  </sheetViews>
  <sheetFormatPr defaultColWidth="12.59765625" defaultRowHeight="15" customHeight="1" x14ac:dyDescent="0.25"/>
  <cols>
    <col min="1" max="9" width="12.59765625" customWidth="1"/>
    <col min="10" max="10" width="14.3984375" customWidth="1"/>
    <col min="11" max="11" width="7.59765625" bestFit="1" customWidth="1"/>
    <col min="12" max="12" width="7.8984375" bestFit="1" customWidth="1"/>
    <col min="13" max="14" width="11" bestFit="1" customWidth="1"/>
    <col min="15" max="15" width="8.59765625" bestFit="1" customWidth="1"/>
    <col min="16" max="30" width="14.3984375" customWidth="1"/>
  </cols>
  <sheetData>
    <row r="1" spans="1:18" ht="27.6" x14ac:dyDescent="0.25">
      <c r="A1" s="63" t="s">
        <v>30</v>
      </c>
      <c r="B1" s="63" t="s">
        <v>31</v>
      </c>
      <c r="C1" s="66" t="s">
        <v>37</v>
      </c>
      <c r="D1" s="66" t="s">
        <v>38</v>
      </c>
      <c r="E1" s="66" t="s">
        <v>39</v>
      </c>
      <c r="F1" s="63" t="s">
        <v>32</v>
      </c>
      <c r="G1" s="63" t="s">
        <v>33</v>
      </c>
      <c r="J1" s="2" t="s">
        <v>6</v>
      </c>
      <c r="K1" s="10">
        <v>1</v>
      </c>
      <c r="L1" s="10">
        <v>2</v>
      </c>
      <c r="M1" s="10">
        <v>3</v>
      </c>
      <c r="N1" s="10">
        <v>4</v>
      </c>
      <c r="O1" s="10">
        <v>5</v>
      </c>
      <c r="P1" s="10">
        <v>6</v>
      </c>
      <c r="Q1" s="10">
        <v>7</v>
      </c>
    </row>
    <row r="2" spans="1:18" ht="14.4" x14ac:dyDescent="0.25">
      <c r="F2" s="63"/>
      <c r="G2" s="63"/>
      <c r="K2" s="11">
        <v>15000</v>
      </c>
      <c r="L2" s="11">
        <v>30000</v>
      </c>
      <c r="M2" s="11">
        <v>45000</v>
      </c>
      <c r="N2" s="11">
        <v>60000</v>
      </c>
      <c r="O2" s="11">
        <v>200000</v>
      </c>
      <c r="P2" s="11">
        <v>400000</v>
      </c>
      <c r="Q2" s="11">
        <v>700000</v>
      </c>
    </row>
    <row r="3" spans="1:18" ht="14.4" x14ac:dyDescent="0.25">
      <c r="F3" s="63"/>
      <c r="G3" s="63"/>
      <c r="K3" s="11">
        <f>K2</f>
        <v>15000</v>
      </c>
      <c r="L3" s="11">
        <f>L2-K2</f>
        <v>15000</v>
      </c>
      <c r="M3" s="11">
        <f t="shared" ref="M3:Q3" si="0">M2-L2</f>
        <v>15000</v>
      </c>
      <c r="N3" s="11">
        <f t="shared" si="0"/>
        <v>15000</v>
      </c>
      <c r="O3" s="11">
        <f t="shared" si="0"/>
        <v>140000</v>
      </c>
      <c r="P3" s="11">
        <f t="shared" si="0"/>
        <v>200000</v>
      </c>
      <c r="Q3" s="11">
        <f t="shared" si="0"/>
        <v>300000</v>
      </c>
    </row>
    <row r="4" spans="1:18" ht="15" customHeight="1" x14ac:dyDescent="0.3">
      <c r="K4" s="12">
        <v>0</v>
      </c>
      <c r="L4" s="19">
        <v>2.5000000000000001E-2</v>
      </c>
      <c r="M4" s="12">
        <v>0.1</v>
      </c>
      <c r="N4" s="12">
        <v>0.15</v>
      </c>
      <c r="O4" s="12">
        <v>0.2</v>
      </c>
      <c r="P4" s="26">
        <v>0.22500000000000001</v>
      </c>
      <c r="Q4" s="12">
        <v>0.25</v>
      </c>
    </row>
    <row r="6" spans="1:18" ht="15" customHeight="1" x14ac:dyDescent="0.25">
      <c r="A6" t="s">
        <v>34</v>
      </c>
      <c r="B6" s="62">
        <v>10000</v>
      </c>
      <c r="C6" s="62">
        <f>B6*12</f>
        <v>120000</v>
      </c>
      <c r="D6" s="62">
        <v>9000</v>
      </c>
      <c r="E6" s="62">
        <f>C6-D6</f>
        <v>111000</v>
      </c>
      <c r="F6" s="65">
        <f>G6/12</f>
        <v>1193.75</v>
      </c>
      <c r="G6" s="62">
        <f>SUM(K6*$K$4,L6*$L$4,M6*$M$4,N6*$N$4,O6*$O$4,P6*$P$4,Q6*$Q$4)</f>
        <v>14325</v>
      </c>
      <c r="K6" s="64">
        <f>IF($E6=0,0,$K$3)</f>
        <v>15000</v>
      </c>
      <c r="L6" s="64">
        <f>IF($E6=0,0,IF($E6-SUM($K2:L$2)&gt;$L$2-SUM($K2:K$2),L$3,$E6-SUM($K6:K6)))</f>
        <v>15000</v>
      </c>
      <c r="M6" s="64">
        <f>IF($E6=0,0,IF($E6-SUM($K2:M$2)&gt;$L$2-SUM($K2:L$2),M$3,$E6-SUM($K6:L6)))</f>
        <v>15000</v>
      </c>
      <c r="N6" s="64">
        <f>IF($E6=0,0,IF($E6-SUM($K2:N$2)&gt;$L$2-SUM($K2:M$2),N$3,$E6-SUM($K6:M6)))</f>
        <v>15000</v>
      </c>
      <c r="O6" s="64">
        <f>IF($E6=0,0,IF($E6-SUM($K2:O$2)&gt;$L$2-SUM($K2:N$2),O$3,$E6-SUM($K6:N6)))</f>
        <v>51000</v>
      </c>
      <c r="P6" s="64">
        <f>IF($E6=0,0,IF($E6-SUM($K2:P$2)&gt;$L$2-SUM($K2:O$2),P$3,$E6-SUM($K6:O6)))</f>
        <v>0</v>
      </c>
      <c r="Q6" s="64">
        <f>IF($E6=0,0,IF($E6-SUM($K2:Q$2)&gt;$L$2-SUM($K2:P$2),Q$3,$E6-SUM($K6:P6)))</f>
        <v>0</v>
      </c>
      <c r="R6" s="64">
        <f>SUM(K6:Q6)-E6</f>
        <v>0</v>
      </c>
    </row>
    <row r="7" spans="1:18" ht="15" customHeight="1" x14ac:dyDescent="0.25">
      <c r="A7" t="s">
        <v>35</v>
      </c>
      <c r="B7" s="62">
        <v>5000</v>
      </c>
      <c r="C7" s="62">
        <f>B7*12</f>
        <v>60000</v>
      </c>
      <c r="D7" s="62">
        <v>9000</v>
      </c>
      <c r="E7" s="62">
        <f t="shared" ref="E7:E11" si="1">C7-D7</f>
        <v>51000</v>
      </c>
      <c r="F7" s="65">
        <f t="shared" ref="F6:F8" si="2">G7/12</f>
        <v>75</v>
      </c>
      <c r="G7" s="62">
        <f>SUM(K7*$K$4,L7*$L$4,M7*$M$4,N7*$N$4,O7*$O$4,P7*$P$4,Q7*$Q$4)</f>
        <v>900</v>
      </c>
      <c r="K7" s="64">
        <f t="shared" ref="K7:K10" si="3">IF($E7=0,0,$K$3)</f>
        <v>15000</v>
      </c>
      <c r="L7" s="64">
        <f>IF($E7=0,0,IF($E7-SUM($K$2:L3)&gt;$L$2-SUM($K$2:K3),L$3,$E7-SUM($K7:K7)))</f>
        <v>36000</v>
      </c>
      <c r="M7" s="64">
        <f>IF($E7=0,0,IF($E7-SUM($K$2:M3)&gt;$L$2-SUM($K$2:L3),M$3,$E7-SUM($K7:L7)))</f>
        <v>0</v>
      </c>
      <c r="N7" s="64">
        <f>IF($E7=0,0,IF($E7-SUM($K$2:N3)&gt;$L$2-SUM($K$2:M3),N$3,$E7-SUM($K7:M7)))</f>
        <v>0</v>
      </c>
      <c r="O7" s="64">
        <f>IF($E7=0,0,IF($E7-SUM($K$2:O3)&gt;$L$2-SUM($K$2:N3),O$3,$E7-SUM($K7:N7)))</f>
        <v>0</v>
      </c>
      <c r="P7" s="64">
        <f>IF($E7=0,0,IF($E7-SUM($K$2:P3)&gt;$L$2-SUM($K$2:O3),P$3,$E7-SUM($K7:O7)))</f>
        <v>0</v>
      </c>
      <c r="Q7" s="64">
        <f>IF($E7=0,0,IF($E7-SUM($K$2:Q3)&gt;$L$2-SUM($K$2:P3),Q$3,$E7-SUM($K7:P7)))</f>
        <v>0</v>
      </c>
      <c r="R7" s="64">
        <f t="shared" ref="R7:R10" si="4">SUM(K7:Q7)-E7</f>
        <v>0</v>
      </c>
    </row>
    <row r="8" spans="1:18" ht="15" customHeight="1" x14ac:dyDescent="0.25">
      <c r="A8" t="s">
        <v>36</v>
      </c>
      <c r="B8" s="62">
        <v>7000</v>
      </c>
      <c r="C8" s="62">
        <f>B8*12</f>
        <v>84000</v>
      </c>
      <c r="D8" s="62">
        <v>9000</v>
      </c>
      <c r="E8" s="62">
        <f t="shared" si="1"/>
        <v>75000</v>
      </c>
      <c r="F8" s="65">
        <f t="shared" si="2"/>
        <v>125</v>
      </c>
      <c r="G8" s="62">
        <f>SUM(K8*$K$4,L8*$L$4,M8*$M$4,N8*$N$4,O8*$O$4,P8*$P$4,Q8*$Q$4)</f>
        <v>1500</v>
      </c>
      <c r="K8" s="64">
        <f t="shared" si="3"/>
        <v>15000</v>
      </c>
      <c r="L8" s="64">
        <f>IF($E8=0,0,IF($E8-SUM($K$2:L4)&gt;$L$2-SUM($K$2:K4),L$3,$E8-SUM($K8:K8)))</f>
        <v>60000</v>
      </c>
      <c r="M8" s="64">
        <f>IF($E8=0,0,IF($E8-SUM($K$2:M4)&gt;$L$2-SUM($K$2:L4),M$3,$E8-SUM($K8:L8)))</f>
        <v>0</v>
      </c>
      <c r="N8" s="64">
        <f>IF($E8=0,0,IF($E8-SUM($K$2:N4)&gt;$L$2-SUM($K$2:M4),N$3,$E8-SUM($K8:M8)))</f>
        <v>0</v>
      </c>
      <c r="O8" s="64">
        <f>IF($E8=0,0,IF($E8-SUM($K$2:O4)&gt;$L$2-SUM($K$2:N4),O$3,$E8-SUM($K8:N8)))</f>
        <v>0</v>
      </c>
      <c r="P8" s="64">
        <f>IF($E8=0,0,IF($E8-SUM($K$2:P4)&gt;$L$2-SUM($K$2:O4),P$3,$E8-SUM($K8:O8)))</f>
        <v>0</v>
      </c>
      <c r="Q8" s="64">
        <f>IF($E8=0,0,IF($E8-SUM($K$2:Q4)&gt;$L$2-SUM($K$2:P4),Q$3,$E8-SUM($K8:P8)))</f>
        <v>0</v>
      </c>
      <c r="R8" s="64">
        <f t="shared" si="4"/>
        <v>0</v>
      </c>
    </row>
    <row r="9" spans="1:18" ht="15" customHeight="1" x14ac:dyDescent="0.25">
      <c r="E9" s="62">
        <f t="shared" si="1"/>
        <v>0</v>
      </c>
      <c r="K9" s="64">
        <f t="shared" si="3"/>
        <v>0</v>
      </c>
      <c r="L9" s="64">
        <f>IF($E9=0,0,IF($E9-SUM($K$2:L5)&gt;$L$2-SUM($K$2:K5),L$3,$E9-SUM($K9:K9)))</f>
        <v>0</v>
      </c>
      <c r="M9" s="64">
        <f>IF($E9=0,0,IF($E9-SUM($K$2:M5)&gt;$L$2-SUM($K$2:L5),M$3,$E9-SUM($K9:L9)))</f>
        <v>0</v>
      </c>
      <c r="N9" s="64">
        <f>IF($E9=0,0,IF($E9-SUM($K$2:N5)&gt;$L$2-SUM($K$2:M5),N$3,$E9-SUM($K9:M9)))</f>
        <v>0</v>
      </c>
      <c r="O9" s="64">
        <f>IF($E9=0,0,IF($E9-SUM($K$2:O5)&gt;$L$2-SUM($K$2:N5),O$3,$E9-SUM($K9:N9)))</f>
        <v>0</v>
      </c>
      <c r="P9" s="64">
        <f>IF($E9=0,0,IF($E9-SUM($K$2:P5)&gt;$L$2-SUM($K$2:O5),P$3,$E9-SUM($K9:O9)))</f>
        <v>0</v>
      </c>
      <c r="Q9" s="64">
        <f>IF($E9=0,0,IF($E9-SUM($K$2:Q5)&gt;$L$2-SUM($K$2:P5),Q$3,$E9-SUM($K9:P9)))</f>
        <v>0</v>
      </c>
      <c r="R9" s="64">
        <f t="shared" si="4"/>
        <v>0</v>
      </c>
    </row>
    <row r="10" spans="1:18" ht="15" customHeight="1" x14ac:dyDescent="0.25">
      <c r="E10" s="62">
        <f t="shared" si="1"/>
        <v>0</v>
      </c>
      <c r="K10" s="64">
        <f t="shared" si="3"/>
        <v>0</v>
      </c>
      <c r="L10" s="64">
        <f>IF($E10=0,0,IF($E10-SUM($K$2:L6)&gt;$L$2-SUM($K$2:K6),L$3,$E10-SUM($K10:K10)))</f>
        <v>0</v>
      </c>
      <c r="M10" s="64">
        <f>IF($E10=0,0,IF($E10-SUM($K$2:M6)&gt;$L$2-SUM($K$2:L6),M$3,$E10-SUM($K10:L10)))</f>
        <v>0</v>
      </c>
      <c r="N10" s="64">
        <f>IF($E10=0,0,IF($E10-SUM($K$2:N6)&gt;$L$2-SUM($K$2:M6),N$3,$E10-SUM($K10:M10)))</f>
        <v>0</v>
      </c>
      <c r="O10" s="64">
        <f>IF($E10=0,0,IF($E10-SUM($K$2:O6)&gt;$L$2-SUM($K$2:N6),O$3,$E10-SUM($K10:N10)))</f>
        <v>0</v>
      </c>
      <c r="P10" s="64">
        <f>IF($E10=0,0,IF($E10-SUM($K$2:P6)&gt;$L$2-SUM($K$2:O6),P$3,$E10-SUM($K10:O10)))</f>
        <v>0</v>
      </c>
      <c r="Q10" s="64">
        <f>IF($E10=0,0,IF($E10-SUM($K$2:Q6)&gt;$L$2-SUM($K$2:P6),Q$3,$E10-SUM($K10:P10)))</f>
        <v>0</v>
      </c>
      <c r="R10" s="64">
        <f t="shared" si="4"/>
        <v>0</v>
      </c>
    </row>
    <row r="11" spans="1:18" ht="15" customHeight="1" x14ac:dyDescent="0.25">
      <c r="E11" s="62">
        <f t="shared" si="1"/>
        <v>0</v>
      </c>
      <c r="K11" s="64">
        <f t="shared" ref="K7:K11" si="5">IF($E11=0,0,$K$3)</f>
        <v>0</v>
      </c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المطلوب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Soliman</dc:creator>
  <cp:lastModifiedBy>Ahmed Soliman</cp:lastModifiedBy>
  <dcterms:created xsi:type="dcterms:W3CDTF">2015-06-05T18:17:20Z</dcterms:created>
  <dcterms:modified xsi:type="dcterms:W3CDTF">2020-12-08T09:23:38Z</dcterms:modified>
</cp:coreProperties>
</file>