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 activeTab="1"/>
  </bookViews>
  <sheets>
    <sheet name="Sheet1" sheetId="1" r:id="rId1"/>
    <sheet name="Sheet1 (2)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" i="2" l="1" a="1"/>
  <c r="Q2" i="2" s="1"/>
  <c r="R2" i="2" a="1"/>
  <c r="R2" i="2" s="1"/>
  <c r="S2" i="2" a="1"/>
  <c r="S2" i="2" s="1"/>
  <c r="P2" i="2" a="1"/>
  <c r="P2" i="2" s="1"/>
  <c r="O2" i="2" a="1"/>
  <c r="O2" i="2" s="1"/>
  <c r="M3" i="2" a="1"/>
  <c r="M3" i="2" s="1"/>
  <c r="S3" i="2" s="1" a="1"/>
  <c r="S3" i="2" s="1"/>
  <c r="M2" i="2" a="1"/>
  <c r="M2" i="2" s="1"/>
  <c r="O3" i="2" l="1" a="1"/>
  <c r="O3" i="2" s="1"/>
  <c r="P3" i="2" a="1"/>
  <c r="P3" i="2" s="1"/>
  <c r="R3" i="2" a="1"/>
  <c r="R3" i="2" s="1"/>
  <c r="Q3" i="2" a="1"/>
  <c r="Q3" i="2" s="1"/>
  <c r="M4" i="2" a="1"/>
  <c r="M4" i="2" s="1"/>
  <c r="N4" i="2" s="1"/>
  <c r="N3" i="2"/>
  <c r="N2" i="2"/>
  <c r="D2" i="2"/>
  <c r="D3" i="2"/>
  <c r="D4" i="2"/>
  <c r="D5" i="2"/>
  <c r="D6" i="2"/>
  <c r="D7" i="2"/>
  <c r="D8" i="2"/>
  <c r="D9" i="2"/>
  <c r="D10" i="2"/>
  <c r="S4" i="2" l="1" a="1"/>
  <c r="S4" i="2" s="1"/>
  <c r="P4" i="2" a="1"/>
  <c r="P4" i="2" s="1"/>
  <c r="R4" i="2" a="1"/>
  <c r="R4" i="2" s="1"/>
  <c r="O4" i="2" a="1"/>
  <c r="O4" i="2" s="1"/>
  <c r="Q4" i="2" a="1"/>
  <c r="Q4" i="2" s="1"/>
  <c r="M5" i="2" a="1"/>
  <c r="M5" i="2" s="1"/>
  <c r="E2" i="2"/>
  <c r="F2" i="2" s="1"/>
  <c r="E6" i="2"/>
  <c r="F6" i="2" s="1"/>
  <c r="E5" i="2"/>
  <c r="F5" i="2" s="1"/>
  <c r="E4" i="2"/>
  <c r="F4" i="2" s="1"/>
  <c r="E3" i="2"/>
  <c r="F3" i="2" s="1"/>
  <c r="R5" i="2" l="1" a="1"/>
  <c r="R5" i="2" s="1"/>
  <c r="O5" i="2" a="1"/>
  <c r="O5" i="2" s="1"/>
  <c r="S5" i="2" a="1"/>
  <c r="S5" i="2" s="1"/>
  <c r="P5" i="2" a="1"/>
  <c r="P5" i="2" s="1"/>
  <c r="Q5" i="2" a="1"/>
  <c r="Q5" i="2" s="1"/>
  <c r="E7" i="2"/>
  <c r="F7" i="2" s="1"/>
  <c r="N5" i="2"/>
  <c r="M6" i="2" a="1"/>
  <c r="M6" i="2" s="1"/>
  <c r="O6" i="2" l="1" a="1"/>
  <c r="O6" i="2" s="1"/>
  <c r="P6" i="2" a="1"/>
  <c r="P6" i="2" s="1"/>
  <c r="S6" i="2" a="1"/>
  <c r="S6" i="2" s="1"/>
  <c r="Q6" i="2" a="1"/>
  <c r="Q6" i="2" s="1"/>
  <c r="R6" i="2" a="1"/>
  <c r="R6" i="2" s="1"/>
  <c r="N6" i="2"/>
  <c r="E8" i="2"/>
  <c r="F8" i="2" s="1"/>
  <c r="E10" i="2"/>
  <c r="F10" i="2" s="1"/>
  <c r="M7" i="2" a="1"/>
  <c r="M7" i="2" s="1"/>
  <c r="E9" i="2"/>
  <c r="F9" i="2" s="1"/>
  <c r="M8" i="2" l="1" a="1"/>
  <c r="M8" i="2" s="1"/>
  <c r="M9" i="2" s="1" a="1"/>
  <c r="M9" i="2" s="1"/>
  <c r="N7" i="2"/>
  <c r="P7" i="2" a="1"/>
  <c r="P7" i="2" s="1"/>
  <c r="Q7" i="2" a="1"/>
  <c r="Q7" i="2" s="1"/>
  <c r="S7" i="2" a="1"/>
  <c r="S7" i="2" s="1"/>
  <c r="O7" i="2" a="1"/>
  <c r="O7" i="2" s="1"/>
  <c r="R7" i="2" a="1"/>
  <c r="R7" i="2" s="1"/>
  <c r="M10" i="2" l="1" a="1"/>
  <c r="M10" i="2" s="1"/>
  <c r="R9" i="2" a="1"/>
  <c r="R9" i="2" s="1"/>
  <c r="O9" i="2" a="1"/>
  <c r="O9" i="2" s="1"/>
  <c r="S9" i="2" a="1"/>
  <c r="S9" i="2" s="1"/>
  <c r="P9" i="2" a="1"/>
  <c r="P9" i="2" s="1"/>
  <c r="Q9" i="2" a="1"/>
  <c r="Q9" i="2" s="1"/>
  <c r="N9" i="2"/>
  <c r="Q8" i="2" a="1"/>
  <c r="Q8" i="2" s="1"/>
  <c r="O8" i="2" a="1"/>
  <c r="O8" i="2" s="1"/>
  <c r="P8" i="2" a="1"/>
  <c r="P8" i="2" s="1"/>
  <c r="S8" i="2" a="1"/>
  <c r="S8" i="2" s="1"/>
  <c r="R8" i="2" a="1"/>
  <c r="R8" i="2" s="1"/>
  <c r="N8" i="2"/>
  <c r="Q10" i="2" l="1" a="1"/>
  <c r="Q10" i="2" s="1"/>
  <c r="S10" i="2" a="1"/>
  <c r="S10" i="2" s="1"/>
  <c r="O10" i="2" a="1"/>
  <c r="O10" i="2" s="1"/>
  <c r="P10" i="2" a="1"/>
  <c r="P10" i="2" s="1"/>
  <c r="R10" i="2" a="1"/>
  <c r="R10" i="2" s="1"/>
  <c r="N10" i="2"/>
</calcChain>
</file>

<file path=xl/sharedStrings.xml><?xml version="1.0" encoding="utf-8"?>
<sst xmlns="http://schemas.openxmlformats.org/spreadsheetml/2006/main" count="78" uniqueCount="22">
  <si>
    <t>الصنف</t>
  </si>
  <si>
    <t>تاريخ الانتاج</t>
  </si>
  <si>
    <t>الكمية</t>
  </si>
  <si>
    <t>RM 100</t>
  </si>
  <si>
    <t>KT 230</t>
  </si>
  <si>
    <t>RS 670</t>
  </si>
  <si>
    <t>RM 120</t>
  </si>
  <si>
    <t>الرصيد</t>
  </si>
  <si>
    <t>نوع الحركة</t>
  </si>
  <si>
    <t>صرف</t>
  </si>
  <si>
    <t>تاريخ الانتاج ( للاضافة )</t>
  </si>
  <si>
    <t>اضافة</t>
  </si>
  <si>
    <r>
      <t xml:space="preserve">المطلوب خصم حركات </t>
    </r>
    <r>
      <rPr>
        <b/>
        <sz val="14"/>
        <color theme="5" tint="-0.249977111117893"/>
        <rFont val="Calibri"/>
        <family val="2"/>
        <scheme val="minor"/>
      </rPr>
      <t>الصرف</t>
    </r>
    <r>
      <rPr>
        <b/>
        <sz val="14"/>
        <color theme="1"/>
        <rFont val="Calibri"/>
        <family val="2"/>
        <scheme val="minor"/>
      </rPr>
      <t xml:space="preserve"> مـــــــــــــــــــــــن </t>
    </r>
    <r>
      <rPr>
        <b/>
        <sz val="14"/>
        <color rgb="FFFF0000"/>
        <rFont val="Calibri"/>
        <family val="2"/>
        <scheme val="minor"/>
      </rPr>
      <t>الرصيد</t>
    </r>
    <r>
      <rPr>
        <b/>
        <sz val="14"/>
        <color theme="1"/>
        <rFont val="Calibri"/>
        <family val="2"/>
        <scheme val="minor"/>
      </rPr>
      <t xml:space="preserve">  
بحيث يتم الخصم من اقدم تاريخ وعند انتهاء رصيد التاريخ يتم استكمال الخصم من التاريخ الذى يليه 
وفى حركة الاضافة يتم الاضافة الى</t>
    </r>
    <r>
      <rPr>
        <b/>
        <sz val="14"/>
        <color theme="5" tint="-0.249977111117893"/>
        <rFont val="Calibri"/>
        <family val="2"/>
        <scheme val="minor"/>
      </rPr>
      <t xml:space="preserve"> التاريخ المحدد</t>
    </r>
  </si>
  <si>
    <t>الرصيد 1</t>
  </si>
  <si>
    <t>المطلوب</t>
  </si>
  <si>
    <t>الرصيد المتبقى</t>
  </si>
  <si>
    <t>كمية الصرف</t>
  </si>
  <si>
    <t>تاريخ صرف 1</t>
  </si>
  <si>
    <t>تاريخ صرف 2</t>
  </si>
  <si>
    <t>تاريخ صرف 3</t>
  </si>
  <si>
    <t>تاريخ صرف 4</t>
  </si>
  <si>
    <t>تاريخ صرف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</si>
</sst>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3" xfId="0" applyNumberFormat="1" applyBorder="1"/>
    <xf numFmtId="0" fontId="0" fillId="0" borderId="7" xfId="0" applyBorder="1" applyAlignment="1">
      <alignment horizontal="center"/>
    </xf>
    <xf numFmtId="164" fontId="0" fillId="0" borderId="9" xfId="0" applyNumberFormat="1" applyBorder="1"/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164" fontId="0" fillId="4" borderId="1" xfId="0" applyNumberFormat="1" applyFill="1" applyBorder="1"/>
    <xf numFmtId="0" fontId="0" fillId="4" borderId="3" xfId="0" applyFill="1" applyBorder="1"/>
    <xf numFmtId="164" fontId="0" fillId="3" borderId="1" xfId="0" applyNumberFormat="1" applyFill="1" applyBorder="1"/>
    <xf numFmtId="0" fontId="0" fillId="3" borderId="3" xfId="0" applyFill="1" applyBorder="1"/>
    <xf numFmtId="164" fontId="0" fillId="5" borderId="1" xfId="0" applyNumberFormat="1" applyFill="1" applyBorder="1"/>
    <xf numFmtId="0" fontId="0" fillId="5" borderId="3" xfId="0" applyFill="1" applyBorder="1"/>
    <xf numFmtId="0" fontId="0" fillId="6" borderId="2" xfId="0" applyFill="1" applyBorder="1"/>
    <xf numFmtId="164" fontId="0" fillId="6" borderId="1" xfId="0" applyNumberFormat="1" applyFill="1" applyBorder="1"/>
    <xf numFmtId="0" fontId="0" fillId="6" borderId="3" xfId="0" applyFill="1" applyBorder="1"/>
    <xf numFmtId="0" fontId="0" fillId="5" borderId="1" xfId="0" applyFill="1" applyBorder="1"/>
    <xf numFmtId="0" fontId="0" fillId="4" borderId="1" xfId="0" applyFill="1" applyBorder="1"/>
    <xf numFmtId="0" fontId="0" fillId="4" borderId="8" xfId="0" applyFill="1" applyBorder="1"/>
    <xf numFmtId="0" fontId="0" fillId="3" borderId="1" xfId="0" applyFill="1" applyBorder="1"/>
    <xf numFmtId="0" fontId="0" fillId="6" borderId="1" xfId="0" applyFill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0" fillId="5" borderId="7" xfId="0" applyFill="1" applyBorder="1"/>
    <xf numFmtId="164" fontId="0" fillId="5" borderId="8" xfId="0" applyNumberFormat="1" applyFill="1" applyBorder="1"/>
    <xf numFmtId="0" fontId="0" fillId="5" borderId="9" xfId="0" applyFill="1" applyBorder="1"/>
    <xf numFmtId="0" fontId="0" fillId="4" borderId="10" xfId="0" applyFont="1" applyFill="1" applyBorder="1"/>
    <xf numFmtId="0" fontId="0" fillId="3" borderId="10" xfId="0" applyFont="1" applyFill="1" applyBorder="1"/>
    <xf numFmtId="0" fontId="0" fillId="6" borderId="10" xfId="0" applyFont="1" applyFill="1" applyBorder="1"/>
    <xf numFmtId="0" fontId="0" fillId="5" borderId="10" xfId="0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7" borderId="0" xfId="0" applyFont="1" applyFill="1" applyAlignment="1">
      <alignment horizontal="center" vertical="top" wrapText="1"/>
    </xf>
    <xf numFmtId="0" fontId="5" fillId="0" borderId="0" xfId="0" applyFont="1"/>
    <xf numFmtId="164" fontId="5" fillId="0" borderId="0" xfId="0" applyNumberFormat="1" applyFont="1" applyBorder="1"/>
  </cellXfs>
  <cellStyles count="1">
    <cellStyle name="Normal" xfId="0" builtinId="0"/>
  </cellStyles>
  <dxfs count="33"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10</xdr:row>
      <xdr:rowOff>38099</xdr:rowOff>
    </xdr:from>
    <xdr:to>
      <xdr:col>9</xdr:col>
      <xdr:colOff>249555</xdr:colOff>
      <xdr:row>12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62A51C3-8872-46A9-AD94-C932B7A787F9}"/>
            </a:ext>
          </a:extLst>
        </xdr:cNvPr>
        <xdr:cNvCxnSpPr/>
      </xdr:nvCxnSpPr>
      <xdr:spPr>
        <a:xfrm flipV="1">
          <a:off x="7153275" y="1943099"/>
          <a:ext cx="192405" cy="4572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114301</xdr:colOff>
      <xdr:row>5</xdr:row>
      <xdr:rowOff>76201</xdr:rowOff>
    </xdr:from>
    <xdr:to>
      <xdr:col>8</xdr:col>
      <xdr:colOff>161925</xdr:colOff>
      <xdr:row>12</xdr:row>
      <xdr:rowOff>76200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8C873-AE92-4A93-8582-A4986A99449D}"/>
            </a:ext>
          </a:extLst>
        </xdr:cNvPr>
        <xdr:cNvCxnSpPr/>
      </xdr:nvCxnSpPr>
      <xdr:spPr>
        <a:xfrm flipH="1" flipV="1">
          <a:off x="2924176" y="1028701"/>
          <a:ext cx="3257549" cy="133349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</xdr:row>
      <xdr:rowOff>142875</xdr:rowOff>
    </xdr:from>
    <xdr:to>
      <xdr:col>11</xdr:col>
      <xdr:colOff>390525</xdr:colOff>
      <xdr:row>21</xdr:row>
      <xdr:rowOff>60211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8C371DC9-FC8F-436F-B4D8-1E9785CF6C22}"/>
            </a:ext>
          </a:extLst>
        </xdr:cNvPr>
        <xdr:cNvSpPr/>
      </xdr:nvSpPr>
      <xdr:spPr>
        <a:xfrm>
          <a:off x="6448425" y="1476375"/>
          <a:ext cx="3533775" cy="2584336"/>
        </a:xfrm>
        <a:custGeom>
          <a:avLst/>
          <a:gdLst>
            <a:gd name="connsiteX0" fmla="*/ 0 w 3533775"/>
            <a:gd name="connsiteY0" fmla="*/ 2343150 h 2584336"/>
            <a:gd name="connsiteX1" fmla="*/ 9525 w 3533775"/>
            <a:gd name="connsiteY1" fmla="*/ 2495550 h 2584336"/>
            <a:gd name="connsiteX2" fmla="*/ 66675 w 3533775"/>
            <a:gd name="connsiteY2" fmla="*/ 2524125 h 2584336"/>
            <a:gd name="connsiteX3" fmla="*/ 180975 w 3533775"/>
            <a:gd name="connsiteY3" fmla="*/ 2533650 h 2584336"/>
            <a:gd name="connsiteX4" fmla="*/ 666750 w 3533775"/>
            <a:gd name="connsiteY4" fmla="*/ 2552700 h 2584336"/>
            <a:gd name="connsiteX5" fmla="*/ 1905000 w 3533775"/>
            <a:gd name="connsiteY5" fmla="*/ 2552700 h 2584336"/>
            <a:gd name="connsiteX6" fmla="*/ 2562225 w 3533775"/>
            <a:gd name="connsiteY6" fmla="*/ 2543175 h 2584336"/>
            <a:gd name="connsiteX7" fmla="*/ 2657475 w 3533775"/>
            <a:gd name="connsiteY7" fmla="*/ 2533650 h 2584336"/>
            <a:gd name="connsiteX8" fmla="*/ 2790825 w 3533775"/>
            <a:gd name="connsiteY8" fmla="*/ 2505075 h 2584336"/>
            <a:gd name="connsiteX9" fmla="*/ 2819400 w 3533775"/>
            <a:gd name="connsiteY9" fmla="*/ 2495550 h 2584336"/>
            <a:gd name="connsiteX10" fmla="*/ 3086100 w 3533775"/>
            <a:gd name="connsiteY10" fmla="*/ 2486025 h 2584336"/>
            <a:gd name="connsiteX11" fmla="*/ 3200400 w 3533775"/>
            <a:gd name="connsiteY11" fmla="*/ 2457450 h 2584336"/>
            <a:gd name="connsiteX12" fmla="*/ 3276600 w 3533775"/>
            <a:gd name="connsiteY12" fmla="*/ 2428875 h 2584336"/>
            <a:gd name="connsiteX13" fmla="*/ 3352800 w 3533775"/>
            <a:gd name="connsiteY13" fmla="*/ 2400300 h 2584336"/>
            <a:gd name="connsiteX14" fmla="*/ 3409950 w 3533775"/>
            <a:gd name="connsiteY14" fmla="*/ 2362200 h 2584336"/>
            <a:gd name="connsiteX15" fmla="*/ 3467100 w 3533775"/>
            <a:gd name="connsiteY15" fmla="*/ 2276475 h 2584336"/>
            <a:gd name="connsiteX16" fmla="*/ 3486150 w 3533775"/>
            <a:gd name="connsiteY16" fmla="*/ 2247900 h 2584336"/>
            <a:gd name="connsiteX17" fmla="*/ 3505200 w 3533775"/>
            <a:gd name="connsiteY17" fmla="*/ 2219325 h 2584336"/>
            <a:gd name="connsiteX18" fmla="*/ 3524250 w 3533775"/>
            <a:gd name="connsiteY18" fmla="*/ 2000250 h 2584336"/>
            <a:gd name="connsiteX19" fmla="*/ 3533775 w 3533775"/>
            <a:gd name="connsiteY19" fmla="*/ 1457325 h 2584336"/>
            <a:gd name="connsiteX20" fmla="*/ 3524250 w 3533775"/>
            <a:gd name="connsiteY20" fmla="*/ 723900 h 2584336"/>
            <a:gd name="connsiteX21" fmla="*/ 3505200 w 3533775"/>
            <a:gd name="connsiteY21" fmla="*/ 542925 h 2584336"/>
            <a:gd name="connsiteX22" fmla="*/ 3486150 w 3533775"/>
            <a:gd name="connsiteY22" fmla="*/ 381000 h 2584336"/>
            <a:gd name="connsiteX23" fmla="*/ 3457575 w 3533775"/>
            <a:gd name="connsiteY23" fmla="*/ 219075 h 2584336"/>
            <a:gd name="connsiteX24" fmla="*/ 3438525 w 3533775"/>
            <a:gd name="connsiteY24" fmla="*/ 161925 h 2584336"/>
            <a:gd name="connsiteX25" fmla="*/ 3409950 w 3533775"/>
            <a:gd name="connsiteY25" fmla="*/ 133350 h 2584336"/>
            <a:gd name="connsiteX26" fmla="*/ 3390900 w 3533775"/>
            <a:gd name="connsiteY26" fmla="*/ 104775 h 2584336"/>
            <a:gd name="connsiteX27" fmla="*/ 3362325 w 3533775"/>
            <a:gd name="connsiteY27" fmla="*/ 95250 h 2584336"/>
            <a:gd name="connsiteX28" fmla="*/ 3333750 w 3533775"/>
            <a:gd name="connsiteY28" fmla="*/ 76200 h 2584336"/>
            <a:gd name="connsiteX29" fmla="*/ 3305175 w 3533775"/>
            <a:gd name="connsiteY29" fmla="*/ 66675 h 2584336"/>
            <a:gd name="connsiteX30" fmla="*/ 3276600 w 3533775"/>
            <a:gd name="connsiteY30" fmla="*/ 47625 h 2584336"/>
            <a:gd name="connsiteX31" fmla="*/ 3219450 w 3533775"/>
            <a:gd name="connsiteY31" fmla="*/ 0 h 25843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3533775" h="2584336">
              <a:moveTo>
                <a:pt x="0" y="2343150"/>
              </a:moveTo>
              <a:cubicBezTo>
                <a:pt x="3175" y="2393950"/>
                <a:pt x="-1517" y="2445863"/>
                <a:pt x="9525" y="2495550"/>
              </a:cubicBezTo>
              <a:cubicBezTo>
                <a:pt x="11976" y="2506580"/>
                <a:pt x="57479" y="2522899"/>
                <a:pt x="66675" y="2524125"/>
              </a:cubicBezTo>
              <a:cubicBezTo>
                <a:pt x="104572" y="2529178"/>
                <a:pt x="142822" y="2531189"/>
                <a:pt x="180975" y="2533650"/>
              </a:cubicBezTo>
              <a:cubicBezTo>
                <a:pt x="362540" y="2545364"/>
                <a:pt x="471388" y="2546595"/>
                <a:pt x="666750" y="2552700"/>
              </a:cubicBezTo>
              <a:cubicBezTo>
                <a:pt x="1119014" y="2617309"/>
                <a:pt x="728788" y="2564952"/>
                <a:pt x="1905000" y="2552700"/>
              </a:cubicBezTo>
              <a:lnTo>
                <a:pt x="2562225" y="2543175"/>
              </a:lnTo>
              <a:cubicBezTo>
                <a:pt x="2593975" y="2540000"/>
                <a:pt x="2626001" y="2538896"/>
                <a:pt x="2657475" y="2533650"/>
              </a:cubicBezTo>
              <a:cubicBezTo>
                <a:pt x="2702316" y="2526177"/>
                <a:pt x="2747699" y="2519450"/>
                <a:pt x="2790825" y="2505075"/>
              </a:cubicBezTo>
              <a:cubicBezTo>
                <a:pt x="2800350" y="2501900"/>
                <a:pt x="2809381" y="2496196"/>
                <a:pt x="2819400" y="2495550"/>
              </a:cubicBezTo>
              <a:cubicBezTo>
                <a:pt x="2908172" y="2489823"/>
                <a:pt x="2997200" y="2489200"/>
                <a:pt x="3086100" y="2486025"/>
              </a:cubicBezTo>
              <a:cubicBezTo>
                <a:pt x="3161572" y="2460868"/>
                <a:pt x="3123443" y="2470276"/>
                <a:pt x="3200400" y="2457450"/>
              </a:cubicBezTo>
              <a:cubicBezTo>
                <a:pt x="3225562" y="2447385"/>
                <a:pt x="3250469" y="2436341"/>
                <a:pt x="3276600" y="2428875"/>
              </a:cubicBezTo>
              <a:cubicBezTo>
                <a:pt x="3319759" y="2416544"/>
                <a:pt x="3312446" y="2424513"/>
                <a:pt x="3352800" y="2400300"/>
              </a:cubicBezTo>
              <a:cubicBezTo>
                <a:pt x="3372433" y="2388520"/>
                <a:pt x="3409950" y="2362200"/>
                <a:pt x="3409950" y="2362200"/>
              </a:cubicBezTo>
              <a:lnTo>
                <a:pt x="3467100" y="2276475"/>
              </a:lnTo>
              <a:lnTo>
                <a:pt x="3486150" y="2247900"/>
              </a:lnTo>
              <a:lnTo>
                <a:pt x="3505200" y="2219325"/>
              </a:lnTo>
              <a:cubicBezTo>
                <a:pt x="3524181" y="2124418"/>
                <a:pt x="3520081" y="2156595"/>
                <a:pt x="3524250" y="2000250"/>
              </a:cubicBezTo>
              <a:cubicBezTo>
                <a:pt x="3529075" y="1819311"/>
                <a:pt x="3530600" y="1638300"/>
                <a:pt x="3533775" y="1457325"/>
              </a:cubicBezTo>
              <a:cubicBezTo>
                <a:pt x="3530600" y="1212850"/>
                <a:pt x="3529805" y="968332"/>
                <a:pt x="3524250" y="723900"/>
              </a:cubicBezTo>
              <a:cubicBezTo>
                <a:pt x="3522655" y="653707"/>
                <a:pt x="3511595" y="610074"/>
                <a:pt x="3505200" y="542925"/>
              </a:cubicBezTo>
              <a:cubicBezTo>
                <a:pt x="3490621" y="389849"/>
                <a:pt x="3506996" y="464383"/>
                <a:pt x="3486150" y="381000"/>
              </a:cubicBezTo>
              <a:cubicBezTo>
                <a:pt x="3478496" y="312118"/>
                <a:pt x="3479261" y="284133"/>
                <a:pt x="3457575" y="219075"/>
              </a:cubicBezTo>
              <a:cubicBezTo>
                <a:pt x="3451225" y="200025"/>
                <a:pt x="3452724" y="176124"/>
                <a:pt x="3438525" y="161925"/>
              </a:cubicBezTo>
              <a:cubicBezTo>
                <a:pt x="3429000" y="152400"/>
                <a:pt x="3418574" y="143698"/>
                <a:pt x="3409950" y="133350"/>
              </a:cubicBezTo>
              <a:cubicBezTo>
                <a:pt x="3402621" y="124556"/>
                <a:pt x="3399839" y="111926"/>
                <a:pt x="3390900" y="104775"/>
              </a:cubicBezTo>
              <a:cubicBezTo>
                <a:pt x="3383060" y="98503"/>
                <a:pt x="3371305" y="99740"/>
                <a:pt x="3362325" y="95250"/>
              </a:cubicBezTo>
              <a:cubicBezTo>
                <a:pt x="3352086" y="90130"/>
                <a:pt x="3343989" y="81320"/>
                <a:pt x="3333750" y="76200"/>
              </a:cubicBezTo>
              <a:cubicBezTo>
                <a:pt x="3324770" y="71710"/>
                <a:pt x="3314155" y="71165"/>
                <a:pt x="3305175" y="66675"/>
              </a:cubicBezTo>
              <a:cubicBezTo>
                <a:pt x="3294936" y="61555"/>
                <a:pt x="3285915" y="54279"/>
                <a:pt x="3276600" y="47625"/>
              </a:cubicBezTo>
              <a:cubicBezTo>
                <a:pt x="3236976" y="19322"/>
                <a:pt x="3246523" y="27073"/>
                <a:pt x="3219450" y="0"/>
              </a:cubicBez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9</xdr:row>
      <xdr:rowOff>123825</xdr:rowOff>
    </xdr:from>
    <xdr:to>
      <xdr:col>7</xdr:col>
      <xdr:colOff>600076</xdr:colOff>
      <xdr:row>18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60E36143-1A83-408D-9C7A-04584EB628CA}"/>
            </a:ext>
          </a:extLst>
        </xdr:cNvPr>
        <xdr:cNvCxnSpPr/>
      </xdr:nvCxnSpPr>
      <xdr:spPr>
        <a:xfrm flipH="1" flipV="1">
          <a:off x="2000250" y="1838325"/>
          <a:ext cx="3733801" cy="176212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A1:C10" totalsRowShown="0" headerRowDxfId="32" headerRowBorderDxfId="31" tableBorderDxfId="30" totalsRowBorderDxfId="29">
  <autoFilter ref="A1:C10"/>
  <sortState ref="A2:C10">
    <sortCondition ref="A2"/>
  </sortState>
  <tableColumns count="3">
    <tableColumn id="1" name="الصنف" dataDxfId="28"/>
    <tableColumn id="2" name="تاريخ الانتاج" dataDxfId="27"/>
    <tableColumn id="3" name="الرصيد" dataDxfId="26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Table2" displayName="Table2" ref="H1:K10" totalsRowShown="0" headerRowDxfId="25" headerRowBorderDxfId="24" tableBorderDxfId="23" totalsRowBorderDxfId="22">
  <autoFilter ref="H1:K10"/>
  <tableColumns count="4">
    <tableColumn id="1" name="نوع الحركة" dataDxfId="21"/>
    <tableColumn id="2" name="الصنف" dataDxfId="20"/>
    <tableColumn id="3" name="الكمية" dataDxfId="19"/>
    <tableColumn id="4" name="تاريخ الانتاج ( للاضافة )" dataDxfId="18"/>
  </tableColumns>
  <tableStyleInfo name="TableStyleMedium5" showFirstColumn="0" showLastColumn="0" showRowStripes="0" showColumnStripes="0"/>
</table>
</file>

<file path=xl/tables/table3.xml><?xml version="1.0" encoding="utf-8"?>
<table xmlns="http://schemas.openxmlformats.org/spreadsheetml/2006/main" id="3" name="Table14" displayName="Table14" ref="A1:F10" totalsRowShown="0" headerRowDxfId="17" headerRowBorderDxfId="16" tableBorderDxfId="15" totalsRowBorderDxfId="14">
  <autoFilter ref="A1:F10"/>
  <sortState ref="A2:C10">
    <sortCondition ref="A2"/>
  </sortState>
  <tableColumns count="6">
    <tableColumn id="1" name="الصنف" dataDxfId="13"/>
    <tableColumn id="2" name="تاريخ الانتاج" dataDxfId="12"/>
    <tableColumn id="3" name="الرصيد" dataDxfId="11"/>
    <tableColumn id="4" name="الرصيد 1" dataDxfId="10">
      <calculatedColumnFormula>C2+SUMPRODUCT(($K$2:$K$10=B2)*($J$2:$J$10))</calculatedColumnFormula>
    </tableColumn>
    <tableColumn id="5" name="المطلوب" dataDxfId="9">
      <calculatedColumnFormula>MIN(D2,MAX(0,LOOKUP(A2,$M$2:$M$5,$N$2:$N$5)-SUMIFS($D$2:$D$10,$A$2:$A$10,A2,$B$2:$B$10,"&lt;"&amp;B2)))</calculatedColumnFormula>
    </tableColumn>
    <tableColumn id="6" name="الرصيد المتبقى" dataDxfId="8">
      <calculatedColumnFormula>D2-E2</calculatedColumnFormula>
    </tableColumn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id="4" name="Table25" displayName="Table25" ref="H1:K10" totalsRowShown="0" headerRowDxfId="7" headerRowBorderDxfId="6" tableBorderDxfId="5" totalsRowBorderDxfId="4">
  <autoFilter ref="H1:K10"/>
  <tableColumns count="4">
    <tableColumn id="1" name="نوع الحركة" dataDxfId="3"/>
    <tableColumn id="2" name="الصنف" dataDxfId="2"/>
    <tableColumn id="3" name="الكمية" dataDxfId="1"/>
    <tableColumn id="4" name="تاريخ الانتاج ( للاضافة )" dataDxfId="0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C4" sqref="C4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1" x14ac:dyDescent="0.25">
      <c r="A1" s="2" t="s">
        <v>0</v>
      </c>
      <c r="B1" s="3" t="s">
        <v>1</v>
      </c>
      <c r="C1" s="4" t="s">
        <v>7</v>
      </c>
      <c r="H1" s="27" t="s">
        <v>8</v>
      </c>
      <c r="I1" s="28" t="s">
        <v>0</v>
      </c>
      <c r="J1" s="28" t="s">
        <v>2</v>
      </c>
      <c r="K1" s="29" t="s">
        <v>10</v>
      </c>
    </row>
    <row r="2" spans="1:11" x14ac:dyDescent="0.25">
      <c r="A2" s="11" t="s">
        <v>4</v>
      </c>
      <c r="B2" s="13">
        <v>44090</v>
      </c>
      <c r="C2" s="14">
        <v>70</v>
      </c>
      <c r="H2" s="1" t="s">
        <v>9</v>
      </c>
      <c r="I2" s="22" t="s">
        <v>5</v>
      </c>
      <c r="J2" s="22">
        <v>50</v>
      </c>
      <c r="K2" s="5"/>
    </row>
    <row r="3" spans="1:11" x14ac:dyDescent="0.25">
      <c r="A3" s="11" t="s">
        <v>4</v>
      </c>
      <c r="B3" s="13">
        <v>44107</v>
      </c>
      <c r="C3" s="14">
        <v>110</v>
      </c>
      <c r="H3" s="8" t="s">
        <v>11</v>
      </c>
      <c r="I3" s="23" t="s">
        <v>4</v>
      </c>
      <c r="J3" s="23">
        <v>20</v>
      </c>
      <c r="K3" s="9">
        <v>44107</v>
      </c>
    </row>
    <row r="4" spans="1:11" x14ac:dyDescent="0.25">
      <c r="A4" s="10" t="s">
        <v>3</v>
      </c>
      <c r="B4" s="15">
        <v>44076</v>
      </c>
      <c r="C4" s="16">
        <v>100</v>
      </c>
      <c r="H4" s="1" t="s">
        <v>9</v>
      </c>
      <c r="I4" s="25" t="s">
        <v>3</v>
      </c>
      <c r="J4" s="25">
        <v>110</v>
      </c>
      <c r="K4" s="5"/>
    </row>
    <row r="5" spans="1:11" x14ac:dyDescent="0.25">
      <c r="A5" s="10" t="s">
        <v>3</v>
      </c>
      <c r="B5" s="15">
        <v>43996</v>
      </c>
      <c r="C5" s="16">
        <v>50</v>
      </c>
      <c r="H5" s="1" t="s">
        <v>9</v>
      </c>
      <c r="I5" s="26" t="s">
        <v>6</v>
      </c>
      <c r="J5" s="26">
        <v>60</v>
      </c>
      <c r="K5" s="5"/>
    </row>
    <row r="6" spans="1:11" x14ac:dyDescent="0.25">
      <c r="A6" s="10" t="s">
        <v>3</v>
      </c>
      <c r="B6" s="15">
        <v>44066</v>
      </c>
      <c r="C6" s="16">
        <v>150</v>
      </c>
      <c r="H6" s="1" t="s">
        <v>9</v>
      </c>
      <c r="I6" s="22" t="s">
        <v>5</v>
      </c>
      <c r="J6" s="22">
        <v>30</v>
      </c>
      <c r="K6" s="5"/>
    </row>
    <row r="7" spans="1:11" x14ac:dyDescent="0.25">
      <c r="A7" s="19" t="s">
        <v>6</v>
      </c>
      <c r="B7" s="20">
        <v>44138</v>
      </c>
      <c r="C7" s="21">
        <v>200</v>
      </c>
      <c r="H7" s="1" t="s">
        <v>9</v>
      </c>
      <c r="I7" s="23" t="s">
        <v>4</v>
      </c>
      <c r="J7" s="23">
        <v>40</v>
      </c>
      <c r="K7" s="5"/>
    </row>
    <row r="8" spans="1:11" x14ac:dyDescent="0.25">
      <c r="A8" s="12" t="s">
        <v>5</v>
      </c>
      <c r="B8" s="17">
        <v>44137</v>
      </c>
      <c r="C8" s="18">
        <v>150</v>
      </c>
      <c r="H8" s="8" t="s">
        <v>11</v>
      </c>
      <c r="I8" s="26" t="s">
        <v>6</v>
      </c>
      <c r="J8" s="26">
        <v>10</v>
      </c>
      <c r="K8" s="9">
        <v>44138</v>
      </c>
    </row>
    <row r="9" spans="1:11" x14ac:dyDescent="0.25">
      <c r="A9" s="12" t="s">
        <v>5</v>
      </c>
      <c r="B9" s="17">
        <v>44047</v>
      </c>
      <c r="C9" s="18">
        <v>70</v>
      </c>
      <c r="H9" s="1" t="s">
        <v>9</v>
      </c>
      <c r="I9" s="22" t="s">
        <v>5</v>
      </c>
      <c r="J9" s="22">
        <v>180</v>
      </c>
      <c r="K9" s="5"/>
    </row>
    <row r="10" spans="1:11" x14ac:dyDescent="0.25">
      <c r="A10" s="30" t="s">
        <v>5</v>
      </c>
      <c r="B10" s="31">
        <v>44075</v>
      </c>
      <c r="C10" s="32">
        <v>150</v>
      </c>
      <c r="H10" s="6" t="s">
        <v>9</v>
      </c>
      <c r="I10" s="24" t="s">
        <v>4</v>
      </c>
      <c r="J10" s="24">
        <v>50</v>
      </c>
      <c r="K10" s="7"/>
    </row>
    <row r="13" spans="1:11" ht="15" customHeight="1" x14ac:dyDescent="0.25">
      <c r="H13" s="41" t="s">
        <v>12</v>
      </c>
      <c r="I13" s="41"/>
      <c r="J13" s="41"/>
      <c r="K13" s="41"/>
    </row>
    <row r="14" spans="1:11" x14ac:dyDescent="0.25">
      <c r="H14" s="41"/>
      <c r="I14" s="41"/>
      <c r="J14" s="41"/>
      <c r="K14" s="41"/>
    </row>
    <row r="15" spans="1:11" x14ac:dyDescent="0.25">
      <c r="H15" s="41"/>
      <c r="I15" s="41"/>
      <c r="J15" s="41"/>
      <c r="K15" s="41"/>
    </row>
    <row r="16" spans="1:11" x14ac:dyDescent="0.25">
      <c r="H16" s="41"/>
      <c r="I16" s="41"/>
      <c r="J16" s="41"/>
      <c r="K16" s="41"/>
    </row>
    <row r="17" spans="8:11" x14ac:dyDescent="0.25">
      <c r="H17" s="41"/>
      <c r="I17" s="41"/>
      <c r="J17" s="41"/>
      <c r="K17" s="41"/>
    </row>
    <row r="18" spans="8:11" x14ac:dyDescent="0.25">
      <c r="H18" s="41"/>
      <c r="I18" s="41"/>
      <c r="J18" s="41"/>
      <c r="K18" s="41"/>
    </row>
    <row r="19" spans="8:11" x14ac:dyDescent="0.25">
      <c r="H19" s="41"/>
      <c r="I19" s="41"/>
      <c r="J19" s="41"/>
      <c r="K19" s="41"/>
    </row>
    <row r="20" spans="8:11" x14ac:dyDescent="0.25">
      <c r="H20" s="41"/>
      <c r="I20" s="41"/>
      <c r="J20" s="41"/>
      <c r="K20" s="41"/>
    </row>
  </sheetData>
  <mergeCells count="1">
    <mergeCell ref="H13:K2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B1" workbookViewId="0">
      <selection activeCell="Q5" sqref="Q5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1.5703125" customWidth="1"/>
    <col min="8" max="8" width="13.28515625" customWidth="1"/>
    <col min="9" max="9" width="8.28515625" customWidth="1"/>
    <col min="10" max="10" width="6.7109375" customWidth="1"/>
    <col min="11" max="11" width="18.7109375" customWidth="1"/>
    <col min="12" max="12" width="2" customWidth="1"/>
    <col min="13" max="13" width="7.7109375" customWidth="1"/>
    <col min="14" max="14" width="9.5703125" bestFit="1" customWidth="1"/>
    <col min="15" max="15" width="10.42578125" bestFit="1" customWidth="1"/>
    <col min="16" max="19" width="10.85546875" bestFit="1" customWidth="1"/>
  </cols>
  <sheetData>
    <row r="1" spans="1:19" x14ac:dyDescent="0.25">
      <c r="A1" s="37" t="s">
        <v>0</v>
      </c>
      <c r="B1" s="38" t="s">
        <v>1</v>
      </c>
      <c r="C1" s="39" t="s">
        <v>7</v>
      </c>
      <c r="D1" s="40" t="s">
        <v>13</v>
      </c>
      <c r="E1" s="40" t="s">
        <v>14</v>
      </c>
      <c r="F1" s="40" t="s">
        <v>15</v>
      </c>
      <c r="H1" s="27" t="s">
        <v>8</v>
      </c>
      <c r="I1" s="28" t="s">
        <v>0</v>
      </c>
      <c r="J1" s="28" t="s">
        <v>2</v>
      </c>
      <c r="K1" s="29" t="s">
        <v>10</v>
      </c>
      <c r="N1" s="42" t="s">
        <v>16</v>
      </c>
      <c r="O1" s="42" t="s">
        <v>17</v>
      </c>
      <c r="P1" s="42" t="s">
        <v>18</v>
      </c>
      <c r="Q1" s="42" t="s">
        <v>19</v>
      </c>
      <c r="R1" s="42" t="s">
        <v>20</v>
      </c>
      <c r="S1" s="42" t="s">
        <v>21</v>
      </c>
    </row>
    <row r="2" spans="1:19" x14ac:dyDescent="0.25">
      <c r="A2" s="11" t="s">
        <v>4</v>
      </c>
      <c r="B2" s="13">
        <v>44090</v>
      </c>
      <c r="C2" s="14">
        <v>70</v>
      </c>
      <c r="D2">
        <f t="shared" ref="D2:D10" si="0">C2+SUMPRODUCT(($K$2:$K$10=B2)*($J$2:$J$10))</f>
        <v>70</v>
      </c>
      <c r="E2">
        <f>MIN(D2,MAX(0,LOOKUP(A2,$M$2:$M$5,$N$2:$N$5)-SUMIFS($D$2:$D$10,$A$2:$A$10,A2,$B$2:$B$10,"&lt;"&amp;B2)))</f>
        <v>70</v>
      </c>
      <c r="F2">
        <f t="shared" ref="F2:F10" si="1">D2-E2</f>
        <v>0</v>
      </c>
      <c r="H2" s="1" t="s">
        <v>9</v>
      </c>
      <c r="I2" s="22" t="s">
        <v>5</v>
      </c>
      <c r="J2" s="22">
        <v>50</v>
      </c>
      <c r="K2" s="5"/>
      <c r="M2" s="33" t="str">
        <f t="array" ref="M2">IFERROR(INDEX($A$2:$A$10,MATCH(0,IF(ISBLANK($A$2:$A$10),1,COUNTIF($M$1:M1,$A$2:$A$10)),0)),"")</f>
        <v>KT 230</v>
      </c>
      <c r="N2" s="42">
        <f>SUMIFS($J$2:$J$10,$H$2:$H$10,"صرف",$I$2:$I$10,M2)</f>
        <v>90</v>
      </c>
      <c r="O2" s="43">
        <f t="array" ref="O2">IFERROR(INDEX($B$2:$B$10,SMALL(IF($M2=$A$2:$A$10,ROW($A$2:$A$10)-ROW($A$1)),COLUMN(A1))),"")</f>
        <v>44090</v>
      </c>
      <c r="P2" s="43">
        <f t="array" ref="P2">IFERROR(INDEX($B$2:$B$10,SMALL(IF($M2=$A$2:$A$10,ROW($A$2:$A$10)-ROW($A$1)),COLUMN(B1))),"")</f>
        <v>44107</v>
      </c>
      <c r="Q2" s="43" t="str">
        <f t="array" ref="Q2">IFERROR(INDEX($B$2:$B$10,SMALL(IF($M2=$A$2:$A$10,ROW($A$2:$A$10)-ROW($A$1)),COLUMN(C1))),"")</f>
        <v/>
      </c>
      <c r="R2" s="43" t="str">
        <f t="array" ref="R2">IFERROR(INDEX($B$2:$B$10,SMALL(IF($M2=$A$2:$A$10,ROW($A$2:$A$10)-ROW($A$1)),COLUMN(D1))),"")</f>
        <v/>
      </c>
      <c r="S2" s="43" t="str">
        <f t="array" ref="S2">IFERROR(INDEX($B$2:$B$10,SMALL(IF($M2=$A$2:$A$10,ROW($A$2:$A$10)-ROW($A$1)),COLUMN(E1))),"")</f>
        <v/>
      </c>
    </row>
    <row r="3" spans="1:19" x14ac:dyDescent="0.25">
      <c r="A3" s="11" t="s">
        <v>4</v>
      </c>
      <c r="B3" s="13">
        <v>44107</v>
      </c>
      <c r="C3" s="14">
        <v>110</v>
      </c>
      <c r="D3">
        <f t="shared" si="0"/>
        <v>130</v>
      </c>
      <c r="E3">
        <f>MIN(D3,MAX(0,LOOKUP(A3,$M$2:$M$5,$N$2:$N$5)-SUMIFS($D$2:$D$10,$A$2:$A$10,A3,$B$2:$B$10,"&lt;"&amp;B3)))</f>
        <v>20</v>
      </c>
      <c r="F3">
        <f t="shared" si="1"/>
        <v>110</v>
      </c>
      <c r="H3" s="8" t="s">
        <v>11</v>
      </c>
      <c r="I3" s="23" t="s">
        <v>4</v>
      </c>
      <c r="J3" s="23">
        <v>20</v>
      </c>
      <c r="K3" s="9">
        <v>44107</v>
      </c>
      <c r="M3" s="34" t="str">
        <f t="array" ref="M3">IFERROR(INDEX($A$2:$A$10,MATCH(0,IF(ISBLANK($A$2:$A$10),1,COUNTIF($M$1:M2,$A$2:$A$10)),0)),"")</f>
        <v>RM 100</v>
      </c>
      <c r="N3" s="42">
        <f t="shared" ref="N3:N10" si="2">SUMIFS($J$2:$J$10,$H$2:$H$10,"صرف",$I$2:$I$10,M3)</f>
        <v>110</v>
      </c>
      <c r="O3" s="43">
        <f t="array" ref="O3">IFERROR(INDEX($B$2:$B$10,SMALL(IF($M3=$A$2:$A$10,ROW($A$2:$A$10)-ROW($A$1)),COLUMN(A2))),"")</f>
        <v>44076</v>
      </c>
      <c r="P3" s="43">
        <f t="array" ref="P3">IFERROR(INDEX($B$2:$B$10,SMALL(IF($M3=$A$2:$A$10,ROW($A$2:$A$10)-ROW($A$1)),COLUMN(B2))),"")</f>
        <v>43996</v>
      </c>
      <c r="Q3" s="43">
        <f t="array" ref="Q3">IFERROR(INDEX($B$2:$B$10,SMALL(IF($M3=$A$2:$A$10,ROW($A$2:$A$10)-ROW($A$1)),COLUMN(C2))),"")</f>
        <v>44066</v>
      </c>
      <c r="R3" s="43" t="str">
        <f t="array" ref="R3">IFERROR(INDEX($B$2:$B$10,SMALL(IF($M3=$A$2:$A$10,ROW($A$2:$A$10)-ROW($A$1)),COLUMN(D2))),"")</f>
        <v/>
      </c>
      <c r="S3" s="43" t="str">
        <f t="array" ref="S3">IFERROR(INDEX($B$2:$B$10,SMALL(IF($M3=$A$2:$A$10,ROW($A$2:$A$10)-ROW($A$1)),COLUMN(E2))),"")</f>
        <v/>
      </c>
    </row>
    <row r="4" spans="1:19" x14ac:dyDescent="0.25">
      <c r="A4" s="10" t="s">
        <v>3</v>
      </c>
      <c r="B4" s="15">
        <v>44076</v>
      </c>
      <c r="C4" s="16">
        <v>100</v>
      </c>
      <c r="D4">
        <f t="shared" si="0"/>
        <v>100</v>
      </c>
      <c r="E4">
        <f>MIN(D4,MAX(0,LOOKUP(A4,$M$2:$M$5,$N$2:$N$5)-SUMIFS($D$2:$D$10,$A$2:$A$10,A4,$B$2:$B$10,"&lt;"&amp;B4)))</f>
        <v>0</v>
      </c>
      <c r="F4">
        <f t="shared" si="1"/>
        <v>100</v>
      </c>
      <c r="H4" s="1" t="s">
        <v>9</v>
      </c>
      <c r="I4" s="25" t="s">
        <v>3</v>
      </c>
      <c r="J4" s="25">
        <v>110</v>
      </c>
      <c r="K4" s="5"/>
      <c r="M4" s="35" t="str">
        <f t="array" ref="M4">IFERROR(INDEX($A$2:$A$10,MATCH(0,IF(ISBLANK($A$2:$A$10),1,COUNTIF($M$1:M3,$A$2:$A$10)),0)),"")</f>
        <v>RM 120</v>
      </c>
      <c r="N4" s="42">
        <f t="shared" si="2"/>
        <v>60</v>
      </c>
      <c r="O4" s="43">
        <f t="array" ref="O4">IFERROR(INDEX($B$2:$B$10,SMALL(IF($M4=$A$2:$A$10,ROW($A$2:$A$10)-ROW($A$1)),COLUMN(A3))),"")</f>
        <v>44138</v>
      </c>
      <c r="P4" s="43" t="str">
        <f t="array" ref="P4">IFERROR(INDEX($B$2:$B$10,SMALL(IF($M4=$A$2:$A$10,ROW($A$2:$A$10)-ROW($A$1)),COLUMN(B3))),"")</f>
        <v/>
      </c>
      <c r="Q4" s="43" t="str">
        <f t="array" ref="Q4">IFERROR(INDEX($B$2:$B$10,SMALL(IF($M4=$A$2:$A$10,ROW($A$2:$A$10)-ROW($A$1)),COLUMN(C3))),"")</f>
        <v/>
      </c>
      <c r="R4" s="43" t="str">
        <f t="array" ref="R4">IFERROR(INDEX($B$2:$B$10,SMALL(IF($M4=$A$2:$A$10,ROW($A$2:$A$10)-ROW($A$1)),COLUMN(D3))),"")</f>
        <v/>
      </c>
      <c r="S4" s="43" t="str">
        <f t="array" ref="S4">IFERROR(INDEX($B$2:$B$10,SMALL(IF($M4=$A$2:$A$10,ROW($A$2:$A$10)-ROW($A$1)),COLUMN(E3))),"")</f>
        <v/>
      </c>
    </row>
    <row r="5" spans="1:19" x14ac:dyDescent="0.25">
      <c r="A5" s="10" t="s">
        <v>3</v>
      </c>
      <c r="B5" s="15">
        <v>43996</v>
      </c>
      <c r="C5" s="16">
        <v>50</v>
      </c>
      <c r="D5">
        <f t="shared" si="0"/>
        <v>50</v>
      </c>
      <c r="E5">
        <f>MIN(D5,MAX(0,LOOKUP(A5,$M$2:$M$5,$N$2:$N$5)-SUMIFS($D$2:$D$10,$A$2:$A$10,A5,$B$2:$B$10,"&lt;"&amp;B5)))</f>
        <v>50</v>
      </c>
      <c r="F5">
        <f t="shared" si="1"/>
        <v>0</v>
      </c>
      <c r="H5" s="1" t="s">
        <v>9</v>
      </c>
      <c r="I5" s="26" t="s">
        <v>6</v>
      </c>
      <c r="J5" s="26">
        <v>60</v>
      </c>
      <c r="K5" s="5"/>
      <c r="M5" s="36" t="str">
        <f t="array" ref="M5">IFERROR(INDEX($A$2:$A$10,MATCH(0,IF(ISBLANK($A$2:$A$10),1,COUNTIF($M$1:M4,$A$2:$A$10)),0)),"")</f>
        <v>RS 670</v>
      </c>
      <c r="N5" s="42">
        <f t="shared" si="2"/>
        <v>260</v>
      </c>
      <c r="O5" s="43">
        <f t="array" ref="O5">IFERROR(INDEX($B$2:$B$10,SMALL(IF($M5=$A$2:$A$10,ROW($A$2:$A$10)-ROW($A$1)),COLUMN(A4))),"")</f>
        <v>44137</v>
      </c>
      <c r="P5" s="43">
        <f t="array" ref="P5">IFERROR(INDEX($B$2:$B$10,SMALL(IF($M5=$A$2:$A$10,ROW($A$2:$A$10)-ROW($A$1)),COLUMN(B4))),"")</f>
        <v>44047</v>
      </c>
      <c r="Q5" s="43">
        <f t="array" ref="Q5">IFERROR(INDEX($B$2:$B$10,SMALL(IF($M5=$A$2:$A$10,ROW($A$2:$A$10)-ROW($A$1)),COLUMN(C4))),"")</f>
        <v>44075</v>
      </c>
      <c r="R5" s="43" t="str">
        <f t="array" ref="R5">IFERROR(INDEX($B$2:$B$10,SMALL(IF($M5=$A$2:$A$10,ROW($A$2:$A$10)-ROW($A$1)),COLUMN(D4))),"")</f>
        <v/>
      </c>
      <c r="S5" s="43" t="str">
        <f t="array" ref="S5">IFERROR(INDEX($B$2:$B$10,SMALL(IF($M5=$A$2:$A$10,ROW($A$2:$A$10)-ROW($A$1)),COLUMN(E4))),"")</f>
        <v/>
      </c>
    </row>
    <row r="6" spans="1:19" x14ac:dyDescent="0.25">
      <c r="A6" s="10" t="s">
        <v>3</v>
      </c>
      <c r="B6" s="15">
        <v>44066</v>
      </c>
      <c r="C6" s="16">
        <v>150</v>
      </c>
      <c r="D6">
        <f t="shared" si="0"/>
        <v>150</v>
      </c>
      <c r="E6">
        <f>MIN(D6,MAX(0,LOOKUP(A6,$M$2:$M$5,$N$2:$N$5)-SUMIFS($D$2:$D$10,$A$2:$A$10,A6,$B$2:$B$10,"&lt;"&amp;B6)))</f>
        <v>60</v>
      </c>
      <c r="F6">
        <f t="shared" si="1"/>
        <v>90</v>
      </c>
      <c r="H6" s="1" t="s">
        <v>9</v>
      </c>
      <c r="I6" s="22" t="s">
        <v>5</v>
      </c>
      <c r="J6" s="22">
        <v>30</v>
      </c>
      <c r="K6" s="5"/>
      <c r="M6" s="33" t="str">
        <f t="array" ref="M6">IFERROR(INDEX($A$2:$A$10,MATCH(0,IF(ISBLANK($A$2:$A$10),1,COUNTIF($M$1:M5,$A$2:$A$10)),0)),"")</f>
        <v/>
      </c>
      <c r="N6" s="42">
        <f t="shared" si="2"/>
        <v>0</v>
      </c>
      <c r="O6" s="43" t="str">
        <f t="array" ref="O6">IFERROR(INDEX($B$2:$B$10,SMALL(IF($M6=$A$2:$A$10,ROW($A$2:$A$10)-ROW($A$1)),COLUMN(A5))),"")</f>
        <v/>
      </c>
      <c r="P6" s="43" t="str">
        <f t="array" ref="P6">IFERROR(INDEX($B$2:$B$10,SMALL(IF($M6=$A$2:$A$10,ROW($A$2:$A$10)-ROW($A$1)),COLUMN(B5))),"")</f>
        <v/>
      </c>
      <c r="Q6" s="43" t="str">
        <f t="array" ref="Q6">IFERROR(INDEX($B$2:$B$10,SMALL(IF($M6=$A$2:$A$10,ROW($A$2:$A$10)-ROW($A$1)),COLUMN(C5))),"")</f>
        <v/>
      </c>
      <c r="R6" s="43" t="str">
        <f t="array" ref="R6">IFERROR(INDEX($B$2:$B$10,SMALL(IF($M6=$A$2:$A$10,ROW($A$2:$A$10)-ROW($A$1)),COLUMN(D5))),"")</f>
        <v/>
      </c>
      <c r="S6" s="43" t="str">
        <f t="array" ref="S6">IFERROR(INDEX($B$2:$B$10,SMALL(IF($M6=$A$2:$A$10,ROW($A$2:$A$10)-ROW($A$1)),COLUMN(E5))),"")</f>
        <v/>
      </c>
    </row>
    <row r="7" spans="1:19" x14ac:dyDescent="0.25">
      <c r="A7" s="19" t="s">
        <v>6</v>
      </c>
      <c r="B7" s="20">
        <v>44138</v>
      </c>
      <c r="C7" s="21">
        <v>200</v>
      </c>
      <c r="D7">
        <f t="shared" si="0"/>
        <v>210</v>
      </c>
      <c r="E7">
        <f>MIN(D7,MAX(0,LOOKUP(A7,$M$2:$M$5,$N$2:$N$5)-SUMIFS($D$2:$D$10,$A$2:$A$10,A7,$B$2:$B$10,"&lt;"&amp;B7)))</f>
        <v>60</v>
      </c>
      <c r="F7">
        <f t="shared" si="1"/>
        <v>150</v>
      </c>
      <c r="H7" s="1" t="s">
        <v>9</v>
      </c>
      <c r="I7" s="23" t="s">
        <v>4</v>
      </c>
      <c r="J7" s="23">
        <v>40</v>
      </c>
      <c r="K7" s="5"/>
      <c r="M7" s="33" t="str">
        <f t="array" ref="M7">IFERROR(INDEX($A$2:$A$10,MATCH(0,IF(ISBLANK($A$2:$A$10),1,COUNTIF($M$1:M6,$A$2:$A$10)),0)),"")</f>
        <v/>
      </c>
      <c r="N7" s="42">
        <f t="shared" si="2"/>
        <v>0</v>
      </c>
      <c r="O7" s="43" t="str">
        <f t="array" ref="O7">IFERROR(INDEX($B$2:$B$10,SMALL(IF($M7=$A$2:$A$10,ROW($A$2:$A$10)-ROW($A$1)),COLUMN(A6))),"")</f>
        <v/>
      </c>
      <c r="P7" s="43" t="str">
        <f t="array" ref="P7">IFERROR(INDEX($B$2:$B$10,SMALL(IF($M7=$A$2:$A$10,ROW($A$2:$A$10)-ROW($A$1)),COLUMN(B6))),"")</f>
        <v/>
      </c>
      <c r="Q7" s="43" t="str">
        <f t="array" ref="Q7">IFERROR(INDEX($B$2:$B$10,SMALL(IF($M7=$A$2:$A$10,ROW($A$2:$A$10)-ROW($A$1)),COLUMN(C6))),"")</f>
        <v/>
      </c>
      <c r="R7" s="43" t="str">
        <f t="array" ref="R7">IFERROR(INDEX($B$2:$B$10,SMALL(IF($M7=$A$2:$A$10,ROW($A$2:$A$10)-ROW($A$1)),COLUMN(D6))),"")</f>
        <v/>
      </c>
      <c r="S7" s="43" t="str">
        <f t="array" ref="S7">IFERROR(INDEX($B$2:$B$10,SMALL(IF($M7=$A$2:$A$10,ROW($A$2:$A$10)-ROW($A$1)),COLUMN(E6))),"")</f>
        <v/>
      </c>
    </row>
    <row r="8" spans="1:19" x14ac:dyDescent="0.25">
      <c r="A8" s="12" t="s">
        <v>5</v>
      </c>
      <c r="B8" s="17">
        <v>44137</v>
      </c>
      <c r="C8" s="18">
        <v>150</v>
      </c>
      <c r="D8">
        <f t="shared" si="0"/>
        <v>150</v>
      </c>
      <c r="E8">
        <f>MIN(D8,MAX(0,LOOKUP(A8,$M$2:$M$5,$N$2:$N$5)-SUMIFS($D$2:$D$10,$A$2:$A$10,A8,$B$2:$B$10,"&lt;"&amp;B8)))</f>
        <v>40</v>
      </c>
      <c r="F8">
        <f t="shared" si="1"/>
        <v>110</v>
      </c>
      <c r="H8" s="8" t="s">
        <v>11</v>
      </c>
      <c r="I8" s="26" t="s">
        <v>6</v>
      </c>
      <c r="J8" s="26">
        <v>10</v>
      </c>
      <c r="K8" s="9">
        <v>44138</v>
      </c>
      <c r="M8" s="33" t="str">
        <f t="array" ref="M8">IFERROR(INDEX($A$2:$A$10,MATCH(0,IF(ISBLANK($A$2:$A$10),1,COUNTIF($M$1:M7,$A$2:$A$10)),0)),"")</f>
        <v/>
      </c>
      <c r="N8" s="42">
        <f t="shared" si="2"/>
        <v>0</v>
      </c>
      <c r="O8" s="43" t="str">
        <f t="array" ref="O8">IFERROR(INDEX($B$2:$B$10,SMALL(IF($M8=$A$2:$A$10,ROW($A$2:$A$10)-ROW($A$1)),COLUMN(A7))),"")</f>
        <v/>
      </c>
      <c r="P8" s="43" t="str">
        <f t="array" ref="P8">IFERROR(INDEX($B$2:$B$10,SMALL(IF($M8=$A$2:$A$10,ROW($A$2:$A$10)-ROW($A$1)),COLUMN(B7))),"")</f>
        <v/>
      </c>
      <c r="Q8" s="43" t="str">
        <f t="array" ref="Q8">IFERROR(INDEX($B$2:$B$10,SMALL(IF($M8=$A$2:$A$10,ROW($A$2:$A$10)-ROW($A$1)),COLUMN(C7))),"")</f>
        <v/>
      </c>
      <c r="R8" s="43" t="str">
        <f t="array" ref="R8">IFERROR(INDEX($B$2:$B$10,SMALL(IF($M8=$A$2:$A$10,ROW($A$2:$A$10)-ROW($A$1)),COLUMN(D7))),"")</f>
        <v/>
      </c>
      <c r="S8" s="43" t="str">
        <f t="array" ref="S8">IFERROR(INDEX($B$2:$B$10,SMALL(IF($M8=$A$2:$A$10,ROW($A$2:$A$10)-ROW($A$1)),COLUMN(E7))),"")</f>
        <v/>
      </c>
    </row>
    <row r="9" spans="1:19" x14ac:dyDescent="0.25">
      <c r="A9" s="12" t="s">
        <v>5</v>
      </c>
      <c r="B9" s="17">
        <v>44047</v>
      </c>
      <c r="C9" s="18">
        <v>70</v>
      </c>
      <c r="D9">
        <f t="shared" si="0"/>
        <v>70</v>
      </c>
      <c r="E9">
        <f>MIN(D9,MAX(0,LOOKUP(A9,$M$2:$M$5,$N$2:$N$5)-SUMIFS($D$2:$D$10,$A$2:$A$10,A9,$B$2:$B$10,"&lt;"&amp;B9)))</f>
        <v>70</v>
      </c>
      <c r="F9">
        <f t="shared" si="1"/>
        <v>0</v>
      </c>
      <c r="H9" s="1" t="s">
        <v>9</v>
      </c>
      <c r="I9" s="22" t="s">
        <v>5</v>
      </c>
      <c r="J9" s="22">
        <v>180</v>
      </c>
      <c r="K9" s="5"/>
      <c r="M9" s="33" t="str">
        <f t="array" ref="M9">IFERROR(INDEX($A$2:$A$10,MATCH(0,IF(ISBLANK($A$2:$A$10),1,COUNTIF($M$1:M8,$A$2:$A$10)),0)),"")</f>
        <v/>
      </c>
      <c r="N9" s="42">
        <f t="shared" si="2"/>
        <v>0</v>
      </c>
      <c r="O9" s="43" t="str">
        <f t="array" ref="O9">IFERROR(INDEX($B$2:$B$10,SMALL(IF($M9=$A$2:$A$10,ROW($A$2:$A$10)-ROW($A$1)),COLUMN(A8))),"")</f>
        <v/>
      </c>
      <c r="P9" s="43" t="str">
        <f t="array" ref="P9">IFERROR(INDEX($B$2:$B$10,SMALL(IF($M9=$A$2:$A$10,ROW($A$2:$A$10)-ROW($A$1)),COLUMN(B8))),"")</f>
        <v/>
      </c>
      <c r="Q9" s="43" t="str">
        <f t="array" ref="Q9">IFERROR(INDEX($B$2:$B$10,SMALL(IF($M9=$A$2:$A$10,ROW($A$2:$A$10)-ROW($A$1)),COLUMN(C8))),"")</f>
        <v/>
      </c>
      <c r="R9" s="43" t="str">
        <f t="array" ref="R9">IFERROR(INDEX($B$2:$B$10,SMALL(IF($M9=$A$2:$A$10,ROW($A$2:$A$10)-ROW($A$1)),COLUMN(D8))),"")</f>
        <v/>
      </c>
      <c r="S9" s="43" t="str">
        <f t="array" ref="S9">IFERROR(INDEX($B$2:$B$10,SMALL(IF($M9=$A$2:$A$10,ROW($A$2:$A$10)-ROW($A$1)),COLUMN(E8))),"")</f>
        <v/>
      </c>
    </row>
    <row r="10" spans="1:19" x14ac:dyDescent="0.25">
      <c r="A10" s="30" t="s">
        <v>5</v>
      </c>
      <c r="B10" s="31">
        <v>44075</v>
      </c>
      <c r="C10" s="32">
        <v>150</v>
      </c>
      <c r="D10">
        <f t="shared" si="0"/>
        <v>150</v>
      </c>
      <c r="E10">
        <f>MIN(D10,MAX(0,LOOKUP(A10,$M$2:$M$5,$N$2:$N$5)-SUMIFS($D$2:$D$10,$A$2:$A$10,A10,$B$2:$B$10,"&lt;"&amp;B10)))</f>
        <v>150</v>
      </c>
      <c r="F10">
        <f t="shared" si="1"/>
        <v>0</v>
      </c>
      <c r="H10" s="6" t="s">
        <v>9</v>
      </c>
      <c r="I10" s="24" t="s">
        <v>4</v>
      </c>
      <c r="J10" s="24">
        <v>50</v>
      </c>
      <c r="K10" s="7"/>
      <c r="M10" s="33" t="str">
        <f t="array" ref="M10">IFERROR(INDEX($A$2:$A$10,MATCH(0,IF(ISBLANK($A$2:$A$10),1,COUNTIF($M$1:M9,$A$2:$A$10)),0)),"")</f>
        <v/>
      </c>
      <c r="N10" s="42">
        <f t="shared" si="2"/>
        <v>0</v>
      </c>
      <c r="O10" s="43" t="str">
        <f t="array" ref="O10">IFERROR(INDEX($B$2:$B$10,SMALL(IF($M10=$A$2:$A$10,ROW($A$2:$A$10)-ROW($A$1)),COLUMN(A9))),"")</f>
        <v/>
      </c>
      <c r="P10" s="43" t="str">
        <f t="array" ref="P10">IFERROR(INDEX($B$2:$B$10,SMALL(IF($M10=$A$2:$A$10,ROW($A$2:$A$10)-ROW($A$1)),COLUMN(B9))),"")</f>
        <v/>
      </c>
      <c r="Q10" s="43" t="str">
        <f t="array" ref="Q10">IFERROR(INDEX($B$2:$B$10,SMALL(IF($M10=$A$2:$A$10,ROW($A$2:$A$10)-ROW($A$1)),COLUMN(C9))),"")</f>
        <v/>
      </c>
      <c r="R10" s="43" t="str">
        <f t="array" ref="R10">IFERROR(INDEX($B$2:$B$10,SMALL(IF($M10=$A$2:$A$10,ROW($A$2:$A$10)-ROW($A$1)),COLUMN(D9))),"")</f>
        <v/>
      </c>
      <c r="S10" s="43" t="str">
        <f t="array" ref="S10">IFERROR(INDEX($B$2:$B$10,SMALL(IF($M10=$A$2:$A$10,ROW($A$2:$A$10)-ROW($A$1)),COLUMN(E9))),"")</f>
        <v/>
      </c>
    </row>
    <row r="12" spans="1:19" ht="15" customHeight="1" x14ac:dyDescent="0.25"/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2020-12-09T09:39:01Z</dcterms:modified>
</cp:coreProperties>
</file>