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ccounts_PC\Desktop\"/>
    </mc:Choice>
  </mc:AlternateContent>
  <bookViews>
    <workbookView xWindow="360" yWindow="60" windowWidth="8340" windowHeight="8025" tabRatio="863" activeTab="5"/>
  </bookViews>
  <sheets>
    <sheet name="استعلام" sheetId="19" r:id="rId1"/>
    <sheet name="الصندوق" sheetId="1" r:id="rId2"/>
    <sheet name="مصرف أبو ظبى " sheetId="4" r:id="rId3"/>
    <sheet name="الاهلى المتحد" sheetId="5" r:id="rId4"/>
    <sheet name="المشرق" sheetId="20" r:id="rId5"/>
    <sheet name="مصر" sheetId="21" r:id="rId6"/>
  </sheets>
  <definedNames>
    <definedName name="_xlnm.Print_Area" localSheetId="0">استعلام!$B$1:$I$16</definedName>
    <definedName name="_xlnm.Print_Area" localSheetId="3">'الاهلى المتحد'!$B$1:$H$13</definedName>
    <definedName name="_xlnm.Print_Area" localSheetId="1">الصندوق!$B$1:$H$19</definedName>
    <definedName name="_xlnm.Print_Area" localSheetId="4">المشرق!$B$1:$H$13</definedName>
    <definedName name="_xlnm.Print_Area" localSheetId="5">مصر!$B$1:$H$28</definedName>
    <definedName name="_xlnm.Print_Area" localSheetId="2">'مصرف أبو ظبى '!$B$1:$H$28</definedName>
  </definedNames>
  <calcPr calcId="152511"/>
</workbook>
</file>

<file path=xl/calcChain.xml><?xml version="1.0" encoding="utf-8"?>
<calcChain xmlns="http://schemas.openxmlformats.org/spreadsheetml/2006/main">
  <c r="E86" i="21" l="1"/>
  <c r="E85" i="21"/>
  <c r="E84" i="21"/>
  <c r="F78" i="21"/>
  <c r="F79" i="21" s="1"/>
  <c r="F80" i="21" s="1"/>
  <c r="F81" i="21" s="1"/>
  <c r="F82" i="21" s="1"/>
  <c r="F83" i="21" s="1"/>
  <c r="F84" i="21" s="1"/>
  <c r="F85" i="21" s="1"/>
  <c r="F86" i="21" s="1"/>
  <c r="F87" i="21" s="1"/>
  <c r="F88" i="21" s="1"/>
  <c r="F89" i="21" s="1"/>
  <c r="F90" i="21" s="1"/>
  <c r="F91" i="21" s="1"/>
  <c r="F92" i="21" s="1"/>
  <c r="A54" i="21"/>
  <c r="A53" i="21"/>
  <c r="A52" i="21"/>
  <c r="A51" i="21"/>
  <c r="A50" i="21"/>
  <c r="A49" i="21"/>
  <c r="A48" i="21"/>
  <c r="A47" i="21"/>
  <c r="A46" i="21"/>
  <c r="A45" i="21"/>
  <c r="A44" i="21"/>
  <c r="A43" i="21"/>
  <c r="A42" i="21"/>
  <c r="A41" i="21"/>
  <c r="A40" i="21"/>
  <c r="A39" i="21"/>
  <c r="A38" i="21"/>
  <c r="A37" i="21"/>
  <c r="A36" i="21"/>
  <c r="A35" i="21"/>
  <c r="A34" i="21"/>
  <c r="A33" i="21"/>
  <c r="A32" i="21"/>
  <c r="A31" i="21"/>
  <c r="A30" i="21"/>
  <c r="A29" i="21"/>
  <c r="A28" i="21"/>
  <c r="A27" i="21"/>
  <c r="A26" i="21"/>
  <c r="A25" i="21"/>
  <c r="A24" i="21"/>
  <c r="A23" i="21"/>
  <c r="A22" i="21"/>
  <c r="A21" i="21"/>
  <c r="A20" i="21"/>
  <c r="A19" i="21"/>
  <c r="A18" i="21"/>
  <c r="A17" i="21"/>
  <c r="A16" i="21"/>
  <c r="A15" i="21"/>
  <c r="A14" i="21"/>
  <c r="A13" i="21"/>
  <c r="A12" i="21"/>
  <c r="A11" i="21"/>
  <c r="A10" i="21"/>
  <c r="A9" i="21"/>
  <c r="A8" i="21"/>
  <c r="A7" i="21"/>
  <c r="A6" i="21"/>
  <c r="A5" i="21"/>
  <c r="F4" i="21"/>
  <c r="F5" i="21" s="1"/>
  <c r="F6" i="21" s="1"/>
  <c r="F7" i="21" s="1"/>
  <c r="F8" i="21" s="1"/>
  <c r="F9" i="21" s="1"/>
  <c r="F10" i="21" s="1"/>
  <c r="F11" i="21" s="1"/>
  <c r="F12" i="21" s="1"/>
  <c r="F13" i="21" s="1"/>
  <c r="F14" i="21" s="1"/>
  <c r="F15" i="21" s="1"/>
  <c r="F16" i="21" s="1"/>
  <c r="F17" i="21" s="1"/>
  <c r="F18" i="21" s="1"/>
  <c r="F19" i="21" s="1"/>
  <c r="F20" i="21" s="1"/>
  <c r="F21" i="21" s="1"/>
  <c r="F22" i="21" s="1"/>
  <c r="F23" i="21" s="1"/>
  <c r="F24" i="21" s="1"/>
  <c r="F25" i="21" s="1"/>
  <c r="F26" i="21" s="1"/>
  <c r="F27" i="21" s="1"/>
  <c r="F28" i="21" s="1"/>
  <c r="F29" i="21" s="1"/>
  <c r="A4" i="21"/>
  <c r="A47" i="20"/>
  <c r="A46" i="20"/>
  <c r="A45" i="20"/>
  <c r="A44" i="20"/>
  <c r="A43" i="20"/>
  <c r="A42" i="20"/>
  <c r="A41" i="20"/>
  <c r="A40" i="20"/>
  <c r="A39" i="20"/>
  <c r="A38" i="20"/>
  <c r="A37" i="20"/>
  <c r="A36" i="20"/>
  <c r="A35" i="20"/>
  <c r="A34" i="20"/>
  <c r="A33" i="20"/>
  <c r="A32" i="20"/>
  <c r="A31" i="20"/>
  <c r="A30" i="20"/>
  <c r="A29" i="20"/>
  <c r="A28" i="20"/>
  <c r="A27" i="20"/>
  <c r="A26" i="20"/>
  <c r="A25" i="20"/>
  <c r="A24" i="20"/>
  <c r="A23" i="20"/>
  <c r="A22" i="20"/>
  <c r="A21" i="20"/>
  <c r="A20" i="20"/>
  <c r="A19" i="20"/>
  <c r="A18" i="20"/>
  <c r="A17" i="20"/>
  <c r="A16" i="20"/>
  <c r="A15" i="20"/>
  <c r="A14" i="20"/>
  <c r="F13" i="20"/>
  <c r="F14" i="20" s="1"/>
  <c r="F15" i="20" s="1"/>
  <c r="F16" i="20" s="1"/>
  <c r="F17" i="20" s="1"/>
  <c r="F18" i="20" s="1"/>
  <c r="F19" i="20" s="1"/>
  <c r="F20" i="20" s="1"/>
  <c r="F21" i="20" s="1"/>
  <c r="F22" i="20" s="1"/>
  <c r="F23" i="20" s="1"/>
  <c r="F24" i="20" s="1"/>
  <c r="F25" i="20" s="1"/>
  <c r="F26" i="20" s="1"/>
  <c r="F27" i="20" s="1"/>
  <c r="F28" i="20" s="1"/>
  <c r="F29" i="20" s="1"/>
  <c r="F30" i="20" s="1"/>
  <c r="F31" i="20" s="1"/>
  <c r="F32" i="20" s="1"/>
  <c r="F33" i="20" s="1"/>
  <c r="F34" i="20" s="1"/>
  <c r="F35" i="20" s="1"/>
  <c r="F36" i="20" s="1"/>
  <c r="F37" i="20" s="1"/>
  <c r="F38" i="20" s="1"/>
  <c r="F39" i="20" s="1"/>
  <c r="F40" i="20" s="1"/>
  <c r="F41" i="20" s="1"/>
  <c r="F42" i="20" s="1"/>
  <c r="F43" i="20" s="1"/>
  <c r="F44" i="20" s="1"/>
  <c r="F45" i="20" s="1"/>
  <c r="F46" i="20" s="1"/>
  <c r="F47" i="20" s="1"/>
  <c r="F48" i="20" s="1"/>
  <c r="F49" i="20" s="1"/>
  <c r="F50" i="20" s="1"/>
  <c r="F51" i="20" s="1"/>
  <c r="F52" i="20" s="1"/>
  <c r="F53" i="20" s="1"/>
  <c r="F54" i="20" s="1"/>
  <c r="F55" i="20" s="1"/>
  <c r="F56" i="20" s="1"/>
  <c r="F57" i="20" s="1"/>
  <c r="F58" i="20" s="1"/>
  <c r="F59" i="20" s="1"/>
  <c r="F60" i="20" s="1"/>
  <c r="F61" i="20" s="1"/>
  <c r="F62" i="20" s="1"/>
  <c r="A13" i="20"/>
  <c r="F12" i="20"/>
  <c r="A12" i="20"/>
  <c r="A11" i="20"/>
  <c r="A10" i="20"/>
  <c r="A9" i="20"/>
  <c r="A8" i="20"/>
  <c r="A7" i="20"/>
  <c r="A6" i="20"/>
  <c r="F5" i="20"/>
  <c r="F6" i="20" s="1"/>
  <c r="F7" i="20" s="1"/>
  <c r="F8" i="20" s="1"/>
  <c r="F9" i="20" s="1"/>
  <c r="F10" i="20" s="1"/>
  <c r="A5" i="20"/>
  <c r="F4" i="20"/>
  <c r="A4" i="20"/>
  <c r="F4" i="1"/>
  <c r="F5" i="1" s="1"/>
  <c r="F6" i="1" s="1"/>
  <c r="F7" i="1" s="1"/>
  <c r="F8" i="1" s="1"/>
  <c r="F9" i="1" s="1"/>
  <c r="F10" i="1" s="1"/>
  <c r="F11" i="1" s="1"/>
  <c r="F12" i="1" s="1"/>
  <c r="F13" i="1" s="1"/>
  <c r="F14" i="1" s="1"/>
  <c r="F15" i="1" s="1"/>
  <c r="F16" i="1" s="1"/>
  <c r="F17" i="1" s="1"/>
  <c r="F18" i="1" s="1"/>
  <c r="F19" i="1" s="1"/>
  <c r="F12" i="5"/>
  <c r="F13" i="5" s="1"/>
  <c r="F14" i="5" s="1"/>
  <c r="F15" i="5" s="1"/>
  <c r="F16" i="5" s="1"/>
  <c r="F17" i="5" s="1"/>
  <c r="F18" i="5" s="1"/>
  <c r="F19" i="5" s="1"/>
  <c r="F20" i="5" s="1"/>
  <c r="F21" i="5" s="1"/>
  <c r="F22" i="5" s="1"/>
  <c r="F23" i="5" s="1"/>
  <c r="F24" i="5" s="1"/>
  <c r="F25" i="5" s="1"/>
  <c r="F26" i="5" s="1"/>
  <c r="F27" i="5" s="1"/>
  <c r="F28" i="5" s="1"/>
  <c r="F29" i="5" s="1"/>
  <c r="F30" i="5" s="1"/>
  <c r="F31" i="5" s="1"/>
  <c r="F32" i="5" s="1"/>
  <c r="F33" i="5" s="1"/>
  <c r="F34" i="5" s="1"/>
  <c r="F35" i="5" s="1"/>
  <c r="F36" i="5" s="1"/>
  <c r="F37" i="5" s="1"/>
  <c r="F38" i="5" s="1"/>
  <c r="F39" i="5" s="1"/>
  <c r="F40" i="5" s="1"/>
  <c r="F41" i="5" s="1"/>
  <c r="F42" i="5" s="1"/>
  <c r="F43" i="5" s="1"/>
  <c r="F44" i="5" s="1"/>
  <c r="F45" i="5" s="1"/>
  <c r="F46" i="5" s="1"/>
  <c r="F47" i="5" s="1"/>
  <c r="F48" i="5" s="1"/>
  <c r="F49" i="5" s="1"/>
  <c r="F50" i="5" s="1"/>
  <c r="F51" i="5" s="1"/>
  <c r="F52" i="5" s="1"/>
  <c r="F53" i="5" s="1"/>
  <c r="F54" i="5" s="1"/>
  <c r="F55" i="5" s="1"/>
  <c r="F56" i="5" s="1"/>
  <c r="F57" i="5" s="1"/>
  <c r="F58" i="5" s="1"/>
  <c r="F59" i="5" s="1"/>
  <c r="F60" i="5" s="1"/>
  <c r="F61" i="5" s="1"/>
  <c r="F62" i="5" s="1"/>
  <c r="N29" i="21" l="1"/>
  <c r="F30" i="21"/>
  <c r="F31" i="21" s="1"/>
  <c r="F32" i="21" s="1"/>
  <c r="F33" i="21" s="1"/>
  <c r="F34" i="21" s="1"/>
  <c r="F35" i="21" s="1"/>
  <c r="F36" i="21" s="1"/>
  <c r="F37" i="21" s="1"/>
  <c r="F38" i="21" s="1"/>
  <c r="F39" i="21" s="1"/>
  <c r="F40" i="21" s="1"/>
  <c r="F41" i="21" s="1"/>
  <c r="F42" i="21" s="1"/>
  <c r="F43" i="21" s="1"/>
  <c r="F44" i="21" s="1"/>
  <c r="F45" i="21" s="1"/>
  <c r="F46" i="21" s="1"/>
  <c r="F47" i="21" s="1"/>
  <c r="F48" i="21" s="1"/>
  <c r="F49" i="21" s="1"/>
  <c r="F50" i="21" s="1"/>
  <c r="F51" i="21" s="1"/>
  <c r="F52" i="21" s="1"/>
  <c r="F53" i="21" s="1"/>
  <c r="F54" i="21" s="1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4" i="4"/>
  <c r="A4" i="5" l="1"/>
  <c r="A8" i="5"/>
  <c r="A12" i="5"/>
  <c r="A16" i="5"/>
  <c r="A20" i="5"/>
  <c r="A24" i="5"/>
  <c r="A28" i="5"/>
  <c r="A32" i="5"/>
  <c r="A36" i="5"/>
  <c r="A40" i="5"/>
  <c r="A44" i="5"/>
  <c r="A5" i="5"/>
  <c r="A9" i="5"/>
  <c r="A13" i="5"/>
  <c r="A17" i="5"/>
  <c r="A21" i="5"/>
  <c r="A25" i="5"/>
  <c r="A29" i="5"/>
  <c r="A33" i="5"/>
  <c r="A37" i="5"/>
  <c r="A41" i="5"/>
  <c r="A45" i="5"/>
  <c r="A6" i="5"/>
  <c r="A14" i="5"/>
  <c r="A22" i="5"/>
  <c r="A30" i="5"/>
  <c r="A38" i="5"/>
  <c r="A46" i="5"/>
  <c r="A7" i="5"/>
  <c r="A15" i="5"/>
  <c r="A23" i="5"/>
  <c r="A31" i="5"/>
  <c r="A39" i="5"/>
  <c r="A47" i="5"/>
  <c r="A10" i="5"/>
  <c r="A26" i="5"/>
  <c r="A42" i="5"/>
  <c r="A11" i="5"/>
  <c r="A27" i="5"/>
  <c r="A43" i="5"/>
  <c r="A18" i="5"/>
  <c r="A19" i="5"/>
  <c r="A34" i="5"/>
  <c r="A35" i="5"/>
  <c r="F78" i="4" l="1"/>
  <c r="F79" i="4" s="1"/>
  <c r="F80" i="4" s="1"/>
  <c r="F81" i="4" s="1"/>
  <c r="F82" i="4" s="1"/>
  <c r="F83" i="4" s="1"/>
  <c r="E86" i="4"/>
  <c r="E85" i="4"/>
  <c r="E84" i="4"/>
  <c r="F84" i="4" l="1"/>
  <c r="F85" i="4" s="1"/>
  <c r="F86" i="4" s="1"/>
  <c r="F87" i="4" s="1"/>
  <c r="F88" i="4" s="1"/>
  <c r="F89" i="4" s="1"/>
  <c r="F90" i="4" s="1"/>
  <c r="F91" i="4" s="1"/>
  <c r="F92" i="4" s="1"/>
  <c r="F4" i="5" l="1"/>
  <c r="F5" i="5" s="1"/>
  <c r="F6" i="5" s="1"/>
  <c r="F7" i="5" s="1"/>
  <c r="F8" i="5" s="1"/>
  <c r="F9" i="5" s="1"/>
  <c r="F10" i="5" s="1"/>
  <c r="F4" i="4"/>
  <c r="F5" i="4" s="1"/>
  <c r="F6" i="4" s="1"/>
  <c r="F7" i="4" s="1"/>
  <c r="F8" i="4" s="1"/>
  <c r="F9" i="4" s="1"/>
  <c r="F10" i="4" s="1"/>
  <c r="F11" i="4" s="1"/>
  <c r="F12" i="4" s="1"/>
  <c r="F13" i="4" s="1"/>
  <c r="F14" i="4" s="1"/>
  <c r="F15" i="4" s="1"/>
  <c r="F16" i="4" s="1"/>
  <c r="F17" i="4" s="1"/>
  <c r="F18" i="4" s="1"/>
  <c r="F19" i="4" s="1"/>
  <c r="F20" i="4" s="1"/>
  <c r="F21" i="4" s="1"/>
  <c r="F22" i="4" s="1"/>
  <c r="F23" i="4" s="1"/>
  <c r="F24" i="4" s="1"/>
  <c r="F25" i="4" s="1"/>
  <c r="F26" i="4" s="1"/>
  <c r="F27" i="4" s="1"/>
  <c r="F28" i="4" s="1"/>
  <c r="F29" i="4" s="1"/>
  <c r="F30" i="4" s="1"/>
  <c r="F31" i="4" s="1"/>
  <c r="F32" i="4" s="1"/>
  <c r="F33" i="4" s="1"/>
  <c r="F34" i="4" s="1"/>
  <c r="F35" i="4" s="1"/>
  <c r="F36" i="4" s="1"/>
  <c r="F37" i="4" s="1"/>
  <c r="F38" i="4" s="1"/>
  <c r="F39" i="4" s="1"/>
  <c r="F40" i="4" s="1"/>
  <c r="F41" i="4" s="1"/>
  <c r="F42" i="4" s="1"/>
  <c r="F43" i="4" s="1"/>
  <c r="F44" i="4" s="1"/>
  <c r="F45" i="4" s="1"/>
  <c r="F46" i="4" s="1"/>
  <c r="F47" i="4" s="1"/>
  <c r="F48" i="4" s="1"/>
  <c r="F49" i="4" s="1"/>
  <c r="F50" i="4" s="1"/>
  <c r="F51" i="4" s="1"/>
  <c r="F52" i="4" s="1"/>
  <c r="F53" i="4" s="1"/>
  <c r="F54" i="4" s="1"/>
  <c r="N29" i="4" l="1"/>
</calcChain>
</file>

<file path=xl/sharedStrings.xml><?xml version="1.0" encoding="utf-8"?>
<sst xmlns="http://schemas.openxmlformats.org/spreadsheetml/2006/main" count="322" uniqueCount="85">
  <si>
    <t>مدين</t>
  </si>
  <si>
    <t>دائن</t>
  </si>
  <si>
    <t>التاريخ</t>
  </si>
  <si>
    <t xml:space="preserve">سحب بشيك من مصرف أبو ظبى </t>
  </si>
  <si>
    <t>رصيد الخزينة 3/1 صباحا</t>
  </si>
  <si>
    <t xml:space="preserve">وارد بيع خردة </t>
  </si>
  <si>
    <t>طباعة لوحات كفر البطيخ / نبيل البلتاجى</t>
  </si>
  <si>
    <t>رد عهدة م.معتز مدفوعة الى اسامة شومان 1/25</t>
  </si>
  <si>
    <t xml:space="preserve">سحب بشيك من بنك مصر </t>
  </si>
  <si>
    <t>محمد مجدى محمد القناوي</t>
  </si>
  <si>
    <t>أنور عبدالله / م.ابراهيم المترو</t>
  </si>
  <si>
    <t>حمد عبدالعاطى / غفرة القناطر 2 شهر</t>
  </si>
  <si>
    <t xml:space="preserve">البيــــــــــــــــان </t>
  </si>
  <si>
    <t>الرصيد</t>
  </si>
  <si>
    <t>رصيد ما قبله 3/1</t>
  </si>
  <si>
    <t>رصيد مصرف أبو ظبى 2020/3/2</t>
  </si>
  <si>
    <t xml:space="preserve">بيــــــــــــــان مصرف أبو ظبى </t>
  </si>
  <si>
    <t>بيــــــــــــــان بنك الاهلى المتحد</t>
  </si>
  <si>
    <t xml:space="preserve"> تحت حساب خطابات ضمان دفعة مقدمة عملية طره</t>
  </si>
  <si>
    <t xml:space="preserve">رصيد الاهلى المتحد بعد عمل خطابات الضمان </t>
  </si>
  <si>
    <t>م</t>
  </si>
  <si>
    <t xml:space="preserve">البيـــــــــــــــــــــــــــان </t>
  </si>
  <si>
    <t>ملاحظات</t>
  </si>
  <si>
    <t xml:space="preserve">رد باقى من استخراج سجل تجاري </t>
  </si>
  <si>
    <t>شامله عموله البنك</t>
  </si>
  <si>
    <t>سحب بشيك أنور عبدالله / الخزينة</t>
  </si>
  <si>
    <t xml:space="preserve">محمد محرم / عهدة أشرف إسماعيل </t>
  </si>
  <si>
    <t xml:space="preserve">رصيد ابوظبى 2020/3/4م </t>
  </si>
  <si>
    <t xml:space="preserve">علاء محمد الغريب </t>
  </si>
  <si>
    <t xml:space="preserve">إبراهيم محمد عمر </t>
  </si>
  <si>
    <t xml:space="preserve">محمد السيد محمد جبر </t>
  </si>
  <si>
    <t>محمود السيد محمد عبدالمجيد (حفر العاصمة)</t>
  </si>
  <si>
    <t xml:space="preserve">عهدة محمد أحمد فؤاد </t>
  </si>
  <si>
    <t xml:space="preserve">طارق عبدالعزيز أحمد عامر - شركة آل عامر </t>
  </si>
  <si>
    <t>حسنى كمال رسلان</t>
  </si>
  <si>
    <t xml:space="preserve">أحمد عبدالنبى / شيك للخزينه / السيوف وتغطية شيك </t>
  </si>
  <si>
    <t>رصيد 5/3</t>
  </si>
  <si>
    <t>ياسر عرفه محمد (مركز بيتى للدهانات)</t>
  </si>
  <si>
    <t>سحب بشيك حاتم بيومى / ايداع بنك المؤسسة العربية</t>
  </si>
  <si>
    <t>الرصيد 3/6</t>
  </si>
  <si>
    <t xml:space="preserve">صرف بشيك أنور عبدالله </t>
  </si>
  <si>
    <t>أنور عبدالله / الخزينة</t>
  </si>
  <si>
    <t>رد مبلغ محجوز تم حجزه لتغطية وعموله خطاب ضمان بيجام ولم 
يتم خصمه من البنك حتى تاريخه</t>
  </si>
  <si>
    <t>الرصيد 3/17</t>
  </si>
  <si>
    <t xml:space="preserve">الرصـــــــــيد </t>
  </si>
  <si>
    <t xml:space="preserve">تحويل من مارينا </t>
  </si>
  <si>
    <t xml:space="preserve">بيــــــــــــــان حركة الخزينة </t>
  </si>
  <si>
    <t>أحمد محمود عبدالرحيم قبيصى دفعة من مواسير بيجام</t>
  </si>
  <si>
    <t xml:space="preserve">سحب شيك للخزينة / أحمد جاد </t>
  </si>
  <si>
    <t xml:space="preserve">سحب شيك للخزينة / أنور عبدالله </t>
  </si>
  <si>
    <t>هانى محمد محمد الجوهري</t>
  </si>
  <si>
    <t xml:space="preserve">سحب بشيك حاتم بيومى / الخزينة </t>
  </si>
  <si>
    <t>محمد أحمد عبدالسلام / نجارة وحداده سموحه</t>
  </si>
  <si>
    <t xml:space="preserve">شيك أنور عبدالله / الخزينة </t>
  </si>
  <si>
    <t xml:space="preserve">صرف شيك أنور عبدالله / الخزينة </t>
  </si>
  <si>
    <t>تحويل</t>
  </si>
  <si>
    <t>علاء محمد الغريب عطيه</t>
  </si>
  <si>
    <t xml:space="preserve">راضى على الدين </t>
  </si>
  <si>
    <t xml:space="preserve">محمد ربيعى </t>
  </si>
  <si>
    <t xml:space="preserve">محمود زارع </t>
  </si>
  <si>
    <t xml:space="preserve">حسن عوف </t>
  </si>
  <si>
    <t xml:space="preserve">شركة عمرو / مصنع ستار جى ار بى </t>
  </si>
  <si>
    <t xml:space="preserve">رد مبلغ محجوز تحت حساب خطابات الضمان </t>
  </si>
  <si>
    <t>تجديد خطاب ضمان دفعة مقدمة عملية اكتوبر اوراسكوم واتش ايه</t>
  </si>
  <si>
    <t xml:space="preserve">تحويل من بيجام دفعة مقدمة </t>
  </si>
  <si>
    <t xml:space="preserve">تحويل الى شركة النصر للمسبوكات </t>
  </si>
  <si>
    <t xml:space="preserve">شركة كونكورد للخرسانة الجاهزة </t>
  </si>
  <si>
    <t>مصاريف بنكية رسوم كشوف حسابات</t>
  </si>
  <si>
    <t xml:space="preserve">بيـــــــــــــــــان خاص بالفريحة </t>
  </si>
  <si>
    <t xml:space="preserve">البيــــــــــــــــــان </t>
  </si>
  <si>
    <t xml:space="preserve">ما تم تحصيله </t>
  </si>
  <si>
    <t>المصروفات المباشرة</t>
  </si>
  <si>
    <t xml:space="preserve">وارد شيك دفعة مقدمة بنى عبس </t>
  </si>
  <si>
    <t xml:space="preserve">وارد شيك دفعة مقدمة قرية إبراهيم حسن </t>
  </si>
  <si>
    <t xml:space="preserve">وارد شيك دفعة مقدمة منشأة الامير </t>
  </si>
  <si>
    <t xml:space="preserve">مصاريف خطابات الضمان الابتدائى 3 مشروعات </t>
  </si>
  <si>
    <t xml:space="preserve">محجوز غطاء ضمان نهائى 3 مشروعات الفرايحة </t>
  </si>
  <si>
    <t xml:space="preserve">عمولات اصدار خطابات ضمان نهائى الفرايحة 3مشروعات </t>
  </si>
  <si>
    <t xml:space="preserve">غطاء خطاب ضمان دفعة مقدمة قرية بنى عبس </t>
  </si>
  <si>
    <t>غطاء خطاب ضمان دفعة مقدمة قرية منشأة الامير</t>
  </si>
  <si>
    <t xml:space="preserve">غطاء خطاب ضمان دفعة مقدمة قرية إبراهيم حسن </t>
  </si>
  <si>
    <t xml:space="preserve">عمولات اصدار خطابات ضمان الدفعة المقدمة الفرايحة 3مشروعات </t>
  </si>
  <si>
    <t>رقم المستند</t>
  </si>
  <si>
    <t>شركة كونكورد للخرسانة الجاهزة</t>
  </si>
  <si>
    <t>ابراهيم عمر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</si>
</sst>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/mm/dd;@"/>
    <numFmt numFmtId="165" formatCode="[$-1010000]yyyy/mm/dd;@"/>
  </numFmts>
  <fonts count="6" x14ac:knownFonts="1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4"/>
      <name val="Arial"/>
      <family val="2"/>
      <scheme val="minor"/>
    </font>
    <font>
      <b/>
      <sz val="12"/>
      <name val="Arial"/>
      <family val="2"/>
      <scheme val="minor"/>
    </font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68">
    <xf numFmtId="0" fontId="0" fillId="0" borderId="0" xfId="0"/>
    <xf numFmtId="0" fontId="1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65" fontId="1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16" fontId="1" fillId="0" borderId="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1" fillId="0" borderId="4" xfId="0" applyNumberFormat="1" applyFont="1" applyFill="1" applyBorder="1" applyAlignment="1">
      <alignment horizontal="center" vertical="center"/>
    </xf>
    <xf numFmtId="4" fontId="3" fillId="0" borderId="4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4" fontId="2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5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4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4" fontId="2" fillId="0" borderId="8" xfId="0" applyNumberFormat="1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H16"/>
  <sheetViews>
    <sheetView rightToLeft="1" zoomScale="82" zoomScaleNormal="82" workbookViewId="0">
      <selection activeCell="D6" sqref="D6"/>
    </sheetView>
  </sheetViews>
  <sheetFormatPr defaultRowHeight="24.95" customHeight="1" x14ac:dyDescent="0.2"/>
  <cols>
    <col min="1" max="1" width="1.375" style="43" customWidth="1"/>
    <col min="2" max="2" width="5.625" style="43" customWidth="1"/>
    <col min="3" max="3" width="48.625" style="43" customWidth="1"/>
    <col min="4" max="4" width="22" style="43" customWidth="1"/>
    <col min="5" max="5" width="14.375" style="43" customWidth="1"/>
    <col min="6" max="6" width="17.75" style="43" customWidth="1"/>
    <col min="7" max="7" width="17.75" style="46" customWidth="1"/>
    <col min="8" max="8" width="24.875" style="43" customWidth="1"/>
    <col min="9" max="9" width="16.375" style="43" bestFit="1" customWidth="1"/>
    <col min="10" max="16384" width="9" style="43"/>
  </cols>
  <sheetData>
    <row r="1" spans="2:8" ht="34.5" customHeight="1" thickBot="1" x14ac:dyDescent="0.25">
      <c r="B1" s="63" t="s">
        <v>66</v>
      </c>
      <c r="C1" s="63"/>
      <c r="D1" s="63"/>
      <c r="E1" s="63"/>
      <c r="F1" s="63"/>
      <c r="G1" s="63"/>
      <c r="H1" s="63"/>
    </row>
    <row r="2" spans="2:8" ht="45.75" customHeight="1" thickTop="1" thickBot="1" x14ac:dyDescent="0.25">
      <c r="B2" s="5" t="s">
        <v>20</v>
      </c>
      <c r="C2" s="6" t="s">
        <v>21</v>
      </c>
      <c r="D2" s="6" t="s">
        <v>0</v>
      </c>
      <c r="E2" s="6" t="s">
        <v>1</v>
      </c>
      <c r="F2" s="6" t="s">
        <v>2</v>
      </c>
      <c r="G2" s="53" t="s">
        <v>82</v>
      </c>
      <c r="H2" s="7" t="s">
        <v>22</v>
      </c>
    </row>
    <row r="3" spans="2:8" ht="36.75" customHeight="1" thickBot="1" x14ac:dyDescent="0.25">
      <c r="B3" s="44">
        <v>1</v>
      </c>
      <c r="C3" s="47"/>
      <c r="D3" s="15"/>
      <c r="E3" s="15"/>
      <c r="F3" s="17"/>
      <c r="G3" s="54"/>
      <c r="H3" s="45"/>
    </row>
    <row r="4" spans="2:8" ht="36.75" customHeight="1" thickBot="1" x14ac:dyDescent="0.25">
      <c r="B4" s="44">
        <v>2</v>
      </c>
      <c r="C4" s="51"/>
      <c r="D4" s="15"/>
      <c r="E4" s="15"/>
      <c r="F4" s="17"/>
      <c r="G4" s="54"/>
      <c r="H4" s="52"/>
    </row>
    <row r="5" spans="2:8" ht="36.75" customHeight="1" thickBot="1" x14ac:dyDescent="0.25">
      <c r="B5" s="50">
        <v>3</v>
      </c>
      <c r="C5" s="51"/>
      <c r="D5" s="15"/>
      <c r="E5" s="15"/>
      <c r="F5" s="17"/>
      <c r="G5" s="54"/>
      <c r="H5" s="52"/>
    </row>
    <row r="6" spans="2:8" ht="36.75" customHeight="1" thickBot="1" x14ac:dyDescent="0.25">
      <c r="B6" s="50">
        <v>4</v>
      </c>
      <c r="C6" s="51"/>
      <c r="D6" s="15"/>
      <c r="E6" s="15"/>
      <c r="F6" s="17"/>
      <c r="G6" s="54"/>
      <c r="H6" s="52"/>
    </row>
    <row r="7" spans="2:8" ht="36.75" customHeight="1" thickBot="1" x14ac:dyDescent="0.25">
      <c r="B7" s="50">
        <v>5</v>
      </c>
      <c r="C7" s="51"/>
      <c r="D7" s="15"/>
      <c r="E7" s="15"/>
      <c r="F7" s="17"/>
      <c r="G7" s="54"/>
      <c r="H7" s="52"/>
    </row>
    <row r="8" spans="2:8" ht="36.75" customHeight="1" thickBot="1" x14ac:dyDescent="0.25">
      <c r="B8" s="50">
        <v>6</v>
      </c>
      <c r="C8" s="51"/>
      <c r="D8" s="15"/>
      <c r="E8" s="15"/>
      <c r="F8" s="17"/>
      <c r="G8" s="54"/>
      <c r="H8" s="52"/>
    </row>
    <row r="9" spans="2:8" ht="36.75" customHeight="1" thickBot="1" x14ac:dyDescent="0.25">
      <c r="B9" s="50">
        <v>7</v>
      </c>
      <c r="C9" s="51"/>
      <c r="D9" s="15"/>
      <c r="E9" s="15"/>
      <c r="F9" s="17"/>
      <c r="G9" s="54"/>
      <c r="H9" s="52"/>
    </row>
    <row r="10" spans="2:8" ht="36.75" customHeight="1" thickBot="1" x14ac:dyDescent="0.25">
      <c r="B10" s="50">
        <v>8</v>
      </c>
      <c r="C10" s="51"/>
      <c r="D10" s="15"/>
      <c r="E10" s="15"/>
      <c r="F10" s="17"/>
      <c r="G10" s="54"/>
      <c r="H10" s="52"/>
    </row>
    <row r="11" spans="2:8" ht="36.75" customHeight="1" thickBot="1" x14ac:dyDescent="0.25">
      <c r="B11" s="50">
        <v>9</v>
      </c>
      <c r="C11" s="51"/>
      <c r="D11" s="15"/>
      <c r="E11" s="15"/>
      <c r="F11" s="17"/>
      <c r="G11" s="54"/>
      <c r="H11" s="52"/>
    </row>
    <row r="12" spans="2:8" ht="36.75" customHeight="1" thickBot="1" x14ac:dyDescent="0.25">
      <c r="B12" s="50">
        <v>10</v>
      </c>
      <c r="C12" s="51"/>
      <c r="D12" s="15"/>
      <c r="E12" s="15"/>
      <c r="F12" s="17"/>
      <c r="G12" s="54"/>
      <c r="H12" s="52"/>
    </row>
    <row r="13" spans="2:8" ht="36.75" customHeight="1" thickBot="1" x14ac:dyDescent="0.25">
      <c r="B13" s="50">
        <v>11</v>
      </c>
      <c r="C13" s="51"/>
      <c r="D13" s="15"/>
      <c r="E13" s="15"/>
      <c r="F13" s="17"/>
      <c r="G13" s="54"/>
      <c r="H13" s="52"/>
    </row>
    <row r="14" spans="2:8" ht="27.95" customHeight="1" thickBot="1" x14ac:dyDescent="0.25">
      <c r="B14" s="50">
        <v>12</v>
      </c>
      <c r="C14" s="51"/>
      <c r="D14" s="15"/>
      <c r="E14" s="15"/>
      <c r="F14" s="17"/>
      <c r="G14" s="54"/>
      <c r="H14" s="52"/>
    </row>
    <row r="15" spans="2:8" ht="27.95" customHeight="1" thickBot="1" x14ac:dyDescent="0.25">
      <c r="B15" s="50">
        <v>13</v>
      </c>
      <c r="C15" s="51"/>
      <c r="D15" s="15"/>
      <c r="E15" s="15"/>
      <c r="F15" s="17"/>
      <c r="G15" s="54"/>
      <c r="H15" s="52"/>
    </row>
    <row r="16" spans="2:8" ht="27.95" customHeight="1" thickBot="1" x14ac:dyDescent="0.25">
      <c r="B16" s="50">
        <v>14</v>
      </c>
      <c r="C16" s="51"/>
      <c r="D16" s="15"/>
      <c r="E16" s="15"/>
      <c r="F16" s="17"/>
      <c r="G16" s="54"/>
      <c r="H16" s="52"/>
    </row>
  </sheetData>
  <mergeCells count="1">
    <mergeCell ref="B1:H1"/>
  </mergeCells>
  <conditionalFormatting sqref="C3:C16">
    <cfRule type="duplicateValues" dxfId="1" priority="1"/>
  </conditionalFormatting>
  <printOptions horizontalCentered="1"/>
  <pageMargins left="0" right="0" top="0" bottom="0" header="0.31496062992125984" footer="0.31496062992125984"/>
  <pageSetup paperSize="9" scale="80" orientation="portrait" r:id="rId1"/>
  <colBreaks count="1" manualBreakCount="1">
    <brk id="8" max="6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H19"/>
  <sheetViews>
    <sheetView rightToLeft="1" zoomScale="84" zoomScaleNormal="84" workbookViewId="0">
      <selection activeCell="C11" sqref="C11"/>
    </sheetView>
  </sheetViews>
  <sheetFormatPr defaultRowHeight="24.95" customHeight="1" x14ac:dyDescent="0.2"/>
  <cols>
    <col min="1" max="1" width="1.375" style="1" customWidth="1"/>
    <col min="2" max="2" width="5.625" style="1" customWidth="1"/>
    <col min="3" max="3" width="67.25" style="1" bestFit="1" customWidth="1"/>
    <col min="4" max="4" width="13.5" style="1" customWidth="1"/>
    <col min="5" max="5" width="14.375" style="1" customWidth="1"/>
    <col min="6" max="6" width="14.375" style="14" customWidth="1"/>
    <col min="7" max="7" width="17.75" style="1" customWidth="1"/>
    <col min="8" max="8" width="34.25" style="1" customWidth="1"/>
    <col min="9" max="9" width="10.5" style="33" bestFit="1" customWidth="1"/>
    <col min="10" max="16384" width="9" style="33"/>
  </cols>
  <sheetData>
    <row r="1" spans="2:8" ht="24.95" customHeight="1" thickBot="1" x14ac:dyDescent="0.25">
      <c r="B1" s="64" t="s">
        <v>46</v>
      </c>
      <c r="C1" s="64"/>
      <c r="D1" s="64"/>
      <c r="E1" s="64"/>
      <c r="F1" s="64"/>
      <c r="G1" s="64"/>
      <c r="H1" s="64"/>
    </row>
    <row r="2" spans="2:8" ht="24.95" customHeight="1" thickTop="1" thickBot="1" x14ac:dyDescent="0.25">
      <c r="B2" s="5" t="s">
        <v>20</v>
      </c>
      <c r="C2" s="6" t="s">
        <v>21</v>
      </c>
      <c r="D2" s="6" t="s">
        <v>0</v>
      </c>
      <c r="E2" s="6" t="s">
        <v>1</v>
      </c>
      <c r="F2" s="6" t="s">
        <v>44</v>
      </c>
      <c r="G2" s="6" t="s">
        <v>2</v>
      </c>
      <c r="H2" s="7" t="s">
        <v>22</v>
      </c>
    </row>
    <row r="3" spans="2:8" ht="24.95" customHeight="1" thickBot="1" x14ac:dyDescent="0.25">
      <c r="B3" s="11">
        <v>1</v>
      </c>
      <c r="C3" s="12" t="s">
        <v>4</v>
      </c>
      <c r="D3" s="12"/>
      <c r="E3" s="12"/>
      <c r="F3" s="16">
        <v>500000</v>
      </c>
      <c r="G3" s="10">
        <v>43891</v>
      </c>
      <c r="H3" s="13"/>
    </row>
    <row r="4" spans="2:8" ht="24.95" customHeight="1" thickBot="1" x14ac:dyDescent="0.25">
      <c r="B4" s="11">
        <v>2</v>
      </c>
      <c r="C4" s="12" t="s">
        <v>84</v>
      </c>
      <c r="D4" s="12"/>
      <c r="E4" s="12">
        <v>400000</v>
      </c>
      <c r="F4" s="16">
        <f t="shared" ref="F3:F19" si="0">F3+D4-E4</f>
        <v>100000</v>
      </c>
      <c r="G4" s="10">
        <v>43891</v>
      </c>
      <c r="H4" s="13"/>
    </row>
    <row r="5" spans="2:8" ht="24.95" customHeight="1" thickBot="1" x14ac:dyDescent="0.25">
      <c r="B5" s="11">
        <v>3</v>
      </c>
      <c r="C5" s="12" t="s">
        <v>5</v>
      </c>
      <c r="D5" s="12">
        <v>100000</v>
      </c>
      <c r="E5" s="12"/>
      <c r="F5" s="16">
        <f t="shared" si="0"/>
        <v>200000</v>
      </c>
      <c r="G5" s="10">
        <v>43892</v>
      </c>
      <c r="H5" s="13"/>
    </row>
    <row r="6" spans="2:8" ht="24.95" customHeight="1" thickBot="1" x14ac:dyDescent="0.25">
      <c r="B6" s="11">
        <v>4</v>
      </c>
      <c r="C6" s="57" t="s">
        <v>34</v>
      </c>
      <c r="D6" s="15"/>
      <c r="E6" s="15">
        <v>30000</v>
      </c>
      <c r="F6" s="16">
        <f t="shared" si="0"/>
        <v>170000</v>
      </c>
      <c r="G6" s="10">
        <v>43892</v>
      </c>
      <c r="H6" s="13"/>
    </row>
    <row r="7" spans="2:8" ht="24.95" customHeight="1" thickBot="1" x14ac:dyDescent="0.25">
      <c r="B7" s="11">
        <v>5</v>
      </c>
      <c r="C7" s="60" t="s">
        <v>9</v>
      </c>
      <c r="D7" s="15"/>
      <c r="E7" s="15">
        <v>15000</v>
      </c>
      <c r="F7" s="16">
        <f t="shared" si="0"/>
        <v>155000</v>
      </c>
      <c r="G7" s="10">
        <v>43892</v>
      </c>
      <c r="H7" s="13"/>
    </row>
    <row r="8" spans="2:8" ht="24.95" customHeight="1" thickBot="1" x14ac:dyDescent="0.25">
      <c r="B8" s="11">
        <v>6</v>
      </c>
      <c r="C8" s="57" t="s">
        <v>31</v>
      </c>
      <c r="D8" s="15"/>
      <c r="E8" s="15">
        <v>21079</v>
      </c>
      <c r="F8" s="16">
        <f t="shared" si="0"/>
        <v>133921</v>
      </c>
      <c r="G8" s="10">
        <v>43892</v>
      </c>
      <c r="H8" s="13"/>
    </row>
    <row r="9" spans="2:8" ht="24.95" customHeight="1" thickBot="1" x14ac:dyDescent="0.25">
      <c r="B9" s="11">
        <v>7</v>
      </c>
      <c r="C9" s="57" t="s">
        <v>30</v>
      </c>
      <c r="D9" s="15"/>
      <c r="E9" s="15">
        <v>20000</v>
      </c>
      <c r="F9" s="16">
        <f t="shared" si="0"/>
        <v>113921</v>
      </c>
      <c r="G9" s="10">
        <v>43892</v>
      </c>
      <c r="H9" s="13"/>
    </row>
    <row r="10" spans="2:8" ht="24.95" customHeight="1" thickBot="1" x14ac:dyDescent="0.25">
      <c r="B10" s="11">
        <v>8</v>
      </c>
      <c r="C10" s="57" t="s">
        <v>32</v>
      </c>
      <c r="D10" s="15"/>
      <c r="E10" s="15">
        <v>40000</v>
      </c>
      <c r="F10" s="16">
        <f t="shared" si="0"/>
        <v>73921</v>
      </c>
      <c r="G10" s="10">
        <v>43892</v>
      </c>
      <c r="H10" s="13" t="s">
        <v>24</v>
      </c>
    </row>
    <row r="11" spans="2:8" ht="24.95" customHeight="1" thickBot="1" x14ac:dyDescent="0.25">
      <c r="B11" s="11">
        <v>9</v>
      </c>
      <c r="C11" s="57" t="s">
        <v>61</v>
      </c>
      <c r="D11" s="15"/>
      <c r="E11" s="15">
        <v>30000</v>
      </c>
      <c r="F11" s="16">
        <f t="shared" si="0"/>
        <v>43921</v>
      </c>
      <c r="G11" s="10">
        <v>43892</v>
      </c>
      <c r="H11" s="13"/>
    </row>
    <row r="12" spans="2:8" ht="24.95" customHeight="1" thickBot="1" x14ac:dyDescent="0.25">
      <c r="B12" s="11">
        <v>10</v>
      </c>
      <c r="C12" s="12" t="s">
        <v>6</v>
      </c>
      <c r="D12" s="12"/>
      <c r="E12" s="12">
        <v>75</v>
      </c>
      <c r="F12" s="16">
        <f t="shared" si="0"/>
        <v>43846</v>
      </c>
      <c r="G12" s="10">
        <v>43892</v>
      </c>
      <c r="H12" s="13"/>
    </row>
    <row r="13" spans="2:8" ht="24.95" customHeight="1" thickBot="1" x14ac:dyDescent="0.25">
      <c r="B13" s="11">
        <v>11</v>
      </c>
      <c r="C13" s="12" t="s">
        <v>83</v>
      </c>
      <c r="D13" s="12"/>
      <c r="E13" s="12">
        <v>2000</v>
      </c>
      <c r="F13" s="16">
        <f t="shared" si="0"/>
        <v>41846</v>
      </c>
      <c r="G13" s="10">
        <v>43892</v>
      </c>
      <c r="H13" s="13"/>
    </row>
    <row r="14" spans="2:8" ht="24.95" customHeight="1" thickBot="1" x14ac:dyDescent="0.25">
      <c r="B14" s="11">
        <v>12</v>
      </c>
      <c r="C14" s="12" t="s">
        <v>7</v>
      </c>
      <c r="D14" s="12"/>
      <c r="E14" s="12">
        <v>2035</v>
      </c>
      <c r="F14" s="16">
        <f t="shared" si="0"/>
        <v>39811</v>
      </c>
      <c r="G14" s="10">
        <v>43892</v>
      </c>
      <c r="H14" s="13"/>
    </row>
    <row r="15" spans="2:8" ht="24.95" customHeight="1" thickBot="1" x14ac:dyDescent="0.25">
      <c r="B15" s="11">
        <v>13</v>
      </c>
      <c r="C15" s="12" t="s">
        <v>3</v>
      </c>
      <c r="D15" s="12">
        <v>200000</v>
      </c>
      <c r="E15" s="12"/>
      <c r="F15" s="16">
        <f t="shared" si="0"/>
        <v>239811</v>
      </c>
      <c r="G15" s="10">
        <v>43892</v>
      </c>
      <c r="H15" s="13"/>
    </row>
    <row r="16" spans="2:8" ht="24.95" customHeight="1" thickBot="1" x14ac:dyDescent="0.25">
      <c r="B16" s="11">
        <v>14</v>
      </c>
      <c r="C16" s="12" t="s">
        <v>23</v>
      </c>
      <c r="D16" s="12">
        <v>10</v>
      </c>
      <c r="E16" s="12"/>
      <c r="F16" s="16">
        <f t="shared" si="0"/>
        <v>239821</v>
      </c>
      <c r="G16" s="10">
        <v>43892</v>
      </c>
      <c r="H16" s="13"/>
    </row>
    <row r="17" spans="2:8" ht="24.95" customHeight="1" thickBot="1" x14ac:dyDescent="0.25">
      <c r="B17" s="11">
        <v>15</v>
      </c>
      <c r="C17" s="12" t="s">
        <v>84</v>
      </c>
      <c r="D17" s="12"/>
      <c r="E17" s="12">
        <v>200000</v>
      </c>
      <c r="F17" s="16">
        <f t="shared" si="0"/>
        <v>39821</v>
      </c>
      <c r="G17" s="10">
        <v>43892</v>
      </c>
      <c r="H17" s="13"/>
    </row>
    <row r="18" spans="2:8" ht="24.95" customHeight="1" thickBot="1" x14ac:dyDescent="0.25">
      <c r="B18" s="11">
        <v>16</v>
      </c>
      <c r="C18" s="12" t="s">
        <v>83</v>
      </c>
      <c r="D18" s="12"/>
      <c r="E18" s="12">
        <v>2000</v>
      </c>
      <c r="F18" s="16">
        <f t="shared" si="0"/>
        <v>37821</v>
      </c>
      <c r="G18" s="10">
        <v>43892</v>
      </c>
      <c r="H18" s="13"/>
    </row>
    <row r="19" spans="2:8" ht="24.95" customHeight="1" thickBot="1" x14ac:dyDescent="0.25">
      <c r="B19" s="11">
        <v>17</v>
      </c>
      <c r="C19" s="12" t="s">
        <v>8</v>
      </c>
      <c r="D19" s="12">
        <v>50000</v>
      </c>
      <c r="E19" s="12"/>
      <c r="F19" s="16">
        <f t="shared" si="0"/>
        <v>87821</v>
      </c>
      <c r="G19" s="10">
        <v>43892</v>
      </c>
      <c r="H19" s="13"/>
    </row>
  </sheetData>
  <mergeCells count="1">
    <mergeCell ref="B1:H1"/>
  </mergeCells>
  <printOptions horizontalCentered="1"/>
  <pageMargins left="0" right="0" top="0" bottom="0" header="0.31496062992125984" footer="0.31496062992125984"/>
  <pageSetup paperSize="9" scale="70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93"/>
  <sheetViews>
    <sheetView rightToLeft="1" zoomScale="78" zoomScaleNormal="78" workbookViewId="0">
      <selection activeCell="F4" sqref="F4"/>
    </sheetView>
  </sheetViews>
  <sheetFormatPr defaultRowHeight="24.95" customHeight="1" x14ac:dyDescent="0.2"/>
  <cols>
    <col min="1" max="1" width="5.25" style="33" customWidth="1"/>
    <col min="2" max="2" width="5.625" style="33" customWidth="1"/>
    <col min="3" max="3" width="59.75" style="33" customWidth="1"/>
    <col min="4" max="4" width="15.75" style="33" bestFit="1" customWidth="1"/>
    <col min="5" max="5" width="17.625" style="33" bestFit="1" customWidth="1"/>
    <col min="6" max="6" width="17.75" style="33" customWidth="1"/>
    <col min="7" max="7" width="21.25" style="33" customWidth="1"/>
    <col min="8" max="8" width="10.5" style="33" bestFit="1" customWidth="1"/>
    <col min="9" max="9" width="11.875" style="33" bestFit="1" customWidth="1"/>
    <col min="10" max="11" width="13.5" style="33" bestFit="1" customWidth="1"/>
    <col min="12" max="12" width="12" style="33" bestFit="1" customWidth="1"/>
    <col min="13" max="13" width="13.5" style="33" bestFit="1" customWidth="1"/>
    <col min="14" max="14" width="12.75" style="33" bestFit="1" customWidth="1"/>
    <col min="15" max="16384" width="9" style="33"/>
  </cols>
  <sheetData>
    <row r="1" spans="1:8" ht="24.95" customHeight="1" thickBot="1" x14ac:dyDescent="0.25">
      <c r="A1" s="14"/>
      <c r="B1" s="65" t="s">
        <v>16</v>
      </c>
      <c r="C1" s="65"/>
      <c r="D1" s="65"/>
      <c r="E1" s="65"/>
      <c r="F1" s="65"/>
      <c r="G1" s="65"/>
      <c r="H1" s="14"/>
    </row>
    <row r="2" spans="1:8" ht="24.95" customHeight="1" thickTop="1" thickBot="1" x14ac:dyDescent="0.25">
      <c r="A2" s="14"/>
      <c r="B2" s="5" t="s">
        <v>20</v>
      </c>
      <c r="C2" s="6" t="s">
        <v>12</v>
      </c>
      <c r="D2" s="6" t="s">
        <v>0</v>
      </c>
      <c r="E2" s="6" t="s">
        <v>1</v>
      </c>
      <c r="F2" s="6" t="s">
        <v>13</v>
      </c>
      <c r="G2" s="6"/>
      <c r="H2" s="7"/>
    </row>
    <row r="3" spans="1:8" ht="24.95" customHeight="1" thickBot="1" x14ac:dyDescent="0.25">
      <c r="A3" s="14"/>
      <c r="B3" s="11"/>
      <c r="C3" s="12" t="s">
        <v>14</v>
      </c>
      <c r="D3" s="15"/>
      <c r="E3" s="15"/>
      <c r="F3" s="15">
        <v>830000</v>
      </c>
      <c r="G3" s="12"/>
      <c r="H3" s="13"/>
    </row>
    <row r="4" spans="1:8" ht="24.95" customHeight="1" thickBot="1" x14ac:dyDescent="0.25">
      <c r="A4" s="23" t="str">
        <f>IF(C4=استعلام!$B$1,COUNTIF('مصرف أبو ظبى '!$C4:C$724,'مصرف أبو ظبى '!C4),"")</f>
        <v/>
      </c>
      <c r="B4" s="24"/>
      <c r="C4" s="2" t="s">
        <v>9</v>
      </c>
      <c r="D4" s="18"/>
      <c r="E4" s="18">
        <v>25000</v>
      </c>
      <c r="F4" s="16">
        <f t="shared" ref="F4:F35" si="0">F3+D4-E4</f>
        <v>805000</v>
      </c>
      <c r="G4" s="19">
        <v>43892</v>
      </c>
      <c r="H4" s="26"/>
    </row>
    <row r="5" spans="1:8" ht="24.95" customHeight="1" thickBot="1" x14ac:dyDescent="0.25">
      <c r="A5" s="49" t="str">
        <f>IF(C5=استعلام!$B$1,COUNTIF('مصرف أبو ظبى '!$C5:C$724,'مصرف أبو ظبى '!C5),"")</f>
        <v/>
      </c>
      <c r="B5" s="24"/>
      <c r="C5" s="2" t="s">
        <v>10</v>
      </c>
      <c r="D5" s="18"/>
      <c r="E5" s="18">
        <v>200000</v>
      </c>
      <c r="F5" s="16">
        <f t="shared" si="0"/>
        <v>605000</v>
      </c>
      <c r="G5" s="19">
        <v>43892</v>
      </c>
      <c r="H5" s="26"/>
    </row>
    <row r="6" spans="1:8" ht="24.95" customHeight="1" thickBot="1" x14ac:dyDescent="0.25">
      <c r="A6" s="49" t="str">
        <f>IF(C6=استعلام!$B$1,COUNTIF('مصرف أبو ظبى '!$C6:C$724,'مصرف أبو ظبى '!C6),"")</f>
        <v/>
      </c>
      <c r="B6" s="24"/>
      <c r="C6" s="2" t="s">
        <v>11</v>
      </c>
      <c r="D6" s="18"/>
      <c r="E6" s="18">
        <v>9000</v>
      </c>
      <c r="F6" s="16">
        <f t="shared" si="0"/>
        <v>596000</v>
      </c>
      <c r="G6" s="19">
        <v>43892</v>
      </c>
      <c r="H6" s="26"/>
    </row>
    <row r="7" spans="1:8" ht="24.95" customHeight="1" thickBot="1" x14ac:dyDescent="0.25">
      <c r="A7" s="49" t="str">
        <f>IF(C7=استعلام!$B$1,COUNTIF('مصرف أبو ظبى '!$C7:C$724,'مصرف أبو ظبى '!C7),"")</f>
        <v/>
      </c>
      <c r="B7" s="24"/>
      <c r="C7" s="25" t="s">
        <v>15</v>
      </c>
      <c r="D7" s="15"/>
      <c r="E7" s="15"/>
      <c r="F7" s="16">
        <f t="shared" si="0"/>
        <v>596000</v>
      </c>
      <c r="G7" s="25"/>
      <c r="H7" s="26"/>
    </row>
    <row r="8" spans="1:8" ht="24.95" customHeight="1" thickBot="1" x14ac:dyDescent="0.25">
      <c r="A8" s="49" t="str">
        <f>IF(C8=استعلام!$B$1,COUNTIF('مصرف أبو ظبى '!$C8:C$724,'مصرف أبو ظبى '!C8),"")</f>
        <v/>
      </c>
      <c r="B8" s="24"/>
      <c r="C8" s="48" t="s">
        <v>9</v>
      </c>
      <c r="D8" s="15"/>
      <c r="E8" s="15">
        <v>200000</v>
      </c>
      <c r="F8" s="16">
        <f t="shared" si="0"/>
        <v>396000</v>
      </c>
      <c r="G8" s="10">
        <v>43900</v>
      </c>
      <c r="H8" s="26"/>
    </row>
    <row r="9" spans="1:8" ht="24.95" customHeight="1" thickBot="1" x14ac:dyDescent="0.25">
      <c r="A9" s="49" t="str">
        <f>IF(C9=استعلام!$B$1,COUNTIF('مصرف أبو ظبى '!$C9:C$724,'مصرف أبو ظبى '!C9),"")</f>
        <v/>
      </c>
      <c r="B9" s="24"/>
      <c r="C9" s="25" t="s">
        <v>84</v>
      </c>
      <c r="D9" s="15"/>
      <c r="E9" s="15">
        <v>50000</v>
      </c>
      <c r="F9" s="16">
        <f t="shared" si="0"/>
        <v>346000</v>
      </c>
      <c r="G9" s="25"/>
      <c r="H9" s="26"/>
    </row>
    <row r="10" spans="1:8" ht="24.95" customHeight="1" thickBot="1" x14ac:dyDescent="0.25">
      <c r="A10" s="49" t="str">
        <f>IF(C10=استعلام!$B$1,COUNTIF('مصرف أبو ظبى '!$C10:C$724,'مصرف أبو ظبى '!C10),"")</f>
        <v/>
      </c>
      <c r="B10" s="24"/>
      <c r="C10" s="25" t="s">
        <v>28</v>
      </c>
      <c r="D10" s="15"/>
      <c r="E10" s="15">
        <v>50000</v>
      </c>
      <c r="F10" s="16">
        <f t="shared" si="0"/>
        <v>296000</v>
      </c>
      <c r="G10" s="10">
        <v>43894</v>
      </c>
      <c r="H10" s="26"/>
    </row>
    <row r="11" spans="1:8" ht="24.95" customHeight="1" thickBot="1" x14ac:dyDescent="0.25">
      <c r="A11" s="49" t="str">
        <f>IF(C11=استعلام!$B$1,COUNTIF('مصرف أبو ظبى '!$C11:C$724,'مصرف أبو ظبى '!C11),"")</f>
        <v/>
      </c>
      <c r="B11" s="24"/>
      <c r="C11" s="25" t="s">
        <v>26</v>
      </c>
      <c r="D11" s="15"/>
      <c r="E11" s="15">
        <v>34400</v>
      </c>
      <c r="F11" s="16">
        <f t="shared" si="0"/>
        <v>261600</v>
      </c>
      <c r="G11" s="10">
        <v>43894</v>
      </c>
      <c r="H11" s="26"/>
    </row>
    <row r="12" spans="1:8" ht="24.95" customHeight="1" thickBot="1" x14ac:dyDescent="0.25">
      <c r="A12" s="49" t="str">
        <f>IF(C12=استعلام!$B$1,COUNTIF('مصرف أبو ظبى '!$C12:C$724,'مصرف أبو ظبى '!C12),"")</f>
        <v/>
      </c>
      <c r="B12" s="24"/>
      <c r="C12" s="25" t="s">
        <v>27</v>
      </c>
      <c r="D12" s="15"/>
      <c r="E12" s="15"/>
      <c r="F12" s="16">
        <f t="shared" si="0"/>
        <v>261600</v>
      </c>
      <c r="G12" s="25"/>
      <c r="H12" s="26"/>
    </row>
    <row r="13" spans="1:8" ht="24.95" customHeight="1" thickBot="1" x14ac:dyDescent="0.25">
      <c r="A13" s="49" t="str">
        <f>IF(C13=استعلام!$B$1,COUNTIF('مصرف أبو ظبى '!$C13:C$724,'مصرف أبو ظبى '!C13),"")</f>
        <v/>
      </c>
      <c r="B13" s="24"/>
      <c r="C13" s="25" t="s">
        <v>34</v>
      </c>
      <c r="D13" s="15"/>
      <c r="E13" s="15">
        <v>30000</v>
      </c>
      <c r="F13" s="16">
        <f t="shared" si="0"/>
        <v>231600</v>
      </c>
      <c r="G13" s="10">
        <v>43895</v>
      </c>
      <c r="H13" s="26">
        <v>272</v>
      </c>
    </row>
    <row r="14" spans="1:8" ht="24.95" customHeight="1" thickBot="1" x14ac:dyDescent="0.25">
      <c r="A14" s="49" t="str">
        <f>IF(C14=استعلام!$B$1,COUNTIF('مصرف أبو ظبى '!$C14:C$724,'مصرف أبو ظبى '!C14),"")</f>
        <v/>
      </c>
      <c r="B14" s="24"/>
      <c r="C14" s="48" t="s">
        <v>9</v>
      </c>
      <c r="D14" s="15"/>
      <c r="E14" s="15">
        <v>15000</v>
      </c>
      <c r="F14" s="16">
        <f t="shared" si="0"/>
        <v>216600</v>
      </c>
      <c r="G14" s="10">
        <v>43895</v>
      </c>
      <c r="H14" s="26">
        <v>373</v>
      </c>
    </row>
    <row r="15" spans="1:8" ht="24.95" customHeight="1" thickBot="1" x14ac:dyDescent="0.25">
      <c r="A15" s="49" t="str">
        <f>IF(C15=استعلام!$B$1,COUNTIF('مصرف أبو ظبى '!$C15:C$724,'مصرف أبو ظبى '!C15),"")</f>
        <v/>
      </c>
      <c r="B15" s="24"/>
      <c r="C15" s="25" t="s">
        <v>31</v>
      </c>
      <c r="D15" s="15"/>
      <c r="E15" s="15">
        <v>21079</v>
      </c>
      <c r="F15" s="16">
        <f t="shared" si="0"/>
        <v>195521</v>
      </c>
      <c r="G15" s="10">
        <v>43895</v>
      </c>
      <c r="H15" s="26">
        <v>376</v>
      </c>
    </row>
    <row r="16" spans="1:8" ht="24.95" customHeight="1" thickBot="1" x14ac:dyDescent="0.25">
      <c r="A16" s="49" t="str">
        <f>IF(C16=استعلام!$B$1,COUNTIF('مصرف أبو ظبى '!$C16:C$724,'مصرف أبو ظبى '!C16),"")</f>
        <v/>
      </c>
      <c r="B16" s="24"/>
      <c r="C16" s="25" t="s">
        <v>30</v>
      </c>
      <c r="D16" s="15"/>
      <c r="E16" s="15">
        <v>20000</v>
      </c>
      <c r="F16" s="16">
        <f t="shared" si="0"/>
        <v>175521</v>
      </c>
      <c r="G16" s="10">
        <v>43895</v>
      </c>
      <c r="H16" s="26">
        <v>377</v>
      </c>
    </row>
    <row r="17" spans="1:14" ht="24.95" customHeight="1" thickBot="1" x14ac:dyDescent="0.25">
      <c r="A17" s="49" t="str">
        <f>IF(C17=استعلام!$B$1,COUNTIF('مصرف أبو ظبى '!$C17:C$724,'مصرف أبو ظبى '!C17),"")</f>
        <v/>
      </c>
      <c r="B17" s="24"/>
      <c r="C17" s="25" t="s">
        <v>32</v>
      </c>
      <c r="D17" s="15"/>
      <c r="E17" s="15">
        <v>40000</v>
      </c>
      <c r="F17" s="16">
        <f t="shared" si="0"/>
        <v>135521</v>
      </c>
      <c r="G17" s="10">
        <v>43895</v>
      </c>
      <c r="H17" s="26">
        <v>378</v>
      </c>
    </row>
    <row r="18" spans="1:14" ht="24.95" customHeight="1" thickBot="1" x14ac:dyDescent="0.25">
      <c r="A18" s="49" t="str">
        <f>IF(C18=استعلام!$B$1,COUNTIF('مصرف أبو ظبى '!$C18:C$724,'مصرف أبو ظبى '!C18),"")</f>
        <v/>
      </c>
      <c r="B18" s="24"/>
      <c r="C18" s="25" t="s">
        <v>61</v>
      </c>
      <c r="D18" s="15"/>
      <c r="E18" s="15">
        <v>30000</v>
      </c>
      <c r="F18" s="16">
        <f t="shared" si="0"/>
        <v>105521</v>
      </c>
      <c r="G18" s="25"/>
      <c r="H18" s="26"/>
    </row>
    <row r="19" spans="1:14" ht="24.95" customHeight="1" thickBot="1" x14ac:dyDescent="0.25">
      <c r="A19" s="49" t="str">
        <f>IF(C19=استعلام!$B$1,COUNTIF('مصرف أبو ظبى '!$C19:C$724,'مصرف أبو ظبى '!C19),"")</f>
        <v/>
      </c>
      <c r="B19" s="24"/>
      <c r="C19" s="25" t="s">
        <v>84</v>
      </c>
      <c r="D19" s="15">
        <v>150000</v>
      </c>
      <c r="E19" s="15"/>
      <c r="F19" s="16">
        <f t="shared" si="0"/>
        <v>255521</v>
      </c>
      <c r="G19" s="25"/>
      <c r="H19" s="26"/>
    </row>
    <row r="20" spans="1:14" ht="24.95" customHeight="1" thickBot="1" x14ac:dyDescent="0.25">
      <c r="A20" s="49" t="str">
        <f>IF(C20=استعلام!$B$1,COUNTIF('مصرف أبو ظبى '!$C20:C$724,'مصرف أبو ظبى '!C20),"")</f>
        <v/>
      </c>
      <c r="B20" s="24"/>
      <c r="C20" s="25" t="s">
        <v>25</v>
      </c>
      <c r="D20" s="15"/>
      <c r="E20" s="15">
        <v>100000</v>
      </c>
      <c r="F20" s="16">
        <f t="shared" si="0"/>
        <v>155521</v>
      </c>
      <c r="G20" s="10">
        <v>43899</v>
      </c>
      <c r="H20" s="26"/>
    </row>
    <row r="21" spans="1:14" ht="24.95" customHeight="1" thickBot="1" x14ac:dyDescent="0.25">
      <c r="A21" s="49" t="str">
        <f>IF(C21=استعلام!$B$1,COUNTIF('مصرف أبو ظبى '!$C21:C$724,'مصرف أبو ظبى '!C21),"")</f>
        <v/>
      </c>
      <c r="B21" s="24"/>
      <c r="C21" s="25" t="s">
        <v>84</v>
      </c>
      <c r="D21" s="15"/>
      <c r="E21" s="15">
        <v>45000</v>
      </c>
      <c r="F21" s="16">
        <f t="shared" si="0"/>
        <v>110521</v>
      </c>
      <c r="G21" s="25"/>
      <c r="H21" s="26"/>
    </row>
    <row r="22" spans="1:14" ht="24.95" customHeight="1" thickBot="1" x14ac:dyDescent="0.25">
      <c r="A22" s="49" t="str">
        <f>IF(C22=استعلام!$B$1,COUNTIF('مصرف أبو ظبى '!$C22:C$724,'مصرف أبو ظبى '!C22),"")</f>
        <v/>
      </c>
      <c r="B22" s="24"/>
      <c r="C22" s="48" t="s">
        <v>9</v>
      </c>
      <c r="D22" s="15"/>
      <c r="E22" s="15">
        <v>80000</v>
      </c>
      <c r="F22" s="16">
        <f t="shared" si="0"/>
        <v>30521</v>
      </c>
      <c r="G22" s="10">
        <v>43901</v>
      </c>
      <c r="H22" s="26"/>
    </row>
    <row r="23" spans="1:14" ht="24.95" customHeight="1" thickBot="1" x14ac:dyDescent="0.25">
      <c r="A23" s="49" t="str">
        <f>IF(C23=استعلام!$B$1,COUNTIF('مصرف أبو ظبى '!$C23:C$724,'مصرف أبو ظبى '!C23),"")</f>
        <v/>
      </c>
      <c r="B23" s="24"/>
      <c r="C23" s="60" t="s">
        <v>9</v>
      </c>
      <c r="D23" s="15">
        <v>10000</v>
      </c>
      <c r="E23" s="15"/>
      <c r="F23" s="16">
        <f t="shared" si="0"/>
        <v>40521</v>
      </c>
      <c r="G23" s="25"/>
      <c r="H23" s="26"/>
    </row>
    <row r="24" spans="1:14" ht="39.75" customHeight="1" thickBot="1" x14ac:dyDescent="0.25">
      <c r="A24" s="49" t="str">
        <f>IF(C24=استعلام!$B$1,COUNTIF('مصرف أبو ظبى '!$C24:C$724,'مصرف أبو ظبى '!C24),"")</f>
        <v/>
      </c>
      <c r="B24" s="24"/>
      <c r="C24" s="9" t="s">
        <v>42</v>
      </c>
      <c r="D24" s="15">
        <v>560000</v>
      </c>
      <c r="E24" s="15"/>
      <c r="F24" s="16">
        <f t="shared" si="0"/>
        <v>600521</v>
      </c>
      <c r="G24" s="25"/>
      <c r="H24" s="26"/>
    </row>
    <row r="25" spans="1:14" ht="24.95" customHeight="1" thickBot="1" x14ac:dyDescent="0.25">
      <c r="A25" s="49" t="str">
        <f>IF(C25=استعلام!$B$1,COUNTIF('مصرف أبو ظبى '!$C25:C$724,'مصرف أبو ظبى '!C25),"")</f>
        <v/>
      </c>
      <c r="B25" s="24"/>
      <c r="C25" s="25" t="s">
        <v>41</v>
      </c>
      <c r="D25" s="15"/>
      <c r="E25" s="15">
        <v>200000</v>
      </c>
      <c r="F25" s="16">
        <f t="shared" si="0"/>
        <v>400521</v>
      </c>
      <c r="G25" s="10">
        <v>43906</v>
      </c>
      <c r="H25" s="26"/>
    </row>
    <row r="26" spans="1:14" ht="24.95" customHeight="1" thickBot="1" x14ac:dyDescent="0.25">
      <c r="A26" s="49" t="str">
        <f>IF(C26=استعلام!$B$1,COUNTIF('مصرف أبو ظبى '!$C26:C$724,'مصرف أبو ظبى '!C26),"")</f>
        <v/>
      </c>
      <c r="B26" s="24"/>
      <c r="C26" s="57" t="s">
        <v>32</v>
      </c>
      <c r="D26" s="15"/>
      <c r="E26" s="15"/>
      <c r="F26" s="16">
        <f t="shared" si="0"/>
        <v>400521</v>
      </c>
      <c r="G26" s="25"/>
      <c r="H26" s="26"/>
    </row>
    <row r="27" spans="1:14" ht="24.95" customHeight="1" thickBot="1" x14ac:dyDescent="0.25">
      <c r="A27" s="49" t="str">
        <f>IF(C27=استعلام!$B$1,COUNTIF('مصرف أبو ظبى '!$C27:C$724,'مصرف أبو ظبى '!C27),"")</f>
        <v/>
      </c>
      <c r="B27" s="24"/>
      <c r="C27" s="25" t="s">
        <v>25</v>
      </c>
      <c r="D27" s="15"/>
      <c r="E27" s="15">
        <v>100000</v>
      </c>
      <c r="F27" s="16">
        <f t="shared" si="0"/>
        <v>300521</v>
      </c>
      <c r="G27" s="10">
        <v>43907</v>
      </c>
      <c r="H27" s="26"/>
    </row>
    <row r="28" spans="1:14" s="21" customFormat="1" ht="24.95" customHeight="1" thickBot="1" x14ac:dyDescent="0.25">
      <c r="A28" s="49" t="str">
        <f>IF(C28=استعلام!$B$1,COUNTIF('مصرف أبو ظبى '!$C28:C$724,'مصرف أبو ظبى '!C28),"")</f>
        <v/>
      </c>
      <c r="B28" s="27"/>
      <c r="C28" s="28" t="s">
        <v>43</v>
      </c>
      <c r="D28" s="29"/>
      <c r="E28" s="29"/>
      <c r="F28" s="16">
        <f t="shared" si="0"/>
        <v>300521</v>
      </c>
      <c r="G28" s="28"/>
      <c r="H28" s="30"/>
    </row>
    <row r="29" spans="1:14" ht="24.95" customHeight="1" thickBot="1" x14ac:dyDescent="0.25">
      <c r="A29" s="49" t="str">
        <f>IF(C29=استعلام!$B$1,COUNTIF('مصرف أبو ظبى '!$C29:C$724,'مصرف أبو ظبى '!C29),"")</f>
        <v/>
      </c>
      <c r="B29" s="24"/>
      <c r="C29" s="25" t="s">
        <v>45</v>
      </c>
      <c r="D29" s="15">
        <v>1408466</v>
      </c>
      <c r="E29" s="15"/>
      <c r="F29" s="16">
        <f t="shared" si="0"/>
        <v>1708987</v>
      </c>
      <c r="G29" s="25"/>
      <c r="H29" s="26"/>
      <c r="I29" s="31"/>
      <c r="N29" s="31">
        <f>F29+I3</f>
        <v>1708987</v>
      </c>
    </row>
    <row r="30" spans="1:14" ht="24.95" customHeight="1" thickBot="1" x14ac:dyDescent="0.25">
      <c r="A30" s="49" t="str">
        <f>IF(C30=استعلام!$B$1,COUNTIF('مصرف أبو ظبى '!$C30:C$724,'مصرف أبو ظبى '!C30),"")</f>
        <v/>
      </c>
      <c r="B30" s="24"/>
      <c r="C30" s="25" t="s">
        <v>50</v>
      </c>
      <c r="D30" s="15"/>
      <c r="E30" s="15">
        <v>30000</v>
      </c>
      <c r="F30" s="16">
        <f t="shared" si="0"/>
        <v>1678987</v>
      </c>
      <c r="G30" s="10">
        <v>43908</v>
      </c>
      <c r="H30" s="26">
        <v>384</v>
      </c>
      <c r="I30" s="31"/>
      <c r="N30" s="31"/>
    </row>
    <row r="31" spans="1:14" ht="24.95" customHeight="1" thickBot="1" x14ac:dyDescent="0.25">
      <c r="A31" s="49" t="str">
        <f>IF(C31=استعلام!$B$1,COUNTIF('مصرف أبو ظبى '!$C31:C$724,'مصرف أبو ظبى '!C31),"")</f>
        <v/>
      </c>
      <c r="B31" s="24"/>
      <c r="C31" s="25" t="s">
        <v>49</v>
      </c>
      <c r="D31" s="15"/>
      <c r="E31" s="15">
        <v>100000</v>
      </c>
      <c r="F31" s="16">
        <f t="shared" si="0"/>
        <v>1578987</v>
      </c>
      <c r="G31" s="10">
        <v>43908</v>
      </c>
      <c r="H31" s="26">
        <v>385</v>
      </c>
    </row>
    <row r="32" spans="1:14" ht="24.95" customHeight="1" thickBot="1" x14ac:dyDescent="0.25">
      <c r="A32" s="49" t="str">
        <f>IF(C32=استعلام!$B$1,COUNTIF('مصرف أبو ظبى '!$C32:C$724,'مصرف أبو ظبى '!C32),"")</f>
        <v/>
      </c>
      <c r="B32" s="24"/>
      <c r="C32" s="25" t="s">
        <v>48</v>
      </c>
      <c r="D32" s="15"/>
      <c r="E32" s="15">
        <v>120000</v>
      </c>
      <c r="F32" s="16">
        <f t="shared" si="0"/>
        <v>1458987</v>
      </c>
      <c r="G32" s="10">
        <v>43908</v>
      </c>
      <c r="H32" s="26">
        <v>386</v>
      </c>
    </row>
    <row r="33" spans="1:8" ht="24.95" customHeight="1" thickBot="1" x14ac:dyDescent="0.25">
      <c r="A33" s="49" t="str">
        <f>IF(C33=استعلام!$B$1,COUNTIF('مصرف أبو ظبى '!$C33:C$724,'مصرف أبو ظبى '!C33),"")</f>
        <v/>
      </c>
      <c r="B33" s="24"/>
      <c r="C33" s="25" t="s">
        <v>47</v>
      </c>
      <c r="D33" s="15"/>
      <c r="E33" s="15">
        <v>200000</v>
      </c>
      <c r="F33" s="16">
        <f t="shared" si="0"/>
        <v>1258987</v>
      </c>
      <c r="G33" s="10">
        <v>43908</v>
      </c>
      <c r="H33" s="26">
        <v>432</v>
      </c>
    </row>
    <row r="34" spans="1:8" ht="24.95" customHeight="1" thickBot="1" x14ac:dyDescent="0.25">
      <c r="A34" s="49" t="str">
        <f>IF(C34=استعلام!$B$1,COUNTIF('مصرف أبو ظبى '!$C34:C$724,'مصرف أبو ظبى '!C34),"")</f>
        <v/>
      </c>
      <c r="B34" s="24"/>
      <c r="C34" s="25" t="s">
        <v>51</v>
      </c>
      <c r="D34" s="15"/>
      <c r="E34" s="15">
        <v>500000</v>
      </c>
      <c r="F34" s="16">
        <f t="shared" si="0"/>
        <v>758987</v>
      </c>
      <c r="G34" s="10">
        <v>43909</v>
      </c>
      <c r="H34" s="26">
        <v>389</v>
      </c>
    </row>
    <row r="35" spans="1:8" ht="24.95" customHeight="1" thickBot="1" x14ac:dyDescent="0.25">
      <c r="A35" s="49" t="str">
        <f>IF(C35=استعلام!$B$1,COUNTIF('مصرف أبو ظبى '!$C35:C$724,'مصرف أبو ظبى '!C35),"")</f>
        <v/>
      </c>
      <c r="B35" s="24"/>
      <c r="C35" s="25" t="s">
        <v>25</v>
      </c>
      <c r="D35" s="15"/>
      <c r="E35" s="15">
        <v>100000</v>
      </c>
      <c r="F35" s="16">
        <f t="shared" si="0"/>
        <v>658987</v>
      </c>
      <c r="G35" s="10">
        <v>43909</v>
      </c>
      <c r="H35" s="26">
        <v>390</v>
      </c>
    </row>
    <row r="36" spans="1:8" ht="24.95" customHeight="1" thickBot="1" x14ac:dyDescent="0.25">
      <c r="A36" s="49" t="str">
        <f>IF(C36=استعلام!$B$1,COUNTIF('مصرف أبو ظبى '!$C36:C$724,'مصرف أبو ظبى '!C36),"")</f>
        <v/>
      </c>
      <c r="B36" s="24"/>
      <c r="C36" s="25" t="s">
        <v>33</v>
      </c>
      <c r="D36" s="15"/>
      <c r="E36" s="15">
        <v>150000</v>
      </c>
      <c r="F36" s="16">
        <f t="shared" ref="F36:F54" si="1">F35+D36-E36</f>
        <v>508987</v>
      </c>
      <c r="G36" s="3">
        <v>43910</v>
      </c>
      <c r="H36" s="23"/>
    </row>
    <row r="37" spans="1:8" ht="24.95" customHeight="1" thickBot="1" x14ac:dyDescent="0.25">
      <c r="A37" s="49" t="str">
        <f>IF(C37=استعلام!$B$1,COUNTIF('مصرف أبو ظبى '!$C37:C$724,'مصرف أبو ظبى '!C37),"")</f>
        <v/>
      </c>
      <c r="B37" s="24"/>
      <c r="C37" s="25" t="s">
        <v>37</v>
      </c>
      <c r="D37" s="15"/>
      <c r="E37" s="15">
        <v>70000</v>
      </c>
      <c r="F37" s="16">
        <f t="shared" si="1"/>
        <v>438987</v>
      </c>
      <c r="G37" s="3">
        <v>43910</v>
      </c>
      <c r="H37" s="23">
        <v>379</v>
      </c>
    </row>
    <row r="38" spans="1:8" ht="24.95" customHeight="1" thickBot="1" x14ac:dyDescent="0.25">
      <c r="A38" s="49" t="str">
        <f>IF(C38=استعلام!$B$1,COUNTIF('مصرف أبو ظبى '!$C38:C$724,'مصرف أبو ظبى '!C38),"")</f>
        <v/>
      </c>
      <c r="B38" s="24"/>
      <c r="C38" s="25" t="s">
        <v>52</v>
      </c>
      <c r="D38" s="15"/>
      <c r="E38" s="15">
        <v>100000</v>
      </c>
      <c r="F38" s="16">
        <f t="shared" si="1"/>
        <v>338987</v>
      </c>
      <c r="G38" s="10">
        <v>43912</v>
      </c>
      <c r="H38" s="26">
        <v>392</v>
      </c>
    </row>
    <row r="39" spans="1:8" ht="24.95" customHeight="1" thickBot="1" x14ac:dyDescent="0.25">
      <c r="A39" s="49" t="str">
        <f>IF(C39=استعلام!$B$1,COUNTIF('مصرف أبو ظبى '!$C39:C$724,'مصرف أبو ظبى '!C39),"")</f>
        <v/>
      </c>
      <c r="B39" s="24"/>
      <c r="C39" s="25" t="s">
        <v>53</v>
      </c>
      <c r="D39" s="15"/>
      <c r="E39" s="15">
        <v>200000</v>
      </c>
      <c r="F39" s="16">
        <f t="shared" si="1"/>
        <v>138987</v>
      </c>
      <c r="G39" s="10">
        <v>43913</v>
      </c>
      <c r="H39" s="26"/>
    </row>
    <row r="40" spans="1:8" ht="24.95" customHeight="1" thickBot="1" x14ac:dyDescent="0.25">
      <c r="A40" s="49" t="str">
        <f>IF(C40=استعلام!$B$1,COUNTIF('مصرف أبو ظبى '!$C40:C$724,'مصرف أبو ظبى '!C40),"")</f>
        <v/>
      </c>
      <c r="B40" s="24"/>
      <c r="C40" s="25" t="s">
        <v>54</v>
      </c>
      <c r="D40" s="15"/>
      <c r="E40" s="15">
        <v>80000</v>
      </c>
      <c r="F40" s="16">
        <f t="shared" si="1"/>
        <v>58987</v>
      </c>
      <c r="G40" s="10">
        <v>43914</v>
      </c>
      <c r="H40" s="26">
        <v>393</v>
      </c>
    </row>
    <row r="41" spans="1:8" ht="24.95" customHeight="1" thickBot="1" x14ac:dyDescent="0.25">
      <c r="A41" s="49" t="str">
        <f>IF(C41=استعلام!$B$1,COUNTIF('مصرف أبو ظبى '!$C41:C$724,'مصرف أبو ظبى '!C41),"")</f>
        <v/>
      </c>
      <c r="B41" s="24"/>
      <c r="C41" s="25" t="s">
        <v>40</v>
      </c>
      <c r="D41" s="15"/>
      <c r="E41" s="15">
        <v>20000</v>
      </c>
      <c r="F41" s="16">
        <f t="shared" si="1"/>
        <v>38987</v>
      </c>
      <c r="G41" s="10">
        <v>43915</v>
      </c>
      <c r="H41" s="26"/>
    </row>
    <row r="42" spans="1:8" ht="24.95" customHeight="1" thickBot="1" x14ac:dyDescent="0.25">
      <c r="A42" s="49" t="str">
        <f>IF(C42=استعلام!$B$1,COUNTIF('مصرف أبو ظبى '!$C42:C$724,'مصرف أبو ظبى '!C42),"")</f>
        <v/>
      </c>
      <c r="B42" s="24"/>
      <c r="C42" s="57" t="s">
        <v>56</v>
      </c>
      <c r="D42" s="15"/>
      <c r="E42" s="15">
        <v>405</v>
      </c>
      <c r="F42" s="16">
        <f t="shared" si="1"/>
        <v>38582</v>
      </c>
      <c r="G42" s="25"/>
      <c r="H42" s="26"/>
    </row>
    <row r="43" spans="1:8" ht="24.95" customHeight="1" thickBot="1" x14ac:dyDescent="0.25">
      <c r="A43" s="49" t="str">
        <f>IF(C43=استعلام!$B$1,COUNTIF('مصرف أبو ظبى '!$C43:C$724,'مصرف أبو ظبى '!C43),"")</f>
        <v/>
      </c>
      <c r="B43" s="24"/>
      <c r="C43" s="25" t="s">
        <v>62</v>
      </c>
      <c r="D43" s="15">
        <v>53744.74</v>
      </c>
      <c r="E43" s="15"/>
      <c r="F43" s="16">
        <f t="shared" si="1"/>
        <v>92326.739999999991</v>
      </c>
      <c r="G43" s="25"/>
      <c r="H43" s="26"/>
    </row>
    <row r="44" spans="1:8" ht="24.95" customHeight="1" thickBot="1" x14ac:dyDescent="0.25">
      <c r="A44" s="49" t="str">
        <f>IF(C44=استعلام!$B$1,COUNTIF('مصرف أبو ظبى '!$C44:C$724,'مصرف أبو ظبى '!C44),"")</f>
        <v/>
      </c>
      <c r="B44" s="24"/>
      <c r="C44" s="25" t="s">
        <v>63</v>
      </c>
      <c r="D44" s="15"/>
      <c r="E44" s="15">
        <v>6020</v>
      </c>
      <c r="F44" s="16">
        <f t="shared" si="1"/>
        <v>86306.739999999991</v>
      </c>
      <c r="G44" s="25"/>
      <c r="H44" s="26"/>
    </row>
    <row r="45" spans="1:8" ht="24.95" customHeight="1" thickBot="1" x14ac:dyDescent="0.25">
      <c r="A45" s="49" t="str">
        <f>IF(C45=استعلام!$B$1,COUNTIF('مصرف أبو ظبى '!$C45:C$724,'مصرف أبو ظبى '!C45),"")</f>
        <v/>
      </c>
      <c r="B45" s="24"/>
      <c r="C45" s="25" t="s">
        <v>64</v>
      </c>
      <c r="D45" s="15">
        <v>2000000</v>
      </c>
      <c r="E45" s="15"/>
      <c r="F45" s="16">
        <f t="shared" si="1"/>
        <v>2086306.74</v>
      </c>
      <c r="G45" s="10">
        <v>43937</v>
      </c>
      <c r="H45" s="26" t="s">
        <v>55</v>
      </c>
    </row>
    <row r="46" spans="1:8" ht="24.95" customHeight="1" thickBot="1" x14ac:dyDescent="0.25">
      <c r="A46" s="49" t="str">
        <f>IF(C46=استعلام!$B$1,COUNTIF('مصرف أبو ظبى '!$C46:C$724,'مصرف أبو ظبى '!C46),"")</f>
        <v/>
      </c>
      <c r="B46" s="24"/>
      <c r="C46" s="25" t="s">
        <v>56</v>
      </c>
      <c r="D46" s="15"/>
      <c r="E46" s="15">
        <v>200000</v>
      </c>
      <c r="F46" s="16">
        <f t="shared" si="1"/>
        <v>1886306.74</v>
      </c>
      <c r="G46" s="10">
        <v>43943</v>
      </c>
      <c r="H46" s="26">
        <v>404</v>
      </c>
    </row>
    <row r="47" spans="1:8" ht="24.95" customHeight="1" thickBot="1" x14ac:dyDescent="0.25">
      <c r="A47" s="49" t="str">
        <f>IF(C47=استعلام!$B$1,COUNTIF('مصرف أبو ظبى '!$C47:C$724,'مصرف أبو ظبى '!C47),"")</f>
        <v/>
      </c>
      <c r="B47" s="24"/>
      <c r="C47" s="25" t="s">
        <v>29</v>
      </c>
      <c r="D47" s="15"/>
      <c r="E47" s="15">
        <v>100000</v>
      </c>
      <c r="F47" s="16">
        <f t="shared" si="1"/>
        <v>1786306.74</v>
      </c>
      <c r="G47" s="10">
        <v>43943</v>
      </c>
      <c r="H47" s="26">
        <v>405</v>
      </c>
    </row>
    <row r="48" spans="1:8" ht="24.95" customHeight="1" thickBot="1" x14ac:dyDescent="0.25">
      <c r="A48" s="49" t="str">
        <f>IF(C48=استعلام!$B$1,COUNTIF('مصرف أبو ظبى '!$C48:C$724,'مصرف أبو ظبى '!C48),"")</f>
        <v/>
      </c>
      <c r="B48" s="24"/>
      <c r="C48" s="25" t="s">
        <v>57</v>
      </c>
      <c r="D48" s="15"/>
      <c r="E48" s="15">
        <v>50000</v>
      </c>
      <c r="F48" s="16">
        <f t="shared" si="1"/>
        <v>1736306.74</v>
      </c>
      <c r="G48" s="10">
        <v>43943</v>
      </c>
      <c r="H48" s="26">
        <v>406</v>
      </c>
    </row>
    <row r="49" spans="1:8" ht="24.95" customHeight="1" thickBot="1" x14ac:dyDescent="0.25">
      <c r="A49" s="49" t="str">
        <f>IF(C49=استعلام!$B$1,COUNTIF('مصرف أبو ظبى '!$C49:C$724,'مصرف أبو ظبى '!C49),"")</f>
        <v/>
      </c>
      <c r="B49" s="24"/>
      <c r="C49" s="25" t="s">
        <v>58</v>
      </c>
      <c r="D49" s="15"/>
      <c r="E49" s="15">
        <v>35000</v>
      </c>
      <c r="F49" s="16">
        <f t="shared" si="1"/>
        <v>1701306.74</v>
      </c>
      <c r="G49" s="10">
        <v>43943</v>
      </c>
      <c r="H49" s="26">
        <v>407</v>
      </c>
    </row>
    <row r="50" spans="1:8" ht="24.95" customHeight="1" thickBot="1" x14ac:dyDescent="0.25">
      <c r="A50" s="49" t="str">
        <f>IF(C50=استعلام!$B$1,COUNTIF('مصرف أبو ظبى '!$C50:C$724,'مصرف أبو ظبى '!C50),"")</f>
        <v/>
      </c>
      <c r="B50" s="24"/>
      <c r="C50" s="25" t="s">
        <v>59</v>
      </c>
      <c r="D50" s="15"/>
      <c r="E50" s="15">
        <v>35000</v>
      </c>
      <c r="F50" s="16">
        <f t="shared" si="1"/>
        <v>1666306.74</v>
      </c>
      <c r="G50" s="10">
        <v>43943</v>
      </c>
      <c r="H50" s="26">
        <v>408</v>
      </c>
    </row>
    <row r="51" spans="1:8" ht="24.95" customHeight="1" thickBot="1" x14ac:dyDescent="0.25">
      <c r="A51" s="49" t="str">
        <f>IF(C51=استعلام!$B$1,COUNTIF('مصرف أبو ظبى '!$C51:C$724,'مصرف أبو ظبى '!C51),"")</f>
        <v/>
      </c>
      <c r="B51" s="24"/>
      <c r="C51" s="25" t="s">
        <v>60</v>
      </c>
      <c r="D51" s="15"/>
      <c r="E51" s="15">
        <v>83000</v>
      </c>
      <c r="F51" s="16">
        <f t="shared" si="1"/>
        <v>1583306.74</v>
      </c>
      <c r="G51" s="10">
        <v>43943</v>
      </c>
      <c r="H51" s="26">
        <v>409</v>
      </c>
    </row>
    <row r="52" spans="1:8" ht="24.95" customHeight="1" thickBot="1" x14ac:dyDescent="0.25">
      <c r="A52" s="49" t="str">
        <f>IF(C52=استعلام!$B$1,COUNTIF('مصرف أبو ظبى '!$C52:C$724,'مصرف أبو ظبى '!C52),"")</f>
        <v/>
      </c>
      <c r="B52" s="24"/>
      <c r="C52" s="25" t="s">
        <v>61</v>
      </c>
      <c r="D52" s="15"/>
      <c r="E52" s="15">
        <v>200000</v>
      </c>
      <c r="F52" s="16">
        <f t="shared" si="1"/>
        <v>1383306.74</v>
      </c>
      <c r="G52" s="10">
        <v>43943</v>
      </c>
      <c r="H52" s="26">
        <v>410</v>
      </c>
    </row>
    <row r="53" spans="1:8" ht="24.95" customHeight="1" thickBot="1" x14ac:dyDescent="0.25">
      <c r="A53" s="49" t="str">
        <f>IF(C53=استعلام!$B$1,COUNTIF('مصرف أبو ظبى '!$C53:C$724,'مصرف أبو ظبى '!C53),"")</f>
        <v/>
      </c>
      <c r="B53" s="24"/>
      <c r="C53" s="25" t="s">
        <v>65</v>
      </c>
      <c r="D53" s="15"/>
      <c r="E53" s="15">
        <v>1275000</v>
      </c>
      <c r="F53" s="16">
        <f t="shared" si="1"/>
        <v>108306.73999999999</v>
      </c>
      <c r="G53" s="10">
        <v>43943</v>
      </c>
      <c r="H53" s="26" t="s">
        <v>55</v>
      </c>
    </row>
    <row r="54" spans="1:8" ht="24.95" customHeight="1" thickBot="1" x14ac:dyDescent="0.25">
      <c r="A54" s="49" t="str">
        <f>IF(C54=استعلام!$B$1,COUNTIF('مصرف أبو ظبى '!$C54:C$724,'مصرف أبو ظبى '!C54),"")</f>
        <v/>
      </c>
      <c r="B54" s="24"/>
      <c r="C54" s="25" t="s">
        <v>67</v>
      </c>
      <c r="D54" s="15"/>
      <c r="E54" s="15">
        <v>120</v>
      </c>
      <c r="F54" s="16">
        <f t="shared" si="1"/>
        <v>108186.73999999999</v>
      </c>
      <c r="G54" s="10"/>
      <c r="H54" s="26"/>
    </row>
    <row r="55" spans="1:8" ht="24.95" customHeight="1" x14ac:dyDescent="0.2">
      <c r="C55" s="34"/>
      <c r="D55" s="20"/>
      <c r="E55" s="20"/>
      <c r="F55" s="35"/>
      <c r="G55" s="22"/>
    </row>
    <row r="56" spans="1:8" ht="24.95" customHeight="1" x14ac:dyDescent="0.2">
      <c r="C56" s="34"/>
      <c r="D56" s="20"/>
      <c r="E56" s="20"/>
      <c r="F56" s="35"/>
      <c r="G56" s="22"/>
    </row>
    <row r="57" spans="1:8" ht="24.95" customHeight="1" x14ac:dyDescent="0.2">
      <c r="C57" s="34"/>
      <c r="D57" s="20"/>
      <c r="E57" s="20"/>
      <c r="F57" s="35"/>
      <c r="G57" s="22"/>
    </row>
    <row r="58" spans="1:8" ht="24.95" customHeight="1" x14ac:dyDescent="0.2">
      <c r="C58" s="34"/>
      <c r="D58" s="20"/>
      <c r="E58" s="20"/>
      <c r="F58" s="35"/>
      <c r="G58" s="22"/>
      <c r="H58" s="34"/>
    </row>
    <row r="59" spans="1:8" ht="24.95" customHeight="1" x14ac:dyDescent="0.2">
      <c r="C59" s="34"/>
      <c r="D59" s="20"/>
      <c r="E59" s="20"/>
      <c r="F59" s="35"/>
      <c r="G59" s="22"/>
      <c r="H59" s="34"/>
    </row>
    <row r="60" spans="1:8" ht="24.95" customHeight="1" x14ac:dyDescent="0.2">
      <c r="C60" s="34"/>
      <c r="D60" s="20"/>
      <c r="E60" s="20"/>
      <c r="F60" s="35"/>
      <c r="G60" s="22"/>
      <c r="H60" s="34"/>
    </row>
    <row r="61" spans="1:8" ht="24.95" customHeight="1" x14ac:dyDescent="0.2">
      <c r="C61" s="34"/>
      <c r="D61" s="20"/>
      <c r="E61" s="20"/>
      <c r="F61" s="35"/>
      <c r="G61" s="22"/>
      <c r="H61" s="34"/>
    </row>
    <row r="62" spans="1:8" ht="24.95" customHeight="1" x14ac:dyDescent="0.2">
      <c r="C62" s="34"/>
      <c r="D62" s="20"/>
      <c r="E62" s="20"/>
      <c r="F62" s="35"/>
      <c r="G62" s="22"/>
      <c r="H62" s="34"/>
    </row>
    <row r="63" spans="1:8" ht="24.95" customHeight="1" x14ac:dyDescent="0.2">
      <c r="C63" s="34"/>
      <c r="D63" s="20"/>
      <c r="E63" s="20"/>
      <c r="F63" s="35"/>
      <c r="G63" s="22"/>
      <c r="H63" s="34"/>
    </row>
    <row r="64" spans="1:8" ht="24.95" customHeight="1" x14ac:dyDescent="0.2">
      <c r="C64" s="34"/>
      <c r="D64" s="20"/>
      <c r="E64" s="20"/>
      <c r="F64" s="35"/>
      <c r="G64" s="22"/>
      <c r="H64" s="34"/>
    </row>
    <row r="65" spans="2:8" ht="24.95" customHeight="1" x14ac:dyDescent="0.2">
      <c r="C65" s="34"/>
      <c r="D65" s="20"/>
      <c r="E65" s="20"/>
      <c r="F65" s="35"/>
      <c r="G65" s="22"/>
      <c r="H65" s="34"/>
    </row>
    <row r="66" spans="2:8" ht="24.95" customHeight="1" x14ac:dyDescent="0.2">
      <c r="C66" s="34"/>
      <c r="D66" s="20"/>
      <c r="E66" s="20"/>
      <c r="F66" s="35"/>
      <c r="G66" s="22"/>
      <c r="H66" s="34"/>
    </row>
    <row r="67" spans="2:8" ht="24.95" customHeight="1" x14ac:dyDescent="0.2">
      <c r="C67" s="34"/>
      <c r="D67" s="20"/>
      <c r="E67" s="20"/>
      <c r="F67" s="35"/>
      <c r="G67" s="22"/>
      <c r="H67" s="34"/>
    </row>
    <row r="68" spans="2:8" ht="24.95" customHeight="1" x14ac:dyDescent="0.2">
      <c r="C68" s="34"/>
      <c r="D68" s="20"/>
      <c r="E68" s="20"/>
      <c r="F68" s="35"/>
      <c r="G68" s="22"/>
      <c r="H68" s="34"/>
    </row>
    <row r="69" spans="2:8" ht="24.95" customHeight="1" x14ac:dyDescent="0.2">
      <c r="C69" s="34"/>
      <c r="D69" s="20"/>
      <c r="E69" s="20"/>
      <c r="F69" s="35"/>
      <c r="G69" s="22"/>
      <c r="H69" s="34"/>
    </row>
    <row r="70" spans="2:8" ht="24.95" customHeight="1" x14ac:dyDescent="0.2">
      <c r="C70" s="34"/>
      <c r="D70" s="20"/>
      <c r="E70" s="20"/>
      <c r="F70" s="35"/>
      <c r="G70" s="22"/>
      <c r="H70" s="34"/>
    </row>
    <row r="71" spans="2:8" ht="24.95" customHeight="1" thickBot="1" x14ac:dyDescent="0.25">
      <c r="C71" s="34"/>
      <c r="D71" s="20"/>
      <c r="E71" s="20"/>
      <c r="F71" s="35"/>
      <c r="G71" s="22"/>
      <c r="H71" s="34"/>
    </row>
    <row r="72" spans="2:8" s="37" customFormat="1" ht="24.95" customHeight="1" thickBot="1" x14ac:dyDescent="0.25">
      <c r="B72" s="36"/>
      <c r="C72" s="34"/>
      <c r="D72" s="20"/>
      <c r="E72" s="20"/>
      <c r="F72" s="35"/>
      <c r="G72" s="22"/>
      <c r="H72" s="34"/>
    </row>
    <row r="73" spans="2:8" s="37" customFormat="1" ht="24.95" customHeight="1" thickBot="1" x14ac:dyDescent="0.25">
      <c r="B73" s="36"/>
      <c r="C73" s="34"/>
      <c r="D73" s="20"/>
      <c r="E73" s="20"/>
      <c r="F73" s="35"/>
      <c r="G73" s="22"/>
      <c r="H73" s="34"/>
    </row>
    <row r="74" spans="2:8" s="37" customFormat="1" ht="24.95" customHeight="1" thickBot="1" x14ac:dyDescent="0.25">
      <c r="B74" s="36"/>
      <c r="C74" s="34"/>
      <c r="D74" s="20"/>
      <c r="E74" s="20"/>
      <c r="F74" s="35"/>
      <c r="G74" s="22"/>
      <c r="H74" s="34"/>
    </row>
    <row r="75" spans="2:8" s="37" customFormat="1" ht="24.95" customHeight="1" thickBot="1" x14ac:dyDescent="0.25">
      <c r="B75" s="36"/>
      <c r="C75" s="33"/>
      <c r="D75" s="33"/>
      <c r="E75" s="33"/>
      <c r="F75" s="33"/>
      <c r="G75" s="33"/>
      <c r="H75" s="33"/>
    </row>
    <row r="76" spans="2:8" s="37" customFormat="1" ht="24.95" customHeight="1" thickBot="1" x14ac:dyDescent="0.25">
      <c r="B76" s="36"/>
      <c r="C76" s="66" t="s">
        <v>68</v>
      </c>
      <c r="D76" s="66"/>
      <c r="E76" s="66"/>
      <c r="F76" s="66"/>
      <c r="G76" s="66"/>
      <c r="H76" s="67"/>
    </row>
    <row r="77" spans="2:8" s="37" customFormat="1" ht="24.95" customHeight="1" thickBot="1" x14ac:dyDescent="0.25">
      <c r="B77" s="36"/>
      <c r="C77" s="2" t="s">
        <v>69</v>
      </c>
      <c r="D77" s="2" t="s">
        <v>70</v>
      </c>
      <c r="E77" s="2" t="s">
        <v>71</v>
      </c>
      <c r="F77" s="2" t="s">
        <v>13</v>
      </c>
      <c r="G77" s="2" t="s">
        <v>2</v>
      </c>
      <c r="H77" s="38"/>
    </row>
    <row r="78" spans="2:8" s="37" customFormat="1" ht="24.95" customHeight="1" thickBot="1" x14ac:dyDescent="0.25">
      <c r="B78" s="36"/>
      <c r="C78" s="2" t="s">
        <v>72</v>
      </c>
      <c r="D78" s="18">
        <v>4001364</v>
      </c>
      <c r="E78" s="18"/>
      <c r="F78" s="18">
        <f>D78</f>
        <v>4001364</v>
      </c>
      <c r="G78" s="2"/>
      <c r="H78" s="38"/>
    </row>
    <row r="79" spans="2:8" s="37" customFormat="1" ht="24.95" customHeight="1" thickBot="1" x14ac:dyDescent="0.25">
      <c r="B79" s="36"/>
      <c r="C79" s="2" t="s">
        <v>73</v>
      </c>
      <c r="D79" s="18">
        <v>7486822</v>
      </c>
      <c r="E79" s="18"/>
      <c r="F79" s="18">
        <f>F78+D79-E79</f>
        <v>11488186</v>
      </c>
      <c r="G79" s="2"/>
      <c r="H79" s="38"/>
    </row>
    <row r="80" spans="2:8" s="37" customFormat="1" ht="24.95" customHeight="1" thickBot="1" x14ac:dyDescent="0.25">
      <c r="B80" s="36"/>
      <c r="C80" s="2" t="s">
        <v>74</v>
      </c>
      <c r="D80" s="18">
        <v>6057918</v>
      </c>
      <c r="E80" s="18"/>
      <c r="F80" s="18">
        <f t="shared" ref="F80:F92" si="2">F79+D80-E80</f>
        <v>17546104</v>
      </c>
      <c r="G80" s="2"/>
      <c r="H80" s="38"/>
    </row>
    <row r="81" spans="2:8" s="37" customFormat="1" ht="24.95" customHeight="1" thickBot="1" x14ac:dyDescent="0.25">
      <c r="B81" s="36"/>
      <c r="C81" s="2" t="s">
        <v>75</v>
      </c>
      <c r="D81" s="18"/>
      <c r="E81" s="18">
        <v>8210</v>
      </c>
      <c r="F81" s="18">
        <f t="shared" si="2"/>
        <v>17537894</v>
      </c>
      <c r="G81" s="2"/>
      <c r="H81" s="38"/>
    </row>
    <row r="82" spans="2:8" s="37" customFormat="1" ht="24.95" customHeight="1" thickBot="1" x14ac:dyDescent="0.25">
      <c r="B82" s="36"/>
      <c r="C82" s="2" t="s">
        <v>76</v>
      </c>
      <c r="D82" s="18"/>
      <c r="E82" s="18">
        <v>877305.2</v>
      </c>
      <c r="F82" s="18">
        <f t="shared" si="2"/>
        <v>16660588.800000001</v>
      </c>
      <c r="G82" s="2"/>
      <c r="H82" s="38"/>
    </row>
    <row r="83" spans="2:8" s="37" customFormat="1" ht="24.95" customHeight="1" thickBot="1" x14ac:dyDescent="0.25">
      <c r="B83" s="36"/>
      <c r="C83" s="2" t="s">
        <v>77</v>
      </c>
      <c r="D83" s="18"/>
      <c r="E83" s="18">
        <v>140456.84</v>
      </c>
      <c r="F83" s="18">
        <f t="shared" si="2"/>
        <v>16520131.960000001</v>
      </c>
      <c r="G83" s="2"/>
      <c r="H83" s="38"/>
    </row>
    <row r="84" spans="2:8" s="37" customFormat="1" ht="24.95" customHeight="1" thickBot="1" x14ac:dyDescent="0.25">
      <c r="B84" s="36"/>
      <c r="C84" s="2" t="s">
        <v>78</v>
      </c>
      <c r="D84" s="18"/>
      <c r="E84" s="18">
        <f>D78*0.05</f>
        <v>200068.2</v>
      </c>
      <c r="F84" s="18">
        <f t="shared" si="2"/>
        <v>16320063.760000002</v>
      </c>
      <c r="G84" s="2"/>
      <c r="H84" s="38"/>
    </row>
    <row r="85" spans="2:8" s="37" customFormat="1" ht="24.95" customHeight="1" thickBot="1" x14ac:dyDescent="0.25">
      <c r="B85" s="36"/>
      <c r="C85" s="2" t="s">
        <v>80</v>
      </c>
      <c r="D85" s="18"/>
      <c r="E85" s="18">
        <f>D79*0.05</f>
        <v>374341.10000000003</v>
      </c>
      <c r="F85" s="18">
        <f t="shared" si="2"/>
        <v>15945722.660000002</v>
      </c>
      <c r="G85" s="2"/>
      <c r="H85" s="38"/>
    </row>
    <row r="86" spans="2:8" s="37" customFormat="1" ht="24.95" customHeight="1" thickBot="1" x14ac:dyDescent="0.25">
      <c r="B86" s="36"/>
      <c r="C86" s="2" t="s">
        <v>79</v>
      </c>
      <c r="D86" s="18"/>
      <c r="E86" s="18">
        <f>D80*0.05</f>
        <v>302895.90000000002</v>
      </c>
      <c r="F86" s="18">
        <f t="shared" si="2"/>
        <v>15642826.760000002</v>
      </c>
      <c r="G86" s="2"/>
      <c r="H86" s="38"/>
    </row>
    <row r="87" spans="2:8" s="37" customFormat="1" ht="24.95" customHeight="1" thickBot="1" x14ac:dyDescent="0.25">
      <c r="B87" s="36"/>
      <c r="C87" s="2" t="s">
        <v>81</v>
      </c>
      <c r="D87" s="18"/>
      <c r="E87" s="18">
        <v>210553.25</v>
      </c>
      <c r="F87" s="18">
        <f t="shared" si="2"/>
        <v>15432273.510000002</v>
      </c>
      <c r="G87" s="2"/>
      <c r="H87" s="38"/>
    </row>
    <row r="88" spans="2:8" s="37" customFormat="1" ht="24.95" customHeight="1" thickBot="1" x14ac:dyDescent="0.25">
      <c r="B88" s="39"/>
      <c r="C88" s="2"/>
      <c r="D88" s="18"/>
      <c r="E88" s="18"/>
      <c r="F88" s="18">
        <f t="shared" si="2"/>
        <v>15432273.510000002</v>
      </c>
      <c r="G88" s="2"/>
      <c r="H88" s="38"/>
    </row>
    <row r="89" spans="2:8" ht="24.95" customHeight="1" thickTop="1" thickBot="1" x14ac:dyDescent="0.25">
      <c r="C89" s="2"/>
      <c r="D89" s="18"/>
      <c r="E89" s="18"/>
      <c r="F89" s="18">
        <f t="shared" si="2"/>
        <v>15432273.510000002</v>
      </c>
      <c r="G89" s="2"/>
      <c r="H89" s="38"/>
    </row>
    <row r="90" spans="2:8" ht="24.95" customHeight="1" thickBot="1" x14ac:dyDescent="0.25">
      <c r="C90" s="2"/>
      <c r="D90" s="18"/>
      <c r="E90" s="18"/>
      <c r="F90" s="18">
        <f t="shared" si="2"/>
        <v>15432273.510000002</v>
      </c>
      <c r="G90" s="2"/>
      <c r="H90" s="38"/>
    </row>
    <row r="91" spans="2:8" ht="24.95" customHeight="1" thickBot="1" x14ac:dyDescent="0.25">
      <c r="C91" s="2"/>
      <c r="D91" s="18"/>
      <c r="E91" s="18"/>
      <c r="F91" s="18">
        <f t="shared" si="2"/>
        <v>15432273.510000002</v>
      </c>
      <c r="G91" s="2"/>
      <c r="H91" s="38"/>
    </row>
    <row r="92" spans="2:8" ht="24.95" customHeight="1" thickBot="1" x14ac:dyDescent="0.25">
      <c r="C92" s="40"/>
      <c r="D92" s="41"/>
      <c r="E92" s="41"/>
      <c r="F92" s="41">
        <f t="shared" si="2"/>
        <v>15432273.510000002</v>
      </c>
      <c r="G92" s="40"/>
      <c r="H92" s="42"/>
    </row>
    <row r="93" spans="2:8" ht="24.95" customHeight="1" thickTop="1" x14ac:dyDescent="0.2"/>
  </sheetData>
  <mergeCells count="2">
    <mergeCell ref="B1:G1"/>
    <mergeCell ref="C76:H76"/>
  </mergeCells>
  <printOptions horizontalCentered="1"/>
  <pageMargins left="0" right="0" top="0" bottom="0" header="0.31496062992125984" footer="0.31496062992125984"/>
  <pageSetup paperSize="9" scale="81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81"/>
  <sheetViews>
    <sheetView rightToLeft="1" workbookViewId="0">
      <selection activeCell="C21" sqref="C21:E26"/>
    </sheetView>
  </sheetViews>
  <sheetFormatPr defaultRowHeight="24.95" customHeight="1" x14ac:dyDescent="0.2"/>
  <cols>
    <col min="1" max="1" width="5.375" style="46" customWidth="1"/>
    <col min="2" max="2" width="5.625" style="14" customWidth="1"/>
    <col min="3" max="3" width="57.375" style="14" bestFit="1" customWidth="1"/>
    <col min="4" max="4" width="13.5" style="14" customWidth="1"/>
    <col min="5" max="5" width="14.375" style="14" customWidth="1"/>
    <col min="6" max="6" width="17.75" style="14" customWidth="1"/>
    <col min="7" max="7" width="21.25" style="14" customWidth="1"/>
    <col min="8" max="8" width="10.5" style="14" bestFit="1" customWidth="1"/>
    <col min="9" max="16384" width="9" style="33"/>
  </cols>
  <sheetData>
    <row r="1" spans="1:8" ht="24.95" customHeight="1" thickBot="1" x14ac:dyDescent="0.25">
      <c r="B1" s="65" t="s">
        <v>17</v>
      </c>
      <c r="C1" s="65"/>
      <c r="D1" s="65"/>
      <c r="E1" s="65"/>
      <c r="F1" s="65"/>
      <c r="G1" s="65"/>
    </row>
    <row r="2" spans="1:8" ht="24.75" customHeight="1" thickBot="1" x14ac:dyDescent="0.25">
      <c r="B2" s="32" t="s">
        <v>20</v>
      </c>
      <c r="C2" s="32" t="s">
        <v>12</v>
      </c>
      <c r="D2" s="32" t="s">
        <v>0</v>
      </c>
      <c r="E2" s="32" t="s">
        <v>1</v>
      </c>
      <c r="F2" s="32" t="s">
        <v>13</v>
      </c>
      <c r="G2" s="32"/>
    </row>
    <row r="3" spans="1:8" ht="24.95" hidden="1" customHeight="1" thickBot="1" x14ac:dyDescent="0.25">
      <c r="B3" s="32"/>
      <c r="C3" s="32" t="s">
        <v>14</v>
      </c>
      <c r="D3" s="32"/>
      <c r="E3" s="32"/>
      <c r="F3" s="32">
        <v>582000</v>
      </c>
      <c r="G3" s="32"/>
    </row>
    <row r="4" spans="1:8" ht="24.95" hidden="1" customHeight="1" thickBot="1" x14ac:dyDescent="0.25">
      <c r="A4" s="46" t="str">
        <f>IF(C4=استعلام!$C$3,COUNTIF('مصرف أبو ظبى '!$C4:C$724,'مصرف أبو ظبى '!C4),"")</f>
        <v/>
      </c>
      <c r="B4" s="32">
        <v>1</v>
      </c>
      <c r="C4" s="8" t="s">
        <v>18</v>
      </c>
      <c r="D4" s="4"/>
      <c r="E4" s="4">
        <v>62000</v>
      </c>
      <c r="F4" s="4">
        <f t="shared" ref="F4:F47" si="0">F3+D4-E4</f>
        <v>520000</v>
      </c>
      <c r="G4" s="19">
        <v>43892</v>
      </c>
    </row>
    <row r="5" spans="1:8" ht="24.95" hidden="1" customHeight="1" thickBot="1" x14ac:dyDescent="0.25">
      <c r="A5" s="46" t="str">
        <f>IF(C5=استعلام!$C$3,COUNTIF('مصرف أبو ظبى '!$C5:C$724,'مصرف أبو ظبى '!C5),"")</f>
        <v/>
      </c>
      <c r="B5" s="32"/>
      <c r="C5" s="32" t="s">
        <v>19</v>
      </c>
      <c r="D5" s="32"/>
      <c r="E5" s="32"/>
      <c r="F5" s="4">
        <f t="shared" si="0"/>
        <v>520000</v>
      </c>
      <c r="G5" s="32"/>
    </row>
    <row r="6" spans="1:8" ht="24.95" hidden="1" customHeight="1" thickBot="1" x14ac:dyDescent="0.25">
      <c r="A6" s="46" t="str">
        <f>IF(C6=استعلام!$C$3,COUNTIF('مصرف أبو ظبى '!$C6:C$724,'مصرف أبو ظبى '!C6),"")</f>
        <v/>
      </c>
      <c r="B6" s="32"/>
      <c r="C6" s="32" t="s">
        <v>35</v>
      </c>
      <c r="D6" s="32"/>
      <c r="E6" s="32">
        <v>370000</v>
      </c>
      <c r="F6" s="4">
        <f t="shared" si="0"/>
        <v>150000</v>
      </c>
      <c r="G6" s="10">
        <v>43895</v>
      </c>
      <c r="H6" s="14">
        <v>6803316</v>
      </c>
    </row>
    <row r="7" spans="1:8" ht="24.95" hidden="1" customHeight="1" thickBot="1" x14ac:dyDescent="0.25">
      <c r="A7" s="46" t="str">
        <f>IF(C7=استعلام!$C$3,COUNTIF('مصرف أبو ظبى '!$C7:C$724,'مصرف أبو ظبى '!C7),"")</f>
        <v/>
      </c>
      <c r="B7" s="32"/>
      <c r="C7" s="32" t="s">
        <v>36</v>
      </c>
      <c r="D7" s="32"/>
      <c r="E7" s="32"/>
      <c r="F7" s="4">
        <f t="shared" si="0"/>
        <v>150000</v>
      </c>
      <c r="G7" s="10"/>
    </row>
    <row r="8" spans="1:8" ht="24.95" hidden="1" customHeight="1" thickBot="1" x14ac:dyDescent="0.25">
      <c r="A8" s="46" t="str">
        <f>IF(C8=استعلام!$C$3,COUNTIF('مصرف أبو ظبى '!$C8:C$724,'مصرف أبو ظبى '!C8),"")</f>
        <v/>
      </c>
      <c r="B8" s="32"/>
      <c r="C8" s="32" t="s">
        <v>38</v>
      </c>
      <c r="D8" s="32"/>
      <c r="E8" s="32">
        <v>65000</v>
      </c>
      <c r="F8" s="4">
        <f t="shared" si="0"/>
        <v>85000</v>
      </c>
      <c r="G8" s="10">
        <v>43898</v>
      </c>
      <c r="H8" s="14">
        <v>6803317</v>
      </c>
    </row>
    <row r="9" spans="1:8" ht="20.25" hidden="1" customHeight="1" thickBot="1" x14ac:dyDescent="0.25">
      <c r="A9" s="46" t="str">
        <f>IF(C9=استعلام!$C$3,COUNTIF('مصرف أبو ظبى '!$C9:C$724,'مصرف أبو ظبى '!C9),"")</f>
        <v/>
      </c>
      <c r="B9" s="32"/>
      <c r="C9" s="32" t="s">
        <v>39</v>
      </c>
      <c r="D9" s="32"/>
      <c r="E9" s="32"/>
      <c r="F9" s="4">
        <f t="shared" si="0"/>
        <v>85000</v>
      </c>
      <c r="G9" s="10"/>
    </row>
    <row r="10" spans="1:8" ht="26.25" customHeight="1" thickBot="1" x14ac:dyDescent="0.25">
      <c r="A10" s="46" t="str">
        <f>IF(C10=استعلام!$C$3,COUNTIF('مصرف أبو ظبى '!$C10:C$724,'مصرف أبو ظبى '!C10),"")</f>
        <v/>
      </c>
      <c r="B10" s="32"/>
      <c r="C10" s="32" t="s">
        <v>40</v>
      </c>
      <c r="D10" s="32"/>
      <c r="E10" s="32">
        <v>50000</v>
      </c>
      <c r="F10" s="4">
        <f t="shared" si="0"/>
        <v>35000</v>
      </c>
      <c r="G10" s="10">
        <v>43901</v>
      </c>
    </row>
    <row r="11" spans="1:8" ht="24.95" customHeight="1" thickBot="1" x14ac:dyDescent="0.25">
      <c r="A11" s="46" t="str">
        <f>IF(C11=استعلام!$C$3,COUNTIF('مصرف أبو ظبى '!$C11:C$724,'مصرف أبو ظبى '!C11),"")</f>
        <v/>
      </c>
      <c r="B11" s="56"/>
      <c r="C11" s="57" t="s">
        <v>14</v>
      </c>
      <c r="D11" s="15"/>
      <c r="E11" s="15"/>
      <c r="F11" s="15">
        <v>830000</v>
      </c>
      <c r="G11" s="57"/>
      <c r="H11" s="58"/>
    </row>
    <row r="12" spans="1:8" ht="24.95" customHeight="1" thickBot="1" x14ac:dyDescent="0.25">
      <c r="A12" s="46" t="str">
        <f>IF(C12=استعلام!$C$3,COUNTIF('مصرف أبو ظبى '!$C12:C$724,'مصرف أبو ظبى '!C12),"")</f>
        <v/>
      </c>
      <c r="B12" s="56"/>
      <c r="C12" s="60" t="s">
        <v>9</v>
      </c>
      <c r="D12" s="18"/>
      <c r="E12" s="18">
        <v>25000</v>
      </c>
      <c r="F12" s="16">
        <f t="shared" ref="F12:F62" si="1">F11+D12-E12</f>
        <v>805000</v>
      </c>
      <c r="G12" s="19">
        <v>43892</v>
      </c>
      <c r="H12" s="58"/>
    </row>
    <row r="13" spans="1:8" ht="24.95" customHeight="1" thickBot="1" x14ac:dyDescent="0.25">
      <c r="A13" s="46" t="str">
        <f>IF(C13=استعلام!$C$3,COUNTIF('مصرف أبو ظبى '!$C13:C$724,'مصرف أبو ظبى '!C13),"")</f>
        <v/>
      </c>
      <c r="B13" s="56"/>
      <c r="C13" s="60" t="s">
        <v>10</v>
      </c>
      <c r="D13" s="18"/>
      <c r="E13" s="18">
        <v>200000</v>
      </c>
      <c r="F13" s="16">
        <f t="shared" si="1"/>
        <v>605000</v>
      </c>
      <c r="G13" s="19">
        <v>43892</v>
      </c>
      <c r="H13" s="58"/>
    </row>
    <row r="14" spans="1:8" ht="24.95" customHeight="1" thickBot="1" x14ac:dyDescent="0.25">
      <c r="A14" s="46" t="str">
        <f>IF(C14=استعلام!$C$3,COUNTIF('مصرف أبو ظبى '!$C14:C$724,'مصرف أبو ظبى '!C14),"")</f>
        <v/>
      </c>
      <c r="B14" s="56"/>
      <c r="C14" s="60" t="s">
        <v>11</v>
      </c>
      <c r="D14" s="18"/>
      <c r="E14" s="18">
        <v>9000</v>
      </c>
      <c r="F14" s="16">
        <f t="shared" si="1"/>
        <v>596000</v>
      </c>
      <c r="G14" s="19">
        <v>43892</v>
      </c>
      <c r="H14" s="58"/>
    </row>
    <row r="15" spans="1:8" ht="24.95" customHeight="1" thickBot="1" x14ac:dyDescent="0.25">
      <c r="A15" s="46" t="str">
        <f>IF(C15=استعلام!$C$3,COUNTIF('مصرف أبو ظبى '!$C15:C$724,'مصرف أبو ظبى '!C15),"")</f>
        <v/>
      </c>
      <c r="B15" s="56"/>
      <c r="C15" s="57" t="s">
        <v>15</v>
      </c>
      <c r="D15" s="15"/>
      <c r="E15" s="15"/>
      <c r="F15" s="16">
        <f t="shared" si="1"/>
        <v>596000</v>
      </c>
      <c r="G15" s="57"/>
      <c r="H15" s="58"/>
    </row>
    <row r="16" spans="1:8" ht="24.95" customHeight="1" thickBot="1" x14ac:dyDescent="0.25">
      <c r="A16" s="46" t="str">
        <f>IF(C16=استعلام!$C$3,COUNTIF('مصرف أبو ظبى '!$C16:C$724,'مصرف أبو ظبى '!C16),"")</f>
        <v/>
      </c>
      <c r="B16" s="56"/>
      <c r="C16" s="60" t="s">
        <v>9</v>
      </c>
      <c r="D16" s="15"/>
      <c r="E16" s="15">
        <v>200000</v>
      </c>
      <c r="F16" s="16">
        <f t="shared" si="1"/>
        <v>396000</v>
      </c>
      <c r="G16" s="10">
        <v>43900</v>
      </c>
      <c r="H16" s="58"/>
    </row>
    <row r="17" spans="1:8" ht="24.95" customHeight="1" thickBot="1" x14ac:dyDescent="0.25">
      <c r="A17" s="46" t="str">
        <f>IF(C17=استعلام!$C$3,COUNTIF('مصرف أبو ظبى '!$C17:C$724,'مصرف أبو ظبى '!C17),"")</f>
        <v/>
      </c>
      <c r="B17" s="56"/>
      <c r="C17" s="57" t="s">
        <v>84</v>
      </c>
      <c r="D17" s="15"/>
      <c r="E17" s="15">
        <v>50000</v>
      </c>
      <c r="F17" s="16">
        <f t="shared" si="1"/>
        <v>346000</v>
      </c>
      <c r="G17" s="57"/>
      <c r="H17" s="58"/>
    </row>
    <row r="18" spans="1:8" ht="24.95" customHeight="1" thickBot="1" x14ac:dyDescent="0.25">
      <c r="A18" s="46" t="str">
        <f>IF(C18=استعلام!$C$3,COUNTIF('مصرف أبو ظبى '!$C18:C$724,'مصرف أبو ظبى '!C18),"")</f>
        <v/>
      </c>
      <c r="B18" s="56"/>
      <c r="C18" s="57" t="s">
        <v>28</v>
      </c>
      <c r="D18" s="15"/>
      <c r="E18" s="15">
        <v>50000</v>
      </c>
      <c r="F18" s="16">
        <f t="shared" si="1"/>
        <v>296000</v>
      </c>
      <c r="G18" s="10">
        <v>43894</v>
      </c>
      <c r="H18" s="58"/>
    </row>
    <row r="19" spans="1:8" ht="24.95" customHeight="1" thickBot="1" x14ac:dyDescent="0.25">
      <c r="A19" s="46" t="str">
        <f>IF(C19=استعلام!$C$3,COUNTIF('مصرف أبو ظبى '!$C19:C$724,'مصرف أبو ظبى '!C19),"")</f>
        <v/>
      </c>
      <c r="B19" s="56"/>
      <c r="C19" s="57" t="s">
        <v>26</v>
      </c>
      <c r="D19" s="15"/>
      <c r="E19" s="15">
        <v>34400</v>
      </c>
      <c r="F19" s="16">
        <f t="shared" si="1"/>
        <v>261600</v>
      </c>
      <c r="G19" s="10">
        <v>43894</v>
      </c>
      <c r="H19" s="58"/>
    </row>
    <row r="20" spans="1:8" ht="24.95" customHeight="1" thickBot="1" x14ac:dyDescent="0.25">
      <c r="A20" s="46" t="str">
        <f>IF(C20=استعلام!$C$3,COUNTIF('مصرف أبو ظبى '!$C20:C$724,'مصرف أبو ظبى '!C20),"")</f>
        <v/>
      </c>
      <c r="B20" s="56"/>
      <c r="C20" s="57" t="s">
        <v>27</v>
      </c>
      <c r="D20" s="15"/>
      <c r="E20" s="15"/>
      <c r="F20" s="16">
        <f t="shared" si="1"/>
        <v>261600</v>
      </c>
      <c r="G20" s="57"/>
      <c r="H20" s="58"/>
    </row>
    <row r="21" spans="1:8" ht="24.95" customHeight="1" thickBot="1" x14ac:dyDescent="0.25">
      <c r="A21" s="46" t="str">
        <f>IF(C21=استعلام!$C$3,COUNTIF('مصرف أبو ظبى '!$C21:C$724,'مصرف أبو ظبى '!C21),"")</f>
        <v/>
      </c>
      <c r="B21" s="56"/>
      <c r="C21" s="57" t="s">
        <v>34</v>
      </c>
      <c r="D21" s="15"/>
      <c r="E21" s="15">
        <v>30000</v>
      </c>
      <c r="F21" s="16">
        <f t="shared" si="1"/>
        <v>231600</v>
      </c>
      <c r="G21" s="10">
        <v>43895</v>
      </c>
      <c r="H21" s="58">
        <v>272</v>
      </c>
    </row>
    <row r="22" spans="1:8" ht="24.95" customHeight="1" thickBot="1" x14ac:dyDescent="0.25">
      <c r="A22" s="46" t="str">
        <f>IF(C22=استعلام!$C$3,COUNTIF('مصرف أبو ظبى '!$C22:C$724,'مصرف أبو ظبى '!C22),"")</f>
        <v/>
      </c>
      <c r="B22" s="56"/>
      <c r="C22" s="60" t="s">
        <v>9</v>
      </c>
      <c r="D22" s="15"/>
      <c r="E22" s="15">
        <v>15000</v>
      </c>
      <c r="F22" s="16">
        <f t="shared" si="1"/>
        <v>216600</v>
      </c>
      <c r="G22" s="10">
        <v>43895</v>
      </c>
      <c r="H22" s="58">
        <v>373</v>
      </c>
    </row>
    <row r="23" spans="1:8" ht="24.95" customHeight="1" thickBot="1" x14ac:dyDescent="0.25">
      <c r="A23" s="46" t="str">
        <f>IF(C23=استعلام!$C$3,COUNTIF('مصرف أبو ظبى '!$C23:C$724,'مصرف أبو ظبى '!C23),"")</f>
        <v/>
      </c>
      <c r="B23" s="56"/>
      <c r="C23" s="57" t="s">
        <v>31</v>
      </c>
      <c r="D23" s="15"/>
      <c r="E23" s="15">
        <v>21079</v>
      </c>
      <c r="F23" s="16">
        <f t="shared" si="1"/>
        <v>195521</v>
      </c>
      <c r="G23" s="10">
        <v>43895</v>
      </c>
      <c r="H23" s="58">
        <v>376</v>
      </c>
    </row>
    <row r="24" spans="1:8" ht="24.95" customHeight="1" thickBot="1" x14ac:dyDescent="0.25">
      <c r="A24" s="46" t="str">
        <f>IF(C24=استعلام!$C$3,COUNTIF('مصرف أبو ظبى '!$C24:C$724,'مصرف أبو ظبى '!C24),"")</f>
        <v/>
      </c>
      <c r="B24" s="56"/>
      <c r="C24" s="57" t="s">
        <v>30</v>
      </c>
      <c r="D24" s="15"/>
      <c r="E24" s="15">
        <v>20000</v>
      </c>
      <c r="F24" s="16">
        <f t="shared" si="1"/>
        <v>175521</v>
      </c>
      <c r="G24" s="10">
        <v>43895</v>
      </c>
      <c r="H24" s="58">
        <v>377</v>
      </c>
    </row>
    <row r="25" spans="1:8" ht="24.95" customHeight="1" thickBot="1" x14ac:dyDescent="0.25">
      <c r="A25" s="46" t="str">
        <f>IF(C25=استعلام!$C$3,COUNTIF('مصرف أبو ظبى '!$C25:C$724,'مصرف أبو ظبى '!C25),"")</f>
        <v/>
      </c>
      <c r="B25" s="56"/>
      <c r="C25" s="57" t="s">
        <v>32</v>
      </c>
      <c r="D25" s="15"/>
      <c r="E25" s="15">
        <v>40000</v>
      </c>
      <c r="F25" s="16">
        <f t="shared" si="1"/>
        <v>135521</v>
      </c>
      <c r="G25" s="10">
        <v>43895</v>
      </c>
      <c r="H25" s="58">
        <v>378</v>
      </c>
    </row>
    <row r="26" spans="1:8" ht="24.95" customHeight="1" thickBot="1" x14ac:dyDescent="0.25">
      <c r="A26" s="46" t="str">
        <f>IF(C26=استعلام!$C$3,COUNTIF('مصرف أبو ظبى '!$C26:C$724,'مصرف أبو ظبى '!C26),"")</f>
        <v/>
      </c>
      <c r="B26" s="56"/>
      <c r="C26" s="57" t="s">
        <v>61</v>
      </c>
      <c r="D26" s="15"/>
      <c r="E26" s="15">
        <v>30000</v>
      </c>
      <c r="F26" s="16">
        <f t="shared" si="1"/>
        <v>105521</v>
      </c>
      <c r="G26" s="57"/>
      <c r="H26" s="58"/>
    </row>
    <row r="27" spans="1:8" ht="24.95" customHeight="1" thickBot="1" x14ac:dyDescent="0.25">
      <c r="A27" s="46" t="str">
        <f>IF(C27=استعلام!$C$3,COUNTIF('مصرف أبو ظبى '!$C27:C$724,'مصرف أبو ظبى '!C27),"")</f>
        <v/>
      </c>
      <c r="B27" s="56"/>
      <c r="C27" s="57" t="s">
        <v>84</v>
      </c>
      <c r="D27" s="15">
        <v>150000</v>
      </c>
      <c r="E27" s="15"/>
      <c r="F27" s="16">
        <f t="shared" si="1"/>
        <v>255521</v>
      </c>
      <c r="G27" s="57"/>
      <c r="H27" s="58"/>
    </row>
    <row r="28" spans="1:8" ht="24.95" customHeight="1" thickBot="1" x14ac:dyDescent="0.25">
      <c r="A28" s="46" t="str">
        <f>IF(C28=استعلام!$C$3,COUNTIF('مصرف أبو ظبى '!$C28:C$724,'مصرف أبو ظبى '!C28),"")</f>
        <v/>
      </c>
      <c r="B28" s="56"/>
      <c r="C28" s="57" t="s">
        <v>25</v>
      </c>
      <c r="D28" s="15"/>
      <c r="E28" s="15">
        <v>100000</v>
      </c>
      <c r="F28" s="16">
        <f t="shared" si="1"/>
        <v>155521</v>
      </c>
      <c r="G28" s="10">
        <v>43899</v>
      </c>
      <c r="H28" s="58"/>
    </row>
    <row r="29" spans="1:8" ht="24.95" customHeight="1" thickBot="1" x14ac:dyDescent="0.25">
      <c r="A29" s="46" t="str">
        <f>IF(C29=استعلام!$C$3,COUNTIF('مصرف أبو ظبى '!$C29:C$724,'مصرف أبو ظبى '!C29),"")</f>
        <v/>
      </c>
      <c r="B29" s="56"/>
      <c r="C29" s="57" t="s">
        <v>84</v>
      </c>
      <c r="D29" s="15"/>
      <c r="E29" s="15">
        <v>45000</v>
      </c>
      <c r="F29" s="16">
        <f t="shared" si="1"/>
        <v>110521</v>
      </c>
      <c r="G29" s="57"/>
      <c r="H29" s="58"/>
    </row>
    <row r="30" spans="1:8" ht="24.95" customHeight="1" thickBot="1" x14ac:dyDescent="0.25">
      <c r="A30" s="46" t="str">
        <f>IF(C30=استعلام!$C$3,COUNTIF('مصرف أبو ظبى '!$C30:C$724,'مصرف أبو ظبى '!C30),"")</f>
        <v/>
      </c>
      <c r="B30" s="56"/>
      <c r="C30" s="60" t="s">
        <v>9</v>
      </c>
      <c r="D30" s="15"/>
      <c r="E30" s="15">
        <v>80000</v>
      </c>
      <c r="F30" s="16">
        <f t="shared" si="1"/>
        <v>30521</v>
      </c>
      <c r="G30" s="10">
        <v>43901</v>
      </c>
      <c r="H30" s="58"/>
    </row>
    <row r="31" spans="1:8" ht="24.95" customHeight="1" thickBot="1" x14ac:dyDescent="0.25">
      <c r="A31" s="46" t="str">
        <f>IF(C31=استعلام!$C$3,COUNTIF('مصرف أبو ظبى '!$C31:C$724,'مصرف أبو ظبى '!C31),"")</f>
        <v/>
      </c>
      <c r="B31" s="56"/>
      <c r="C31" s="60" t="s">
        <v>9</v>
      </c>
      <c r="D31" s="15">
        <v>10000</v>
      </c>
      <c r="E31" s="15"/>
      <c r="F31" s="16">
        <f t="shared" si="1"/>
        <v>40521</v>
      </c>
      <c r="G31" s="57"/>
      <c r="H31" s="58"/>
    </row>
    <row r="32" spans="1:8" ht="24.95" customHeight="1" thickBot="1" x14ac:dyDescent="0.25">
      <c r="A32" s="46" t="str">
        <f>IF(C32=استعلام!$C$3,COUNTIF('مصرف أبو ظبى '!$C32:C$724,'مصرف أبو ظبى '!C32),"")</f>
        <v/>
      </c>
      <c r="B32" s="56"/>
      <c r="C32" s="9" t="s">
        <v>42</v>
      </c>
      <c r="D32" s="15">
        <v>560000</v>
      </c>
      <c r="E32" s="15"/>
      <c r="F32" s="16">
        <f t="shared" si="1"/>
        <v>600521</v>
      </c>
      <c r="G32" s="57"/>
      <c r="H32" s="58"/>
    </row>
    <row r="33" spans="1:8" ht="24.95" customHeight="1" thickBot="1" x14ac:dyDescent="0.25">
      <c r="A33" s="46" t="str">
        <f>IF(C33=استعلام!$C$3,COUNTIF('مصرف أبو ظبى '!$C33:C$724,'مصرف أبو ظبى '!C33),"")</f>
        <v/>
      </c>
      <c r="B33" s="56"/>
      <c r="C33" s="57" t="s">
        <v>41</v>
      </c>
      <c r="D33" s="15"/>
      <c r="E33" s="15">
        <v>200000</v>
      </c>
      <c r="F33" s="16">
        <f t="shared" si="1"/>
        <v>400521</v>
      </c>
      <c r="G33" s="10">
        <v>43906</v>
      </c>
      <c r="H33" s="58"/>
    </row>
    <row r="34" spans="1:8" ht="24.95" customHeight="1" thickBot="1" x14ac:dyDescent="0.25">
      <c r="A34" s="46" t="str">
        <f>IF(C34=استعلام!$C$3,COUNTIF('مصرف أبو ظبى '!$C34:C$724,'مصرف أبو ظبى '!C34),"")</f>
        <v/>
      </c>
      <c r="B34" s="56"/>
      <c r="C34" s="57" t="s">
        <v>32</v>
      </c>
      <c r="D34" s="15"/>
      <c r="E34" s="15"/>
      <c r="F34" s="16">
        <f t="shared" si="1"/>
        <v>400521</v>
      </c>
      <c r="G34" s="57"/>
      <c r="H34" s="58"/>
    </row>
    <row r="35" spans="1:8" ht="24.95" customHeight="1" thickBot="1" x14ac:dyDescent="0.25">
      <c r="A35" s="46" t="str">
        <f>IF(C35=استعلام!$C$3,COUNTIF('مصرف أبو ظبى '!$C35:C$724,'مصرف أبو ظبى '!C35),"")</f>
        <v/>
      </c>
      <c r="B35" s="56"/>
      <c r="C35" s="57" t="s">
        <v>25</v>
      </c>
      <c r="D35" s="15"/>
      <c r="E35" s="15">
        <v>100000</v>
      </c>
      <c r="F35" s="16">
        <f t="shared" si="1"/>
        <v>300521</v>
      </c>
      <c r="G35" s="10">
        <v>43907</v>
      </c>
      <c r="H35" s="58"/>
    </row>
    <row r="36" spans="1:8" ht="24.95" customHeight="1" thickBot="1" x14ac:dyDescent="0.25">
      <c r="A36" s="46" t="str">
        <f>IF(C36=استعلام!$C$3,COUNTIF('مصرف أبو ظبى '!$C36:C$724,'مصرف أبو ظبى '!C36),"")</f>
        <v/>
      </c>
      <c r="B36" s="27"/>
      <c r="C36" s="28" t="s">
        <v>43</v>
      </c>
      <c r="D36" s="29"/>
      <c r="E36" s="29"/>
      <c r="F36" s="16">
        <f t="shared" si="1"/>
        <v>300521</v>
      </c>
      <c r="G36" s="28"/>
      <c r="H36" s="30"/>
    </row>
    <row r="37" spans="1:8" ht="24.95" customHeight="1" thickBot="1" x14ac:dyDescent="0.25">
      <c r="A37" s="46" t="str">
        <f>IF(C37=استعلام!$C$3,COUNTIF('مصرف أبو ظبى '!$C37:C$724,'مصرف أبو ظبى '!C37),"")</f>
        <v/>
      </c>
      <c r="B37" s="56"/>
      <c r="C37" s="57" t="s">
        <v>45</v>
      </c>
      <c r="D37" s="15">
        <v>1408466</v>
      </c>
      <c r="E37" s="15"/>
      <c r="F37" s="16">
        <f t="shared" si="1"/>
        <v>1708987</v>
      </c>
      <c r="G37" s="57"/>
      <c r="H37" s="58"/>
    </row>
    <row r="38" spans="1:8" ht="24.95" customHeight="1" thickBot="1" x14ac:dyDescent="0.25">
      <c r="A38" s="46" t="str">
        <f>IF(C38=استعلام!$C$3,COUNTIF('مصرف أبو ظبى '!$C38:C$724,'مصرف أبو ظبى '!C38),"")</f>
        <v/>
      </c>
      <c r="B38" s="56"/>
      <c r="C38" s="57" t="s">
        <v>50</v>
      </c>
      <c r="D38" s="15"/>
      <c r="E38" s="15">
        <v>30000</v>
      </c>
      <c r="F38" s="16">
        <f t="shared" si="1"/>
        <v>1678987</v>
      </c>
      <c r="G38" s="10">
        <v>43908</v>
      </c>
      <c r="H38" s="58">
        <v>384</v>
      </c>
    </row>
    <row r="39" spans="1:8" ht="24.95" customHeight="1" thickBot="1" x14ac:dyDescent="0.25">
      <c r="A39" s="46" t="str">
        <f>IF(C39=استعلام!$C$3,COUNTIF('مصرف أبو ظبى '!$C39:C$724,'مصرف أبو ظبى '!C39),"")</f>
        <v/>
      </c>
      <c r="B39" s="56"/>
      <c r="C39" s="57" t="s">
        <v>49</v>
      </c>
      <c r="D39" s="15"/>
      <c r="E39" s="15">
        <v>100000</v>
      </c>
      <c r="F39" s="16">
        <f t="shared" si="1"/>
        <v>1578987</v>
      </c>
      <c r="G39" s="10">
        <v>43908</v>
      </c>
      <c r="H39" s="58">
        <v>385</v>
      </c>
    </row>
    <row r="40" spans="1:8" ht="24.95" customHeight="1" thickBot="1" x14ac:dyDescent="0.25">
      <c r="A40" s="46" t="str">
        <f>IF(C40=استعلام!$C$3,COUNTIF('مصرف أبو ظبى '!$C40:C$724,'مصرف أبو ظبى '!C40),"")</f>
        <v/>
      </c>
      <c r="B40" s="56"/>
      <c r="C40" s="57" t="s">
        <v>48</v>
      </c>
      <c r="D40" s="15"/>
      <c r="E40" s="15">
        <v>120000</v>
      </c>
      <c r="F40" s="16">
        <f t="shared" si="1"/>
        <v>1458987</v>
      </c>
      <c r="G40" s="10">
        <v>43908</v>
      </c>
      <c r="H40" s="58">
        <v>386</v>
      </c>
    </row>
    <row r="41" spans="1:8" ht="24.95" customHeight="1" thickBot="1" x14ac:dyDescent="0.25">
      <c r="A41" s="46" t="str">
        <f>IF(C41=استعلام!$C$3,COUNTIF('مصرف أبو ظبى '!$C41:C$724,'مصرف أبو ظبى '!C41),"")</f>
        <v/>
      </c>
      <c r="B41" s="56"/>
      <c r="C41" s="57" t="s">
        <v>47</v>
      </c>
      <c r="D41" s="15"/>
      <c r="E41" s="15">
        <v>200000</v>
      </c>
      <c r="F41" s="16">
        <f t="shared" si="1"/>
        <v>1258987</v>
      </c>
      <c r="G41" s="10">
        <v>43908</v>
      </c>
      <c r="H41" s="58">
        <v>432</v>
      </c>
    </row>
    <row r="42" spans="1:8" ht="24.95" customHeight="1" thickBot="1" x14ac:dyDescent="0.25">
      <c r="A42" s="46" t="str">
        <f>IF(C42=استعلام!$C$3,COUNTIF('مصرف أبو ظبى '!$C42:C$724,'مصرف أبو ظبى '!C42),"")</f>
        <v/>
      </c>
      <c r="B42" s="56"/>
      <c r="C42" s="57" t="s">
        <v>51</v>
      </c>
      <c r="D42" s="15"/>
      <c r="E42" s="15">
        <v>500000</v>
      </c>
      <c r="F42" s="16">
        <f t="shared" si="1"/>
        <v>758987</v>
      </c>
      <c r="G42" s="10">
        <v>43909</v>
      </c>
      <c r="H42" s="58">
        <v>389</v>
      </c>
    </row>
    <row r="43" spans="1:8" ht="24.95" customHeight="1" thickBot="1" x14ac:dyDescent="0.25">
      <c r="A43" s="46" t="str">
        <f>IF(C43=استعلام!$C$3,COUNTIF('مصرف أبو ظبى '!$C43:C$724,'مصرف أبو ظبى '!C43),"")</f>
        <v/>
      </c>
      <c r="B43" s="56"/>
      <c r="C43" s="57" t="s">
        <v>25</v>
      </c>
      <c r="D43" s="15"/>
      <c r="E43" s="15">
        <v>100000</v>
      </c>
      <c r="F43" s="16">
        <f t="shared" si="1"/>
        <v>658987</v>
      </c>
      <c r="G43" s="10">
        <v>43909</v>
      </c>
      <c r="H43" s="58">
        <v>390</v>
      </c>
    </row>
    <row r="44" spans="1:8" ht="24.95" customHeight="1" thickBot="1" x14ac:dyDescent="0.25">
      <c r="A44" s="46" t="str">
        <f>IF(C44=استعلام!$C$3,COUNTIF('مصرف أبو ظبى '!$C44:C$724,'مصرف أبو ظبى '!C44),"")</f>
        <v/>
      </c>
      <c r="B44" s="56"/>
      <c r="C44" s="57" t="s">
        <v>33</v>
      </c>
      <c r="D44" s="15"/>
      <c r="E44" s="15">
        <v>150000</v>
      </c>
      <c r="F44" s="16">
        <f t="shared" si="1"/>
        <v>508987</v>
      </c>
      <c r="G44" s="3">
        <v>43910</v>
      </c>
      <c r="H44" s="55"/>
    </row>
    <row r="45" spans="1:8" ht="24.95" customHeight="1" thickBot="1" x14ac:dyDescent="0.25">
      <c r="A45" s="46" t="str">
        <f>IF(C45=استعلام!$C$3,COUNTIF('مصرف أبو ظبى '!$C45:C$724,'مصرف أبو ظبى '!#REF!),"")</f>
        <v/>
      </c>
      <c r="B45" s="56"/>
      <c r="C45" s="57" t="s">
        <v>37</v>
      </c>
      <c r="D45" s="15"/>
      <c r="E45" s="15">
        <v>70000</v>
      </c>
      <c r="F45" s="16">
        <f t="shared" si="1"/>
        <v>438987</v>
      </c>
      <c r="G45" s="3">
        <v>43910</v>
      </c>
      <c r="H45" s="55">
        <v>379</v>
      </c>
    </row>
    <row r="46" spans="1:8" ht="24.95" customHeight="1" thickBot="1" x14ac:dyDescent="0.25">
      <c r="A46" s="46" t="str">
        <f>IF(C46=استعلام!$C$3,COUNTIF('مصرف أبو ظبى '!$C45:C$724,'مصرف أبو ظبى '!C45),"")</f>
        <v/>
      </c>
      <c r="B46" s="56"/>
      <c r="C46" s="57" t="s">
        <v>52</v>
      </c>
      <c r="D46" s="15"/>
      <c r="E46" s="15">
        <v>100000</v>
      </c>
      <c r="F46" s="16">
        <f t="shared" si="1"/>
        <v>338987</v>
      </c>
      <c r="G46" s="10">
        <v>43912</v>
      </c>
      <c r="H46" s="58">
        <v>392</v>
      </c>
    </row>
    <row r="47" spans="1:8" ht="24.95" customHeight="1" thickBot="1" x14ac:dyDescent="0.25">
      <c r="A47" s="46" t="str">
        <f>IF(C47=استعلام!$C$3,COUNTIF('مصرف أبو ظبى '!$C46:C$724,'مصرف أبو ظبى '!C46),"")</f>
        <v/>
      </c>
      <c r="B47" s="56"/>
      <c r="C47" s="57" t="s">
        <v>53</v>
      </c>
      <c r="D47" s="15"/>
      <c r="E47" s="15">
        <v>200000</v>
      </c>
      <c r="F47" s="16">
        <f t="shared" si="1"/>
        <v>138987</v>
      </c>
      <c r="G47" s="10">
        <v>43913</v>
      </c>
      <c r="H47" s="58"/>
    </row>
    <row r="48" spans="1:8" ht="24.95" customHeight="1" thickBot="1" x14ac:dyDescent="0.25">
      <c r="B48" s="56"/>
      <c r="C48" s="57" t="s">
        <v>54</v>
      </c>
      <c r="D48" s="15"/>
      <c r="E48" s="15">
        <v>80000</v>
      </c>
      <c r="F48" s="16">
        <f t="shared" si="1"/>
        <v>58987</v>
      </c>
      <c r="G48" s="10">
        <v>43914</v>
      </c>
      <c r="H48" s="58">
        <v>393</v>
      </c>
    </row>
    <row r="49" spans="2:8" ht="24.95" customHeight="1" thickBot="1" x14ac:dyDescent="0.25">
      <c r="B49" s="56"/>
      <c r="C49" s="57" t="s">
        <v>40</v>
      </c>
      <c r="D49" s="15"/>
      <c r="E49" s="15">
        <v>20000</v>
      </c>
      <c r="F49" s="16">
        <f t="shared" si="1"/>
        <v>38987</v>
      </c>
      <c r="G49" s="10">
        <v>43915</v>
      </c>
      <c r="H49" s="58"/>
    </row>
    <row r="50" spans="2:8" ht="24.95" customHeight="1" thickBot="1" x14ac:dyDescent="0.25">
      <c r="B50" s="56"/>
      <c r="C50" s="57" t="s">
        <v>56</v>
      </c>
      <c r="D50" s="15"/>
      <c r="E50" s="15">
        <v>405</v>
      </c>
      <c r="F50" s="16">
        <f t="shared" si="1"/>
        <v>38582</v>
      </c>
      <c r="G50" s="57"/>
      <c r="H50" s="58"/>
    </row>
    <row r="51" spans="2:8" ht="24.95" customHeight="1" thickBot="1" x14ac:dyDescent="0.25">
      <c r="B51" s="56"/>
      <c r="C51" s="57" t="s">
        <v>62</v>
      </c>
      <c r="D51" s="15">
        <v>53744.74</v>
      </c>
      <c r="E51" s="15"/>
      <c r="F51" s="16">
        <f t="shared" si="1"/>
        <v>92326.739999999991</v>
      </c>
      <c r="G51" s="57"/>
      <c r="H51" s="58"/>
    </row>
    <row r="52" spans="2:8" ht="24.95" customHeight="1" thickBot="1" x14ac:dyDescent="0.25">
      <c r="B52" s="56"/>
      <c r="C52" s="57" t="s">
        <v>63</v>
      </c>
      <c r="D52" s="15"/>
      <c r="E52" s="15">
        <v>6020</v>
      </c>
      <c r="F52" s="16">
        <f t="shared" si="1"/>
        <v>86306.739999999991</v>
      </c>
      <c r="G52" s="57"/>
      <c r="H52" s="58"/>
    </row>
    <row r="53" spans="2:8" ht="24.95" customHeight="1" thickBot="1" x14ac:dyDescent="0.25">
      <c r="B53" s="56"/>
      <c r="C53" s="57" t="s">
        <v>64</v>
      </c>
      <c r="D53" s="15">
        <v>2000000</v>
      </c>
      <c r="E53" s="15"/>
      <c r="F53" s="16">
        <f t="shared" si="1"/>
        <v>2086306.74</v>
      </c>
      <c r="G53" s="10">
        <v>43937</v>
      </c>
      <c r="H53" s="58" t="s">
        <v>55</v>
      </c>
    </row>
    <row r="54" spans="2:8" ht="24.95" customHeight="1" thickBot="1" x14ac:dyDescent="0.25">
      <c r="B54" s="56"/>
      <c r="C54" s="57" t="s">
        <v>56</v>
      </c>
      <c r="D54" s="15"/>
      <c r="E54" s="15">
        <v>200000</v>
      </c>
      <c r="F54" s="16">
        <f t="shared" si="1"/>
        <v>1886306.74</v>
      </c>
      <c r="G54" s="10">
        <v>43943</v>
      </c>
      <c r="H54" s="58">
        <v>404</v>
      </c>
    </row>
    <row r="55" spans="2:8" ht="24.95" customHeight="1" thickBot="1" x14ac:dyDescent="0.25">
      <c r="B55" s="56"/>
      <c r="C55" s="57" t="s">
        <v>29</v>
      </c>
      <c r="D55" s="15"/>
      <c r="E55" s="15">
        <v>100000</v>
      </c>
      <c r="F55" s="16">
        <f t="shared" si="1"/>
        <v>1786306.74</v>
      </c>
      <c r="G55" s="10">
        <v>43943</v>
      </c>
      <c r="H55" s="58">
        <v>405</v>
      </c>
    </row>
    <row r="56" spans="2:8" ht="24.95" customHeight="1" thickBot="1" x14ac:dyDescent="0.25">
      <c r="B56" s="56"/>
      <c r="C56" s="57" t="s">
        <v>57</v>
      </c>
      <c r="D56" s="15"/>
      <c r="E56" s="15">
        <v>50000</v>
      </c>
      <c r="F56" s="16">
        <f t="shared" si="1"/>
        <v>1736306.74</v>
      </c>
      <c r="G56" s="10">
        <v>43943</v>
      </c>
      <c r="H56" s="58">
        <v>406</v>
      </c>
    </row>
    <row r="57" spans="2:8" ht="24.95" customHeight="1" thickBot="1" x14ac:dyDescent="0.25">
      <c r="B57" s="56"/>
      <c r="C57" s="57" t="s">
        <v>58</v>
      </c>
      <c r="D57" s="15"/>
      <c r="E57" s="15">
        <v>35000</v>
      </c>
      <c r="F57" s="16">
        <f t="shared" si="1"/>
        <v>1701306.74</v>
      </c>
      <c r="G57" s="10">
        <v>43943</v>
      </c>
      <c r="H57" s="58">
        <v>407</v>
      </c>
    </row>
    <row r="58" spans="2:8" ht="24.95" customHeight="1" thickBot="1" x14ac:dyDescent="0.25">
      <c r="B58" s="56"/>
      <c r="C58" s="57" t="s">
        <v>59</v>
      </c>
      <c r="D58" s="15"/>
      <c r="E58" s="15">
        <v>35000</v>
      </c>
      <c r="F58" s="16">
        <f t="shared" si="1"/>
        <v>1666306.74</v>
      </c>
      <c r="G58" s="10">
        <v>43943</v>
      </c>
      <c r="H58" s="58">
        <v>408</v>
      </c>
    </row>
    <row r="59" spans="2:8" ht="24.95" customHeight="1" thickBot="1" x14ac:dyDescent="0.25">
      <c r="B59" s="56"/>
      <c r="C59" s="57" t="s">
        <v>60</v>
      </c>
      <c r="D59" s="15"/>
      <c r="E59" s="15">
        <v>83000</v>
      </c>
      <c r="F59" s="16">
        <f t="shared" si="1"/>
        <v>1583306.74</v>
      </c>
      <c r="G59" s="10">
        <v>43943</v>
      </c>
      <c r="H59" s="58">
        <v>409</v>
      </c>
    </row>
    <row r="60" spans="2:8" ht="24.95" customHeight="1" thickBot="1" x14ac:dyDescent="0.25">
      <c r="B60" s="56"/>
      <c r="C60" s="57" t="s">
        <v>61</v>
      </c>
      <c r="D60" s="15"/>
      <c r="E60" s="15">
        <v>200000</v>
      </c>
      <c r="F60" s="16">
        <f t="shared" si="1"/>
        <v>1383306.74</v>
      </c>
      <c r="G60" s="10">
        <v>43943</v>
      </c>
      <c r="H60" s="58">
        <v>410</v>
      </c>
    </row>
    <row r="61" spans="2:8" ht="24.95" customHeight="1" thickBot="1" x14ac:dyDescent="0.25">
      <c r="B61" s="56"/>
      <c r="C61" s="57" t="s">
        <v>65</v>
      </c>
      <c r="D61" s="15"/>
      <c r="E61" s="15">
        <v>1275000</v>
      </c>
      <c r="F61" s="16">
        <f t="shared" si="1"/>
        <v>108306.73999999999</v>
      </c>
      <c r="G61" s="10">
        <v>43943</v>
      </c>
      <c r="H61" s="58" t="s">
        <v>55</v>
      </c>
    </row>
    <row r="62" spans="2:8" ht="24.95" customHeight="1" thickBot="1" x14ac:dyDescent="0.25">
      <c r="B62" s="56"/>
      <c r="C62" s="57" t="s">
        <v>67</v>
      </c>
      <c r="D62" s="15"/>
      <c r="E62" s="15">
        <v>120</v>
      </c>
      <c r="F62" s="16">
        <f t="shared" si="1"/>
        <v>108186.73999999999</v>
      </c>
      <c r="G62" s="10"/>
      <c r="H62" s="58"/>
    </row>
    <row r="65" spans="1:1" ht="24.95" customHeight="1" x14ac:dyDescent="0.2">
      <c r="A65" s="37"/>
    </row>
    <row r="66" spans="1:1" ht="24.95" customHeight="1" x14ac:dyDescent="0.2">
      <c r="A66" s="37"/>
    </row>
    <row r="67" spans="1:1" ht="24.95" customHeight="1" x14ac:dyDescent="0.2">
      <c r="A67" s="37"/>
    </row>
    <row r="68" spans="1:1" ht="24.95" customHeight="1" x14ac:dyDescent="0.2">
      <c r="A68" s="37"/>
    </row>
    <row r="69" spans="1:1" ht="24.95" customHeight="1" x14ac:dyDescent="0.2">
      <c r="A69" s="37"/>
    </row>
    <row r="70" spans="1:1" ht="24.95" customHeight="1" x14ac:dyDescent="0.2">
      <c r="A70" s="37"/>
    </row>
    <row r="71" spans="1:1" ht="24.95" customHeight="1" x14ac:dyDescent="0.2">
      <c r="A71" s="37"/>
    </row>
    <row r="72" spans="1:1" ht="24.95" customHeight="1" x14ac:dyDescent="0.2">
      <c r="A72" s="37"/>
    </row>
    <row r="73" spans="1:1" ht="24.95" customHeight="1" x14ac:dyDescent="0.2">
      <c r="A73" s="37"/>
    </row>
    <row r="74" spans="1:1" ht="24.95" customHeight="1" x14ac:dyDescent="0.2">
      <c r="A74" s="37"/>
    </row>
    <row r="75" spans="1:1" ht="24.95" customHeight="1" x14ac:dyDescent="0.2">
      <c r="A75" s="37"/>
    </row>
    <row r="76" spans="1:1" ht="24.95" customHeight="1" x14ac:dyDescent="0.2">
      <c r="A76" s="37"/>
    </row>
    <row r="77" spans="1:1" ht="24.95" customHeight="1" x14ac:dyDescent="0.2">
      <c r="A77" s="37"/>
    </row>
    <row r="78" spans="1:1" ht="24.95" customHeight="1" x14ac:dyDescent="0.2">
      <c r="A78" s="37"/>
    </row>
    <row r="79" spans="1:1" ht="24.95" customHeight="1" x14ac:dyDescent="0.2">
      <c r="A79" s="37"/>
    </row>
    <row r="80" spans="1:1" ht="24.95" customHeight="1" x14ac:dyDescent="0.2">
      <c r="A80" s="37"/>
    </row>
    <row r="81" spans="1:1" ht="24.95" customHeight="1" x14ac:dyDescent="0.2">
      <c r="A81" s="37"/>
    </row>
  </sheetData>
  <mergeCells count="1">
    <mergeCell ref="B1:G1"/>
  </mergeCells>
  <printOptions horizontalCentered="1"/>
  <pageMargins left="0" right="0" top="0" bottom="0" header="0.31496062992125984" footer="0.31496062992125984"/>
  <pageSetup paperSize="9" scale="81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rightToLeft="1" workbookViewId="0">
      <selection activeCell="C22" sqref="C22"/>
    </sheetView>
  </sheetViews>
  <sheetFormatPr defaultRowHeight="24.95" customHeight="1" x14ac:dyDescent="0.2"/>
  <cols>
    <col min="1" max="1" width="5.375" style="55" customWidth="1"/>
    <col min="2" max="2" width="5.625" style="55" customWidth="1"/>
    <col min="3" max="3" width="57.375" style="55" bestFit="1" customWidth="1"/>
    <col min="4" max="4" width="13.5" style="55" customWidth="1"/>
    <col min="5" max="5" width="14.375" style="55" customWidth="1"/>
    <col min="6" max="6" width="17.75" style="55" customWidth="1"/>
    <col min="7" max="7" width="21.25" style="55" customWidth="1"/>
    <col min="8" max="8" width="10.5" style="55" bestFit="1" customWidth="1"/>
    <col min="9" max="16384" width="9" style="55"/>
  </cols>
  <sheetData>
    <row r="1" spans="1:8" ht="24.95" customHeight="1" thickBot="1" x14ac:dyDescent="0.25">
      <c r="B1" s="65" t="s">
        <v>17</v>
      </c>
      <c r="C1" s="65"/>
      <c r="D1" s="65"/>
      <c r="E1" s="65"/>
      <c r="F1" s="65"/>
      <c r="G1" s="65"/>
    </row>
    <row r="2" spans="1:8" ht="24.75" customHeight="1" thickBot="1" x14ac:dyDescent="0.25">
      <c r="B2" s="57" t="s">
        <v>20</v>
      </c>
      <c r="C2" s="57" t="s">
        <v>12</v>
      </c>
      <c r="D2" s="57" t="s">
        <v>0</v>
      </c>
      <c r="E2" s="57" t="s">
        <v>1</v>
      </c>
      <c r="F2" s="57" t="s">
        <v>13</v>
      </c>
      <c r="G2" s="57"/>
    </row>
    <row r="3" spans="1:8" ht="24.95" hidden="1" customHeight="1" thickBot="1" x14ac:dyDescent="0.25">
      <c r="B3" s="57"/>
      <c r="C3" s="57" t="s">
        <v>14</v>
      </c>
      <c r="D3" s="57"/>
      <c r="E3" s="57"/>
      <c r="F3" s="57">
        <v>582000</v>
      </c>
      <c r="G3" s="57"/>
    </row>
    <row r="4" spans="1:8" ht="24.95" hidden="1" customHeight="1" thickBot="1" x14ac:dyDescent="0.25">
      <c r="A4" s="55" t="str">
        <f>IF(C4=استعلام!$C$3,COUNTIF('مصرف أبو ظبى '!$C4:C$724,'مصرف أبو ظبى '!C4),"")</f>
        <v/>
      </c>
      <c r="B4" s="57">
        <v>1</v>
      </c>
      <c r="C4" s="62" t="s">
        <v>18</v>
      </c>
      <c r="D4" s="4"/>
      <c r="E4" s="4">
        <v>62000</v>
      </c>
      <c r="F4" s="4">
        <f t="shared" ref="F4:F10" si="0">F3+D4-E4</f>
        <v>520000</v>
      </c>
      <c r="G4" s="19">
        <v>43892</v>
      </c>
    </row>
    <row r="5" spans="1:8" ht="24.95" hidden="1" customHeight="1" thickBot="1" x14ac:dyDescent="0.25">
      <c r="A5" s="55" t="str">
        <f>IF(C5=استعلام!$C$3,COUNTIF('مصرف أبو ظبى '!$C5:C$724,'مصرف أبو ظبى '!C5),"")</f>
        <v/>
      </c>
      <c r="B5" s="57"/>
      <c r="C5" s="57" t="s">
        <v>19</v>
      </c>
      <c r="D5" s="57"/>
      <c r="E5" s="57"/>
      <c r="F5" s="4">
        <f t="shared" si="0"/>
        <v>520000</v>
      </c>
      <c r="G5" s="57"/>
    </row>
    <row r="6" spans="1:8" ht="24.95" hidden="1" customHeight="1" thickBot="1" x14ac:dyDescent="0.25">
      <c r="A6" s="55" t="str">
        <f>IF(C6=استعلام!$C$3,COUNTIF('مصرف أبو ظبى '!$C6:C$724,'مصرف أبو ظبى '!C6),"")</f>
        <v/>
      </c>
      <c r="B6" s="57"/>
      <c r="C6" s="57" t="s">
        <v>35</v>
      </c>
      <c r="D6" s="57"/>
      <c r="E6" s="57">
        <v>370000</v>
      </c>
      <c r="F6" s="4">
        <f t="shared" si="0"/>
        <v>150000</v>
      </c>
      <c r="G6" s="10">
        <v>43895</v>
      </c>
      <c r="H6" s="55">
        <v>6803316</v>
      </c>
    </row>
    <row r="7" spans="1:8" ht="24.95" hidden="1" customHeight="1" thickBot="1" x14ac:dyDescent="0.25">
      <c r="A7" s="55" t="str">
        <f>IF(C7=استعلام!$C$3,COUNTIF('مصرف أبو ظبى '!$C7:C$724,'مصرف أبو ظبى '!C7),"")</f>
        <v/>
      </c>
      <c r="B7" s="57"/>
      <c r="C7" s="57" t="s">
        <v>36</v>
      </c>
      <c r="D7" s="57"/>
      <c r="E7" s="57"/>
      <c r="F7" s="4">
        <f t="shared" si="0"/>
        <v>150000</v>
      </c>
      <c r="G7" s="10"/>
    </row>
    <row r="8" spans="1:8" ht="24.95" hidden="1" customHeight="1" thickBot="1" x14ac:dyDescent="0.25">
      <c r="A8" s="55" t="str">
        <f>IF(C8=استعلام!$C$3,COUNTIF('مصرف أبو ظبى '!$C8:C$724,'مصرف أبو ظبى '!C8),"")</f>
        <v/>
      </c>
      <c r="B8" s="57"/>
      <c r="C8" s="57" t="s">
        <v>38</v>
      </c>
      <c r="D8" s="57"/>
      <c r="E8" s="57">
        <v>65000</v>
      </c>
      <c r="F8" s="4">
        <f t="shared" si="0"/>
        <v>85000</v>
      </c>
      <c r="G8" s="10">
        <v>43898</v>
      </c>
      <c r="H8" s="55">
        <v>6803317</v>
      </c>
    </row>
    <row r="9" spans="1:8" ht="20.25" hidden="1" customHeight="1" thickBot="1" x14ac:dyDescent="0.25">
      <c r="A9" s="55" t="str">
        <f>IF(C9=استعلام!$C$3,COUNTIF('مصرف أبو ظبى '!$C9:C$724,'مصرف أبو ظبى '!C9),"")</f>
        <v/>
      </c>
      <c r="B9" s="57"/>
      <c r="C9" s="57" t="s">
        <v>39</v>
      </c>
      <c r="D9" s="57"/>
      <c r="E9" s="57"/>
      <c r="F9" s="4">
        <f t="shared" si="0"/>
        <v>85000</v>
      </c>
      <c r="G9" s="10"/>
    </row>
    <row r="10" spans="1:8" ht="26.25" customHeight="1" thickBot="1" x14ac:dyDescent="0.25">
      <c r="A10" s="55" t="str">
        <f>IF(C10=استعلام!$C$3,COUNTIF('مصرف أبو ظبى '!$C10:C$724,'مصرف أبو ظبى '!C10),"")</f>
        <v/>
      </c>
      <c r="B10" s="57"/>
      <c r="C10" s="57" t="s">
        <v>40</v>
      </c>
      <c r="D10" s="57"/>
      <c r="E10" s="57">
        <v>50000</v>
      </c>
      <c r="F10" s="4">
        <f t="shared" si="0"/>
        <v>35000</v>
      </c>
      <c r="G10" s="10">
        <v>43901</v>
      </c>
    </row>
    <row r="11" spans="1:8" ht="24.95" customHeight="1" thickBot="1" x14ac:dyDescent="0.25">
      <c r="A11" s="55" t="str">
        <f>IF(C11=استعلام!$C$3,COUNTIF('مصرف أبو ظبى '!$C11:C$724,'مصرف أبو ظبى '!C11),"")</f>
        <v/>
      </c>
      <c r="B11" s="56"/>
      <c r="C11" s="57" t="s">
        <v>14</v>
      </c>
      <c r="D11" s="15"/>
      <c r="E11" s="15"/>
      <c r="F11" s="15">
        <v>830000</v>
      </c>
      <c r="G11" s="57"/>
      <c r="H11" s="58"/>
    </row>
    <row r="12" spans="1:8" ht="24.95" customHeight="1" thickBot="1" x14ac:dyDescent="0.25">
      <c r="A12" s="55" t="str">
        <f>IF(C12=استعلام!$C$3,COUNTIF('مصرف أبو ظبى '!$C12:C$724,'مصرف أبو ظبى '!C12),"")</f>
        <v/>
      </c>
      <c r="B12" s="56"/>
      <c r="C12" s="60" t="s">
        <v>9</v>
      </c>
      <c r="D12" s="18"/>
      <c r="E12" s="18">
        <v>25000</v>
      </c>
      <c r="F12" s="16">
        <f t="shared" ref="F12:F62" si="1">F11+D12-E12</f>
        <v>805000</v>
      </c>
      <c r="G12" s="19">
        <v>43892</v>
      </c>
      <c r="H12" s="58"/>
    </row>
    <row r="13" spans="1:8" ht="24.95" customHeight="1" thickBot="1" x14ac:dyDescent="0.25">
      <c r="A13" s="55" t="str">
        <f>IF(C13=استعلام!$C$3,COUNTIF('مصرف أبو ظبى '!$C13:C$724,'مصرف أبو ظبى '!C13),"")</f>
        <v/>
      </c>
      <c r="B13" s="56"/>
      <c r="C13" s="60" t="s">
        <v>10</v>
      </c>
      <c r="D13" s="18"/>
      <c r="E13" s="18">
        <v>200000</v>
      </c>
      <c r="F13" s="16">
        <f t="shared" si="1"/>
        <v>605000</v>
      </c>
      <c r="G13" s="19">
        <v>43892</v>
      </c>
      <c r="H13" s="58"/>
    </row>
    <row r="14" spans="1:8" ht="24.95" customHeight="1" thickBot="1" x14ac:dyDescent="0.25">
      <c r="A14" s="55" t="str">
        <f>IF(C14=استعلام!$C$3,COUNTIF('مصرف أبو ظبى '!$C14:C$724,'مصرف أبو ظبى '!C14),"")</f>
        <v/>
      </c>
      <c r="B14" s="56"/>
      <c r="C14" s="60" t="s">
        <v>11</v>
      </c>
      <c r="D14" s="18"/>
      <c r="E14" s="18">
        <v>9000</v>
      </c>
      <c r="F14" s="16">
        <f t="shared" si="1"/>
        <v>596000</v>
      </c>
      <c r="G14" s="19">
        <v>43892</v>
      </c>
      <c r="H14" s="58"/>
    </row>
    <row r="15" spans="1:8" ht="24.95" customHeight="1" thickBot="1" x14ac:dyDescent="0.25">
      <c r="A15" s="55" t="str">
        <f>IF(C15=استعلام!$C$3,COUNTIF('مصرف أبو ظبى '!$C15:C$724,'مصرف أبو ظبى '!C15),"")</f>
        <v/>
      </c>
      <c r="B15" s="56"/>
      <c r="C15" s="57" t="s">
        <v>15</v>
      </c>
      <c r="D15" s="15"/>
      <c r="E15" s="15"/>
      <c r="F15" s="16">
        <f t="shared" si="1"/>
        <v>596000</v>
      </c>
      <c r="G15" s="57"/>
      <c r="H15" s="58"/>
    </row>
    <row r="16" spans="1:8" ht="24.95" customHeight="1" thickBot="1" x14ac:dyDescent="0.25">
      <c r="A16" s="55" t="str">
        <f>IF(C16=استعلام!$C$3,COUNTIF('مصرف أبو ظبى '!$C16:C$724,'مصرف أبو ظبى '!C16),"")</f>
        <v/>
      </c>
      <c r="B16" s="56"/>
      <c r="C16" s="60" t="s">
        <v>9</v>
      </c>
      <c r="D16" s="15"/>
      <c r="E16" s="15">
        <v>200000</v>
      </c>
      <c r="F16" s="16">
        <f t="shared" si="1"/>
        <v>396000</v>
      </c>
      <c r="G16" s="10">
        <v>43900</v>
      </c>
      <c r="H16" s="58"/>
    </row>
    <row r="17" spans="1:8" ht="24.95" customHeight="1" thickBot="1" x14ac:dyDescent="0.25">
      <c r="A17" s="55" t="str">
        <f>IF(C17=استعلام!$C$3,COUNTIF('مصرف أبو ظبى '!$C17:C$724,'مصرف أبو ظبى '!C17),"")</f>
        <v/>
      </c>
      <c r="B17" s="56"/>
      <c r="C17" s="57" t="s">
        <v>84</v>
      </c>
      <c r="D17" s="15"/>
      <c r="E17" s="15">
        <v>50000</v>
      </c>
      <c r="F17" s="16">
        <f t="shared" si="1"/>
        <v>346000</v>
      </c>
      <c r="G17" s="57"/>
      <c r="H17" s="58"/>
    </row>
    <row r="18" spans="1:8" ht="24.95" customHeight="1" thickBot="1" x14ac:dyDescent="0.25">
      <c r="A18" s="55" t="str">
        <f>IF(C18=استعلام!$C$3,COUNTIF('مصرف أبو ظبى '!$C18:C$724,'مصرف أبو ظبى '!C18),"")</f>
        <v/>
      </c>
      <c r="B18" s="56"/>
      <c r="C18" s="57" t="s">
        <v>28</v>
      </c>
      <c r="D18" s="15"/>
      <c r="E18" s="15">
        <v>50000</v>
      </c>
      <c r="F18" s="16">
        <f t="shared" si="1"/>
        <v>296000</v>
      </c>
      <c r="G18" s="10">
        <v>43894</v>
      </c>
      <c r="H18" s="58"/>
    </row>
    <row r="19" spans="1:8" ht="24.95" customHeight="1" thickBot="1" x14ac:dyDescent="0.25">
      <c r="A19" s="55" t="str">
        <f>IF(C19=استعلام!$C$3,COUNTIF('مصرف أبو ظبى '!$C19:C$724,'مصرف أبو ظبى '!C19),"")</f>
        <v/>
      </c>
      <c r="B19" s="56"/>
      <c r="C19" s="57" t="s">
        <v>26</v>
      </c>
      <c r="D19" s="15"/>
      <c r="E19" s="15">
        <v>34400</v>
      </c>
      <c r="F19" s="16">
        <f t="shared" si="1"/>
        <v>261600</v>
      </c>
      <c r="G19" s="10">
        <v>43894</v>
      </c>
      <c r="H19" s="58"/>
    </row>
    <row r="20" spans="1:8" ht="24.95" customHeight="1" thickBot="1" x14ac:dyDescent="0.25">
      <c r="A20" s="55" t="str">
        <f>IF(C20=استعلام!$C$3,COUNTIF('مصرف أبو ظبى '!$C20:C$724,'مصرف أبو ظبى '!C20),"")</f>
        <v/>
      </c>
      <c r="B20" s="56"/>
      <c r="C20" s="57" t="s">
        <v>27</v>
      </c>
      <c r="D20" s="15"/>
      <c r="E20" s="15"/>
      <c r="F20" s="16">
        <f t="shared" si="1"/>
        <v>261600</v>
      </c>
      <c r="G20" s="57"/>
      <c r="H20" s="58"/>
    </row>
    <row r="21" spans="1:8" ht="24.95" customHeight="1" thickBot="1" x14ac:dyDescent="0.25">
      <c r="A21" s="55" t="str">
        <f>IF(C21=استعلام!$C$3,COUNTIF('مصرف أبو ظبى '!$C21:C$724,'مصرف أبو ظبى '!C21),"")</f>
        <v/>
      </c>
      <c r="B21" s="56"/>
      <c r="C21" s="57" t="s">
        <v>34</v>
      </c>
      <c r="D21" s="15"/>
      <c r="E21" s="15">
        <v>30000</v>
      </c>
      <c r="F21" s="16">
        <f t="shared" si="1"/>
        <v>231600</v>
      </c>
      <c r="G21" s="10">
        <v>43895</v>
      </c>
      <c r="H21" s="58">
        <v>272</v>
      </c>
    </row>
    <row r="22" spans="1:8" ht="24.95" customHeight="1" thickBot="1" x14ac:dyDescent="0.25">
      <c r="A22" s="55" t="str">
        <f>IF(C22=استعلام!$C$3,COUNTIF('مصرف أبو ظبى '!$C22:C$724,'مصرف أبو ظبى '!C22),"")</f>
        <v/>
      </c>
      <c r="B22" s="56"/>
      <c r="C22" s="60" t="s">
        <v>9</v>
      </c>
      <c r="D22" s="15"/>
      <c r="E22" s="15">
        <v>15000</v>
      </c>
      <c r="F22" s="16">
        <f t="shared" si="1"/>
        <v>216600</v>
      </c>
      <c r="G22" s="10">
        <v>43895</v>
      </c>
      <c r="H22" s="58">
        <v>373</v>
      </c>
    </row>
    <row r="23" spans="1:8" ht="24.95" customHeight="1" thickBot="1" x14ac:dyDescent="0.25">
      <c r="A23" s="55" t="str">
        <f>IF(C23=استعلام!$C$3,COUNTIF('مصرف أبو ظبى '!$C23:C$724,'مصرف أبو ظبى '!C23),"")</f>
        <v/>
      </c>
      <c r="B23" s="56"/>
      <c r="C23" s="57" t="s">
        <v>31</v>
      </c>
      <c r="D23" s="15"/>
      <c r="E23" s="15">
        <v>21079</v>
      </c>
      <c r="F23" s="16">
        <f t="shared" si="1"/>
        <v>195521</v>
      </c>
      <c r="G23" s="10">
        <v>43895</v>
      </c>
      <c r="H23" s="58">
        <v>376</v>
      </c>
    </row>
    <row r="24" spans="1:8" ht="24.95" customHeight="1" thickBot="1" x14ac:dyDescent="0.25">
      <c r="A24" s="55" t="str">
        <f>IF(C24=استعلام!$C$3,COUNTIF('مصرف أبو ظبى '!$C24:C$724,'مصرف أبو ظبى '!C24),"")</f>
        <v/>
      </c>
      <c r="B24" s="56"/>
      <c r="C24" s="57" t="s">
        <v>30</v>
      </c>
      <c r="D24" s="15"/>
      <c r="E24" s="15">
        <v>20000</v>
      </c>
      <c r="F24" s="16">
        <f t="shared" si="1"/>
        <v>175521</v>
      </c>
      <c r="G24" s="10">
        <v>43895</v>
      </c>
      <c r="H24" s="58">
        <v>377</v>
      </c>
    </row>
    <row r="25" spans="1:8" ht="24.95" customHeight="1" thickBot="1" x14ac:dyDescent="0.25">
      <c r="A25" s="55" t="str">
        <f>IF(C25=استعلام!$C$3,COUNTIF('مصرف أبو ظبى '!$C25:C$724,'مصرف أبو ظبى '!C25),"")</f>
        <v/>
      </c>
      <c r="B25" s="56"/>
      <c r="C25" s="57" t="s">
        <v>32</v>
      </c>
      <c r="D25" s="15"/>
      <c r="E25" s="15">
        <v>40000</v>
      </c>
      <c r="F25" s="16">
        <f t="shared" si="1"/>
        <v>135521</v>
      </c>
      <c r="G25" s="10">
        <v>43895</v>
      </c>
      <c r="H25" s="58">
        <v>378</v>
      </c>
    </row>
    <row r="26" spans="1:8" ht="24.95" customHeight="1" thickBot="1" x14ac:dyDescent="0.25">
      <c r="A26" s="55" t="str">
        <f>IF(C26=استعلام!$C$3,COUNTIF('مصرف أبو ظبى '!$C26:C$724,'مصرف أبو ظبى '!C26),"")</f>
        <v/>
      </c>
      <c r="B26" s="56"/>
      <c r="C26" s="57" t="s">
        <v>61</v>
      </c>
      <c r="D26" s="15"/>
      <c r="E26" s="15">
        <v>30000</v>
      </c>
      <c r="F26" s="16">
        <f t="shared" si="1"/>
        <v>105521</v>
      </c>
      <c r="G26" s="57"/>
      <c r="H26" s="58"/>
    </row>
    <row r="27" spans="1:8" ht="24.95" customHeight="1" thickBot="1" x14ac:dyDescent="0.25">
      <c r="A27" s="55" t="str">
        <f>IF(C27=استعلام!$C$3,COUNTIF('مصرف أبو ظبى '!$C27:C$724,'مصرف أبو ظبى '!C27),"")</f>
        <v/>
      </c>
      <c r="B27" s="56"/>
      <c r="C27" s="57" t="s">
        <v>84</v>
      </c>
      <c r="D27" s="15">
        <v>150000</v>
      </c>
      <c r="E27" s="15"/>
      <c r="F27" s="16">
        <f t="shared" si="1"/>
        <v>255521</v>
      </c>
      <c r="G27" s="57"/>
      <c r="H27" s="58"/>
    </row>
    <row r="28" spans="1:8" ht="24.95" customHeight="1" thickBot="1" x14ac:dyDescent="0.25">
      <c r="A28" s="55" t="str">
        <f>IF(C28=استعلام!$C$3,COUNTIF('مصرف أبو ظبى '!$C28:C$724,'مصرف أبو ظبى '!C28),"")</f>
        <v/>
      </c>
      <c r="B28" s="56"/>
      <c r="C28" s="57" t="s">
        <v>25</v>
      </c>
      <c r="D28" s="15"/>
      <c r="E28" s="15">
        <v>100000</v>
      </c>
      <c r="F28" s="16">
        <f t="shared" si="1"/>
        <v>155521</v>
      </c>
      <c r="G28" s="10">
        <v>43899</v>
      </c>
      <c r="H28" s="58"/>
    </row>
    <row r="29" spans="1:8" ht="24.95" customHeight="1" thickBot="1" x14ac:dyDescent="0.25">
      <c r="A29" s="55" t="str">
        <f>IF(C29=استعلام!$C$3,COUNTIF('مصرف أبو ظبى '!$C29:C$724,'مصرف أبو ظبى '!C29),"")</f>
        <v/>
      </c>
      <c r="B29" s="56"/>
      <c r="C29" s="57" t="s">
        <v>84</v>
      </c>
      <c r="D29" s="15"/>
      <c r="E29" s="15">
        <v>45000</v>
      </c>
      <c r="F29" s="16">
        <f t="shared" si="1"/>
        <v>110521</v>
      </c>
      <c r="G29" s="57"/>
      <c r="H29" s="58"/>
    </row>
    <row r="30" spans="1:8" ht="24.95" customHeight="1" thickBot="1" x14ac:dyDescent="0.25">
      <c r="A30" s="55" t="str">
        <f>IF(C30=استعلام!$C$3,COUNTIF('مصرف أبو ظبى '!$C30:C$724,'مصرف أبو ظبى '!C30),"")</f>
        <v/>
      </c>
      <c r="B30" s="56"/>
      <c r="C30" s="60" t="s">
        <v>9</v>
      </c>
      <c r="D30" s="15"/>
      <c r="E30" s="15">
        <v>80000</v>
      </c>
      <c r="F30" s="16">
        <f t="shared" si="1"/>
        <v>30521</v>
      </c>
      <c r="G30" s="10">
        <v>43901</v>
      </c>
      <c r="H30" s="58"/>
    </row>
    <row r="31" spans="1:8" ht="24.95" customHeight="1" thickBot="1" x14ac:dyDescent="0.25">
      <c r="A31" s="55" t="str">
        <f>IF(C31=استعلام!$C$3,COUNTIF('مصرف أبو ظبى '!$C31:C$724,'مصرف أبو ظبى '!C31),"")</f>
        <v/>
      </c>
      <c r="B31" s="56"/>
      <c r="C31" s="60" t="s">
        <v>9</v>
      </c>
      <c r="D31" s="15">
        <v>10000</v>
      </c>
      <c r="E31" s="15"/>
      <c r="F31" s="16">
        <f t="shared" si="1"/>
        <v>40521</v>
      </c>
      <c r="G31" s="57"/>
      <c r="H31" s="58"/>
    </row>
    <row r="32" spans="1:8" ht="24.95" customHeight="1" thickBot="1" x14ac:dyDescent="0.25">
      <c r="A32" s="55" t="str">
        <f>IF(C32=استعلام!$C$3,COUNTIF('مصرف أبو ظبى '!$C32:C$724,'مصرف أبو ظبى '!C32),"")</f>
        <v/>
      </c>
      <c r="B32" s="56"/>
      <c r="C32" s="9" t="s">
        <v>42</v>
      </c>
      <c r="D32" s="15">
        <v>560000</v>
      </c>
      <c r="E32" s="15"/>
      <c r="F32" s="16">
        <f t="shared" si="1"/>
        <v>600521</v>
      </c>
      <c r="G32" s="57"/>
      <c r="H32" s="58"/>
    </row>
    <row r="33" spans="1:8" ht="24.95" customHeight="1" thickBot="1" x14ac:dyDescent="0.25">
      <c r="A33" s="55" t="str">
        <f>IF(C33=استعلام!$C$3,COUNTIF('مصرف أبو ظبى '!$C33:C$724,'مصرف أبو ظبى '!C33),"")</f>
        <v/>
      </c>
      <c r="B33" s="56"/>
      <c r="C33" s="57" t="s">
        <v>41</v>
      </c>
      <c r="D33" s="15"/>
      <c r="E33" s="15">
        <v>200000</v>
      </c>
      <c r="F33" s="16">
        <f t="shared" si="1"/>
        <v>400521</v>
      </c>
      <c r="G33" s="10">
        <v>43906</v>
      </c>
      <c r="H33" s="58"/>
    </row>
    <row r="34" spans="1:8" ht="24.95" customHeight="1" thickBot="1" x14ac:dyDescent="0.25">
      <c r="A34" s="55" t="str">
        <f>IF(C34=استعلام!$C$3,COUNTIF('مصرف أبو ظبى '!$C34:C$724,'مصرف أبو ظبى '!C34),"")</f>
        <v/>
      </c>
      <c r="B34" s="56"/>
      <c r="C34" s="57" t="s">
        <v>32</v>
      </c>
      <c r="D34" s="15"/>
      <c r="E34" s="15"/>
      <c r="F34" s="16">
        <f t="shared" si="1"/>
        <v>400521</v>
      </c>
      <c r="G34" s="57"/>
      <c r="H34" s="58"/>
    </row>
    <row r="35" spans="1:8" ht="24.95" customHeight="1" thickBot="1" x14ac:dyDescent="0.25">
      <c r="A35" s="55" t="str">
        <f>IF(C35=استعلام!$C$3,COUNTIF('مصرف أبو ظبى '!$C35:C$724,'مصرف أبو ظبى '!C35),"")</f>
        <v/>
      </c>
      <c r="B35" s="56"/>
      <c r="C35" s="57" t="s">
        <v>25</v>
      </c>
      <c r="D35" s="15"/>
      <c r="E35" s="15">
        <v>100000</v>
      </c>
      <c r="F35" s="16">
        <f t="shared" si="1"/>
        <v>300521</v>
      </c>
      <c r="G35" s="10">
        <v>43907</v>
      </c>
      <c r="H35" s="58"/>
    </row>
    <row r="36" spans="1:8" ht="24.95" customHeight="1" thickBot="1" x14ac:dyDescent="0.25">
      <c r="A36" s="55" t="str">
        <f>IF(C36=استعلام!$C$3,COUNTIF('مصرف أبو ظبى '!$C36:C$724,'مصرف أبو ظبى '!C36),"")</f>
        <v/>
      </c>
      <c r="B36" s="27"/>
      <c r="C36" s="28" t="s">
        <v>43</v>
      </c>
      <c r="D36" s="29"/>
      <c r="E36" s="29"/>
      <c r="F36" s="16">
        <f t="shared" si="1"/>
        <v>300521</v>
      </c>
      <c r="G36" s="28"/>
      <c r="H36" s="30"/>
    </row>
    <row r="37" spans="1:8" ht="24.95" customHeight="1" thickBot="1" x14ac:dyDescent="0.25">
      <c r="A37" s="55" t="str">
        <f>IF(C37=استعلام!$C$3,COUNTIF('مصرف أبو ظبى '!$C37:C$724,'مصرف أبو ظبى '!C37),"")</f>
        <v/>
      </c>
      <c r="B37" s="56"/>
      <c r="C37" s="57" t="s">
        <v>45</v>
      </c>
      <c r="D37" s="15">
        <v>1408466</v>
      </c>
      <c r="E37" s="15"/>
      <c r="F37" s="16">
        <f t="shared" si="1"/>
        <v>1708987</v>
      </c>
      <c r="G37" s="57"/>
      <c r="H37" s="58"/>
    </row>
    <row r="38" spans="1:8" ht="24.95" customHeight="1" thickBot="1" x14ac:dyDescent="0.25">
      <c r="A38" s="55" t="str">
        <f>IF(C38=استعلام!$C$3,COUNTIF('مصرف أبو ظبى '!$C38:C$724,'مصرف أبو ظبى '!C38),"")</f>
        <v/>
      </c>
      <c r="B38" s="56"/>
      <c r="C38" s="57" t="s">
        <v>50</v>
      </c>
      <c r="D38" s="15"/>
      <c r="E38" s="15">
        <v>30000</v>
      </c>
      <c r="F38" s="16">
        <f t="shared" si="1"/>
        <v>1678987</v>
      </c>
      <c r="G38" s="10">
        <v>43908</v>
      </c>
      <c r="H38" s="58">
        <v>384</v>
      </c>
    </row>
    <row r="39" spans="1:8" ht="24.95" customHeight="1" thickBot="1" x14ac:dyDescent="0.25">
      <c r="A39" s="55" t="str">
        <f>IF(C39=استعلام!$C$3,COUNTIF('مصرف أبو ظبى '!$C39:C$724,'مصرف أبو ظبى '!C39),"")</f>
        <v/>
      </c>
      <c r="B39" s="56"/>
      <c r="C39" s="57" t="s">
        <v>49</v>
      </c>
      <c r="D39" s="15"/>
      <c r="E39" s="15">
        <v>100000</v>
      </c>
      <c r="F39" s="16">
        <f t="shared" si="1"/>
        <v>1578987</v>
      </c>
      <c r="G39" s="10">
        <v>43908</v>
      </c>
      <c r="H39" s="58">
        <v>385</v>
      </c>
    </row>
    <row r="40" spans="1:8" ht="24.95" customHeight="1" thickBot="1" x14ac:dyDescent="0.25">
      <c r="A40" s="55" t="str">
        <f>IF(C40=استعلام!$C$3,COUNTIF('مصرف أبو ظبى '!$C40:C$724,'مصرف أبو ظبى '!C40),"")</f>
        <v/>
      </c>
      <c r="B40" s="56"/>
      <c r="C40" s="57" t="s">
        <v>48</v>
      </c>
      <c r="D40" s="15"/>
      <c r="E40" s="15">
        <v>120000</v>
      </c>
      <c r="F40" s="16">
        <f t="shared" si="1"/>
        <v>1458987</v>
      </c>
      <c r="G40" s="10">
        <v>43908</v>
      </c>
      <c r="H40" s="58">
        <v>386</v>
      </c>
    </row>
    <row r="41" spans="1:8" ht="24.95" customHeight="1" thickBot="1" x14ac:dyDescent="0.25">
      <c r="A41" s="55" t="str">
        <f>IF(C41=استعلام!$C$3,COUNTIF('مصرف أبو ظبى '!$C41:C$724,'مصرف أبو ظبى '!C41),"")</f>
        <v/>
      </c>
      <c r="B41" s="56"/>
      <c r="C41" s="57" t="s">
        <v>47</v>
      </c>
      <c r="D41" s="15"/>
      <c r="E41" s="15">
        <v>200000</v>
      </c>
      <c r="F41" s="16">
        <f t="shared" si="1"/>
        <v>1258987</v>
      </c>
      <c r="G41" s="10">
        <v>43908</v>
      </c>
      <c r="H41" s="58">
        <v>432</v>
      </c>
    </row>
    <row r="42" spans="1:8" ht="24.95" customHeight="1" thickBot="1" x14ac:dyDescent="0.25">
      <c r="A42" s="55" t="str">
        <f>IF(C42=استعلام!$C$3,COUNTIF('مصرف أبو ظبى '!$C42:C$724,'مصرف أبو ظبى '!C42),"")</f>
        <v/>
      </c>
      <c r="B42" s="56"/>
      <c r="C42" s="57" t="s">
        <v>51</v>
      </c>
      <c r="D42" s="15"/>
      <c r="E42" s="15">
        <v>500000</v>
      </c>
      <c r="F42" s="16">
        <f t="shared" si="1"/>
        <v>758987</v>
      </c>
      <c r="G42" s="10">
        <v>43909</v>
      </c>
      <c r="H42" s="58">
        <v>389</v>
      </c>
    </row>
    <row r="43" spans="1:8" ht="24.95" customHeight="1" thickBot="1" x14ac:dyDescent="0.25">
      <c r="A43" s="55" t="str">
        <f>IF(C43=استعلام!$C$3,COUNTIF('مصرف أبو ظبى '!$C43:C$724,'مصرف أبو ظبى '!C43),"")</f>
        <v/>
      </c>
      <c r="B43" s="56"/>
      <c r="C43" s="57" t="s">
        <v>25</v>
      </c>
      <c r="D43" s="15"/>
      <c r="E43" s="15">
        <v>100000</v>
      </c>
      <c r="F43" s="16">
        <f t="shared" si="1"/>
        <v>658987</v>
      </c>
      <c r="G43" s="10">
        <v>43909</v>
      </c>
      <c r="H43" s="58">
        <v>390</v>
      </c>
    </row>
    <row r="44" spans="1:8" ht="24.95" customHeight="1" thickBot="1" x14ac:dyDescent="0.25">
      <c r="A44" s="55" t="str">
        <f>IF(C44=استعلام!$C$3,COUNTIF('مصرف أبو ظبى '!$C44:C$724,'مصرف أبو ظبى '!C44),"")</f>
        <v/>
      </c>
      <c r="B44" s="56"/>
      <c r="C44" s="57" t="s">
        <v>33</v>
      </c>
      <c r="D44" s="15"/>
      <c r="E44" s="15">
        <v>150000</v>
      </c>
      <c r="F44" s="16">
        <f t="shared" si="1"/>
        <v>508987</v>
      </c>
      <c r="G44" s="3">
        <v>43910</v>
      </c>
    </row>
    <row r="45" spans="1:8" ht="24.95" customHeight="1" thickBot="1" x14ac:dyDescent="0.25">
      <c r="A45" s="55" t="str">
        <f>IF(C45=استعلام!$C$3,COUNTIF('مصرف أبو ظبى '!$C45:C$724,'مصرف أبو ظبى '!#REF!),"")</f>
        <v/>
      </c>
      <c r="B45" s="56"/>
      <c r="C45" s="57" t="s">
        <v>37</v>
      </c>
      <c r="D45" s="15"/>
      <c r="E45" s="15">
        <v>70000</v>
      </c>
      <c r="F45" s="16">
        <f t="shared" si="1"/>
        <v>438987</v>
      </c>
      <c r="G45" s="3">
        <v>43910</v>
      </c>
      <c r="H45" s="55">
        <v>379</v>
      </c>
    </row>
    <row r="46" spans="1:8" ht="24.95" customHeight="1" thickBot="1" x14ac:dyDescent="0.25">
      <c r="A46" s="55" t="str">
        <f>IF(C46=استعلام!$C$3,COUNTIF('مصرف أبو ظبى '!$C45:C$724,'مصرف أبو ظبى '!C45),"")</f>
        <v/>
      </c>
      <c r="B46" s="56"/>
      <c r="C46" s="57" t="s">
        <v>52</v>
      </c>
      <c r="D46" s="15"/>
      <c r="E46" s="15">
        <v>100000</v>
      </c>
      <c r="F46" s="16">
        <f t="shared" si="1"/>
        <v>338987</v>
      </c>
      <c r="G46" s="10">
        <v>43912</v>
      </c>
      <c r="H46" s="58">
        <v>392</v>
      </c>
    </row>
    <row r="47" spans="1:8" ht="24.95" customHeight="1" thickBot="1" x14ac:dyDescent="0.25">
      <c r="A47" s="55" t="str">
        <f>IF(C47=استعلام!$C$3,COUNTIF('مصرف أبو ظبى '!$C46:C$724,'مصرف أبو ظبى '!C46),"")</f>
        <v/>
      </c>
      <c r="B47" s="56"/>
      <c r="C47" s="57" t="s">
        <v>53</v>
      </c>
      <c r="D47" s="15"/>
      <c r="E47" s="15">
        <v>200000</v>
      </c>
      <c r="F47" s="16">
        <f t="shared" si="1"/>
        <v>138987</v>
      </c>
      <c r="G47" s="10">
        <v>43913</v>
      </c>
      <c r="H47" s="58"/>
    </row>
    <row r="48" spans="1:8" ht="24.95" customHeight="1" thickBot="1" x14ac:dyDescent="0.25">
      <c r="B48" s="56"/>
      <c r="C48" s="57" t="s">
        <v>54</v>
      </c>
      <c r="D48" s="15"/>
      <c r="E48" s="15">
        <v>80000</v>
      </c>
      <c r="F48" s="16">
        <f t="shared" si="1"/>
        <v>58987</v>
      </c>
      <c r="G48" s="10">
        <v>43914</v>
      </c>
      <c r="H48" s="58">
        <v>393</v>
      </c>
    </row>
    <row r="49" spans="2:8" ht="24.95" customHeight="1" thickBot="1" x14ac:dyDescent="0.25">
      <c r="B49" s="56"/>
      <c r="C49" s="57" t="s">
        <v>40</v>
      </c>
      <c r="D49" s="15"/>
      <c r="E49" s="15">
        <v>20000</v>
      </c>
      <c r="F49" s="16">
        <f t="shared" si="1"/>
        <v>38987</v>
      </c>
      <c r="G49" s="10">
        <v>43915</v>
      </c>
      <c r="H49" s="58"/>
    </row>
    <row r="50" spans="2:8" ht="24.95" customHeight="1" thickBot="1" x14ac:dyDescent="0.25">
      <c r="B50" s="56"/>
      <c r="C50" s="57" t="s">
        <v>56</v>
      </c>
      <c r="D50" s="15"/>
      <c r="E50" s="15">
        <v>405</v>
      </c>
      <c r="F50" s="16">
        <f t="shared" si="1"/>
        <v>38582</v>
      </c>
      <c r="G50" s="57"/>
      <c r="H50" s="58"/>
    </row>
    <row r="51" spans="2:8" ht="24.95" customHeight="1" thickBot="1" x14ac:dyDescent="0.25">
      <c r="B51" s="56"/>
      <c r="C51" s="57" t="s">
        <v>62</v>
      </c>
      <c r="D51" s="15">
        <v>53744.74</v>
      </c>
      <c r="E51" s="15"/>
      <c r="F51" s="16">
        <f t="shared" si="1"/>
        <v>92326.739999999991</v>
      </c>
      <c r="G51" s="57"/>
      <c r="H51" s="58"/>
    </row>
    <row r="52" spans="2:8" ht="24.95" customHeight="1" thickBot="1" x14ac:dyDescent="0.25">
      <c r="B52" s="56"/>
      <c r="C52" s="57" t="s">
        <v>63</v>
      </c>
      <c r="D52" s="15"/>
      <c r="E52" s="15">
        <v>6020</v>
      </c>
      <c r="F52" s="16">
        <f t="shared" si="1"/>
        <v>86306.739999999991</v>
      </c>
      <c r="G52" s="57"/>
      <c r="H52" s="58"/>
    </row>
    <row r="53" spans="2:8" ht="24.95" customHeight="1" thickBot="1" x14ac:dyDescent="0.25">
      <c r="B53" s="56"/>
      <c r="C53" s="57" t="s">
        <v>64</v>
      </c>
      <c r="D53" s="15">
        <v>2000000</v>
      </c>
      <c r="E53" s="15"/>
      <c r="F53" s="16">
        <f t="shared" si="1"/>
        <v>2086306.74</v>
      </c>
      <c r="G53" s="10">
        <v>43937</v>
      </c>
      <c r="H53" s="58" t="s">
        <v>55</v>
      </c>
    </row>
    <row r="54" spans="2:8" ht="24.95" customHeight="1" thickBot="1" x14ac:dyDescent="0.25">
      <c r="B54" s="56"/>
      <c r="C54" s="57" t="s">
        <v>56</v>
      </c>
      <c r="D54" s="15"/>
      <c r="E54" s="15">
        <v>200000</v>
      </c>
      <c r="F54" s="16">
        <f t="shared" si="1"/>
        <v>1886306.74</v>
      </c>
      <c r="G54" s="10">
        <v>43943</v>
      </c>
      <c r="H54" s="58">
        <v>404</v>
      </c>
    </row>
    <row r="55" spans="2:8" ht="24.95" customHeight="1" thickBot="1" x14ac:dyDescent="0.25">
      <c r="B55" s="56"/>
      <c r="C55" s="57" t="s">
        <v>29</v>
      </c>
      <c r="D55" s="15"/>
      <c r="E55" s="15">
        <v>100000</v>
      </c>
      <c r="F55" s="16">
        <f t="shared" si="1"/>
        <v>1786306.74</v>
      </c>
      <c r="G55" s="10">
        <v>43943</v>
      </c>
      <c r="H55" s="58">
        <v>405</v>
      </c>
    </row>
    <row r="56" spans="2:8" ht="24.95" customHeight="1" thickBot="1" x14ac:dyDescent="0.25">
      <c r="B56" s="56"/>
      <c r="C56" s="57" t="s">
        <v>57</v>
      </c>
      <c r="D56" s="15"/>
      <c r="E56" s="15">
        <v>50000</v>
      </c>
      <c r="F56" s="16">
        <f t="shared" si="1"/>
        <v>1736306.74</v>
      </c>
      <c r="G56" s="10">
        <v>43943</v>
      </c>
      <c r="H56" s="58">
        <v>406</v>
      </c>
    </row>
    <row r="57" spans="2:8" ht="24.95" customHeight="1" thickBot="1" x14ac:dyDescent="0.25">
      <c r="B57" s="56"/>
      <c r="C57" s="57" t="s">
        <v>58</v>
      </c>
      <c r="D57" s="15"/>
      <c r="E57" s="15">
        <v>35000</v>
      </c>
      <c r="F57" s="16">
        <f t="shared" si="1"/>
        <v>1701306.74</v>
      </c>
      <c r="G57" s="10">
        <v>43943</v>
      </c>
      <c r="H57" s="58">
        <v>407</v>
      </c>
    </row>
    <row r="58" spans="2:8" ht="24.95" customHeight="1" thickBot="1" x14ac:dyDescent="0.25">
      <c r="B58" s="56"/>
      <c r="C58" s="57" t="s">
        <v>59</v>
      </c>
      <c r="D58" s="15"/>
      <c r="E58" s="15">
        <v>35000</v>
      </c>
      <c r="F58" s="16">
        <f t="shared" si="1"/>
        <v>1666306.74</v>
      </c>
      <c r="G58" s="10">
        <v>43943</v>
      </c>
      <c r="H58" s="58">
        <v>408</v>
      </c>
    </row>
    <row r="59" spans="2:8" ht="24.95" customHeight="1" thickBot="1" x14ac:dyDescent="0.25">
      <c r="B59" s="56"/>
      <c r="C59" s="57" t="s">
        <v>60</v>
      </c>
      <c r="D59" s="15"/>
      <c r="E59" s="15">
        <v>83000</v>
      </c>
      <c r="F59" s="16">
        <f t="shared" si="1"/>
        <v>1583306.74</v>
      </c>
      <c r="G59" s="10">
        <v>43943</v>
      </c>
      <c r="H59" s="58">
        <v>409</v>
      </c>
    </row>
    <row r="60" spans="2:8" ht="24.95" customHeight="1" thickBot="1" x14ac:dyDescent="0.25">
      <c r="B60" s="56"/>
      <c r="C60" s="57" t="s">
        <v>61</v>
      </c>
      <c r="D60" s="15"/>
      <c r="E60" s="15">
        <v>200000</v>
      </c>
      <c r="F60" s="16">
        <f t="shared" si="1"/>
        <v>1383306.74</v>
      </c>
      <c r="G60" s="10">
        <v>43943</v>
      </c>
      <c r="H60" s="58">
        <v>410</v>
      </c>
    </row>
    <row r="61" spans="2:8" ht="24.95" customHeight="1" thickBot="1" x14ac:dyDescent="0.25">
      <c r="B61" s="56"/>
      <c r="C61" s="57" t="s">
        <v>65</v>
      </c>
      <c r="D61" s="15"/>
      <c r="E61" s="15">
        <v>1275000</v>
      </c>
      <c r="F61" s="16">
        <f t="shared" si="1"/>
        <v>108306.73999999999</v>
      </c>
      <c r="G61" s="10">
        <v>43943</v>
      </c>
      <c r="H61" s="58" t="s">
        <v>55</v>
      </c>
    </row>
    <row r="62" spans="2:8" ht="24.95" customHeight="1" thickBot="1" x14ac:dyDescent="0.25">
      <c r="B62" s="56"/>
      <c r="C62" s="57" t="s">
        <v>67</v>
      </c>
      <c r="D62" s="15"/>
      <c r="E62" s="15">
        <v>120</v>
      </c>
      <c r="F62" s="16">
        <f t="shared" si="1"/>
        <v>108186.73999999999</v>
      </c>
      <c r="G62" s="10"/>
      <c r="H62" s="58"/>
    </row>
    <row r="65" spans="1:1" ht="24.95" customHeight="1" x14ac:dyDescent="0.2">
      <c r="A65" s="37"/>
    </row>
    <row r="66" spans="1:1" ht="24.95" customHeight="1" x14ac:dyDescent="0.2">
      <c r="A66" s="37"/>
    </row>
    <row r="67" spans="1:1" ht="24.95" customHeight="1" x14ac:dyDescent="0.2">
      <c r="A67" s="37"/>
    </row>
    <row r="68" spans="1:1" ht="24.95" customHeight="1" x14ac:dyDescent="0.2">
      <c r="A68" s="37"/>
    </row>
    <row r="69" spans="1:1" ht="24.95" customHeight="1" x14ac:dyDescent="0.2">
      <c r="A69" s="37"/>
    </row>
    <row r="70" spans="1:1" ht="24.95" customHeight="1" x14ac:dyDescent="0.2">
      <c r="A70" s="37"/>
    </row>
    <row r="71" spans="1:1" ht="24.95" customHeight="1" x14ac:dyDescent="0.2">
      <c r="A71" s="37"/>
    </row>
    <row r="72" spans="1:1" ht="24.95" customHeight="1" x14ac:dyDescent="0.2">
      <c r="A72" s="37"/>
    </row>
    <row r="73" spans="1:1" ht="24.95" customHeight="1" x14ac:dyDescent="0.2">
      <c r="A73" s="37"/>
    </row>
    <row r="74" spans="1:1" ht="24.95" customHeight="1" x14ac:dyDescent="0.2">
      <c r="A74" s="37"/>
    </row>
    <row r="75" spans="1:1" ht="24.95" customHeight="1" x14ac:dyDescent="0.2">
      <c r="A75" s="37"/>
    </row>
    <row r="76" spans="1:1" ht="24.95" customHeight="1" x14ac:dyDescent="0.2">
      <c r="A76" s="37"/>
    </row>
    <row r="77" spans="1:1" ht="24.95" customHeight="1" x14ac:dyDescent="0.2">
      <c r="A77" s="37"/>
    </row>
    <row r="78" spans="1:1" ht="24.95" customHeight="1" x14ac:dyDescent="0.2">
      <c r="A78" s="37"/>
    </row>
    <row r="79" spans="1:1" ht="24.95" customHeight="1" x14ac:dyDescent="0.2">
      <c r="A79" s="37"/>
    </row>
    <row r="80" spans="1:1" ht="24.95" customHeight="1" x14ac:dyDescent="0.2">
      <c r="A80" s="37"/>
    </row>
    <row r="81" spans="1:1" ht="24.95" customHeight="1" x14ac:dyDescent="0.2">
      <c r="A81" s="37"/>
    </row>
  </sheetData>
  <mergeCells count="1">
    <mergeCell ref="B1:G1"/>
  </mergeCells>
  <printOptions horizontalCentered="1"/>
  <pageMargins left="0" right="0" top="0" bottom="0" header="0.31496062992125984" footer="0.31496062992125984"/>
  <pageSetup paperSize="9" scale="81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3"/>
  <sheetViews>
    <sheetView rightToLeft="1" tabSelected="1" zoomScale="78" zoomScaleNormal="78" workbookViewId="0">
      <selection activeCell="C13" sqref="C13"/>
    </sheetView>
  </sheetViews>
  <sheetFormatPr defaultRowHeight="24.95" customHeight="1" x14ac:dyDescent="0.2"/>
  <cols>
    <col min="1" max="1" width="5.25" style="55" customWidth="1"/>
    <col min="2" max="2" width="5.625" style="55" customWidth="1"/>
    <col min="3" max="3" width="59.75" style="55" customWidth="1"/>
    <col min="4" max="4" width="15.75" style="55" bestFit="1" customWidth="1"/>
    <col min="5" max="5" width="17.625" style="55" bestFit="1" customWidth="1"/>
    <col min="6" max="6" width="17.75" style="55" customWidth="1"/>
    <col min="7" max="7" width="21.25" style="55" customWidth="1"/>
    <col min="8" max="8" width="10.5" style="55" bestFit="1" customWidth="1"/>
    <col min="9" max="9" width="11.875" style="55" bestFit="1" customWidth="1"/>
    <col min="10" max="11" width="13.5" style="55" bestFit="1" customWidth="1"/>
    <col min="12" max="12" width="12" style="55" bestFit="1" customWidth="1"/>
    <col min="13" max="13" width="13.5" style="55" bestFit="1" customWidth="1"/>
    <col min="14" max="14" width="12.75" style="55" bestFit="1" customWidth="1"/>
    <col min="15" max="16384" width="9" style="55"/>
  </cols>
  <sheetData>
    <row r="1" spans="1:8" ht="24.95" customHeight="1" thickBot="1" x14ac:dyDescent="0.25">
      <c r="B1" s="65" t="s">
        <v>16</v>
      </c>
      <c r="C1" s="65"/>
      <c r="D1" s="65"/>
      <c r="E1" s="65"/>
      <c r="F1" s="65"/>
      <c r="G1" s="65"/>
    </row>
    <row r="2" spans="1:8" ht="24.95" customHeight="1" thickTop="1" thickBot="1" x14ac:dyDescent="0.25">
      <c r="B2" s="5" t="s">
        <v>20</v>
      </c>
      <c r="C2" s="6" t="s">
        <v>12</v>
      </c>
      <c r="D2" s="6" t="s">
        <v>0</v>
      </c>
      <c r="E2" s="6" t="s">
        <v>1</v>
      </c>
      <c r="F2" s="6" t="s">
        <v>13</v>
      </c>
      <c r="G2" s="6"/>
      <c r="H2" s="7"/>
    </row>
    <row r="3" spans="1:8" ht="24.95" customHeight="1" thickBot="1" x14ac:dyDescent="0.25">
      <c r="B3" s="56"/>
      <c r="C3" s="57" t="s">
        <v>14</v>
      </c>
      <c r="D3" s="15"/>
      <c r="E3" s="15"/>
      <c r="F3" s="15">
        <v>830000</v>
      </c>
      <c r="G3" s="57"/>
      <c r="H3" s="58"/>
    </row>
    <row r="4" spans="1:8" ht="24.95" customHeight="1" thickBot="1" x14ac:dyDescent="0.25">
      <c r="A4" s="55" t="str">
        <f>IF(C4=استعلام!$B$1,COUNTIF(مصر!$C4:C$724,مصر!C4),"")</f>
        <v/>
      </c>
      <c r="B4" s="56"/>
      <c r="C4" s="60" t="s">
        <v>9</v>
      </c>
      <c r="D4" s="18"/>
      <c r="E4" s="18">
        <v>25000</v>
      </c>
      <c r="F4" s="16">
        <f t="shared" ref="F4:F54" si="0">F3+D4-E4</f>
        <v>805000</v>
      </c>
      <c r="G4" s="19">
        <v>43892</v>
      </c>
      <c r="H4" s="58"/>
    </row>
    <row r="5" spans="1:8" ht="24.95" customHeight="1" thickBot="1" x14ac:dyDescent="0.25">
      <c r="A5" s="55" t="str">
        <f>IF(C5=استعلام!$B$1,COUNTIF(مصر!$C5:C$724,مصر!C5),"")</f>
        <v/>
      </c>
      <c r="B5" s="56"/>
      <c r="C5" s="60" t="s">
        <v>10</v>
      </c>
      <c r="D5" s="18"/>
      <c r="E5" s="18">
        <v>200000</v>
      </c>
      <c r="F5" s="16">
        <f t="shared" si="0"/>
        <v>605000</v>
      </c>
      <c r="G5" s="19">
        <v>43892</v>
      </c>
      <c r="H5" s="58"/>
    </row>
    <row r="6" spans="1:8" ht="24.95" customHeight="1" thickBot="1" x14ac:dyDescent="0.25">
      <c r="A6" s="55" t="str">
        <f>IF(C6=استعلام!$B$1,COUNTIF(مصر!$C6:C$724,مصر!C6),"")</f>
        <v/>
      </c>
      <c r="B6" s="56"/>
      <c r="C6" s="60" t="s">
        <v>11</v>
      </c>
      <c r="D6" s="18"/>
      <c r="E6" s="18">
        <v>9000</v>
      </c>
      <c r="F6" s="16">
        <f t="shared" si="0"/>
        <v>596000</v>
      </c>
      <c r="G6" s="19">
        <v>43892</v>
      </c>
      <c r="H6" s="58"/>
    </row>
    <row r="7" spans="1:8" ht="24.95" customHeight="1" thickBot="1" x14ac:dyDescent="0.25">
      <c r="A7" s="55" t="str">
        <f>IF(C7=استعلام!$B$1,COUNTIF(مصر!$C7:C$724,مصر!C7),"")</f>
        <v/>
      </c>
      <c r="B7" s="56"/>
      <c r="C7" s="57" t="s">
        <v>15</v>
      </c>
      <c r="D7" s="15"/>
      <c r="E7" s="15"/>
      <c r="F7" s="16">
        <f t="shared" si="0"/>
        <v>596000</v>
      </c>
      <c r="G7" s="57"/>
      <c r="H7" s="58"/>
    </row>
    <row r="8" spans="1:8" ht="24.95" customHeight="1" thickBot="1" x14ac:dyDescent="0.25">
      <c r="A8" s="55" t="str">
        <f>IF(C8=استعلام!$B$1,COUNTIF(مصر!$C8:C$724,مصر!C8),"")</f>
        <v/>
      </c>
      <c r="B8" s="56"/>
      <c r="C8" s="60" t="s">
        <v>9</v>
      </c>
      <c r="D8" s="15"/>
      <c r="E8" s="15">
        <v>200000</v>
      </c>
      <c r="F8" s="16">
        <f t="shared" si="0"/>
        <v>396000</v>
      </c>
      <c r="G8" s="10">
        <v>43900</v>
      </c>
      <c r="H8" s="58"/>
    </row>
    <row r="9" spans="1:8" ht="24.95" customHeight="1" thickBot="1" x14ac:dyDescent="0.25">
      <c r="A9" s="55" t="str">
        <f>IF(C9=استعلام!$B$1,COUNTIF(مصر!$C9:C$724,مصر!C9),"")</f>
        <v/>
      </c>
      <c r="B9" s="56"/>
      <c r="C9" s="57" t="s">
        <v>84</v>
      </c>
      <c r="D9" s="15"/>
      <c r="E9" s="15">
        <v>50000</v>
      </c>
      <c r="F9" s="16">
        <f t="shared" si="0"/>
        <v>346000</v>
      </c>
      <c r="G9" s="57"/>
      <c r="H9" s="58"/>
    </row>
    <row r="10" spans="1:8" ht="24.95" customHeight="1" thickBot="1" x14ac:dyDescent="0.25">
      <c r="A10" s="55" t="str">
        <f>IF(C10=استعلام!$B$1,COUNTIF(مصر!$C10:C$724,مصر!C10),"")</f>
        <v/>
      </c>
      <c r="B10" s="56"/>
      <c r="C10" s="57" t="s">
        <v>28</v>
      </c>
      <c r="D10" s="15"/>
      <c r="E10" s="15">
        <v>50000</v>
      </c>
      <c r="F10" s="16">
        <f t="shared" si="0"/>
        <v>296000</v>
      </c>
      <c r="G10" s="10">
        <v>43894</v>
      </c>
      <c r="H10" s="58"/>
    </row>
    <row r="11" spans="1:8" ht="24.95" customHeight="1" thickBot="1" x14ac:dyDescent="0.25">
      <c r="A11" s="55" t="str">
        <f>IF(C11=استعلام!$B$1,COUNTIF(مصر!$C11:C$724,مصر!C11),"")</f>
        <v/>
      </c>
      <c r="B11" s="56"/>
      <c r="C11" s="57" t="s">
        <v>26</v>
      </c>
      <c r="D11" s="15"/>
      <c r="E11" s="15">
        <v>34400</v>
      </c>
      <c r="F11" s="16">
        <f t="shared" si="0"/>
        <v>261600</v>
      </c>
      <c r="G11" s="10">
        <v>43894</v>
      </c>
      <c r="H11" s="58"/>
    </row>
    <row r="12" spans="1:8" ht="24.95" customHeight="1" thickBot="1" x14ac:dyDescent="0.25">
      <c r="A12" s="55" t="str">
        <f>IF(C12=استعلام!$B$1,COUNTIF(مصر!$C12:C$724,مصر!C12),"")</f>
        <v/>
      </c>
      <c r="B12" s="56"/>
      <c r="C12" s="57" t="s">
        <v>27</v>
      </c>
      <c r="D12" s="15"/>
      <c r="E12" s="15"/>
      <c r="F12" s="16">
        <f t="shared" si="0"/>
        <v>261600</v>
      </c>
      <c r="G12" s="57"/>
      <c r="H12" s="58"/>
    </row>
    <row r="13" spans="1:8" ht="24.95" customHeight="1" thickBot="1" x14ac:dyDescent="0.25">
      <c r="A13" s="55" t="str">
        <f>IF(C13=استعلام!$B$1,COUNTIF(مصر!$C13:C$724,مصر!C13),"")</f>
        <v/>
      </c>
      <c r="B13" s="56"/>
      <c r="C13" s="57" t="s">
        <v>34</v>
      </c>
      <c r="D13" s="15"/>
      <c r="E13" s="15">
        <v>30000</v>
      </c>
      <c r="F13" s="16">
        <f t="shared" si="0"/>
        <v>231600</v>
      </c>
      <c r="G13" s="10">
        <v>43895</v>
      </c>
      <c r="H13" s="58">
        <v>272</v>
      </c>
    </row>
    <row r="14" spans="1:8" ht="24.95" customHeight="1" thickBot="1" x14ac:dyDescent="0.25">
      <c r="A14" s="55" t="str">
        <f>IF(C14=استعلام!$B$1,COUNTIF(مصر!$C14:C$724,مصر!C14),"")</f>
        <v/>
      </c>
      <c r="B14" s="56"/>
      <c r="C14" s="60" t="s">
        <v>9</v>
      </c>
      <c r="D14" s="15"/>
      <c r="E14" s="15">
        <v>15000</v>
      </c>
      <c r="F14" s="16">
        <f t="shared" si="0"/>
        <v>216600</v>
      </c>
      <c r="G14" s="10">
        <v>43895</v>
      </c>
      <c r="H14" s="58">
        <v>373</v>
      </c>
    </row>
    <row r="15" spans="1:8" ht="24.95" customHeight="1" thickBot="1" x14ac:dyDescent="0.25">
      <c r="A15" s="55" t="str">
        <f>IF(C15=استعلام!$B$1,COUNTIF(مصر!$C15:C$724,مصر!C15),"")</f>
        <v/>
      </c>
      <c r="B15" s="56"/>
      <c r="C15" s="57" t="s">
        <v>31</v>
      </c>
      <c r="D15" s="15"/>
      <c r="E15" s="15">
        <v>21079</v>
      </c>
      <c r="F15" s="16">
        <f t="shared" si="0"/>
        <v>195521</v>
      </c>
      <c r="G15" s="10">
        <v>43895</v>
      </c>
      <c r="H15" s="58">
        <v>376</v>
      </c>
    </row>
    <row r="16" spans="1:8" ht="24.95" customHeight="1" thickBot="1" x14ac:dyDescent="0.25">
      <c r="A16" s="55" t="str">
        <f>IF(C16=استعلام!$B$1,COUNTIF(مصر!$C16:C$724,مصر!C16),"")</f>
        <v/>
      </c>
      <c r="B16" s="56"/>
      <c r="C16" s="57" t="s">
        <v>30</v>
      </c>
      <c r="D16" s="15"/>
      <c r="E16" s="15">
        <v>20000</v>
      </c>
      <c r="F16" s="16">
        <f t="shared" si="0"/>
        <v>175521</v>
      </c>
      <c r="G16" s="10">
        <v>43895</v>
      </c>
      <c r="H16" s="58">
        <v>377</v>
      </c>
    </row>
    <row r="17" spans="1:14" ht="24.95" customHeight="1" thickBot="1" x14ac:dyDescent="0.25">
      <c r="A17" s="55" t="str">
        <f>IF(C17=استعلام!$B$1,COUNTIF(مصر!$C17:C$724,مصر!C17),"")</f>
        <v/>
      </c>
      <c r="B17" s="56"/>
      <c r="C17" s="57" t="s">
        <v>32</v>
      </c>
      <c r="D17" s="15"/>
      <c r="E17" s="15">
        <v>40000</v>
      </c>
      <c r="F17" s="16">
        <f t="shared" si="0"/>
        <v>135521</v>
      </c>
      <c r="G17" s="10">
        <v>43895</v>
      </c>
      <c r="H17" s="58">
        <v>378</v>
      </c>
    </row>
    <row r="18" spans="1:14" ht="24.95" customHeight="1" thickBot="1" x14ac:dyDescent="0.25">
      <c r="A18" s="55" t="str">
        <f>IF(C18=استعلام!$B$1,COUNTIF(مصر!$C18:C$724,مصر!C18),"")</f>
        <v/>
      </c>
      <c r="B18" s="56"/>
      <c r="C18" s="57" t="s">
        <v>61</v>
      </c>
      <c r="D18" s="15"/>
      <c r="E18" s="15">
        <v>30000</v>
      </c>
      <c r="F18" s="16">
        <f t="shared" si="0"/>
        <v>105521</v>
      </c>
      <c r="G18" s="57"/>
      <c r="H18" s="58"/>
    </row>
    <row r="19" spans="1:14" ht="24.95" customHeight="1" thickBot="1" x14ac:dyDescent="0.25">
      <c r="A19" s="55" t="str">
        <f>IF(C19=استعلام!$B$1,COUNTIF(مصر!$C19:C$724,مصر!C19),"")</f>
        <v/>
      </c>
      <c r="B19" s="56"/>
      <c r="C19" s="57" t="s">
        <v>84</v>
      </c>
      <c r="D19" s="15">
        <v>150000</v>
      </c>
      <c r="E19" s="15"/>
      <c r="F19" s="16">
        <f t="shared" si="0"/>
        <v>255521</v>
      </c>
      <c r="G19" s="57"/>
      <c r="H19" s="58"/>
    </row>
    <row r="20" spans="1:14" ht="24.95" customHeight="1" thickBot="1" x14ac:dyDescent="0.25">
      <c r="A20" s="55" t="str">
        <f>IF(C20=استعلام!$B$1,COUNTIF(مصر!$C20:C$724,مصر!C20),"")</f>
        <v/>
      </c>
      <c r="B20" s="56"/>
      <c r="C20" s="57" t="s">
        <v>25</v>
      </c>
      <c r="D20" s="15"/>
      <c r="E20" s="15">
        <v>100000</v>
      </c>
      <c r="F20" s="16">
        <f t="shared" si="0"/>
        <v>155521</v>
      </c>
      <c r="G20" s="10">
        <v>43899</v>
      </c>
      <c r="H20" s="58"/>
    </row>
    <row r="21" spans="1:14" ht="24.95" customHeight="1" thickBot="1" x14ac:dyDescent="0.25">
      <c r="A21" s="55" t="str">
        <f>IF(C21=استعلام!$B$1,COUNTIF(مصر!$C21:C$724,مصر!C21),"")</f>
        <v/>
      </c>
      <c r="B21" s="56"/>
      <c r="C21" s="57" t="s">
        <v>84</v>
      </c>
      <c r="D21" s="15"/>
      <c r="E21" s="15">
        <v>45000</v>
      </c>
      <c r="F21" s="16">
        <f t="shared" si="0"/>
        <v>110521</v>
      </c>
      <c r="G21" s="57"/>
      <c r="H21" s="58"/>
    </row>
    <row r="22" spans="1:14" ht="24.95" customHeight="1" thickBot="1" x14ac:dyDescent="0.25">
      <c r="A22" s="55" t="str">
        <f>IF(C22=استعلام!$B$1,COUNTIF(مصر!$C22:C$724,مصر!C22),"")</f>
        <v/>
      </c>
      <c r="B22" s="56"/>
      <c r="C22" s="60" t="s">
        <v>9</v>
      </c>
      <c r="D22" s="15"/>
      <c r="E22" s="15">
        <v>80000</v>
      </c>
      <c r="F22" s="16">
        <f t="shared" si="0"/>
        <v>30521</v>
      </c>
      <c r="G22" s="10">
        <v>43901</v>
      </c>
      <c r="H22" s="58"/>
    </row>
    <row r="23" spans="1:14" ht="24.95" customHeight="1" thickBot="1" x14ac:dyDescent="0.25">
      <c r="A23" s="55" t="str">
        <f>IF(C23=استعلام!$B$1,COUNTIF(مصر!$C23:C$724,مصر!C23),"")</f>
        <v/>
      </c>
      <c r="B23" s="56"/>
      <c r="C23" s="60" t="s">
        <v>9</v>
      </c>
      <c r="D23" s="15">
        <v>10000</v>
      </c>
      <c r="E23" s="15"/>
      <c r="F23" s="16">
        <f t="shared" si="0"/>
        <v>40521</v>
      </c>
      <c r="G23" s="57"/>
      <c r="H23" s="58"/>
    </row>
    <row r="24" spans="1:14" ht="39.75" customHeight="1" thickBot="1" x14ac:dyDescent="0.25">
      <c r="A24" s="55" t="str">
        <f>IF(C24=استعلام!$B$1,COUNTIF(مصر!$C24:C$724,مصر!C24),"")</f>
        <v/>
      </c>
      <c r="B24" s="56"/>
      <c r="C24" s="9" t="s">
        <v>42</v>
      </c>
      <c r="D24" s="15">
        <v>560000</v>
      </c>
      <c r="E24" s="15"/>
      <c r="F24" s="16">
        <f t="shared" si="0"/>
        <v>600521</v>
      </c>
      <c r="G24" s="57"/>
      <c r="H24" s="58"/>
    </row>
    <row r="25" spans="1:14" ht="24.95" customHeight="1" thickBot="1" x14ac:dyDescent="0.25">
      <c r="A25" s="55" t="str">
        <f>IF(C25=استعلام!$B$1,COUNTIF(مصر!$C25:C$724,مصر!C25),"")</f>
        <v/>
      </c>
      <c r="B25" s="56"/>
      <c r="C25" s="57" t="s">
        <v>41</v>
      </c>
      <c r="D25" s="15"/>
      <c r="E25" s="15">
        <v>200000</v>
      </c>
      <c r="F25" s="16">
        <f t="shared" si="0"/>
        <v>400521</v>
      </c>
      <c r="G25" s="10">
        <v>43906</v>
      </c>
      <c r="H25" s="58"/>
    </row>
    <row r="26" spans="1:14" ht="24.95" customHeight="1" thickBot="1" x14ac:dyDescent="0.25">
      <c r="A26" s="55" t="str">
        <f>IF(C26=استعلام!$B$1,COUNTIF(مصر!$C26:C$724,مصر!C26),"")</f>
        <v/>
      </c>
      <c r="B26" s="56"/>
      <c r="C26" s="57" t="s">
        <v>32</v>
      </c>
      <c r="D26" s="15"/>
      <c r="E26" s="15"/>
      <c r="F26" s="16">
        <f t="shared" si="0"/>
        <v>400521</v>
      </c>
      <c r="G26" s="57"/>
      <c r="H26" s="58"/>
    </row>
    <row r="27" spans="1:14" ht="24.95" customHeight="1" thickBot="1" x14ac:dyDescent="0.25">
      <c r="A27" s="55" t="str">
        <f>IF(C27=استعلام!$B$1,COUNTIF(مصر!$C27:C$724,مصر!C27),"")</f>
        <v/>
      </c>
      <c r="B27" s="56"/>
      <c r="C27" s="57" t="s">
        <v>25</v>
      </c>
      <c r="D27" s="15"/>
      <c r="E27" s="15">
        <v>100000</v>
      </c>
      <c r="F27" s="16">
        <f t="shared" si="0"/>
        <v>300521</v>
      </c>
      <c r="G27" s="10">
        <v>43907</v>
      </c>
      <c r="H27" s="58"/>
    </row>
    <row r="28" spans="1:14" s="21" customFormat="1" ht="24.95" customHeight="1" thickBot="1" x14ac:dyDescent="0.25">
      <c r="A28" s="55" t="str">
        <f>IF(C28=استعلام!$B$1,COUNTIF(مصر!$C28:C$724,مصر!C28),"")</f>
        <v/>
      </c>
      <c r="B28" s="27"/>
      <c r="C28" s="28" t="s">
        <v>43</v>
      </c>
      <c r="D28" s="29"/>
      <c r="E28" s="29"/>
      <c r="F28" s="16">
        <f t="shared" si="0"/>
        <v>300521</v>
      </c>
      <c r="G28" s="28"/>
      <c r="H28" s="30"/>
    </row>
    <row r="29" spans="1:14" ht="24.95" customHeight="1" thickBot="1" x14ac:dyDescent="0.25">
      <c r="A29" s="55" t="str">
        <f>IF(C29=استعلام!$B$1,COUNTIF(مصر!$C29:C$724,مصر!C29),"")</f>
        <v/>
      </c>
      <c r="B29" s="56"/>
      <c r="C29" s="57" t="s">
        <v>45</v>
      </c>
      <c r="D29" s="15">
        <v>1408466</v>
      </c>
      <c r="E29" s="15"/>
      <c r="F29" s="16">
        <f t="shared" si="0"/>
        <v>1708987</v>
      </c>
      <c r="G29" s="57"/>
      <c r="H29" s="58"/>
      <c r="I29" s="31"/>
      <c r="N29" s="31">
        <f>F29+I3</f>
        <v>1708987</v>
      </c>
    </row>
    <row r="30" spans="1:14" ht="24.95" customHeight="1" thickBot="1" x14ac:dyDescent="0.25">
      <c r="A30" s="55" t="str">
        <f>IF(C30=استعلام!$B$1,COUNTIF(مصر!$C30:C$724,مصر!C30),"")</f>
        <v/>
      </c>
      <c r="B30" s="56"/>
      <c r="C30" s="57" t="s">
        <v>50</v>
      </c>
      <c r="D30" s="15"/>
      <c r="E30" s="15">
        <v>30000</v>
      </c>
      <c r="F30" s="16">
        <f t="shared" si="0"/>
        <v>1678987</v>
      </c>
      <c r="G30" s="10">
        <v>43908</v>
      </c>
      <c r="H30" s="58">
        <v>384</v>
      </c>
      <c r="I30" s="31"/>
      <c r="N30" s="31"/>
    </row>
    <row r="31" spans="1:14" ht="24.95" customHeight="1" thickBot="1" x14ac:dyDescent="0.25">
      <c r="A31" s="55" t="str">
        <f>IF(C31=استعلام!$B$1,COUNTIF(مصر!$C31:C$724,مصر!C31),"")</f>
        <v/>
      </c>
      <c r="B31" s="56"/>
      <c r="C31" s="57" t="s">
        <v>49</v>
      </c>
      <c r="D31" s="15"/>
      <c r="E31" s="15">
        <v>100000</v>
      </c>
      <c r="F31" s="16">
        <f t="shared" si="0"/>
        <v>1578987</v>
      </c>
      <c r="G31" s="10">
        <v>43908</v>
      </c>
      <c r="H31" s="58">
        <v>385</v>
      </c>
    </row>
    <row r="32" spans="1:14" ht="24.95" customHeight="1" thickBot="1" x14ac:dyDescent="0.25">
      <c r="A32" s="55" t="str">
        <f>IF(C32=استعلام!$B$1,COUNTIF(مصر!$C32:C$724,مصر!C32),"")</f>
        <v/>
      </c>
      <c r="B32" s="56"/>
      <c r="C32" s="57" t="s">
        <v>48</v>
      </c>
      <c r="D32" s="15"/>
      <c r="E32" s="15">
        <v>120000</v>
      </c>
      <c r="F32" s="16">
        <f t="shared" si="0"/>
        <v>1458987</v>
      </c>
      <c r="G32" s="10">
        <v>43908</v>
      </c>
      <c r="H32" s="58">
        <v>386</v>
      </c>
    </row>
    <row r="33" spans="1:8" ht="24.95" customHeight="1" thickBot="1" x14ac:dyDescent="0.25">
      <c r="A33" s="55" t="str">
        <f>IF(C33=استعلام!$B$1,COUNTIF(مصر!$C33:C$724,مصر!C33),"")</f>
        <v/>
      </c>
      <c r="B33" s="56"/>
      <c r="C33" s="57" t="s">
        <v>47</v>
      </c>
      <c r="D33" s="15"/>
      <c r="E33" s="15">
        <v>200000</v>
      </c>
      <c r="F33" s="16">
        <f t="shared" si="0"/>
        <v>1258987</v>
      </c>
      <c r="G33" s="10">
        <v>43908</v>
      </c>
      <c r="H33" s="58">
        <v>432</v>
      </c>
    </row>
    <row r="34" spans="1:8" ht="24.95" customHeight="1" thickBot="1" x14ac:dyDescent="0.25">
      <c r="A34" s="55" t="str">
        <f>IF(C34=استعلام!$B$1,COUNTIF(مصر!$C34:C$724,مصر!C34),"")</f>
        <v/>
      </c>
      <c r="B34" s="56"/>
      <c r="C34" s="57" t="s">
        <v>51</v>
      </c>
      <c r="D34" s="15"/>
      <c r="E34" s="15">
        <v>500000</v>
      </c>
      <c r="F34" s="16">
        <f t="shared" si="0"/>
        <v>758987</v>
      </c>
      <c r="G34" s="10">
        <v>43909</v>
      </c>
      <c r="H34" s="58">
        <v>389</v>
      </c>
    </row>
    <row r="35" spans="1:8" ht="24.95" customHeight="1" thickBot="1" x14ac:dyDescent="0.25">
      <c r="A35" s="55" t="str">
        <f>IF(C35=استعلام!$B$1,COUNTIF(مصر!$C35:C$724,مصر!C35),"")</f>
        <v/>
      </c>
      <c r="B35" s="56"/>
      <c r="C35" s="57" t="s">
        <v>25</v>
      </c>
      <c r="D35" s="15"/>
      <c r="E35" s="15">
        <v>100000</v>
      </c>
      <c r="F35" s="16">
        <f t="shared" si="0"/>
        <v>658987</v>
      </c>
      <c r="G35" s="10">
        <v>43909</v>
      </c>
      <c r="H35" s="58">
        <v>390</v>
      </c>
    </row>
    <row r="36" spans="1:8" ht="24.95" customHeight="1" thickBot="1" x14ac:dyDescent="0.25">
      <c r="A36" s="55" t="str">
        <f>IF(C36=استعلام!$B$1,COUNTIF(مصر!$C36:C$724,مصر!C36),"")</f>
        <v/>
      </c>
      <c r="B36" s="56"/>
      <c r="C36" s="57" t="s">
        <v>33</v>
      </c>
      <c r="D36" s="15"/>
      <c r="E36" s="15">
        <v>150000</v>
      </c>
      <c r="F36" s="16">
        <f t="shared" si="0"/>
        <v>508987</v>
      </c>
      <c r="G36" s="3">
        <v>43910</v>
      </c>
    </row>
    <row r="37" spans="1:8" ht="24.95" customHeight="1" thickBot="1" x14ac:dyDescent="0.25">
      <c r="A37" s="55" t="str">
        <f>IF(C37=استعلام!$B$1,COUNTIF(مصر!$C37:C$724,مصر!C37),"")</f>
        <v/>
      </c>
      <c r="B37" s="56"/>
      <c r="C37" s="57" t="s">
        <v>37</v>
      </c>
      <c r="D37" s="15"/>
      <c r="E37" s="15">
        <v>70000</v>
      </c>
      <c r="F37" s="16">
        <f t="shared" si="0"/>
        <v>438987</v>
      </c>
      <c r="G37" s="3">
        <v>43910</v>
      </c>
      <c r="H37" s="55">
        <v>379</v>
      </c>
    </row>
    <row r="38" spans="1:8" ht="24.95" customHeight="1" thickBot="1" x14ac:dyDescent="0.25">
      <c r="A38" s="55" t="str">
        <f>IF(C38=استعلام!$B$1,COUNTIF(مصر!$C38:C$724,مصر!C38),"")</f>
        <v/>
      </c>
      <c r="B38" s="56"/>
      <c r="C38" s="57" t="s">
        <v>52</v>
      </c>
      <c r="D38" s="15"/>
      <c r="E38" s="15">
        <v>100000</v>
      </c>
      <c r="F38" s="16">
        <f t="shared" si="0"/>
        <v>338987</v>
      </c>
      <c r="G38" s="10">
        <v>43912</v>
      </c>
      <c r="H38" s="58">
        <v>392</v>
      </c>
    </row>
    <row r="39" spans="1:8" ht="24.95" customHeight="1" thickBot="1" x14ac:dyDescent="0.25">
      <c r="A39" s="55" t="str">
        <f>IF(C39=استعلام!$B$1,COUNTIF(مصر!$C39:C$724,مصر!C39),"")</f>
        <v/>
      </c>
      <c r="B39" s="56"/>
      <c r="C39" s="57" t="s">
        <v>53</v>
      </c>
      <c r="D39" s="15"/>
      <c r="E39" s="15">
        <v>200000</v>
      </c>
      <c r="F39" s="16">
        <f t="shared" si="0"/>
        <v>138987</v>
      </c>
      <c r="G39" s="10">
        <v>43913</v>
      </c>
      <c r="H39" s="58"/>
    </row>
    <row r="40" spans="1:8" ht="24.95" customHeight="1" thickBot="1" x14ac:dyDescent="0.25">
      <c r="A40" s="55" t="str">
        <f>IF(C40=استعلام!$B$1,COUNTIF(مصر!$C40:C$724,مصر!C40),"")</f>
        <v/>
      </c>
      <c r="B40" s="56"/>
      <c r="C40" s="57" t="s">
        <v>54</v>
      </c>
      <c r="D40" s="15"/>
      <c r="E40" s="15">
        <v>80000</v>
      </c>
      <c r="F40" s="16">
        <f t="shared" si="0"/>
        <v>58987</v>
      </c>
      <c r="G40" s="10">
        <v>43914</v>
      </c>
      <c r="H40" s="58">
        <v>393</v>
      </c>
    </row>
    <row r="41" spans="1:8" ht="24.95" customHeight="1" thickBot="1" x14ac:dyDescent="0.25">
      <c r="A41" s="55" t="str">
        <f>IF(C41=استعلام!$B$1,COUNTIF(مصر!$C41:C$724,مصر!C41),"")</f>
        <v/>
      </c>
      <c r="B41" s="56"/>
      <c r="C41" s="57" t="s">
        <v>40</v>
      </c>
      <c r="D41" s="15"/>
      <c r="E41" s="15">
        <v>20000</v>
      </c>
      <c r="F41" s="16">
        <f t="shared" si="0"/>
        <v>38987</v>
      </c>
      <c r="G41" s="10">
        <v>43915</v>
      </c>
      <c r="H41" s="58"/>
    </row>
    <row r="42" spans="1:8" ht="24.95" customHeight="1" thickBot="1" x14ac:dyDescent="0.25">
      <c r="A42" s="55" t="str">
        <f>IF(C42=استعلام!$B$1,COUNTIF(مصر!$C42:C$724,مصر!C42),"")</f>
        <v/>
      </c>
      <c r="B42" s="56"/>
      <c r="C42" s="57" t="s">
        <v>56</v>
      </c>
      <c r="D42" s="15"/>
      <c r="E42" s="15">
        <v>405</v>
      </c>
      <c r="F42" s="16">
        <f t="shared" si="0"/>
        <v>38582</v>
      </c>
      <c r="G42" s="57"/>
      <c r="H42" s="58"/>
    </row>
    <row r="43" spans="1:8" ht="24.95" customHeight="1" thickBot="1" x14ac:dyDescent="0.25">
      <c r="A43" s="55" t="str">
        <f>IF(C43=استعلام!$B$1,COUNTIF(مصر!$C43:C$724,مصر!C43),"")</f>
        <v/>
      </c>
      <c r="B43" s="56"/>
      <c r="C43" s="57" t="s">
        <v>62</v>
      </c>
      <c r="D43" s="15">
        <v>53744.74</v>
      </c>
      <c r="E43" s="15"/>
      <c r="F43" s="16">
        <f t="shared" si="0"/>
        <v>92326.739999999991</v>
      </c>
      <c r="G43" s="57"/>
      <c r="H43" s="58"/>
    </row>
    <row r="44" spans="1:8" ht="24.95" customHeight="1" thickBot="1" x14ac:dyDescent="0.25">
      <c r="A44" s="55" t="str">
        <f>IF(C44=استعلام!$B$1,COUNTIF(مصر!$C44:C$724,مصر!C44),"")</f>
        <v/>
      </c>
      <c r="B44" s="56"/>
      <c r="C44" s="57" t="s">
        <v>63</v>
      </c>
      <c r="D44" s="15"/>
      <c r="E44" s="15">
        <v>6020</v>
      </c>
      <c r="F44" s="16">
        <f t="shared" si="0"/>
        <v>86306.739999999991</v>
      </c>
      <c r="G44" s="57"/>
      <c r="H44" s="58"/>
    </row>
    <row r="45" spans="1:8" ht="24.95" customHeight="1" thickBot="1" x14ac:dyDescent="0.25">
      <c r="A45" s="55" t="str">
        <f>IF(C45=استعلام!$B$1,COUNTIF(مصر!$C45:C$724,مصر!C45),"")</f>
        <v/>
      </c>
      <c r="B45" s="56"/>
      <c r="C45" s="57" t="s">
        <v>64</v>
      </c>
      <c r="D45" s="15">
        <v>2000000</v>
      </c>
      <c r="E45" s="15"/>
      <c r="F45" s="16">
        <f t="shared" si="0"/>
        <v>2086306.74</v>
      </c>
      <c r="G45" s="10">
        <v>43937</v>
      </c>
      <c r="H45" s="58" t="s">
        <v>55</v>
      </c>
    </row>
    <row r="46" spans="1:8" ht="24.95" customHeight="1" thickBot="1" x14ac:dyDescent="0.25">
      <c r="A46" s="55" t="str">
        <f>IF(C46=استعلام!$B$1,COUNTIF(مصر!$C46:C$724,مصر!C46),"")</f>
        <v/>
      </c>
      <c r="B46" s="56"/>
      <c r="C46" s="57" t="s">
        <v>56</v>
      </c>
      <c r="D46" s="15"/>
      <c r="E46" s="15">
        <v>200000</v>
      </c>
      <c r="F46" s="16">
        <f t="shared" si="0"/>
        <v>1886306.74</v>
      </c>
      <c r="G46" s="10">
        <v>43943</v>
      </c>
      <c r="H46" s="58">
        <v>404</v>
      </c>
    </row>
    <row r="47" spans="1:8" ht="24.95" customHeight="1" thickBot="1" x14ac:dyDescent="0.25">
      <c r="A47" s="55" t="str">
        <f>IF(C47=استعلام!$B$1,COUNTIF(مصر!$C47:C$724,مصر!C47),"")</f>
        <v/>
      </c>
      <c r="B47" s="56"/>
      <c r="C47" s="57" t="s">
        <v>29</v>
      </c>
      <c r="D47" s="15"/>
      <c r="E47" s="15">
        <v>100000</v>
      </c>
      <c r="F47" s="16">
        <f t="shared" si="0"/>
        <v>1786306.74</v>
      </c>
      <c r="G47" s="10">
        <v>43943</v>
      </c>
      <c r="H47" s="58">
        <v>405</v>
      </c>
    </row>
    <row r="48" spans="1:8" ht="24.95" customHeight="1" thickBot="1" x14ac:dyDescent="0.25">
      <c r="A48" s="55" t="str">
        <f>IF(C48=استعلام!$B$1,COUNTIF(مصر!$C48:C$724,مصر!C48),"")</f>
        <v/>
      </c>
      <c r="B48" s="56"/>
      <c r="C48" s="57" t="s">
        <v>57</v>
      </c>
      <c r="D48" s="15"/>
      <c r="E48" s="15">
        <v>50000</v>
      </c>
      <c r="F48" s="16">
        <f t="shared" si="0"/>
        <v>1736306.74</v>
      </c>
      <c r="G48" s="10">
        <v>43943</v>
      </c>
      <c r="H48" s="58">
        <v>406</v>
      </c>
    </row>
    <row r="49" spans="1:8" ht="24.95" customHeight="1" thickBot="1" x14ac:dyDescent="0.25">
      <c r="A49" s="55" t="str">
        <f>IF(C49=استعلام!$B$1,COUNTIF(مصر!$C49:C$724,مصر!C49),"")</f>
        <v/>
      </c>
      <c r="B49" s="56"/>
      <c r="C49" s="57" t="s">
        <v>58</v>
      </c>
      <c r="D49" s="15"/>
      <c r="E49" s="15">
        <v>35000</v>
      </c>
      <c r="F49" s="16">
        <f t="shared" si="0"/>
        <v>1701306.74</v>
      </c>
      <c r="G49" s="10">
        <v>43943</v>
      </c>
      <c r="H49" s="58">
        <v>407</v>
      </c>
    </row>
    <row r="50" spans="1:8" ht="24.95" customHeight="1" thickBot="1" x14ac:dyDescent="0.25">
      <c r="A50" s="55" t="str">
        <f>IF(C50=استعلام!$B$1,COUNTIF(مصر!$C50:C$724,مصر!C50),"")</f>
        <v/>
      </c>
      <c r="B50" s="56"/>
      <c r="C50" s="57" t="s">
        <v>59</v>
      </c>
      <c r="D50" s="15"/>
      <c r="E50" s="15">
        <v>35000</v>
      </c>
      <c r="F50" s="16">
        <f t="shared" si="0"/>
        <v>1666306.74</v>
      </c>
      <c r="G50" s="10">
        <v>43943</v>
      </c>
      <c r="H50" s="58">
        <v>408</v>
      </c>
    </row>
    <row r="51" spans="1:8" ht="24.95" customHeight="1" thickBot="1" x14ac:dyDescent="0.25">
      <c r="A51" s="55" t="str">
        <f>IF(C51=استعلام!$B$1,COUNTIF(مصر!$C51:C$724,مصر!C51),"")</f>
        <v/>
      </c>
      <c r="B51" s="56"/>
      <c r="C51" s="57" t="s">
        <v>60</v>
      </c>
      <c r="D51" s="15"/>
      <c r="E51" s="15">
        <v>83000</v>
      </c>
      <c r="F51" s="16">
        <f t="shared" si="0"/>
        <v>1583306.74</v>
      </c>
      <c r="G51" s="10">
        <v>43943</v>
      </c>
      <c r="H51" s="58">
        <v>409</v>
      </c>
    </row>
    <row r="52" spans="1:8" ht="24.95" customHeight="1" thickBot="1" x14ac:dyDescent="0.25">
      <c r="A52" s="55" t="str">
        <f>IF(C52=استعلام!$B$1,COUNTIF(مصر!$C52:C$724,مصر!C52),"")</f>
        <v/>
      </c>
      <c r="B52" s="56"/>
      <c r="C52" s="57" t="s">
        <v>61</v>
      </c>
      <c r="D52" s="15"/>
      <c r="E52" s="15">
        <v>200000</v>
      </c>
      <c r="F52" s="16">
        <f t="shared" si="0"/>
        <v>1383306.74</v>
      </c>
      <c r="G52" s="10">
        <v>43943</v>
      </c>
      <c r="H52" s="58">
        <v>410</v>
      </c>
    </row>
    <row r="53" spans="1:8" ht="24.95" customHeight="1" thickBot="1" x14ac:dyDescent="0.25">
      <c r="A53" s="55" t="str">
        <f>IF(C53=استعلام!$B$1,COUNTIF(مصر!$C53:C$724,مصر!C53),"")</f>
        <v/>
      </c>
      <c r="B53" s="56"/>
      <c r="C53" s="57" t="s">
        <v>65</v>
      </c>
      <c r="D53" s="15"/>
      <c r="E53" s="15">
        <v>1275000</v>
      </c>
      <c r="F53" s="16">
        <f t="shared" si="0"/>
        <v>108306.73999999999</v>
      </c>
      <c r="G53" s="10">
        <v>43943</v>
      </c>
      <c r="H53" s="58" t="s">
        <v>55</v>
      </c>
    </row>
    <row r="54" spans="1:8" ht="24.95" customHeight="1" thickBot="1" x14ac:dyDescent="0.25">
      <c r="A54" s="55" t="str">
        <f>IF(C54=استعلام!$B$1,COUNTIF(مصر!$C54:C$724,مصر!C54),"")</f>
        <v/>
      </c>
      <c r="B54" s="56"/>
      <c r="C54" s="57" t="s">
        <v>67</v>
      </c>
      <c r="D54" s="15"/>
      <c r="E54" s="15">
        <v>120</v>
      </c>
      <c r="F54" s="16">
        <f t="shared" si="0"/>
        <v>108186.73999999999</v>
      </c>
      <c r="G54" s="10"/>
      <c r="H54" s="58"/>
    </row>
    <row r="55" spans="1:8" ht="24.95" customHeight="1" x14ac:dyDescent="0.2">
      <c r="C55" s="59"/>
      <c r="D55" s="20"/>
      <c r="E55" s="20"/>
      <c r="F55" s="35"/>
      <c r="G55" s="22"/>
    </row>
    <row r="56" spans="1:8" ht="24.95" customHeight="1" x14ac:dyDescent="0.2">
      <c r="C56" s="59"/>
      <c r="D56" s="20"/>
      <c r="E56" s="20"/>
      <c r="F56" s="35"/>
      <c r="G56" s="22"/>
    </row>
    <row r="57" spans="1:8" ht="24.95" customHeight="1" x14ac:dyDescent="0.2">
      <c r="C57" s="59"/>
      <c r="D57" s="20"/>
      <c r="E57" s="20"/>
      <c r="F57" s="35"/>
      <c r="G57" s="22"/>
    </row>
    <row r="58" spans="1:8" ht="24.95" customHeight="1" x14ac:dyDescent="0.2">
      <c r="C58" s="59"/>
      <c r="D58" s="20"/>
      <c r="E58" s="20"/>
      <c r="F58" s="35"/>
      <c r="G58" s="22"/>
      <c r="H58" s="59"/>
    </row>
    <row r="59" spans="1:8" ht="24.95" customHeight="1" x14ac:dyDescent="0.2">
      <c r="C59" s="59"/>
      <c r="D59" s="20"/>
      <c r="E59" s="20"/>
      <c r="F59" s="35"/>
      <c r="G59" s="22"/>
      <c r="H59" s="59"/>
    </row>
    <row r="60" spans="1:8" ht="24.95" customHeight="1" x14ac:dyDescent="0.2">
      <c r="C60" s="59"/>
      <c r="D60" s="20"/>
      <c r="E60" s="20"/>
      <c r="F60" s="35"/>
      <c r="G60" s="22"/>
      <c r="H60" s="59"/>
    </row>
    <row r="61" spans="1:8" ht="24.95" customHeight="1" x14ac:dyDescent="0.2">
      <c r="C61" s="59"/>
      <c r="D61" s="20"/>
      <c r="E61" s="20"/>
      <c r="F61" s="35"/>
      <c r="G61" s="22"/>
      <c r="H61" s="59"/>
    </row>
    <row r="62" spans="1:8" ht="24.95" customHeight="1" x14ac:dyDescent="0.2">
      <c r="C62" s="59"/>
      <c r="D62" s="20"/>
      <c r="E62" s="20"/>
      <c r="F62" s="35"/>
      <c r="G62" s="22"/>
      <c r="H62" s="59"/>
    </row>
    <row r="63" spans="1:8" ht="24.95" customHeight="1" x14ac:dyDescent="0.2">
      <c r="C63" s="59"/>
      <c r="D63" s="20"/>
      <c r="E63" s="20"/>
      <c r="F63" s="35"/>
      <c r="G63" s="22"/>
      <c r="H63" s="59"/>
    </row>
    <row r="64" spans="1:8" ht="24.95" customHeight="1" x14ac:dyDescent="0.2">
      <c r="C64" s="59"/>
      <c r="D64" s="20"/>
      <c r="E64" s="20"/>
      <c r="F64" s="35"/>
      <c r="G64" s="22"/>
      <c r="H64" s="59"/>
    </row>
    <row r="65" spans="2:8" ht="24.95" customHeight="1" x14ac:dyDescent="0.2">
      <c r="C65" s="59"/>
      <c r="D65" s="20"/>
      <c r="E65" s="20"/>
      <c r="F65" s="35"/>
      <c r="G65" s="22"/>
      <c r="H65" s="59"/>
    </row>
    <row r="66" spans="2:8" ht="24.95" customHeight="1" x14ac:dyDescent="0.2">
      <c r="C66" s="59"/>
      <c r="D66" s="20"/>
      <c r="E66" s="20"/>
      <c r="F66" s="35"/>
      <c r="G66" s="22"/>
      <c r="H66" s="59"/>
    </row>
    <row r="67" spans="2:8" ht="24.95" customHeight="1" x14ac:dyDescent="0.2">
      <c r="C67" s="59"/>
      <c r="D67" s="20"/>
      <c r="E67" s="20"/>
      <c r="F67" s="35"/>
      <c r="G67" s="22"/>
      <c r="H67" s="59"/>
    </row>
    <row r="68" spans="2:8" ht="24.95" customHeight="1" x14ac:dyDescent="0.2">
      <c r="C68" s="59"/>
      <c r="D68" s="20"/>
      <c r="E68" s="20"/>
      <c r="F68" s="35"/>
      <c r="G68" s="22"/>
      <c r="H68" s="59"/>
    </row>
    <row r="69" spans="2:8" ht="24.95" customHeight="1" x14ac:dyDescent="0.2">
      <c r="C69" s="59"/>
      <c r="D69" s="20"/>
      <c r="E69" s="20"/>
      <c r="F69" s="35"/>
      <c r="G69" s="22"/>
      <c r="H69" s="59"/>
    </row>
    <row r="70" spans="2:8" ht="24.95" customHeight="1" x14ac:dyDescent="0.2">
      <c r="C70" s="59"/>
      <c r="D70" s="20"/>
      <c r="E70" s="20"/>
      <c r="F70" s="35"/>
      <c r="G70" s="22"/>
      <c r="H70" s="59"/>
    </row>
    <row r="71" spans="2:8" ht="24.95" customHeight="1" thickBot="1" x14ac:dyDescent="0.25">
      <c r="C71" s="59"/>
      <c r="D71" s="20"/>
      <c r="E71" s="20"/>
      <c r="F71" s="35"/>
      <c r="G71" s="22"/>
      <c r="H71" s="59"/>
    </row>
    <row r="72" spans="2:8" s="37" customFormat="1" ht="24.95" customHeight="1" thickBot="1" x14ac:dyDescent="0.25">
      <c r="B72" s="36"/>
      <c r="C72" s="59"/>
      <c r="D72" s="20"/>
      <c r="E72" s="20"/>
      <c r="F72" s="35"/>
      <c r="G72" s="22"/>
      <c r="H72" s="59"/>
    </row>
    <row r="73" spans="2:8" s="37" customFormat="1" ht="24.95" customHeight="1" thickBot="1" x14ac:dyDescent="0.25">
      <c r="B73" s="36"/>
      <c r="C73" s="59"/>
      <c r="D73" s="20"/>
      <c r="E73" s="20"/>
      <c r="F73" s="35"/>
      <c r="G73" s="22"/>
      <c r="H73" s="59"/>
    </row>
    <row r="74" spans="2:8" s="37" customFormat="1" ht="24.95" customHeight="1" thickBot="1" x14ac:dyDescent="0.25">
      <c r="B74" s="36"/>
      <c r="C74" s="59"/>
      <c r="D74" s="20"/>
      <c r="E74" s="20"/>
      <c r="F74" s="35"/>
      <c r="G74" s="22"/>
      <c r="H74" s="59"/>
    </row>
    <row r="75" spans="2:8" s="37" customFormat="1" ht="24.95" customHeight="1" thickBot="1" x14ac:dyDescent="0.25">
      <c r="B75" s="36"/>
      <c r="C75" s="55"/>
      <c r="D75" s="55"/>
      <c r="E75" s="55"/>
      <c r="F75" s="55"/>
      <c r="G75" s="55"/>
      <c r="H75" s="55"/>
    </row>
    <row r="76" spans="2:8" s="37" customFormat="1" ht="24.95" customHeight="1" thickBot="1" x14ac:dyDescent="0.25">
      <c r="B76" s="36"/>
      <c r="C76" s="66" t="s">
        <v>68</v>
      </c>
      <c r="D76" s="66"/>
      <c r="E76" s="66"/>
      <c r="F76" s="66"/>
      <c r="G76" s="66"/>
      <c r="H76" s="67"/>
    </row>
    <row r="77" spans="2:8" s="37" customFormat="1" ht="24.95" customHeight="1" thickBot="1" x14ac:dyDescent="0.25">
      <c r="B77" s="36"/>
      <c r="C77" s="60" t="s">
        <v>69</v>
      </c>
      <c r="D77" s="60" t="s">
        <v>70</v>
      </c>
      <c r="E77" s="60" t="s">
        <v>71</v>
      </c>
      <c r="F77" s="60" t="s">
        <v>13</v>
      </c>
      <c r="G77" s="60" t="s">
        <v>2</v>
      </c>
      <c r="H77" s="61"/>
    </row>
    <row r="78" spans="2:8" s="37" customFormat="1" ht="24.95" customHeight="1" thickBot="1" x14ac:dyDescent="0.25">
      <c r="B78" s="36"/>
      <c r="C78" s="60" t="s">
        <v>72</v>
      </c>
      <c r="D78" s="18">
        <v>4001364</v>
      </c>
      <c r="E78" s="18"/>
      <c r="F78" s="18">
        <f>D78</f>
        <v>4001364</v>
      </c>
      <c r="G78" s="60"/>
      <c r="H78" s="61"/>
    </row>
    <row r="79" spans="2:8" s="37" customFormat="1" ht="24.95" customHeight="1" thickBot="1" x14ac:dyDescent="0.25">
      <c r="B79" s="36"/>
      <c r="C79" s="60" t="s">
        <v>73</v>
      </c>
      <c r="D79" s="18">
        <v>7486822</v>
      </c>
      <c r="E79" s="18"/>
      <c r="F79" s="18">
        <f>F78+D79-E79</f>
        <v>11488186</v>
      </c>
      <c r="G79" s="60"/>
      <c r="H79" s="61"/>
    </row>
    <row r="80" spans="2:8" s="37" customFormat="1" ht="24.95" customHeight="1" thickBot="1" x14ac:dyDescent="0.25">
      <c r="B80" s="36"/>
      <c r="C80" s="60" t="s">
        <v>74</v>
      </c>
      <c r="D80" s="18">
        <v>6057918</v>
      </c>
      <c r="E80" s="18"/>
      <c r="F80" s="18">
        <f t="shared" ref="F80:F92" si="1">F79+D80-E80</f>
        <v>17546104</v>
      </c>
      <c r="G80" s="60"/>
      <c r="H80" s="61"/>
    </row>
    <row r="81" spans="2:8" s="37" customFormat="1" ht="24.95" customHeight="1" thickBot="1" x14ac:dyDescent="0.25">
      <c r="B81" s="36"/>
      <c r="C81" s="60" t="s">
        <v>75</v>
      </c>
      <c r="D81" s="18"/>
      <c r="E81" s="18">
        <v>8210</v>
      </c>
      <c r="F81" s="18">
        <f t="shared" si="1"/>
        <v>17537894</v>
      </c>
      <c r="G81" s="60"/>
      <c r="H81" s="61"/>
    </row>
    <row r="82" spans="2:8" s="37" customFormat="1" ht="24.95" customHeight="1" thickBot="1" x14ac:dyDescent="0.25">
      <c r="B82" s="36"/>
      <c r="C82" s="60" t="s">
        <v>76</v>
      </c>
      <c r="D82" s="18"/>
      <c r="E82" s="18">
        <v>877305.2</v>
      </c>
      <c r="F82" s="18">
        <f t="shared" si="1"/>
        <v>16660588.800000001</v>
      </c>
      <c r="G82" s="60"/>
      <c r="H82" s="61"/>
    </row>
    <row r="83" spans="2:8" s="37" customFormat="1" ht="24.95" customHeight="1" thickBot="1" x14ac:dyDescent="0.25">
      <c r="B83" s="36"/>
      <c r="C83" s="60" t="s">
        <v>77</v>
      </c>
      <c r="D83" s="18"/>
      <c r="E83" s="18">
        <v>140456.84</v>
      </c>
      <c r="F83" s="18">
        <f t="shared" si="1"/>
        <v>16520131.960000001</v>
      </c>
      <c r="G83" s="60"/>
      <c r="H83" s="61"/>
    </row>
    <row r="84" spans="2:8" s="37" customFormat="1" ht="24.95" customHeight="1" thickBot="1" x14ac:dyDescent="0.25">
      <c r="B84" s="36"/>
      <c r="C84" s="60" t="s">
        <v>78</v>
      </c>
      <c r="D84" s="18"/>
      <c r="E84" s="18">
        <f>D78*0.05</f>
        <v>200068.2</v>
      </c>
      <c r="F84" s="18">
        <f t="shared" si="1"/>
        <v>16320063.760000002</v>
      </c>
      <c r="G84" s="60"/>
      <c r="H84" s="61"/>
    </row>
    <row r="85" spans="2:8" s="37" customFormat="1" ht="24.95" customHeight="1" thickBot="1" x14ac:dyDescent="0.25">
      <c r="B85" s="36"/>
      <c r="C85" s="60" t="s">
        <v>80</v>
      </c>
      <c r="D85" s="18"/>
      <c r="E85" s="18">
        <f>D79*0.05</f>
        <v>374341.10000000003</v>
      </c>
      <c r="F85" s="18">
        <f t="shared" si="1"/>
        <v>15945722.660000002</v>
      </c>
      <c r="G85" s="60"/>
      <c r="H85" s="61"/>
    </row>
    <row r="86" spans="2:8" s="37" customFormat="1" ht="24.95" customHeight="1" thickBot="1" x14ac:dyDescent="0.25">
      <c r="B86" s="36"/>
      <c r="C86" s="60" t="s">
        <v>79</v>
      </c>
      <c r="D86" s="18"/>
      <c r="E86" s="18">
        <f>D80*0.05</f>
        <v>302895.90000000002</v>
      </c>
      <c r="F86" s="18">
        <f t="shared" si="1"/>
        <v>15642826.760000002</v>
      </c>
      <c r="G86" s="60"/>
      <c r="H86" s="61"/>
    </row>
    <row r="87" spans="2:8" s="37" customFormat="1" ht="24.95" customHeight="1" thickBot="1" x14ac:dyDescent="0.25">
      <c r="B87" s="36"/>
      <c r="C87" s="60" t="s">
        <v>81</v>
      </c>
      <c r="D87" s="18"/>
      <c r="E87" s="18">
        <v>210553.25</v>
      </c>
      <c r="F87" s="18">
        <f t="shared" si="1"/>
        <v>15432273.510000002</v>
      </c>
      <c r="G87" s="60"/>
      <c r="H87" s="61"/>
    </row>
    <row r="88" spans="2:8" s="37" customFormat="1" ht="24.95" customHeight="1" thickBot="1" x14ac:dyDescent="0.25">
      <c r="B88" s="39"/>
      <c r="C88" s="60"/>
      <c r="D88" s="18"/>
      <c r="E88" s="18"/>
      <c r="F88" s="18">
        <f t="shared" si="1"/>
        <v>15432273.510000002</v>
      </c>
      <c r="G88" s="60"/>
      <c r="H88" s="61"/>
    </row>
    <row r="89" spans="2:8" ht="24.95" customHeight="1" thickTop="1" thickBot="1" x14ac:dyDescent="0.25">
      <c r="C89" s="60"/>
      <c r="D89" s="18"/>
      <c r="E89" s="18"/>
      <c r="F89" s="18">
        <f t="shared" si="1"/>
        <v>15432273.510000002</v>
      </c>
      <c r="G89" s="60"/>
      <c r="H89" s="61"/>
    </row>
    <row r="90" spans="2:8" ht="24.95" customHeight="1" thickBot="1" x14ac:dyDescent="0.25">
      <c r="C90" s="60"/>
      <c r="D90" s="18"/>
      <c r="E90" s="18"/>
      <c r="F90" s="18">
        <f t="shared" si="1"/>
        <v>15432273.510000002</v>
      </c>
      <c r="G90" s="60"/>
      <c r="H90" s="61"/>
    </row>
    <row r="91" spans="2:8" ht="24.95" customHeight="1" thickBot="1" x14ac:dyDescent="0.25">
      <c r="C91" s="60"/>
      <c r="D91" s="18"/>
      <c r="E91" s="18"/>
      <c r="F91" s="18">
        <f t="shared" si="1"/>
        <v>15432273.510000002</v>
      </c>
      <c r="G91" s="60"/>
      <c r="H91" s="61"/>
    </row>
    <row r="92" spans="2:8" ht="24.95" customHeight="1" thickBot="1" x14ac:dyDescent="0.25">
      <c r="C92" s="40"/>
      <c r="D92" s="41"/>
      <c r="E92" s="41"/>
      <c r="F92" s="41">
        <f t="shared" si="1"/>
        <v>15432273.510000002</v>
      </c>
      <c r="G92" s="40"/>
      <c r="H92" s="42"/>
    </row>
    <row r="93" spans="2:8" ht="24.95" customHeight="1" thickTop="1" x14ac:dyDescent="0.2"/>
  </sheetData>
  <mergeCells count="2">
    <mergeCell ref="B1:G1"/>
    <mergeCell ref="C76:H76"/>
  </mergeCells>
  <printOptions horizontalCentered="1"/>
  <pageMargins left="0" right="0" top="0" bottom="0" header="0.31496062992125984" footer="0.31496062992125984"/>
  <pageSetup paperSize="9" scale="8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استعلام</vt:lpstr>
      <vt:lpstr>الصندوق</vt:lpstr>
      <vt:lpstr>مصرف أبو ظبى </vt:lpstr>
      <vt:lpstr>الاهلى المتحد</vt:lpstr>
      <vt:lpstr>المشرق</vt:lpstr>
      <vt:lpstr>مصر</vt:lpstr>
      <vt:lpstr>استعلام!Print_Area</vt:lpstr>
      <vt:lpstr>'الاهلى المتحد'!Print_Area</vt:lpstr>
      <vt:lpstr>الصندوق!Print_Area</vt:lpstr>
      <vt:lpstr>المشرق!Print_Area</vt:lpstr>
      <vt:lpstr>مصر!Print_Area</vt:lpstr>
      <vt:lpstr>'مصرف أبو ظبى '!Print_Area</vt:lpstr>
    </vt:vector>
  </TitlesOfParts>
  <Company>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2020-09-07T06:13:05Z</cp:lastPrinted>
  <dcterms:created xsi:type="dcterms:W3CDTF">2019-04-01T14:05:34Z</dcterms:created>
  <dcterms:modified xsi:type="dcterms:W3CDTF">2020-12-09T14:30:00Z</dcterms:modified>
</cp:coreProperties>
</file>