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10" yWindow="-110" windowWidth="19420" windowHeight="11020" firstSheet="1" activeTab="1"/>
  </bookViews>
  <sheets>
    <sheet name="Sheet1" sheetId="2" state="hidden" r:id="rId1"/>
    <sheet name="التدقيق" sheetId="6" r:id="rId2"/>
    <sheet name="Sheet2" sheetId="7" r:id="rId3"/>
  </sheets>
  <externalReferences>
    <externalReference r:id="rId4"/>
    <externalReference r:id="rId5"/>
  </externalReferences>
  <definedNames>
    <definedName name="_xlnm._FilterDatabase" localSheetId="1" hidden="1">التدقيق!$A$12:$DD$17</definedName>
    <definedName name="data">[1]ورقة1!$A$2:$C$9</definedName>
    <definedName name="names">[1]ورقة1!$B$2:$B$9</definedName>
    <definedName name="WeekDays">#REF!</definedName>
    <definedName name="الاسماء">[2]ورقة2!$H$3:$H$74</definedName>
    <definedName name="السنوات">[2]ورقة2!$D$3:$D$24</definedName>
    <definedName name="الشهر">[2]ورقة2!$A$3:$A$14</definedName>
  </definedNames>
  <calcPr calcId="145621"/>
</workbook>
</file>

<file path=xl/calcChain.xml><?xml version="1.0" encoding="utf-8"?>
<calcChain xmlns="http://schemas.openxmlformats.org/spreadsheetml/2006/main">
  <c r="AL35" i="6" l="1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I14" i="6"/>
  <c r="J14" i="6"/>
  <c r="K14" i="6"/>
  <c r="L14" i="6"/>
  <c r="M14" i="6"/>
  <c r="H14" i="6"/>
  <c r="AN28" i="6"/>
  <c r="D7" i="7"/>
  <c r="E7" i="7"/>
  <c r="F7" i="7"/>
  <c r="G7" i="7"/>
  <c r="H7" i="7"/>
  <c r="I7" i="7"/>
  <c r="C7" i="7"/>
  <c r="A1" i="6" l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D15" i="6" s="1"/>
  <c r="AE15" i="6" s="1"/>
  <c r="AF15" i="6" s="1"/>
  <c r="AG15" i="6" s="1"/>
  <c r="AH15" i="6" s="1"/>
  <c r="AI15" i="6" s="1"/>
  <c r="AJ15" i="6" s="1"/>
  <c r="AK15" i="6" s="1"/>
  <c r="AL15" i="6" s="1"/>
  <c r="AB22" i="6" l="1" a="1"/>
  <c r="AB22" i="6" s="1"/>
  <c r="X22" i="6" a="1"/>
  <c r="X22" i="6" s="1"/>
  <c r="P22" i="6" a="1"/>
  <c r="P22" i="6" s="1"/>
  <c r="AI22" i="6" a="1"/>
  <c r="AI22" i="6" s="1"/>
  <c r="S22" i="6" a="1"/>
  <c r="S22" i="6" s="1"/>
  <c r="AE22" i="6" a="1"/>
  <c r="AE22" i="6" s="1"/>
  <c r="O22" i="6" a="1"/>
  <c r="O22" i="6" s="1"/>
  <c r="AL22" i="6" a="1"/>
  <c r="AL22" i="6" s="1"/>
  <c r="AD22" i="6" a="1"/>
  <c r="AD22" i="6" s="1"/>
  <c r="V22" i="6" a="1"/>
  <c r="V22" i="6" s="1"/>
  <c r="R22" i="6" a="1"/>
  <c r="R22" i="6" s="1"/>
  <c r="N22" i="6" a="1"/>
  <c r="N22" i="6" s="1"/>
  <c r="J22" i="6" a="1"/>
  <c r="J22" i="6" s="1"/>
  <c r="AK22" i="6" a="1"/>
  <c r="AK22" i="6" s="1"/>
  <c r="AG22" i="6" a="1"/>
  <c r="AG22" i="6" s="1"/>
  <c r="AJ22" i="6" a="1"/>
  <c r="AJ22" i="6" s="1"/>
  <c r="Z22" i="6" a="1"/>
  <c r="Z22" i="6" s="1"/>
  <c r="AH22" i="6" a="1"/>
  <c r="AH22" i="6" s="1"/>
  <c r="L22" i="6" a="1"/>
  <c r="L22" i="6" s="1"/>
  <c r="T22" i="6" a="1"/>
  <c r="T22" i="6" s="1"/>
  <c r="AF22" i="6" a="1"/>
  <c r="AF22" i="6" s="1"/>
  <c r="H33" i="6"/>
  <c r="I33" i="6" s="1"/>
  <c r="J33" i="6" s="1"/>
  <c r="K33" i="6" s="1"/>
  <c r="L33" i="6" s="1"/>
  <c r="M33" i="6" s="1"/>
  <c r="N33" i="6" s="1"/>
  <c r="O33" i="6" s="1"/>
  <c r="P33" i="6" s="1"/>
  <c r="Q33" i="6" s="1"/>
  <c r="R33" i="6" s="1"/>
  <c r="S33" i="6" s="1"/>
  <c r="T33" i="6" s="1"/>
  <c r="U33" i="6" s="1"/>
  <c r="V33" i="6" s="1"/>
  <c r="W33" i="6" s="1"/>
  <c r="X33" i="6" s="1"/>
  <c r="Y33" i="6" s="1"/>
  <c r="Z33" i="6" s="1"/>
  <c r="AA33" i="6" s="1"/>
  <c r="AB33" i="6" s="1"/>
  <c r="AC33" i="6" s="1"/>
  <c r="AD33" i="6" s="1"/>
  <c r="AE33" i="6" s="1"/>
  <c r="AF33" i="6" s="1"/>
  <c r="AG33" i="6" s="1"/>
  <c r="AH33" i="6" s="1"/>
  <c r="AI33" i="6" s="1"/>
  <c r="AJ33" i="6" s="1"/>
  <c r="AK33" i="6" s="1"/>
  <c r="AL33" i="6" s="1"/>
  <c r="H21" i="6"/>
  <c r="I21" i="6" s="1"/>
  <c r="J21" i="6" s="1"/>
  <c r="K21" i="6" s="1"/>
  <c r="L21" i="6" s="1"/>
  <c r="M21" i="6" s="1"/>
  <c r="N21" i="6" s="1"/>
  <c r="O21" i="6" s="1"/>
  <c r="P21" i="6" s="1"/>
  <c r="Q21" i="6" s="1"/>
  <c r="R21" i="6" s="1"/>
  <c r="S21" i="6" s="1"/>
  <c r="T21" i="6" s="1"/>
  <c r="U21" i="6" s="1"/>
  <c r="V21" i="6" s="1"/>
  <c r="W21" i="6" s="1"/>
  <c r="X21" i="6" s="1"/>
  <c r="Y21" i="6" s="1"/>
  <c r="Z21" i="6" s="1"/>
  <c r="AA21" i="6" s="1"/>
  <c r="AB21" i="6" s="1"/>
  <c r="AC21" i="6" s="1"/>
  <c r="AD21" i="6" s="1"/>
  <c r="AE21" i="6" s="1"/>
  <c r="AF21" i="6" s="1"/>
  <c r="AG21" i="6" s="1"/>
  <c r="AH21" i="6" s="1"/>
  <c r="AI21" i="6" s="1"/>
  <c r="AJ21" i="6" s="1"/>
  <c r="AK21" i="6" s="1"/>
  <c r="AL21" i="6" s="1"/>
  <c r="H34" i="6"/>
  <c r="I34" i="6" s="1"/>
  <c r="J34" i="6" s="1"/>
  <c r="K34" i="6" s="1"/>
  <c r="L34" i="6" s="1"/>
  <c r="M34" i="6" s="1"/>
  <c r="N34" i="6" s="1"/>
  <c r="O34" i="6" s="1"/>
  <c r="P34" i="6" s="1"/>
  <c r="Q34" i="6" s="1"/>
  <c r="R34" i="6" s="1"/>
  <c r="S34" i="6" s="1"/>
  <c r="T34" i="6" s="1"/>
  <c r="U34" i="6" s="1"/>
  <c r="V34" i="6" s="1"/>
  <c r="W34" i="6" s="1"/>
  <c r="X34" i="6" s="1"/>
  <c r="Y34" i="6" s="1"/>
  <c r="Z34" i="6" s="1"/>
  <c r="AA34" i="6" s="1"/>
  <c r="AB34" i="6" s="1"/>
  <c r="AC34" i="6" s="1"/>
  <c r="AD34" i="6" s="1"/>
  <c r="AE34" i="6" s="1"/>
  <c r="AF34" i="6" s="1"/>
  <c r="AG34" i="6" s="1"/>
  <c r="AH34" i="6" s="1"/>
  <c r="AI34" i="6" s="1"/>
  <c r="AJ34" i="6" s="1"/>
  <c r="AK34" i="6" s="1"/>
  <c r="AL34" i="6" s="1"/>
  <c r="H20" i="6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T20" i="6" s="1"/>
  <c r="U20" i="6" s="1"/>
  <c r="V20" i="6" s="1"/>
  <c r="W20" i="6" s="1"/>
  <c r="X20" i="6" s="1"/>
  <c r="Y20" i="6" s="1"/>
  <c r="Z20" i="6" s="1"/>
  <c r="AA20" i="6" s="1"/>
  <c r="AB20" i="6" s="1"/>
  <c r="AC20" i="6" s="1"/>
  <c r="AD20" i="6" s="1"/>
  <c r="AE20" i="6" s="1"/>
  <c r="AF20" i="6" s="1"/>
  <c r="AG20" i="6" s="1"/>
  <c r="AH20" i="6" s="1"/>
  <c r="AI20" i="6" s="1"/>
  <c r="AJ20" i="6" s="1"/>
  <c r="AK20" i="6" s="1"/>
  <c r="AL20" i="6" s="1"/>
  <c r="H26" i="6"/>
  <c r="I26" i="6" s="1"/>
  <c r="J26" i="6" s="1"/>
  <c r="K26" i="6" s="1"/>
  <c r="L26" i="6" s="1"/>
  <c r="M26" i="6" s="1"/>
  <c r="N26" i="6" s="1"/>
  <c r="O26" i="6" s="1"/>
  <c r="P26" i="6" s="1"/>
  <c r="Q26" i="6" s="1"/>
  <c r="R26" i="6" s="1"/>
  <c r="S26" i="6" s="1"/>
  <c r="T26" i="6" s="1"/>
  <c r="U26" i="6" s="1"/>
  <c r="V26" i="6" s="1"/>
  <c r="W26" i="6" s="1"/>
  <c r="X26" i="6" s="1"/>
  <c r="Y26" i="6" s="1"/>
  <c r="Z26" i="6" s="1"/>
  <c r="AA26" i="6" s="1"/>
  <c r="AB26" i="6" s="1"/>
  <c r="AC26" i="6" s="1"/>
  <c r="AD26" i="6" s="1"/>
  <c r="AE26" i="6" s="1"/>
  <c r="AF26" i="6" s="1"/>
  <c r="AG26" i="6" s="1"/>
  <c r="AH26" i="6" s="1"/>
  <c r="AI26" i="6" s="1"/>
  <c r="AJ26" i="6" s="1"/>
  <c r="AK26" i="6" s="1"/>
  <c r="AL26" i="6" s="1"/>
  <c r="H27" i="6"/>
  <c r="I27" i="6" s="1"/>
  <c r="J27" i="6" s="1"/>
  <c r="K27" i="6" s="1"/>
  <c r="L27" i="6" s="1"/>
  <c r="M27" i="6" s="1"/>
  <c r="N27" i="6" s="1"/>
  <c r="O27" i="6" s="1"/>
  <c r="P27" i="6" s="1"/>
  <c r="Q27" i="6" s="1"/>
  <c r="R27" i="6" s="1"/>
  <c r="S27" i="6" s="1"/>
  <c r="T27" i="6" s="1"/>
  <c r="U27" i="6" s="1"/>
  <c r="V27" i="6" s="1"/>
  <c r="W27" i="6" s="1"/>
  <c r="X27" i="6" s="1"/>
  <c r="Y27" i="6" s="1"/>
  <c r="Z27" i="6" s="1"/>
  <c r="AA27" i="6" s="1"/>
  <c r="AB27" i="6" s="1"/>
  <c r="AC27" i="6" s="1"/>
  <c r="AD27" i="6" s="1"/>
  <c r="AE27" i="6" s="1"/>
  <c r="AF27" i="6" s="1"/>
  <c r="AG27" i="6" s="1"/>
  <c r="AH27" i="6" s="1"/>
  <c r="AI27" i="6" s="1"/>
  <c r="AJ27" i="6" s="1"/>
  <c r="AK27" i="6" s="1"/>
  <c r="AL27" i="6" s="1"/>
  <c r="H12" i="6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U12" i="6" s="1"/>
  <c r="V12" i="6" s="1"/>
  <c r="W12" i="6" s="1"/>
  <c r="X12" i="6" s="1"/>
  <c r="Y12" i="6" s="1"/>
  <c r="Z12" i="6" s="1"/>
  <c r="AA12" i="6" s="1"/>
  <c r="AB12" i="6" s="1"/>
  <c r="AC12" i="6" s="1"/>
  <c r="AD12" i="6" s="1"/>
  <c r="AE12" i="6" s="1"/>
  <c r="AF12" i="6" s="1"/>
  <c r="AG12" i="6" s="1"/>
  <c r="AH12" i="6" s="1"/>
  <c r="AI12" i="6" s="1"/>
  <c r="AJ12" i="6" s="1"/>
  <c r="AK12" i="6" s="1"/>
  <c r="AL12" i="6" s="1"/>
  <c r="W22" i="6" l="1" a="1"/>
  <c r="W22" i="6" s="1"/>
  <c r="Q22" i="6" a="1"/>
  <c r="Q22" i="6" s="1"/>
  <c r="U22" i="6" a="1"/>
  <c r="U22" i="6" s="1"/>
  <c r="AC22" i="6" a="1"/>
  <c r="AC22" i="6" s="1"/>
  <c r="K22" i="6" a="1"/>
  <c r="K22" i="6" s="1"/>
  <c r="AA22" i="6" a="1"/>
  <c r="AA22" i="6" s="1"/>
  <c r="I22" i="6" a="1"/>
  <c r="I22" i="6" s="1"/>
  <c r="Y22" i="6" a="1"/>
  <c r="Y22" i="6" s="1"/>
  <c r="M22" i="6" a="1"/>
  <c r="M22" i="6" s="1"/>
  <c r="H22" i="6" a="1"/>
  <c r="H22" i="6" s="1"/>
  <c r="BY3" i="6"/>
  <c r="AM22" i="6" l="1"/>
  <c r="AM35" i="6"/>
  <c r="AM28" i="6" l="1"/>
  <c r="AO28" i="6" s="1"/>
  <c r="CZ9" i="6" l="1"/>
  <c r="AP28" i="6"/>
  <c r="DC9" i="6" s="1"/>
</calcChain>
</file>

<file path=xl/sharedStrings.xml><?xml version="1.0" encoding="utf-8"?>
<sst xmlns="http://schemas.openxmlformats.org/spreadsheetml/2006/main" count="101" uniqueCount="58">
  <si>
    <t>*</t>
  </si>
  <si>
    <t>Sat</t>
  </si>
  <si>
    <t>Fr</t>
  </si>
  <si>
    <t>عدد ساعات الخصم</t>
  </si>
  <si>
    <t>عدد ساعات العمل الفعليه للموظفين</t>
  </si>
  <si>
    <t>O</t>
  </si>
  <si>
    <t>N</t>
  </si>
  <si>
    <t>X</t>
  </si>
  <si>
    <t>الراتب الأساسي</t>
  </si>
  <si>
    <t>أجمالي مبلغ الخصم</t>
  </si>
  <si>
    <t>تحويل الساعة
إلي رقم</t>
  </si>
  <si>
    <t>أجرة الساعة</t>
  </si>
  <si>
    <t>مجموع ساعات الخصم</t>
  </si>
  <si>
    <t>مجموع ساعات العمل</t>
  </si>
  <si>
    <t>TITLE</t>
  </si>
  <si>
    <t>الأسم</t>
  </si>
  <si>
    <t>يوم النص دوام</t>
  </si>
  <si>
    <t>عدد ساعات العمل</t>
  </si>
  <si>
    <t>رقم السجل المدني</t>
  </si>
  <si>
    <t>الرقم الوظيفي</t>
  </si>
  <si>
    <t>نص دوام</t>
  </si>
  <si>
    <t>دوام كامل</t>
  </si>
  <si>
    <t>الايام</t>
  </si>
  <si>
    <t>الشهر</t>
  </si>
  <si>
    <t>يناير  ( 1 )</t>
  </si>
  <si>
    <t>فبراير  ( 2 )</t>
  </si>
  <si>
    <t>الســبت</t>
  </si>
  <si>
    <t>مارس  ( 3 )</t>
  </si>
  <si>
    <t>Sun</t>
  </si>
  <si>
    <t>الأحــــــد</t>
  </si>
  <si>
    <t>أبريل  ( 4 )</t>
  </si>
  <si>
    <t>Mon</t>
  </si>
  <si>
    <t>الإثنــين</t>
  </si>
  <si>
    <t>مايو  ( 5 )</t>
  </si>
  <si>
    <t>Tue</t>
  </si>
  <si>
    <t>الـثـلاثـاء</t>
  </si>
  <si>
    <t>يونيو  ( 6 )</t>
  </si>
  <si>
    <t>Wed</t>
  </si>
  <si>
    <t>الأربـعـاء</t>
  </si>
  <si>
    <t>يوليو  ( 7 )</t>
  </si>
  <si>
    <t>Thu</t>
  </si>
  <si>
    <t>الخميس</t>
  </si>
  <si>
    <t>أغسطس  ( 8 )</t>
  </si>
  <si>
    <t>Fri</t>
  </si>
  <si>
    <t>الجمـعة</t>
  </si>
  <si>
    <t>سبتمبر  ( 9 )</t>
  </si>
  <si>
    <t>أكتوبر  ( 10 )</t>
  </si>
  <si>
    <t>نوفمبر  ( 11 )</t>
  </si>
  <si>
    <t>ديسمبر  ( 12 )</t>
  </si>
  <si>
    <t>Remigio Castro Victoria</t>
  </si>
  <si>
    <t>تقرير حضور وانصراف موظفين الكراج  November 2020</t>
  </si>
  <si>
    <t>OFF</t>
  </si>
  <si>
    <t>عدد ساعات الأضافي</t>
  </si>
  <si>
    <t>Week Days</t>
  </si>
  <si>
    <t>أيام الأسبوع</t>
  </si>
  <si>
    <t>ساعات العمل</t>
  </si>
  <si>
    <t>الحضور</t>
  </si>
  <si>
    <t>الانصراف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</si>
</sst>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_-* #,##0.00\-;_-* &quot;-&quot;??_-;_-@_-"/>
    <numFmt numFmtId="164" formatCode="[h]:mm"/>
    <numFmt numFmtId="165" formatCode="dd\ h:mm"/>
    <numFmt numFmtId="166" formatCode="ddd"/>
    <numFmt numFmtId="167" formatCode="mm"/>
    <numFmt numFmtId="168" formatCode="dd/mm"/>
  </numFmts>
  <fonts count="28">
    <font>
      <sz val="11"/>
      <color theme="1"/>
      <name val="Times New Roman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3F3F3F"/>
      <name val="Arial"/>
      <family val="2"/>
      <scheme val="minor"/>
    </font>
    <font>
      <sz val="11"/>
      <color theme="1"/>
      <name val="Times New Roman"/>
      <family val="2"/>
      <charset val="17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sz val="11"/>
      <color theme="1"/>
      <name val="Arial"/>
      <family val="2"/>
      <charset val="178"/>
      <scheme val="minor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indexed="8"/>
      <name val="Calibri"/>
      <family val="2"/>
      <charset val="134"/>
    </font>
    <font>
      <sz val="11"/>
      <color rgb="FF000000"/>
      <name val="Calibri"/>
      <family val="2"/>
      <charset val="204"/>
    </font>
    <font>
      <sz val="11"/>
      <color theme="0"/>
      <name val="Arial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u/>
      <sz val="14"/>
      <color theme="1"/>
      <name val="Times New Roman"/>
      <family val="1"/>
    </font>
    <font>
      <b/>
      <sz val="8"/>
      <name val="Times New Roman"/>
      <family val="1"/>
    </font>
    <font>
      <b/>
      <sz val="9"/>
      <color theme="1"/>
      <name val="Times New Roman"/>
      <family val="1"/>
    </font>
    <font>
      <sz val="8"/>
      <name val="Times New Roman"/>
      <family val="2"/>
      <charset val="178"/>
    </font>
    <font>
      <b/>
      <sz val="10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99">
    <xf numFmtId="0" fontId="0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8" fillId="0" borderId="0">
      <alignment vertical="center"/>
    </xf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1" applyNumberFormat="0" applyAlignment="0" applyProtection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Fill="1"/>
    <xf numFmtId="0" fontId="6" fillId="0" borderId="0" xfId="0" applyFont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/>
    </xf>
    <xf numFmtId="20" fontId="9" fillId="0" borderId="5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/>
    </xf>
    <xf numFmtId="20" fontId="9" fillId="7" borderId="5" xfId="0" applyNumberFormat="1" applyFont="1" applyFill="1" applyBorder="1" applyAlignment="1">
      <alignment horizontal="center"/>
    </xf>
    <xf numFmtId="0" fontId="9" fillId="7" borderId="5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vertical="center"/>
    </xf>
    <xf numFmtId="0" fontId="6" fillId="0" borderId="0" xfId="0" applyFont="1" applyFill="1" applyBorder="1"/>
    <xf numFmtId="0" fontId="9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6" fontId="12" fillId="0" borderId="2" xfId="0" applyNumberFormat="1" applyFont="1" applyFill="1" applyBorder="1" applyAlignment="1">
      <alignment horizontal="center" vertical="center" readingOrder="2"/>
    </xf>
    <xf numFmtId="0" fontId="20" fillId="0" borderId="0" xfId="0" applyFont="1" applyAlignment="1">
      <alignment horizontal="center"/>
    </xf>
    <xf numFmtId="0" fontId="20" fillId="0" borderId="0" xfId="0" applyFont="1"/>
    <xf numFmtId="0" fontId="7" fillId="0" borderId="2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</xf>
    <xf numFmtId="167" fontId="16" fillId="5" borderId="2" xfId="0" applyNumberFormat="1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horizontal="center" vertical="center"/>
    </xf>
    <xf numFmtId="166" fontId="12" fillId="0" borderId="16" xfId="0" applyNumberFormat="1" applyFont="1" applyFill="1" applyBorder="1" applyAlignment="1">
      <alignment horizontal="center" vertical="center" readingOrder="2"/>
    </xf>
    <xf numFmtId="168" fontId="12" fillId="0" borderId="17" xfId="0" applyNumberFormat="1" applyFont="1" applyFill="1" applyBorder="1" applyAlignment="1">
      <alignment horizontal="center" vertical="center" readingOrder="2"/>
    </xf>
    <xf numFmtId="0" fontId="22" fillId="0" borderId="0" xfId="0" applyFont="1" applyAlignment="1" applyProtection="1">
      <alignment horizontal="center" vertical="center"/>
    </xf>
    <xf numFmtId="168" fontId="12" fillId="6" borderId="8" xfId="0" applyNumberFormat="1" applyFont="1" applyFill="1" applyBorder="1" applyAlignment="1">
      <alignment horizontal="center" vertical="center" wrapText="1"/>
    </xf>
    <xf numFmtId="20" fontId="8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20" fontId="24" fillId="0" borderId="4" xfId="0" applyNumberFormat="1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vertical="center" wrapText="1"/>
    </xf>
    <xf numFmtId="0" fontId="7" fillId="5" borderId="13" xfId="5" applyFont="1" applyFill="1" applyBorder="1" applyAlignment="1">
      <alignment vertical="center" wrapText="1"/>
    </xf>
    <xf numFmtId="2" fontId="7" fillId="0" borderId="0" xfId="0" applyNumberFormat="1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5" borderId="15" xfId="5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/>
    <xf numFmtId="20" fontId="0" fillId="0" borderId="0" xfId="0" applyNumberFormat="1"/>
    <xf numFmtId="0" fontId="25" fillId="0" borderId="2" xfId="0" applyFont="1" applyFill="1" applyBorder="1"/>
    <xf numFmtId="0" fontId="9" fillId="5" borderId="15" xfId="5" applyFont="1" applyFill="1" applyBorder="1" applyAlignment="1">
      <alignment horizontal="center" vertical="center" wrapText="1"/>
    </xf>
    <xf numFmtId="0" fontId="7" fillId="5" borderId="13" xfId="5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0" fontId="9" fillId="7" borderId="5" xfId="0" applyNumberFormat="1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horizontal="center" vertical="center" wrapText="1"/>
    </xf>
    <xf numFmtId="0" fontId="7" fillId="5" borderId="13" xfId="5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20" fontId="6" fillId="8" borderId="7" xfId="1" applyNumberFormat="1" applyFont="1" applyFill="1" applyBorder="1" applyAlignment="1">
      <alignment horizontal="center" vertical="center"/>
    </xf>
    <xf numFmtId="20" fontId="6" fillId="8" borderId="3" xfId="1" applyNumberFormat="1" applyFont="1" applyFill="1" applyBorder="1" applyAlignment="1">
      <alignment horizontal="center" vertical="center"/>
    </xf>
    <xf numFmtId="0" fontId="14" fillId="0" borderId="14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horizontal="center" vertical="center" wrapText="1"/>
    </xf>
    <xf numFmtId="0" fontId="7" fillId="5" borderId="13" xfId="5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20" fontId="6" fillId="0" borderId="2" xfId="1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43" fontId="7" fillId="4" borderId="2" xfId="0" applyNumberFormat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/>
    </xf>
    <xf numFmtId="0" fontId="9" fillId="5" borderId="13" xfId="5" applyFont="1" applyFill="1" applyBorder="1" applyAlignment="1">
      <alignment vertical="center" wrapText="1"/>
    </xf>
    <xf numFmtId="0" fontId="9" fillId="5" borderId="13" xfId="5" applyFont="1" applyFill="1" applyBorder="1" applyAlignment="1">
      <alignment horizontal="center" vertical="center" wrapText="1"/>
    </xf>
    <xf numFmtId="0" fontId="9" fillId="5" borderId="13" xfId="5" applyFont="1" applyFill="1" applyBorder="1" applyAlignment="1">
      <alignment horizontal="center" vertical="center" wrapText="1"/>
    </xf>
    <xf numFmtId="168" fontId="12" fillId="0" borderId="21" xfId="0" applyNumberFormat="1" applyFont="1" applyFill="1" applyBorder="1" applyAlignment="1">
      <alignment horizontal="center" vertical="center" readingOrder="2"/>
    </xf>
    <xf numFmtId="0" fontId="7" fillId="0" borderId="2" xfId="0" applyFont="1" applyFill="1" applyBorder="1" applyAlignment="1">
      <alignment horizontal="center" wrapText="1"/>
    </xf>
    <xf numFmtId="167" fontId="16" fillId="5" borderId="0" xfId="0" applyNumberFormat="1" applyFont="1" applyFill="1" applyBorder="1" applyAlignment="1" applyProtection="1">
      <alignment horizontal="center" vertical="center"/>
    </xf>
    <xf numFmtId="0" fontId="16" fillId="5" borderId="0" xfId="0" applyFont="1" applyFill="1" applyBorder="1" applyAlignment="1" applyProtection="1">
      <alignment horizontal="center" vertical="center"/>
    </xf>
    <xf numFmtId="20" fontId="9" fillId="0" borderId="0" xfId="0" applyNumberFormat="1" applyFont="1" applyBorder="1" applyAlignment="1">
      <alignment horizontal="center"/>
    </xf>
    <xf numFmtId="0" fontId="13" fillId="0" borderId="8" xfId="0" applyNumberFormat="1" applyFont="1" applyFill="1" applyBorder="1" applyAlignment="1">
      <alignment horizontal="center" vertical="center"/>
    </xf>
    <xf numFmtId="0" fontId="25" fillId="0" borderId="6" xfId="0" applyFont="1" applyFill="1" applyBorder="1"/>
    <xf numFmtId="0" fontId="7" fillId="5" borderId="22" xfId="5" applyFont="1" applyFill="1" applyBorder="1" applyAlignment="1">
      <alignment horizontal="center" vertical="center" wrapText="1"/>
    </xf>
    <xf numFmtId="0" fontId="9" fillId="5" borderId="23" xfId="5" applyFont="1" applyFill="1" applyBorder="1" applyAlignment="1">
      <alignment horizontal="center" vertical="center" wrapText="1"/>
    </xf>
    <xf numFmtId="166" fontId="12" fillId="0" borderId="21" xfId="0" applyNumberFormat="1" applyFont="1" applyFill="1" applyBorder="1" applyAlignment="1">
      <alignment horizontal="center" vertical="center" readingOrder="2"/>
    </xf>
    <xf numFmtId="20" fontId="9" fillId="0" borderId="2" xfId="0" applyNumberFormat="1" applyFont="1" applyBorder="1" applyAlignment="1">
      <alignment horizontal="center" vertical="center"/>
    </xf>
    <xf numFmtId="20" fontId="9" fillId="3" borderId="2" xfId="0" applyNumberFormat="1" applyFont="1" applyFill="1" applyBorder="1" applyAlignment="1">
      <alignment horizontal="center" vertical="center"/>
    </xf>
    <xf numFmtId="20" fontId="6" fillId="0" borderId="6" xfId="1" applyNumberFormat="1" applyFont="1" applyFill="1" applyBorder="1" applyAlignment="1">
      <alignment horizontal="center" vertical="center"/>
    </xf>
  </cellXfs>
  <cellStyles count="199">
    <cellStyle name="Normal" xfId="0" builtinId="0"/>
    <cellStyle name="Normal 10" xfId="6"/>
    <cellStyle name="Normal 11" xfId="7"/>
    <cellStyle name="Normal 11 2" xfId="8"/>
    <cellStyle name="Normal 11 2 2" xfId="9"/>
    <cellStyle name="Normal 11 2 2 2" xfId="10"/>
    <cellStyle name="Normal 11 2 2 2 2" xfId="11"/>
    <cellStyle name="Normal 11 2 2 2 2 2" xfId="12"/>
    <cellStyle name="Normal 11 2 2 2 3" xfId="13"/>
    <cellStyle name="Normal 11 2 2 3" xfId="14"/>
    <cellStyle name="Normal 11 2 2 3 2" xfId="15"/>
    <cellStyle name="Normal 11 2 2 4" xfId="16"/>
    <cellStyle name="Normal 11 2 3" xfId="17"/>
    <cellStyle name="Normal 11 2 3 2" xfId="18"/>
    <cellStyle name="Normal 11 2 3 2 2" xfId="19"/>
    <cellStyle name="Normal 11 2 3 3" xfId="20"/>
    <cellStyle name="Normal 11 2 4" xfId="21"/>
    <cellStyle name="Normal 11 2 4 2" xfId="22"/>
    <cellStyle name="Normal 11 2 5" xfId="23"/>
    <cellStyle name="Normal 11 3" xfId="24"/>
    <cellStyle name="Normal 11 3 2" xfId="25"/>
    <cellStyle name="Normal 11 3 2 2" xfId="26"/>
    <cellStyle name="Normal 11 3 2 2 2" xfId="27"/>
    <cellStyle name="Normal 11 3 2 3" xfId="28"/>
    <cellStyle name="Normal 11 3 3" xfId="29"/>
    <cellStyle name="Normal 11 3 3 2" xfId="30"/>
    <cellStyle name="Normal 11 3 4" xfId="31"/>
    <cellStyle name="Normal 11 4" xfId="32"/>
    <cellStyle name="Normal 11 4 2" xfId="33"/>
    <cellStyle name="Normal 11 4 2 2" xfId="34"/>
    <cellStyle name="Normal 11 4 3" xfId="35"/>
    <cellStyle name="Normal 11 5" xfId="36"/>
    <cellStyle name="Normal 11 5 2" xfId="37"/>
    <cellStyle name="Normal 12" xfId="38"/>
    <cellStyle name="Normal 13" xfId="39"/>
    <cellStyle name="Normal 13 2" xfId="40"/>
    <cellStyle name="Normal 13 2 2" xfId="41"/>
    <cellStyle name="Normal 13 2 2 2" xfId="42"/>
    <cellStyle name="Normal 13 2 2 2 2" xfId="43"/>
    <cellStyle name="Normal 13 2 2 3" xfId="44"/>
    <cellStyle name="Normal 13 2 3" xfId="45"/>
    <cellStyle name="Normal 13 2 3 2" xfId="46"/>
    <cellStyle name="Normal 13 2 4" xfId="47"/>
    <cellStyle name="Normal 13 3" xfId="48"/>
    <cellStyle name="Normal 13 3 2" xfId="49"/>
    <cellStyle name="Normal 13 3 2 2" xfId="50"/>
    <cellStyle name="Normal 13 3 3" xfId="51"/>
    <cellStyle name="Normal 13 4" xfId="52"/>
    <cellStyle name="Normal 13 4 2" xfId="53"/>
    <cellStyle name="Normal 13 5" xfId="54"/>
    <cellStyle name="Normal 13 6" xfId="5"/>
    <cellStyle name="Normal 14" xfId="3"/>
    <cellStyle name="Normal 15" xfId="55"/>
    <cellStyle name="Normal 15 2" xfId="56"/>
    <cellStyle name="Normal 15 2 2" xfId="57"/>
    <cellStyle name="Normal 15 2 2 2" xfId="58"/>
    <cellStyle name="Normal 15 2 3" xfId="59"/>
    <cellStyle name="Normal 15 3" xfId="60"/>
    <cellStyle name="Normal 15 3 2" xfId="61"/>
    <cellStyle name="Normal 15 4" xfId="62"/>
    <cellStyle name="Normal 16" xfId="63"/>
    <cellStyle name="Normal 17" xfId="64"/>
    <cellStyle name="Normal 18" xfId="65"/>
    <cellStyle name="Normal 19" xfId="66"/>
    <cellStyle name="Normal 19 2" xfId="67"/>
    <cellStyle name="Normal 2" xfId="68"/>
    <cellStyle name="Normal 2 2" xfId="69"/>
    <cellStyle name="Normal 2 2 2" xfId="70"/>
    <cellStyle name="Normal 2 2 2 2" xfId="71"/>
    <cellStyle name="Normal 2 2 2 2 2" xfId="72"/>
    <cellStyle name="Normal 2 2 2 2 2 2" xfId="73"/>
    <cellStyle name="Normal 2 2 2 2 2 2 2" xfId="74"/>
    <cellStyle name="Normal 2 2 2 2 2 3" xfId="75"/>
    <cellStyle name="Normal 2 2 2 2 3" xfId="76"/>
    <cellStyle name="Normal 2 2 2 2 3 2" xfId="77"/>
    <cellStyle name="Normal 2 2 2 2 4" xfId="78"/>
    <cellStyle name="Normal 2 2 2 3" xfId="79"/>
    <cellStyle name="Normal 2 2 2 3 2" xfId="80"/>
    <cellStyle name="Normal 2 2 2 3 2 2" xfId="81"/>
    <cellStyle name="Normal 2 2 2 3 3" xfId="82"/>
    <cellStyle name="Normal 2 2 2 4" xfId="83"/>
    <cellStyle name="Normal 2 2 2 4 2" xfId="84"/>
    <cellStyle name="Normal 2 2 2 5" xfId="85"/>
    <cellStyle name="Normal 2 2 3" xfId="86"/>
    <cellStyle name="Normal 2 2 3 2" xfId="87"/>
    <cellStyle name="Normal 2 2 3 2 2" xfId="88"/>
    <cellStyle name="Normal 2 2 3 2 2 2" xfId="89"/>
    <cellStyle name="Normal 2 2 3 2 3" xfId="90"/>
    <cellStyle name="Normal 2 2 3 3" xfId="91"/>
    <cellStyle name="Normal 2 2 3 3 2" xfId="92"/>
    <cellStyle name="Normal 2 2 3 4" xfId="93"/>
    <cellStyle name="Normal 2 2 4" xfId="94"/>
    <cellStyle name="Normal 2 2 4 2" xfId="95"/>
    <cellStyle name="Normal 2 2 4 2 2" xfId="96"/>
    <cellStyle name="Normal 2 2 4 3" xfId="97"/>
    <cellStyle name="Normal 2 2 5" xfId="98"/>
    <cellStyle name="Normal 2 2 5 2" xfId="99"/>
    <cellStyle name="Normal 2 2 6" xfId="100"/>
    <cellStyle name="Normal 2 3" xfId="101"/>
    <cellStyle name="Normal 2 3 2" xfId="102"/>
    <cellStyle name="Normal 2 3 2 2" xfId="103"/>
    <cellStyle name="Normal 2 3 2 2 2" xfId="104"/>
    <cellStyle name="Normal 2 3 2 2 2 2" xfId="105"/>
    <cellStyle name="Normal 2 3 2 2 2 2 2" xfId="106"/>
    <cellStyle name="Normal 2 3 2 2 2 3" xfId="107"/>
    <cellStyle name="Normal 2 3 2 2 3" xfId="108"/>
    <cellStyle name="Normal 2 3 2 2 3 2" xfId="109"/>
    <cellStyle name="Normal 2 3 2 2 4" xfId="110"/>
    <cellStyle name="Normal 2 3 2 3" xfId="111"/>
    <cellStyle name="Normal 2 3 2 3 2" xfId="112"/>
    <cellStyle name="Normal 2 3 2 3 2 2" xfId="113"/>
    <cellStyle name="Normal 2 3 2 3 3" xfId="114"/>
    <cellStyle name="Normal 2 3 2 4" xfId="115"/>
    <cellStyle name="Normal 2 3 2 4 2" xfId="116"/>
    <cellStyle name="Normal 2 3 2 5" xfId="117"/>
    <cellStyle name="Normal 2 3 3" xfId="118"/>
    <cellStyle name="Normal 2 3 3 2" xfId="119"/>
    <cellStyle name="Normal 2 3 3 2 2" xfId="120"/>
    <cellStyle name="Normal 2 3 3 2 2 2" xfId="121"/>
    <cellStyle name="Normal 2 3 3 2 3" xfId="122"/>
    <cellStyle name="Normal 2 3 3 3" xfId="123"/>
    <cellStyle name="Normal 2 3 3 3 2" xfId="124"/>
    <cellStyle name="Normal 2 3 3 4" xfId="125"/>
    <cellStyle name="Normal 2 3 4" xfId="126"/>
    <cellStyle name="Normal 2 3 4 2" xfId="127"/>
    <cellStyle name="Normal 2 3 4 2 2" xfId="128"/>
    <cellStyle name="Normal 2 3 4 3" xfId="129"/>
    <cellStyle name="Normal 2 3 5" xfId="130"/>
    <cellStyle name="Normal 2 3 5 2" xfId="131"/>
    <cellStyle name="Normal 2 3 6" xfId="132"/>
    <cellStyle name="Normal 2 4" xfId="133"/>
    <cellStyle name="Normal 2 4 10 2 2 10" xfId="134"/>
    <cellStyle name="Normal 2 4 10 2 2 10 2" xfId="135"/>
    <cellStyle name="Normal 2 4 13 2 10" xfId="136"/>
    <cellStyle name="Normal 2 4 13 2 10 2" xfId="137"/>
    <cellStyle name="Normal 2 4 13 26" xfId="138"/>
    <cellStyle name="Normal 2 4 13 26 2" xfId="139"/>
    <cellStyle name="Normal 2 4 2" xfId="140"/>
    <cellStyle name="Normal 2 4 2 2" xfId="141"/>
    <cellStyle name="Normal 2 4 2 2 2" xfId="142"/>
    <cellStyle name="Normal 2 4 2 2 2 2" xfId="143"/>
    <cellStyle name="Normal 2 4 2 2 3" xfId="144"/>
    <cellStyle name="Normal 2 4 2 3" xfId="145"/>
    <cellStyle name="Normal 2 4 2 3 2" xfId="146"/>
    <cellStyle name="Normal 2 4 2 4" xfId="147"/>
    <cellStyle name="Normal 2 4 3" xfId="148"/>
    <cellStyle name="Normal 2 4 3 2" xfId="149"/>
    <cellStyle name="Normal 2 4 3 2 2" xfId="150"/>
    <cellStyle name="Normal 2 4 3 3" xfId="151"/>
    <cellStyle name="Normal 2 4 4" xfId="152"/>
    <cellStyle name="Normal 2 4 4 2" xfId="153"/>
    <cellStyle name="Normal 2 4 5" xfId="154"/>
    <cellStyle name="Normal 2 5" xfId="155"/>
    <cellStyle name="Normal 2 5 2" xfId="156"/>
    <cellStyle name="Normal 2 5 2 2" xfId="157"/>
    <cellStyle name="Normal 2 5 2 2 2" xfId="158"/>
    <cellStyle name="Normal 2 5 2 3" xfId="159"/>
    <cellStyle name="Normal 2 5 3" xfId="160"/>
    <cellStyle name="Normal 2 5 3 2" xfId="161"/>
    <cellStyle name="Normal 2 5 4" xfId="162"/>
    <cellStyle name="Normal 2 6" xfId="163"/>
    <cellStyle name="Normal 2 6 2" xfId="164"/>
    <cellStyle name="Normal 2 6 2 2" xfId="165"/>
    <cellStyle name="Normal 2 6 3" xfId="166"/>
    <cellStyle name="Normal 2 7" xfId="167"/>
    <cellStyle name="Normal 2 7 2" xfId="168"/>
    <cellStyle name="Normal 20" xfId="169"/>
    <cellStyle name="Normal 21" xfId="170"/>
    <cellStyle name="Normal 21 2" xfId="171"/>
    <cellStyle name="Normal 21 2 2" xfId="172"/>
    <cellStyle name="Normal 21 3" xfId="173"/>
    <cellStyle name="Normal 22" xfId="174"/>
    <cellStyle name="Normal 23" xfId="175"/>
    <cellStyle name="Normal 24" xfId="176"/>
    <cellStyle name="Normal 24 2" xfId="177"/>
    <cellStyle name="Normal 25" xfId="178"/>
    <cellStyle name="Normal 26" xfId="179"/>
    <cellStyle name="Normal 27" xfId="180"/>
    <cellStyle name="Normal 28" xfId="181"/>
    <cellStyle name="Normal 29" xfId="1"/>
    <cellStyle name="Normal 3" xfId="182"/>
    <cellStyle name="Normal 30" xfId="183"/>
    <cellStyle name="Normal 31" xfId="184"/>
    <cellStyle name="Normal 32" xfId="4"/>
    <cellStyle name="Normal 33" xfId="197"/>
    <cellStyle name="Normal 34" xfId="198"/>
    <cellStyle name="Normal 4" xfId="185"/>
    <cellStyle name="Normal 4 2 3" xfId="196"/>
    <cellStyle name="Normal 5" xfId="186"/>
    <cellStyle name="Normal 5 2" xfId="187"/>
    <cellStyle name="Normal 6" xfId="188"/>
    <cellStyle name="Normal 6 2" xfId="189"/>
    <cellStyle name="Normal 6 2 2" xfId="190"/>
    <cellStyle name="Normal 6 3" xfId="191"/>
    <cellStyle name="Normal 7" xfId="192"/>
    <cellStyle name="Normal 8" xfId="193"/>
    <cellStyle name="Normal 8 2" xfId="194"/>
    <cellStyle name="Normal 9" xfId="2"/>
    <cellStyle name="Output 2" xfId="195"/>
  </cellStyles>
  <dxfs count="56"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519D6"/>
      <color rgb="FFD71FB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2%20&#1603;&#1588;&#1601;%20&#1575;&#1604;&#1591;&#1604;&#1575;&#1576;\&#1606;&#1605;&#1608;&#1584;&#1580;%20&#1575;&#1604;&#1581;&#1590;&#1608;&#1585;%20&#1608;&#1575;&#1604;&#1575;&#1606;&#1589;&#1585;&#1575;&#1601;\&#1575;&#1604;&#1576;&#1589;&#1605;&#1607;%20&#1604;&#1588;&#1607;&#1585;%2015-05-2017%20&#1576;&#1587;&#1575;&#1593;&#1575;&#1578;%20&#1575;&#1604;&#1576;&#1589;&#1605;&#1607;%20&#1575;&#1604;&#1605;&#1591;&#1608;&#1585;%20-%20&#1587;&#1581;&#1576;%20&#1605;&#1606;%20&#1575;&#1604;&#1578;&#1575;&#1610;&#1605;%20&#1588;&#1610;&#157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2%20&#1603;&#1588;&#1601;%20&#1575;&#1604;&#1591;&#1604;&#1575;&#1576;\&#1606;&#1605;&#1608;&#1584;&#1580;%20&#1575;&#1604;&#1581;&#1590;&#1608;&#1585;%20&#1608;&#1575;&#1604;&#1575;&#1606;&#1589;&#1585;&#1575;&#1601;\&#1583;&#1601;&#1578;&#1585;%20&#1581;&#1590;&#1608;&#1585;%20&#1575;&#1604;&#1603;&#1578;&#1585;&#1608;&#1606;&#1609;%20&#1575;&#1604;&#1603;&#1585;&#1575;&#1580;%2011-03-2020%20%20-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A2">
            <v>0.25</v>
          </cell>
          <cell r="B2" t="str">
            <v>Fr 6 Driver</v>
          </cell>
          <cell r="C2">
            <v>5.75</v>
          </cell>
        </row>
        <row r="3">
          <cell r="A3">
            <v>0.25</v>
          </cell>
          <cell r="B3" t="str">
            <v>Sat 6 Driver</v>
          </cell>
          <cell r="C3">
            <v>5.75</v>
          </cell>
        </row>
        <row r="4">
          <cell r="A4">
            <v>0.25</v>
          </cell>
          <cell r="B4" t="str">
            <v>Fr 6</v>
          </cell>
          <cell r="C4">
            <v>6.4166666666666679</v>
          </cell>
        </row>
        <row r="5">
          <cell r="A5">
            <v>0.25</v>
          </cell>
          <cell r="B5" t="str">
            <v>Sat 6</v>
          </cell>
          <cell r="C5">
            <v>6.4166666666666679</v>
          </cell>
        </row>
        <row r="6">
          <cell r="A6">
            <v>0.29166666666666669</v>
          </cell>
          <cell r="B6" t="str">
            <v>Fr 7</v>
          </cell>
          <cell r="C6">
            <v>7.3750000000000027</v>
          </cell>
        </row>
        <row r="7">
          <cell r="A7">
            <v>0.3125</v>
          </cell>
          <cell r="B7" t="str">
            <v>Fr 7.5</v>
          </cell>
          <cell r="C7">
            <v>7.8541666666666679</v>
          </cell>
        </row>
        <row r="8">
          <cell r="A8">
            <v>0.3125</v>
          </cell>
          <cell r="B8" t="str">
            <v>Sat 7.5</v>
          </cell>
          <cell r="C8">
            <v>7.8541666666666679</v>
          </cell>
        </row>
        <row r="9">
          <cell r="A9">
            <v>0.32291666666666669</v>
          </cell>
          <cell r="B9">
            <v>8</v>
          </cell>
          <cell r="C9">
            <v>7.8541666666666679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</sheetNames>
    <sheetDataSet>
      <sheetData sheetId="0"/>
      <sheetData sheetId="1">
        <row r="3">
          <cell r="A3" t="str">
            <v>يناير  ( 1 )</v>
          </cell>
        </row>
        <row r="4">
          <cell r="A4" t="str">
            <v>فبراير  ( 2 )</v>
          </cell>
          <cell r="D4">
            <v>2010</v>
          </cell>
          <cell r="H4" t="str">
            <v xml:space="preserve">اسم 1 </v>
          </cell>
        </row>
        <row r="5">
          <cell r="A5" t="str">
            <v>مارس  ( 3 )</v>
          </cell>
          <cell r="D5">
            <v>2011</v>
          </cell>
          <cell r="H5" t="str">
            <v>اسم 2</v>
          </cell>
        </row>
        <row r="6">
          <cell r="A6" t="str">
            <v>أبريل  ( 4 )</v>
          </cell>
          <cell r="D6">
            <v>2012</v>
          </cell>
          <cell r="H6" t="str">
            <v>اسم 3</v>
          </cell>
        </row>
        <row r="7">
          <cell r="A7" t="str">
            <v>مايو  ( 5 )</v>
          </cell>
          <cell r="D7">
            <v>2013</v>
          </cell>
          <cell r="H7" t="str">
            <v>اسم 4</v>
          </cell>
        </row>
        <row r="8">
          <cell r="A8" t="str">
            <v>يونيو  ( 6 )</v>
          </cell>
          <cell r="D8">
            <v>2014</v>
          </cell>
          <cell r="H8" t="str">
            <v>اسم 5</v>
          </cell>
        </row>
        <row r="9">
          <cell r="A9" t="str">
            <v>يوليو  ( 7 )</v>
          </cell>
          <cell r="D9">
            <v>2015</v>
          </cell>
          <cell r="H9" t="str">
            <v>اسم 6</v>
          </cell>
        </row>
        <row r="10">
          <cell r="A10" t="str">
            <v>أغسطس  ( 8 )</v>
          </cell>
          <cell r="D10">
            <v>2016</v>
          </cell>
          <cell r="H10" t="str">
            <v>اسم 7</v>
          </cell>
        </row>
        <row r="11">
          <cell r="A11" t="str">
            <v>سبتمبر  ( 9 )</v>
          </cell>
          <cell r="D11">
            <v>2017</v>
          </cell>
          <cell r="H11" t="str">
            <v>اسم 8</v>
          </cell>
        </row>
        <row r="12">
          <cell r="A12" t="str">
            <v>أكتوبر  ( 10 )</v>
          </cell>
          <cell r="D12">
            <v>2018</v>
          </cell>
          <cell r="H12" t="str">
            <v>اسم 9</v>
          </cell>
        </row>
        <row r="13">
          <cell r="A13" t="str">
            <v>نوفمبر  ( 11 )</v>
          </cell>
          <cell r="D13">
            <v>2019</v>
          </cell>
          <cell r="H13" t="str">
            <v>اسم 10</v>
          </cell>
        </row>
        <row r="14">
          <cell r="A14" t="str">
            <v>ديسمبر  ( 12 )</v>
          </cell>
          <cell r="D14">
            <v>2020</v>
          </cell>
          <cell r="H14" t="str">
            <v>اسم 11</v>
          </cell>
        </row>
        <row r="15">
          <cell r="D15">
            <v>2021</v>
          </cell>
          <cell r="H15" t="str">
            <v>اسم 12</v>
          </cell>
        </row>
        <row r="16">
          <cell r="D16">
            <v>2022</v>
          </cell>
          <cell r="H16" t="str">
            <v>اسم 13</v>
          </cell>
        </row>
        <row r="17">
          <cell r="D17">
            <v>2023</v>
          </cell>
          <cell r="H17" t="str">
            <v>اسم 14</v>
          </cell>
        </row>
        <row r="18">
          <cell r="D18">
            <v>2024</v>
          </cell>
          <cell r="H18" t="str">
            <v>اسم 15</v>
          </cell>
        </row>
        <row r="19">
          <cell r="D19">
            <v>2025</v>
          </cell>
          <cell r="H19" t="str">
            <v>اسم 16</v>
          </cell>
        </row>
        <row r="20">
          <cell r="D20">
            <v>2026</v>
          </cell>
          <cell r="H20" t="str">
            <v>اسم 17</v>
          </cell>
        </row>
        <row r="21">
          <cell r="D21">
            <v>2027</v>
          </cell>
          <cell r="H21" t="str">
            <v>اسم 18</v>
          </cell>
        </row>
        <row r="22">
          <cell r="D22">
            <v>2028</v>
          </cell>
          <cell r="H22" t="str">
            <v>اسم 19</v>
          </cell>
        </row>
        <row r="23">
          <cell r="D23">
            <v>2029</v>
          </cell>
          <cell r="H23" t="str">
            <v>اسم 20</v>
          </cell>
        </row>
        <row r="24">
          <cell r="D24">
            <v>2030</v>
          </cell>
          <cell r="H24" t="str">
            <v>اسم 21</v>
          </cell>
        </row>
        <row r="25">
          <cell r="H25" t="str">
            <v>اسم 22</v>
          </cell>
        </row>
        <row r="26">
          <cell r="H26" t="str">
            <v>اسم 23</v>
          </cell>
        </row>
        <row r="27">
          <cell r="H27" t="str">
            <v>اسم 24</v>
          </cell>
        </row>
        <row r="28">
          <cell r="H28" t="str">
            <v>اسم 25</v>
          </cell>
        </row>
        <row r="29">
          <cell r="H29" t="str">
            <v>اسم 26</v>
          </cell>
        </row>
        <row r="30">
          <cell r="H30" t="str">
            <v>اسم 27</v>
          </cell>
        </row>
        <row r="31">
          <cell r="H31" t="str">
            <v>اسم 28</v>
          </cell>
        </row>
        <row r="32">
          <cell r="H32" t="str">
            <v>اسم 29</v>
          </cell>
        </row>
        <row r="33">
          <cell r="H33" t="str">
            <v>اسم 30</v>
          </cell>
        </row>
        <row r="34">
          <cell r="H34" t="str">
            <v>اسم 31</v>
          </cell>
        </row>
        <row r="35">
          <cell r="H35" t="str">
            <v>اسم 32</v>
          </cell>
        </row>
        <row r="36">
          <cell r="H36" t="str">
            <v>اسم 33</v>
          </cell>
        </row>
        <row r="37">
          <cell r="H37" t="str">
            <v>اسم 34</v>
          </cell>
        </row>
        <row r="38">
          <cell r="H38" t="str">
            <v>اسم 35</v>
          </cell>
        </row>
        <row r="39">
          <cell r="H39" t="str">
            <v>اسم 36</v>
          </cell>
        </row>
        <row r="40">
          <cell r="H40" t="str">
            <v>اسم 37</v>
          </cell>
        </row>
        <row r="41">
          <cell r="H41" t="str">
            <v>اسم 38</v>
          </cell>
        </row>
        <row r="42">
          <cell r="H42" t="str">
            <v>اسم 39</v>
          </cell>
        </row>
        <row r="43">
          <cell r="H43" t="str">
            <v>اسم 40</v>
          </cell>
        </row>
        <row r="44">
          <cell r="H44" t="str">
            <v>اسم 41</v>
          </cell>
        </row>
        <row r="45">
          <cell r="H45" t="str">
            <v>اسم 42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rightToLeft="1" workbookViewId="0">
      <selection activeCell="F1" sqref="F1"/>
    </sheetView>
  </sheetViews>
  <sheetFormatPr defaultColWidth="9.1796875" defaultRowHeight="14"/>
  <cols>
    <col min="1" max="1" width="11.453125" bestFit="1" customWidth="1"/>
    <col min="2" max="2" width="11.453125" customWidth="1"/>
    <col min="4" max="4" width="8.7265625" customWidth="1"/>
  </cols>
  <sheetData>
    <row r="1" spans="1:10">
      <c r="A1" s="3"/>
      <c r="B1" s="3"/>
      <c r="C1" s="3"/>
      <c r="D1" s="3" t="s">
        <v>22</v>
      </c>
      <c r="E1" s="24"/>
      <c r="F1" s="24"/>
      <c r="G1" s="24"/>
    </row>
    <row r="2" spans="1:10">
      <c r="A2" s="3" t="s">
        <v>23</v>
      </c>
      <c r="B2" s="3"/>
      <c r="C2" s="3"/>
      <c r="D2" s="3"/>
      <c r="E2" s="24"/>
      <c r="F2" s="24"/>
      <c r="G2" s="24"/>
      <c r="H2" s="24"/>
      <c r="I2" s="24"/>
      <c r="J2" s="24"/>
    </row>
    <row r="3" spans="1:10">
      <c r="A3" s="3" t="s">
        <v>24</v>
      </c>
      <c r="B3" s="3">
        <v>12</v>
      </c>
      <c r="C3" s="3"/>
      <c r="D3" s="3"/>
      <c r="E3" s="24"/>
      <c r="F3" s="3">
        <v>2010</v>
      </c>
      <c r="G3" s="24"/>
      <c r="H3" s="24"/>
      <c r="I3" s="24"/>
      <c r="J3" s="24"/>
    </row>
    <row r="4" spans="1:10">
      <c r="A4" s="3" t="s">
        <v>25</v>
      </c>
      <c r="B4" s="3">
        <v>1</v>
      </c>
      <c r="C4" s="26" t="s">
        <v>1</v>
      </c>
      <c r="D4" s="29" t="s">
        <v>26</v>
      </c>
      <c r="E4" s="24"/>
      <c r="F4" s="3">
        <v>2011</v>
      </c>
      <c r="G4" s="24"/>
      <c r="H4" s="24"/>
      <c r="I4" s="24"/>
      <c r="J4" s="24"/>
    </row>
    <row r="5" spans="1:10">
      <c r="A5" s="3" t="s">
        <v>27</v>
      </c>
      <c r="B5" s="3">
        <v>2</v>
      </c>
      <c r="C5" s="26" t="s">
        <v>28</v>
      </c>
      <c r="D5" s="29" t="s">
        <v>29</v>
      </c>
      <c r="E5" s="24"/>
      <c r="F5" s="3">
        <v>2012</v>
      </c>
      <c r="G5" s="24"/>
      <c r="H5" s="24"/>
      <c r="I5" s="24"/>
      <c r="J5" s="24"/>
    </row>
    <row r="6" spans="1:10">
      <c r="A6" s="3" t="s">
        <v>30</v>
      </c>
      <c r="B6" s="3">
        <v>3</v>
      </c>
      <c r="C6" s="26" t="s">
        <v>31</v>
      </c>
      <c r="D6" s="29" t="s">
        <v>32</v>
      </c>
      <c r="E6" s="24"/>
      <c r="F6" s="3">
        <v>2013</v>
      </c>
      <c r="G6" s="24"/>
      <c r="H6" s="24"/>
      <c r="I6" s="24"/>
      <c r="J6" s="24"/>
    </row>
    <row r="7" spans="1:10">
      <c r="A7" s="3" t="s">
        <v>33</v>
      </c>
      <c r="B7" s="3">
        <v>4</v>
      </c>
      <c r="C7" s="26" t="s">
        <v>34</v>
      </c>
      <c r="D7" s="29" t="s">
        <v>35</v>
      </c>
      <c r="E7" s="24"/>
      <c r="F7" s="3">
        <v>2014</v>
      </c>
      <c r="G7" s="24"/>
      <c r="H7" s="24"/>
      <c r="I7" s="24"/>
      <c r="J7" s="24"/>
    </row>
    <row r="8" spans="1:10">
      <c r="A8" s="3" t="s">
        <v>36</v>
      </c>
      <c r="B8" s="3">
        <v>5</v>
      </c>
      <c r="C8" s="26" t="s">
        <v>37</v>
      </c>
      <c r="D8" s="29" t="s">
        <v>38</v>
      </c>
      <c r="E8" s="24"/>
      <c r="F8" s="3">
        <v>2015</v>
      </c>
      <c r="G8" s="24"/>
      <c r="H8" s="24"/>
      <c r="I8" s="24"/>
      <c r="J8" s="24"/>
    </row>
    <row r="9" spans="1:10">
      <c r="A9" s="3" t="s">
        <v>39</v>
      </c>
      <c r="B9" s="3">
        <v>6</v>
      </c>
      <c r="C9" s="26" t="s">
        <v>40</v>
      </c>
      <c r="D9" s="29" t="s">
        <v>41</v>
      </c>
      <c r="E9" s="24"/>
      <c r="F9" s="3">
        <v>2016</v>
      </c>
      <c r="G9" s="24"/>
      <c r="H9" s="24"/>
      <c r="I9" s="24"/>
      <c r="J9" s="24"/>
    </row>
    <row r="10" spans="1:10">
      <c r="A10" s="3" t="s">
        <v>42</v>
      </c>
      <c r="B10" s="3">
        <v>7</v>
      </c>
      <c r="C10" s="26" t="s">
        <v>43</v>
      </c>
      <c r="D10" s="29" t="s">
        <v>44</v>
      </c>
      <c r="E10" s="24"/>
      <c r="F10" s="3">
        <v>2017</v>
      </c>
      <c r="G10" s="24"/>
      <c r="H10" s="24"/>
      <c r="I10" s="24"/>
      <c r="J10" s="24"/>
    </row>
    <row r="11" spans="1:10">
      <c r="A11" s="3" t="s">
        <v>45</v>
      </c>
      <c r="B11" s="3">
        <v>8</v>
      </c>
      <c r="C11" s="3"/>
      <c r="D11" s="3"/>
      <c r="E11" s="24"/>
      <c r="F11" s="3">
        <v>2018</v>
      </c>
      <c r="G11" s="24"/>
      <c r="H11" s="24"/>
      <c r="I11" s="24"/>
      <c r="J11" s="24"/>
    </row>
    <row r="12" spans="1:10">
      <c r="A12" s="3" t="s">
        <v>46</v>
      </c>
      <c r="B12" s="3">
        <v>9</v>
      </c>
      <c r="C12" s="3"/>
      <c r="D12" s="3"/>
      <c r="E12" s="24"/>
      <c r="F12" s="3">
        <v>2019</v>
      </c>
      <c r="G12" s="24"/>
      <c r="H12" s="24"/>
      <c r="I12" s="24"/>
      <c r="J12" s="24"/>
    </row>
    <row r="13" spans="1:10">
      <c r="A13" s="3" t="s">
        <v>47</v>
      </c>
      <c r="B13" s="3">
        <v>10</v>
      </c>
      <c r="C13" s="3"/>
      <c r="D13" s="3"/>
      <c r="E13" s="24"/>
      <c r="F13" s="3">
        <v>2020</v>
      </c>
      <c r="G13" s="24"/>
      <c r="H13" s="24"/>
      <c r="I13" s="24"/>
      <c r="J13" s="24"/>
    </row>
    <row r="14" spans="1:10">
      <c r="A14" s="3" t="s">
        <v>48</v>
      </c>
      <c r="B14" s="3">
        <v>11</v>
      </c>
      <c r="C14" s="3"/>
      <c r="D14" s="3"/>
      <c r="E14" s="24"/>
      <c r="F14" s="3">
        <v>2021</v>
      </c>
      <c r="G14" s="24"/>
      <c r="H14" s="24"/>
      <c r="I14" s="24"/>
      <c r="J14" s="24"/>
    </row>
    <row r="15" spans="1:10">
      <c r="A15" s="25"/>
      <c r="B15" s="25"/>
      <c r="C15" s="25"/>
      <c r="D15" s="25"/>
      <c r="E15" s="24"/>
      <c r="F15" s="3">
        <v>2022</v>
      </c>
      <c r="G15" s="24"/>
      <c r="H15" s="24"/>
      <c r="I15" s="24"/>
      <c r="J15" s="24"/>
    </row>
    <row r="16" spans="1:10">
      <c r="A16" s="25"/>
      <c r="B16" s="25"/>
      <c r="C16" s="25"/>
      <c r="D16" s="25"/>
      <c r="E16" s="24"/>
      <c r="F16" s="3">
        <v>2023</v>
      </c>
      <c r="G16" s="24"/>
      <c r="H16" s="24"/>
      <c r="I16" s="24"/>
      <c r="J16" s="24"/>
    </row>
    <row r="17" spans="1:10">
      <c r="A17" s="25"/>
      <c r="B17" s="25"/>
      <c r="C17" s="25"/>
      <c r="D17" s="25"/>
      <c r="E17" s="24"/>
      <c r="F17" s="3">
        <v>2024</v>
      </c>
      <c r="G17" s="24"/>
      <c r="H17" s="24"/>
      <c r="I17" s="24"/>
      <c r="J17" s="24"/>
    </row>
    <row r="18" spans="1:10">
      <c r="A18" s="25"/>
      <c r="B18" s="25"/>
      <c r="C18" s="25"/>
      <c r="D18" s="25"/>
      <c r="E18" s="24"/>
      <c r="F18" s="3">
        <v>2025</v>
      </c>
      <c r="G18" s="24"/>
      <c r="H18" s="24"/>
      <c r="I18" s="24"/>
      <c r="J18" s="24"/>
    </row>
    <row r="19" spans="1:10">
      <c r="A19" s="25"/>
      <c r="B19" s="25"/>
      <c r="C19" s="25"/>
      <c r="D19" s="25"/>
      <c r="E19" s="24"/>
      <c r="F19" s="3">
        <v>2026</v>
      </c>
      <c r="G19" s="24"/>
      <c r="H19" s="24"/>
      <c r="I19" s="24"/>
      <c r="J19" s="24"/>
    </row>
    <row r="20" spans="1:10">
      <c r="A20" s="25"/>
      <c r="B20" s="25"/>
      <c r="C20" s="25"/>
      <c r="D20" s="25"/>
      <c r="E20" s="24"/>
      <c r="F20" s="3">
        <v>2027</v>
      </c>
      <c r="G20" s="24"/>
      <c r="H20" s="24"/>
      <c r="I20" s="24"/>
      <c r="J20" s="24"/>
    </row>
    <row r="21" spans="1:10">
      <c r="A21" s="25"/>
      <c r="B21" s="25"/>
      <c r="C21" s="25"/>
      <c r="D21" s="24"/>
      <c r="E21" s="24"/>
      <c r="F21" s="3">
        <v>2028</v>
      </c>
      <c r="G21" s="24"/>
      <c r="H21" s="24"/>
      <c r="I21" s="24"/>
      <c r="J21" s="24"/>
    </row>
    <row r="22" spans="1:10">
      <c r="A22" s="25"/>
      <c r="B22" s="25"/>
      <c r="C22" s="24"/>
      <c r="D22" s="24"/>
      <c r="E22" s="24"/>
      <c r="F22" s="3">
        <v>2029</v>
      </c>
      <c r="G22" s="24"/>
      <c r="H22" s="24"/>
      <c r="I22" s="24"/>
      <c r="J22" s="24"/>
    </row>
    <row r="23" spans="1:10">
      <c r="A23" s="25"/>
      <c r="B23" s="25"/>
      <c r="C23" s="24"/>
      <c r="D23" s="24"/>
      <c r="E23" s="24"/>
      <c r="F23" s="3">
        <v>2030</v>
      </c>
      <c r="G23" s="24"/>
      <c r="H23" s="24"/>
      <c r="I23" s="24"/>
      <c r="J23" s="24"/>
    </row>
    <row r="24" spans="1:10">
      <c r="A24" s="25"/>
      <c r="B24" s="25"/>
      <c r="C24" s="24"/>
      <c r="D24" s="24"/>
      <c r="E24" s="24"/>
      <c r="F24" s="24"/>
      <c r="G24" s="24"/>
      <c r="H24" s="24"/>
      <c r="I24" s="24"/>
      <c r="J24" s="24"/>
    </row>
    <row r="25" spans="1:10">
      <c r="A25" s="25"/>
      <c r="B25" s="25"/>
      <c r="C25" s="24"/>
      <c r="D25" s="24"/>
      <c r="E25" s="24"/>
      <c r="F25" s="24"/>
      <c r="G25" s="24"/>
      <c r="H25" s="24"/>
      <c r="I25" s="24"/>
      <c r="J25" s="24"/>
    </row>
    <row r="26" spans="1:10">
      <c r="A26" s="25"/>
      <c r="B26" s="25"/>
      <c r="C26" s="24"/>
      <c r="D26" s="24"/>
      <c r="E26" s="24"/>
      <c r="F26" s="24"/>
      <c r="G26" s="24"/>
      <c r="H26" s="24"/>
      <c r="I26" s="24"/>
      <c r="J26" s="24"/>
    </row>
    <row r="27" spans="1:10">
      <c r="A27" s="25"/>
      <c r="B27" s="25"/>
      <c r="C27" s="24"/>
      <c r="D27" s="24"/>
      <c r="E27" s="24"/>
      <c r="F27" s="24"/>
      <c r="G27" s="24"/>
      <c r="H27" s="24"/>
      <c r="I27" s="24"/>
      <c r="J27" s="24"/>
    </row>
    <row r="28" spans="1:10">
      <c r="A28" s="25"/>
      <c r="B28" s="25"/>
      <c r="C28" s="24"/>
      <c r="D28" s="24"/>
      <c r="E28" s="24"/>
      <c r="F28" s="24"/>
      <c r="G28" s="24"/>
      <c r="H28" s="24"/>
      <c r="I28" s="24"/>
      <c r="J28" s="24"/>
    </row>
    <row r="29" spans="1:10">
      <c r="A29" s="25"/>
      <c r="B29" s="25"/>
      <c r="C29" s="24"/>
      <c r="D29" s="24"/>
      <c r="E29" s="24"/>
      <c r="F29" s="24"/>
      <c r="G29" s="24"/>
      <c r="H29" s="24"/>
      <c r="I29" s="24"/>
      <c r="J29" s="24"/>
    </row>
    <row r="30" spans="1:10">
      <c r="A30" s="25"/>
      <c r="B30" s="25"/>
      <c r="C30" s="24"/>
      <c r="D30" s="24"/>
      <c r="E30" s="24"/>
      <c r="F30" s="24"/>
      <c r="G30" s="24"/>
      <c r="H30" s="24"/>
      <c r="I30" s="24"/>
      <c r="J30" s="24"/>
    </row>
    <row r="31" spans="1:10">
      <c r="A31" s="25"/>
      <c r="B31" s="25"/>
      <c r="C31" s="24"/>
      <c r="D31" s="24"/>
      <c r="E31" s="24"/>
      <c r="F31" s="24"/>
      <c r="G31" s="24"/>
      <c r="H31" s="24"/>
      <c r="I31" s="24"/>
      <c r="J31" s="24"/>
    </row>
    <row r="32" spans="1:10">
      <c r="A32" s="25"/>
      <c r="B32" s="25"/>
      <c r="C32" s="24"/>
      <c r="D32" s="24"/>
      <c r="E32" s="24"/>
      <c r="F32" s="24"/>
      <c r="G32" s="24"/>
      <c r="H32" s="24"/>
      <c r="I32" s="24"/>
      <c r="J32" s="24"/>
    </row>
    <row r="33" spans="1:10">
      <c r="A33" s="25"/>
      <c r="B33" s="25"/>
      <c r="C33" s="24"/>
      <c r="D33" s="24"/>
      <c r="E33" s="24"/>
      <c r="F33" s="24"/>
      <c r="G33" s="24"/>
      <c r="H33" s="24"/>
      <c r="I33" s="24"/>
      <c r="J33" s="24"/>
    </row>
    <row r="34" spans="1:10">
      <c r="A34" s="25"/>
      <c r="B34" s="25"/>
      <c r="C34" s="24"/>
      <c r="D34" s="24"/>
      <c r="E34" s="24"/>
      <c r="F34" s="24"/>
      <c r="G34" s="24"/>
      <c r="H34" s="24"/>
      <c r="I34" s="24"/>
      <c r="J34" s="24"/>
    </row>
    <row r="35" spans="1:10">
      <c r="A35" s="25"/>
      <c r="B35" s="25"/>
      <c r="C35" s="24"/>
      <c r="D35" s="24"/>
      <c r="E35" s="24"/>
      <c r="F35" s="24"/>
      <c r="G35" s="24"/>
      <c r="H35" s="24"/>
      <c r="I35" s="24"/>
      <c r="J35" s="24"/>
    </row>
    <row r="36" spans="1:10">
      <c r="A36" s="27"/>
      <c r="B36" s="25"/>
      <c r="C36" s="24"/>
      <c r="D36" s="28"/>
      <c r="E36" s="24"/>
      <c r="F36" s="24"/>
      <c r="G36" s="24"/>
      <c r="H36" s="24"/>
      <c r="I36" s="24"/>
      <c r="J36" s="24"/>
    </row>
    <row r="37" spans="1:10">
      <c r="A37" s="27"/>
      <c r="B37" s="27"/>
      <c r="C37" s="28"/>
      <c r="D37" s="28"/>
      <c r="E37" s="24"/>
      <c r="F37" s="24"/>
      <c r="G37" s="24"/>
      <c r="H37" s="24"/>
      <c r="I37" s="24"/>
      <c r="J37" s="24"/>
    </row>
    <row r="38" spans="1:10">
      <c r="A38" s="27"/>
      <c r="B38" s="27"/>
      <c r="C38" s="28"/>
      <c r="D38" s="28"/>
      <c r="E38" s="24"/>
      <c r="F38" s="24"/>
      <c r="G38" s="24"/>
      <c r="H38" s="24"/>
      <c r="I38" s="24"/>
      <c r="J38" s="24"/>
    </row>
    <row r="39" spans="1:10">
      <c r="A39" s="27"/>
      <c r="B39" s="27"/>
      <c r="C39" s="28"/>
      <c r="D39" s="28"/>
      <c r="E39" s="24"/>
      <c r="F39" s="24"/>
      <c r="G39" s="24"/>
      <c r="H39" s="24"/>
      <c r="I39" s="24"/>
      <c r="J39" s="24"/>
    </row>
    <row r="40" spans="1:10">
      <c r="A40" s="27"/>
      <c r="B40" s="27"/>
      <c r="C40" s="28"/>
      <c r="D40" s="28"/>
      <c r="E40" s="24"/>
      <c r="F40" s="24"/>
      <c r="G40" s="24"/>
      <c r="H40" s="24"/>
      <c r="I40" s="24"/>
      <c r="J40" s="24"/>
    </row>
    <row r="41" spans="1:10">
      <c r="A41" s="28"/>
      <c r="B41" s="27"/>
      <c r="C41" s="28"/>
      <c r="D41" s="28"/>
      <c r="E41" s="24"/>
      <c r="F41" s="24"/>
      <c r="G41" s="24"/>
      <c r="H41" s="24"/>
      <c r="I41" s="24"/>
      <c r="J41" s="24"/>
    </row>
    <row r="42" spans="1:10">
      <c r="A42" s="28"/>
      <c r="B42" s="28"/>
      <c r="C42" s="28"/>
      <c r="D42" s="28"/>
      <c r="E42" s="24"/>
      <c r="F42" s="24"/>
      <c r="G42" s="24"/>
      <c r="H42" s="24"/>
      <c r="I42" s="24"/>
      <c r="J42" s="24"/>
    </row>
    <row r="43" spans="1:10">
      <c r="A43" s="28"/>
      <c r="B43" s="28"/>
      <c r="C43" s="28"/>
      <c r="D43" s="28"/>
      <c r="E43" s="24"/>
      <c r="F43" s="24"/>
      <c r="G43" s="24"/>
      <c r="H43" s="24"/>
      <c r="I43" s="24"/>
      <c r="J43" s="24"/>
    </row>
    <row r="44" spans="1:10">
      <c r="A44" s="28"/>
      <c r="B44" s="28"/>
      <c r="C44" s="28"/>
      <c r="D44" s="28"/>
    </row>
    <row r="45" spans="1:10">
      <c r="A45" s="28"/>
      <c r="B45" s="28"/>
      <c r="C45" s="28"/>
      <c r="D45" s="28"/>
    </row>
    <row r="46" spans="1:10">
      <c r="A46" s="28"/>
      <c r="B46" s="28"/>
      <c r="C46" s="28"/>
      <c r="D46" s="28"/>
    </row>
    <row r="47" spans="1:10">
      <c r="A47" s="28"/>
      <c r="B47" s="28"/>
      <c r="C47" s="28"/>
      <c r="D47" s="28"/>
    </row>
    <row r="48" spans="1:10">
      <c r="A48" s="28"/>
      <c r="B48" s="28"/>
      <c r="C48" s="28"/>
      <c r="D48" s="28"/>
    </row>
    <row r="49" spans="2:3">
      <c r="B49" s="28"/>
      <c r="C49" s="28"/>
    </row>
  </sheetData>
  <conditionalFormatting sqref="C5:C10">
    <cfRule type="expression" dxfId="34" priority="2">
      <formula>WEEKDAY(C$7,16)&gt;6</formula>
    </cfRule>
  </conditionalFormatting>
  <conditionalFormatting sqref="C4">
    <cfRule type="expression" dxfId="33" priority="1">
      <formula>WEEKDAY(C$7,16)&gt;6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6"/>
  <sheetViews>
    <sheetView tabSelected="1" zoomScale="55" zoomScaleNormal="55" workbookViewId="0">
      <selection activeCell="Y38" sqref="Y38"/>
    </sheetView>
  </sheetViews>
  <sheetFormatPr defaultColWidth="9.1796875" defaultRowHeight="14"/>
  <cols>
    <col min="1" max="1" width="7.7265625" style="1" customWidth="1"/>
    <col min="2" max="2" width="11.1796875" style="1" customWidth="1"/>
    <col min="3" max="3" width="5.453125" style="1" bestFit="1" customWidth="1"/>
    <col min="4" max="5" width="6.453125" style="54" customWidth="1"/>
    <col min="6" max="6" width="26.26953125" style="5" customWidth="1"/>
    <col min="7" max="7" width="12" style="5" customWidth="1"/>
    <col min="8" max="8" width="5.7265625" style="1" customWidth="1"/>
    <col min="9" max="9" width="5.7265625" style="4" customWidth="1"/>
    <col min="10" max="11" width="5.7265625" style="1" customWidth="1"/>
    <col min="12" max="12" width="5.7265625" style="4" customWidth="1"/>
    <col min="13" max="15" width="5.7265625" style="1" customWidth="1"/>
    <col min="16" max="16" width="5.7265625" style="4" customWidth="1"/>
    <col min="17" max="18" width="5.7265625" style="1" customWidth="1"/>
    <col min="19" max="19" width="5.7265625" style="4" customWidth="1"/>
    <col min="20" max="25" width="5.7265625" style="1" customWidth="1"/>
    <col min="26" max="26" width="5.7265625" style="4" customWidth="1"/>
    <col min="27" max="32" width="5.7265625" style="1" customWidth="1"/>
    <col min="33" max="33" width="5.7265625" style="4" customWidth="1"/>
    <col min="34" max="38" width="5.7265625" style="1" customWidth="1"/>
    <col min="39" max="39" width="9.1796875" style="4"/>
    <col min="40" max="40" width="8.7265625" style="1" bestFit="1" customWidth="1"/>
    <col min="41" max="41" width="5.6328125" style="1" bestFit="1" customWidth="1"/>
    <col min="42" max="42" width="13.453125" style="1" bestFit="1" customWidth="1"/>
    <col min="43" max="70" width="5.7265625" style="1" customWidth="1"/>
    <col min="71" max="71" width="9.7265625" style="1" customWidth="1"/>
    <col min="72" max="72" width="9.1796875" style="1"/>
    <col min="73" max="102" width="5.7265625" style="4" customWidth="1"/>
    <col min="103" max="103" width="6.81640625" style="4" bestFit="1" customWidth="1"/>
    <col min="104" max="104" width="13.1796875" style="2" customWidth="1"/>
    <col min="105" max="105" width="10.26953125" style="2" hidden="1" customWidth="1"/>
    <col min="106" max="106" width="9.1796875" style="2"/>
    <col min="107" max="107" width="14.54296875" style="3" customWidth="1"/>
    <col min="108" max="108" width="9.1796875" style="2" customWidth="1"/>
    <col min="109" max="109" width="3.54296875" style="4" customWidth="1"/>
    <col min="110" max="140" width="5.7265625" style="4" customWidth="1"/>
    <col min="141" max="141" width="9.1796875" style="4" customWidth="1"/>
    <col min="142" max="16384" width="9.1796875" style="4"/>
  </cols>
  <sheetData>
    <row r="1" spans="1:107" ht="17.25" customHeight="1">
      <c r="A1" s="35">
        <f>IFERROR(VLOOKUP(B1,Sheet1!$A$3:$B$14,2,0),"")</f>
        <v>11</v>
      </c>
      <c r="B1" s="31" t="s">
        <v>48</v>
      </c>
      <c r="C1" s="96"/>
      <c r="H1" s="5"/>
      <c r="I1" s="5"/>
      <c r="J1" s="5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7" ht="17.25" customHeight="1" thickBot="1">
      <c r="A2" s="30"/>
      <c r="B2" s="32">
        <v>2020</v>
      </c>
      <c r="C2" s="97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</row>
    <row r="3" spans="1:107" ht="12" customHeight="1" thickTop="1" thickBot="1">
      <c r="A3" s="15">
        <v>0.25</v>
      </c>
      <c r="B3" s="14">
        <v>6</v>
      </c>
      <c r="C3" s="15">
        <v>0.25</v>
      </c>
      <c r="D3" s="16" t="s">
        <v>7</v>
      </c>
      <c r="E3" s="55">
        <v>0.20833333333333334</v>
      </c>
      <c r="F3" s="14">
        <v>6</v>
      </c>
      <c r="G3" s="55">
        <v>0.20833333333333334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50"/>
      <c r="AD3" s="50"/>
      <c r="AE3"/>
      <c r="AF3" s="50"/>
      <c r="AG3" s="50"/>
      <c r="AH3"/>
      <c r="AI3"/>
      <c r="AJ3" s="50"/>
      <c r="AK3" s="50"/>
      <c r="AL3"/>
      <c r="BW3" s="64" t="s">
        <v>20</v>
      </c>
      <c r="BX3" s="65"/>
      <c r="BY3" s="4" t="str">
        <f>IFERROR(IF(#REF!&gt;=INDEX($B$7:$B$9,MATCH(#REF!,$A$7:$A$9,0)),"",INDEX($B$7:$B$9,MATCH(#REF!,$A$7:$A$9,0))-#REF!),"")</f>
        <v/>
      </c>
      <c r="CW3" s="1"/>
      <c r="CX3" s="1"/>
      <c r="CY3" s="1"/>
      <c r="CZ3" s="1"/>
      <c r="DA3" s="1"/>
      <c r="DB3" s="1"/>
      <c r="DC3" s="1"/>
    </row>
    <row r="4" spans="1:107" ht="12" customHeight="1" thickTop="1" thickBot="1">
      <c r="A4" s="15">
        <v>0.29166666666666669</v>
      </c>
      <c r="B4" s="14">
        <v>7</v>
      </c>
      <c r="C4" s="15">
        <v>0.29166666666666669</v>
      </c>
      <c r="D4" s="16" t="s">
        <v>6</v>
      </c>
      <c r="E4" s="55">
        <v>0.20833333333333334</v>
      </c>
      <c r="F4" s="14">
        <v>7</v>
      </c>
      <c r="G4" s="55">
        <v>0.20833333333333334</v>
      </c>
      <c r="H4"/>
      <c r="I4"/>
      <c r="J4" s="50"/>
      <c r="K4" s="50"/>
      <c r="L4"/>
      <c r="M4" s="50"/>
      <c r="N4"/>
      <c r="O4"/>
      <c r="P4"/>
      <c r="Q4"/>
      <c r="R4"/>
      <c r="S4" s="50"/>
      <c r="T4"/>
      <c r="U4"/>
      <c r="V4" s="50"/>
      <c r="W4"/>
      <c r="X4"/>
      <c r="Y4" s="50"/>
      <c r="Z4" s="50"/>
      <c r="AA4"/>
      <c r="AB4" s="50"/>
      <c r="AC4"/>
      <c r="AD4"/>
      <c r="AE4" s="50"/>
      <c r="AF4" s="50"/>
      <c r="AG4"/>
      <c r="AH4" s="50"/>
      <c r="AI4" s="50"/>
      <c r="AJ4"/>
      <c r="AK4"/>
      <c r="AL4" s="50"/>
      <c r="BW4" s="66" t="s">
        <v>21</v>
      </c>
      <c r="BX4" s="67"/>
      <c r="CW4" s="1"/>
      <c r="CX4" s="1"/>
      <c r="CY4" s="1"/>
      <c r="CZ4" s="1"/>
      <c r="DA4" s="1"/>
      <c r="DB4" s="1"/>
      <c r="DC4" s="1"/>
    </row>
    <row r="5" spans="1:107" ht="12" customHeight="1" thickTop="1" thickBot="1">
      <c r="A5" s="15">
        <v>0.3125</v>
      </c>
      <c r="B5" s="14">
        <v>7.5</v>
      </c>
      <c r="C5" s="15">
        <v>0.3125</v>
      </c>
      <c r="D5" s="16"/>
      <c r="E5" s="55">
        <v>0.3125</v>
      </c>
      <c r="F5" s="14">
        <v>7.5</v>
      </c>
      <c r="G5" s="55">
        <v>0.3125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50"/>
      <c r="Z5" s="50"/>
      <c r="AA5"/>
      <c r="AB5"/>
      <c r="AC5"/>
      <c r="AD5"/>
      <c r="AE5"/>
      <c r="AF5" s="50"/>
      <c r="AG5"/>
      <c r="AH5"/>
      <c r="AI5" s="50"/>
      <c r="AJ5"/>
      <c r="AK5"/>
      <c r="AL5"/>
      <c r="BU5" s="1"/>
      <c r="CW5" s="1"/>
      <c r="CX5" s="1"/>
      <c r="CY5" s="1"/>
      <c r="CZ5" s="18"/>
      <c r="DA5" s="18"/>
      <c r="DB5" s="18"/>
      <c r="DC5" s="17"/>
    </row>
    <row r="6" spans="1:107" ht="12" customHeight="1" thickTop="1" thickBot="1">
      <c r="A6" s="15">
        <v>0.32291666666666669</v>
      </c>
      <c r="B6" s="14">
        <v>8</v>
      </c>
      <c r="C6" s="15">
        <v>0.32291666666666669</v>
      </c>
      <c r="D6" s="16" t="s">
        <v>5</v>
      </c>
      <c r="E6" s="55">
        <v>0.20833333333333334</v>
      </c>
      <c r="F6" s="14">
        <v>8</v>
      </c>
      <c r="G6" s="55">
        <v>0.20833333333333334</v>
      </c>
      <c r="H6" s="50"/>
      <c r="I6" s="50"/>
      <c r="J6" s="50"/>
      <c r="K6" s="50"/>
      <c r="L6" s="50"/>
      <c r="M6"/>
      <c r="N6" s="50"/>
      <c r="O6" s="50"/>
      <c r="P6"/>
      <c r="Q6" s="50"/>
      <c r="R6" s="50"/>
      <c r="S6" s="50"/>
      <c r="T6"/>
      <c r="U6" s="50"/>
      <c r="V6"/>
      <c r="W6" s="50"/>
      <c r="X6" s="50"/>
      <c r="Y6" s="50"/>
      <c r="Z6" s="50"/>
      <c r="AA6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U6" s="1"/>
      <c r="CW6" s="1"/>
      <c r="CX6" s="1"/>
      <c r="CY6" s="1"/>
    </row>
    <row r="7" spans="1:107" ht="12" customHeight="1" thickTop="1" thickBot="1">
      <c r="A7" s="8" t="s">
        <v>40</v>
      </c>
      <c r="B7" s="9">
        <v>0.16666666666666666</v>
      </c>
      <c r="C7" s="98"/>
      <c r="D7" s="12"/>
      <c r="E7" s="12"/>
      <c r="F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U7" s="1"/>
      <c r="CW7" s="1"/>
      <c r="CX7" s="1"/>
      <c r="CY7" s="1"/>
      <c r="CZ7" s="7"/>
    </row>
    <row r="8" spans="1:107" ht="12" customHeight="1" thickTop="1" thickBot="1">
      <c r="A8" s="8" t="s">
        <v>2</v>
      </c>
      <c r="B8" s="9">
        <v>0.16666666666666666</v>
      </c>
      <c r="C8" s="98"/>
      <c r="D8" s="12"/>
      <c r="E8" s="12"/>
      <c r="F8" s="12"/>
      <c r="H8" s="12"/>
      <c r="I8" s="22"/>
      <c r="J8" s="19"/>
      <c r="K8" s="19"/>
      <c r="L8" s="22"/>
      <c r="M8" s="19"/>
      <c r="N8" s="19"/>
      <c r="O8" s="19"/>
      <c r="P8" s="22"/>
      <c r="Q8" s="19"/>
      <c r="R8" s="23"/>
      <c r="S8" s="23"/>
      <c r="T8" s="23"/>
      <c r="U8" s="23"/>
      <c r="V8" s="20"/>
      <c r="W8" s="21"/>
      <c r="X8" s="21"/>
      <c r="Y8" s="2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U8" s="1"/>
      <c r="CW8" s="1"/>
      <c r="CX8" s="1"/>
      <c r="CY8" s="1"/>
      <c r="CZ8" s="7"/>
    </row>
    <row r="9" spans="1:107" ht="12" customHeight="1" thickTop="1" thickBot="1">
      <c r="A9" s="8" t="s">
        <v>1</v>
      </c>
      <c r="B9" s="9">
        <v>0.16666666666666666</v>
      </c>
      <c r="C9" s="98"/>
      <c r="H9" s="58" t="s">
        <v>50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U9" s="1"/>
      <c r="CW9" s="1"/>
      <c r="CX9" s="1"/>
      <c r="CY9" s="1"/>
      <c r="CZ9" s="10">
        <f>SUM(AM28)</f>
        <v>0.10277777777777786</v>
      </c>
      <c r="DC9" s="43">
        <f>SUM(AP28:AP29)</f>
        <v>30.833333333333357</v>
      </c>
    </row>
    <row r="10" spans="1:107" ht="15.75" customHeight="1" thickTop="1" thickBot="1">
      <c r="H10" s="44"/>
      <c r="I10" s="44">
        <v>1</v>
      </c>
      <c r="J10" s="44">
        <v>2</v>
      </c>
      <c r="K10" s="44">
        <v>3</v>
      </c>
      <c r="L10" s="44">
        <v>4</v>
      </c>
      <c r="M10" s="44">
        <v>5</v>
      </c>
      <c r="N10" s="44">
        <v>6</v>
      </c>
      <c r="O10" s="44">
        <v>7</v>
      </c>
      <c r="P10" s="44">
        <v>8</v>
      </c>
      <c r="Q10" s="44">
        <v>9</v>
      </c>
      <c r="R10" s="44">
        <v>10</v>
      </c>
      <c r="S10" s="44">
        <v>11</v>
      </c>
      <c r="T10" s="44">
        <v>12</v>
      </c>
      <c r="U10" s="44">
        <v>13</v>
      </c>
      <c r="V10" s="44">
        <v>14</v>
      </c>
      <c r="W10" s="44">
        <v>15</v>
      </c>
      <c r="X10" s="44">
        <v>16</v>
      </c>
      <c r="Y10" s="44">
        <v>17</v>
      </c>
      <c r="Z10" s="44">
        <v>18</v>
      </c>
      <c r="AA10" s="44">
        <v>19</v>
      </c>
      <c r="AB10" s="44">
        <v>20</v>
      </c>
      <c r="AC10" s="44">
        <v>21</v>
      </c>
      <c r="AD10" s="44">
        <v>22</v>
      </c>
      <c r="AE10" s="44">
        <v>23</v>
      </c>
      <c r="AF10" s="44">
        <v>24</v>
      </c>
      <c r="AG10" s="44">
        <v>25</v>
      </c>
      <c r="AH10" s="44">
        <v>26</v>
      </c>
      <c r="AI10" s="44">
        <v>27</v>
      </c>
      <c r="AJ10" s="44">
        <v>28</v>
      </c>
      <c r="AK10" s="44">
        <v>29</v>
      </c>
      <c r="AL10" s="44">
        <v>30</v>
      </c>
      <c r="BU10" s="1"/>
      <c r="CW10" s="1"/>
      <c r="CX10" s="1"/>
      <c r="CY10" s="1"/>
      <c r="CZ10" s="7"/>
    </row>
    <row r="11" spans="1:107" ht="15.75" customHeight="1" thickBot="1"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60"/>
    </row>
    <row r="12" spans="1:107" ht="35.25" customHeight="1">
      <c r="A12" s="41" t="s">
        <v>19</v>
      </c>
      <c r="B12" s="76" t="s">
        <v>18</v>
      </c>
      <c r="C12" s="56"/>
      <c r="D12" s="76" t="s">
        <v>17</v>
      </c>
      <c r="E12" s="52" t="s">
        <v>16</v>
      </c>
      <c r="F12" s="45" t="s">
        <v>15</v>
      </c>
      <c r="G12" s="56" t="s">
        <v>14</v>
      </c>
      <c r="H12" s="34">
        <f>DATE($B$2,$A$1,16)</f>
        <v>44151</v>
      </c>
      <c r="I12" s="34">
        <f>H12+1</f>
        <v>44152</v>
      </c>
      <c r="J12" s="34">
        <f t="shared" ref="J12:Y15" si="0">I12+1</f>
        <v>44153</v>
      </c>
      <c r="K12" s="34">
        <f t="shared" si="0"/>
        <v>44154</v>
      </c>
      <c r="L12" s="34">
        <f t="shared" si="0"/>
        <v>44155</v>
      </c>
      <c r="M12" s="34">
        <f t="shared" si="0"/>
        <v>44156</v>
      </c>
      <c r="N12" s="34">
        <f t="shared" si="0"/>
        <v>44157</v>
      </c>
      <c r="O12" s="34">
        <f t="shared" si="0"/>
        <v>44158</v>
      </c>
      <c r="P12" s="34">
        <f t="shared" si="0"/>
        <v>44159</v>
      </c>
      <c r="Q12" s="34">
        <f t="shared" si="0"/>
        <v>44160</v>
      </c>
      <c r="R12" s="34">
        <f t="shared" si="0"/>
        <v>44161</v>
      </c>
      <c r="S12" s="34">
        <f t="shared" si="0"/>
        <v>44162</v>
      </c>
      <c r="T12" s="34">
        <f t="shared" si="0"/>
        <v>44163</v>
      </c>
      <c r="U12" s="34">
        <f t="shared" si="0"/>
        <v>44164</v>
      </c>
      <c r="V12" s="34">
        <f t="shared" si="0"/>
        <v>44165</v>
      </c>
      <c r="W12" s="34">
        <f t="shared" si="0"/>
        <v>44166</v>
      </c>
      <c r="X12" s="34">
        <f t="shared" si="0"/>
        <v>44167</v>
      </c>
      <c r="Y12" s="34">
        <f t="shared" si="0"/>
        <v>44168</v>
      </c>
      <c r="Z12" s="34">
        <f t="shared" ref="Z12:AL15" si="1">Y12+1</f>
        <v>44169</v>
      </c>
      <c r="AA12" s="34">
        <f t="shared" si="1"/>
        <v>44170</v>
      </c>
      <c r="AB12" s="34">
        <f t="shared" si="1"/>
        <v>44171</v>
      </c>
      <c r="AC12" s="34">
        <f t="shared" si="1"/>
        <v>44172</v>
      </c>
      <c r="AD12" s="34">
        <f t="shared" si="1"/>
        <v>44173</v>
      </c>
      <c r="AE12" s="34">
        <f t="shared" si="1"/>
        <v>44174</v>
      </c>
      <c r="AF12" s="34">
        <f t="shared" si="1"/>
        <v>44175</v>
      </c>
      <c r="AG12" s="34">
        <f t="shared" si="1"/>
        <v>44176</v>
      </c>
      <c r="AH12" s="34">
        <f t="shared" si="1"/>
        <v>44177</v>
      </c>
      <c r="AI12" s="34">
        <f t="shared" si="1"/>
        <v>44178</v>
      </c>
      <c r="AJ12" s="34">
        <f t="shared" si="1"/>
        <v>44179</v>
      </c>
      <c r="AK12" s="34">
        <f t="shared" si="1"/>
        <v>44180</v>
      </c>
      <c r="AL12" s="34">
        <f t="shared" si="1"/>
        <v>44181</v>
      </c>
      <c r="AM12" s="38" t="s">
        <v>0</v>
      </c>
      <c r="BT12" s="6" t="s">
        <v>0</v>
      </c>
    </row>
    <row r="13" spans="1:107">
      <c r="A13" s="91"/>
      <c r="B13" s="92"/>
      <c r="C13" s="93"/>
      <c r="D13" s="92"/>
      <c r="E13" s="93"/>
      <c r="F13" s="42"/>
      <c r="G13" s="93" t="s">
        <v>53</v>
      </c>
      <c r="H13" s="94" t="s">
        <v>31</v>
      </c>
      <c r="I13" s="94" t="s">
        <v>34</v>
      </c>
      <c r="J13" s="94" t="s">
        <v>37</v>
      </c>
      <c r="K13" s="94" t="s">
        <v>40</v>
      </c>
      <c r="L13" s="94" t="s">
        <v>2</v>
      </c>
      <c r="M13" s="94" t="s">
        <v>1</v>
      </c>
      <c r="N13" s="94" t="s">
        <v>28</v>
      </c>
      <c r="O13" s="94" t="s">
        <v>31</v>
      </c>
      <c r="P13" s="94" t="s">
        <v>34</v>
      </c>
      <c r="Q13" s="94" t="s">
        <v>37</v>
      </c>
      <c r="R13" s="94" t="s">
        <v>40</v>
      </c>
      <c r="S13" s="94" t="s">
        <v>2</v>
      </c>
      <c r="T13" s="94" t="s">
        <v>1</v>
      </c>
      <c r="U13" s="94" t="s">
        <v>28</v>
      </c>
      <c r="V13" s="94" t="s">
        <v>31</v>
      </c>
      <c r="W13" s="94" t="s">
        <v>34</v>
      </c>
      <c r="X13" s="94" t="s">
        <v>37</v>
      </c>
      <c r="Y13" s="94" t="s">
        <v>40</v>
      </c>
      <c r="Z13" s="94" t="s">
        <v>2</v>
      </c>
      <c r="AA13" s="94" t="s">
        <v>1</v>
      </c>
      <c r="AB13" s="94" t="s">
        <v>28</v>
      </c>
      <c r="AC13" s="94" t="s">
        <v>31</v>
      </c>
      <c r="AD13" s="94" t="s">
        <v>34</v>
      </c>
      <c r="AE13" s="94" t="s">
        <v>37</v>
      </c>
      <c r="AF13" s="94" t="s">
        <v>40</v>
      </c>
      <c r="AG13" s="94" t="s">
        <v>2</v>
      </c>
      <c r="AH13" s="94" t="s">
        <v>1</v>
      </c>
      <c r="AI13" s="94" t="s">
        <v>28</v>
      </c>
      <c r="AJ13" s="94" t="s">
        <v>31</v>
      </c>
      <c r="AK13" s="94" t="s">
        <v>34</v>
      </c>
      <c r="AL13" s="94" t="s">
        <v>37</v>
      </c>
      <c r="AM13" s="38"/>
      <c r="BT13" s="6"/>
    </row>
    <row r="14" spans="1:107">
      <c r="A14" s="91"/>
      <c r="B14" s="92"/>
      <c r="C14" s="93"/>
      <c r="D14" s="92"/>
      <c r="E14" s="93"/>
      <c r="F14" s="42"/>
      <c r="G14" s="102" t="s">
        <v>55</v>
      </c>
      <c r="H14" s="104">
        <f>IF(H16="off","",IF(H13=$E$16,VLOOKUP($E$16,$A$7:$B$9,2,0),VLOOKUP($D$16,$B$3:$C$6,2,0)))</f>
        <v>0.32291666666666669</v>
      </c>
      <c r="I14" s="104">
        <f t="shared" ref="I14:M14" si="2">IF(I16="off","",IF(I13=$E$16,VLOOKUP($E$16,$A$7:$B$9,2,0),VLOOKUP($D$16,$B$3:$C$6,2,0)))</f>
        <v>0.32291666666666669</v>
      </c>
      <c r="J14" s="104">
        <f t="shared" si="2"/>
        <v>0.32291666666666669</v>
      </c>
      <c r="K14" s="104">
        <f t="shared" si="2"/>
        <v>0.32291666666666669</v>
      </c>
      <c r="L14" s="105" t="str">
        <f t="shared" si="2"/>
        <v/>
      </c>
      <c r="M14" s="104">
        <f t="shared" si="2"/>
        <v>0.16666666666666666</v>
      </c>
      <c r="N14" s="104">
        <f t="shared" ref="N14" si="3">IF(N16="off","",IF(N13=$E$16,VLOOKUP($E$16,$A$7:$B$9,2,0),VLOOKUP($D$16,$B$3:$C$6,2,0)))</f>
        <v>0.32291666666666669</v>
      </c>
      <c r="O14" s="104">
        <f t="shared" ref="O14" si="4">IF(O16="off","",IF(O13=$E$16,VLOOKUP($E$16,$A$7:$B$9,2,0),VLOOKUP($D$16,$B$3:$C$6,2,0)))</f>
        <v>0.32291666666666669</v>
      </c>
      <c r="P14" s="104">
        <f t="shared" ref="P14" si="5">IF(P16="off","",IF(P13=$E$16,VLOOKUP($E$16,$A$7:$B$9,2,0),VLOOKUP($D$16,$B$3:$C$6,2,0)))</f>
        <v>0.32291666666666669</v>
      </c>
      <c r="Q14" s="104">
        <f t="shared" ref="Q14" si="6">IF(Q16="off","",IF(Q13=$E$16,VLOOKUP($E$16,$A$7:$B$9,2,0),VLOOKUP($D$16,$B$3:$C$6,2,0)))</f>
        <v>0.32291666666666669</v>
      </c>
      <c r="R14" s="104">
        <f t="shared" ref="R14" si="7">IF(R16="off","",IF(R13=$E$16,VLOOKUP($E$16,$A$7:$B$9,2,0),VLOOKUP($D$16,$B$3:$C$6,2,0)))</f>
        <v>0.32291666666666669</v>
      </c>
      <c r="S14" s="105" t="str">
        <f t="shared" ref="S14" si="8">IF(S16="off","",IF(S13=$E$16,VLOOKUP($E$16,$A$7:$B$9,2,0),VLOOKUP($D$16,$B$3:$C$6,2,0)))</f>
        <v/>
      </c>
      <c r="T14" s="104">
        <f t="shared" ref="T14" si="9">IF(T16="off","",IF(T13=$E$16,VLOOKUP($E$16,$A$7:$B$9,2,0),VLOOKUP($D$16,$B$3:$C$6,2,0)))</f>
        <v>0.16666666666666666</v>
      </c>
      <c r="U14" s="104">
        <f t="shared" ref="U14" si="10">IF(U16="off","",IF(U13=$E$16,VLOOKUP($E$16,$A$7:$B$9,2,0),VLOOKUP($D$16,$B$3:$C$6,2,0)))</f>
        <v>0.32291666666666669</v>
      </c>
      <c r="V14" s="104">
        <f t="shared" ref="V14" si="11">IF(V16="off","",IF(V13=$E$16,VLOOKUP($E$16,$A$7:$B$9,2,0),VLOOKUP($D$16,$B$3:$C$6,2,0)))</f>
        <v>0.32291666666666669</v>
      </c>
      <c r="W14" s="104">
        <f t="shared" ref="W14" si="12">IF(W16="off","",IF(W13=$E$16,VLOOKUP($E$16,$A$7:$B$9,2,0),VLOOKUP($D$16,$B$3:$C$6,2,0)))</f>
        <v>0.32291666666666669</v>
      </c>
      <c r="X14" s="104">
        <f t="shared" ref="X14" si="13">IF(X16="off","",IF(X13=$E$16,VLOOKUP($E$16,$A$7:$B$9,2,0),VLOOKUP($D$16,$B$3:$C$6,2,0)))</f>
        <v>0.32291666666666669</v>
      </c>
      <c r="Y14" s="104">
        <f t="shared" ref="Y14" si="14">IF(Y16="off","",IF(Y13=$E$16,VLOOKUP($E$16,$A$7:$B$9,2,0),VLOOKUP($D$16,$B$3:$C$6,2,0)))</f>
        <v>0.32291666666666669</v>
      </c>
      <c r="Z14" s="105" t="str">
        <f t="shared" ref="Z14" si="15">IF(Z16="off","",IF(Z13=$E$16,VLOOKUP($E$16,$A$7:$B$9,2,0),VLOOKUP($D$16,$B$3:$C$6,2,0)))</f>
        <v/>
      </c>
      <c r="AA14" s="104">
        <f t="shared" ref="AA14" si="16">IF(AA16="off","",IF(AA13=$E$16,VLOOKUP($E$16,$A$7:$B$9,2,0),VLOOKUP($D$16,$B$3:$C$6,2,0)))</f>
        <v>0.16666666666666666</v>
      </c>
      <c r="AB14" s="104">
        <f t="shared" ref="AB14" si="17">IF(AB16="off","",IF(AB13=$E$16,VLOOKUP($E$16,$A$7:$B$9,2,0),VLOOKUP($D$16,$B$3:$C$6,2,0)))</f>
        <v>0.32291666666666669</v>
      </c>
      <c r="AC14" s="104">
        <f t="shared" ref="AC14" si="18">IF(AC16="off","",IF(AC13=$E$16,VLOOKUP($E$16,$A$7:$B$9,2,0),VLOOKUP($D$16,$B$3:$C$6,2,0)))</f>
        <v>0.32291666666666669</v>
      </c>
      <c r="AD14" s="104">
        <f t="shared" ref="AD14" si="19">IF(AD16="off","",IF(AD13=$E$16,VLOOKUP($E$16,$A$7:$B$9,2,0),VLOOKUP($D$16,$B$3:$C$6,2,0)))</f>
        <v>0.32291666666666669</v>
      </c>
      <c r="AE14" s="104">
        <f t="shared" ref="AE14" si="20">IF(AE16="off","",IF(AE13=$E$16,VLOOKUP($E$16,$A$7:$B$9,2,0),VLOOKUP($D$16,$B$3:$C$6,2,0)))</f>
        <v>0.32291666666666669</v>
      </c>
      <c r="AF14" s="104">
        <f t="shared" ref="AF14" si="21">IF(AF16="off","",IF(AF13=$E$16,VLOOKUP($E$16,$A$7:$B$9,2,0),VLOOKUP($D$16,$B$3:$C$6,2,0)))</f>
        <v>0.32291666666666669</v>
      </c>
      <c r="AG14" s="105" t="str">
        <f t="shared" ref="AG14" si="22">IF(AG16="off","",IF(AG13=$E$16,VLOOKUP($E$16,$A$7:$B$9,2,0),VLOOKUP($D$16,$B$3:$C$6,2,0)))</f>
        <v/>
      </c>
      <c r="AH14" s="104">
        <f t="shared" ref="AH14" si="23">IF(AH16="off","",IF(AH13=$E$16,VLOOKUP($E$16,$A$7:$B$9,2,0),VLOOKUP($D$16,$B$3:$C$6,2,0)))</f>
        <v>0.16666666666666666</v>
      </c>
      <c r="AI14" s="104">
        <f t="shared" ref="AI14" si="24">IF(AI16="off","",IF(AI13=$E$16,VLOOKUP($E$16,$A$7:$B$9,2,0),VLOOKUP($D$16,$B$3:$C$6,2,0)))</f>
        <v>0.32291666666666669</v>
      </c>
      <c r="AJ14" s="104">
        <f t="shared" ref="AJ14" si="25">IF(AJ16="off","",IF(AJ13=$E$16,VLOOKUP($E$16,$A$7:$B$9,2,0),VLOOKUP($D$16,$B$3:$C$6,2,0)))</f>
        <v>0.32291666666666669</v>
      </c>
      <c r="AK14" s="104">
        <f t="shared" ref="AK14" si="26">IF(AK16="off","",IF(AK13=$E$16,VLOOKUP($E$16,$A$7:$B$9,2,0),VLOOKUP($D$16,$B$3:$C$6,2,0)))</f>
        <v>0.32291666666666669</v>
      </c>
      <c r="AL14" s="104">
        <f t="shared" ref="AL14" si="27">IF(AL16="off","",IF(AL13=$E$16,VLOOKUP($E$16,$A$7:$B$9,2,0),VLOOKUP($D$16,$B$3:$C$6,2,0)))</f>
        <v>0.32291666666666669</v>
      </c>
      <c r="AM14" s="38"/>
      <c r="BT14" s="6"/>
    </row>
    <row r="15" spans="1:107" ht="15.75" customHeight="1" thickBot="1">
      <c r="A15" s="42"/>
      <c r="B15" s="101"/>
      <c r="C15" s="57"/>
      <c r="D15" s="77"/>
      <c r="E15" s="53"/>
      <c r="F15" s="42"/>
      <c r="G15" s="57" t="s">
        <v>54</v>
      </c>
      <c r="H15" s="103">
        <f>DATE($B$2,$A$1,16)</f>
        <v>44151</v>
      </c>
      <c r="I15" s="103">
        <f>H15+1</f>
        <v>44152</v>
      </c>
      <c r="J15" s="103">
        <f t="shared" si="0"/>
        <v>44153</v>
      </c>
      <c r="K15" s="103">
        <f t="shared" si="0"/>
        <v>44154</v>
      </c>
      <c r="L15" s="103">
        <f t="shared" si="0"/>
        <v>44155</v>
      </c>
      <c r="M15" s="103">
        <f t="shared" si="0"/>
        <v>44156</v>
      </c>
      <c r="N15" s="103">
        <f t="shared" si="0"/>
        <v>44157</v>
      </c>
      <c r="O15" s="103">
        <f t="shared" si="0"/>
        <v>44158</v>
      </c>
      <c r="P15" s="103">
        <f t="shared" si="0"/>
        <v>44159</v>
      </c>
      <c r="Q15" s="103">
        <f t="shared" si="0"/>
        <v>44160</v>
      </c>
      <c r="R15" s="103">
        <f t="shared" si="0"/>
        <v>44161</v>
      </c>
      <c r="S15" s="103">
        <f t="shared" si="0"/>
        <v>44162</v>
      </c>
      <c r="T15" s="103">
        <f t="shared" si="0"/>
        <v>44163</v>
      </c>
      <c r="U15" s="103">
        <f t="shared" si="0"/>
        <v>44164</v>
      </c>
      <c r="V15" s="103">
        <f t="shared" si="0"/>
        <v>44165</v>
      </c>
      <c r="W15" s="103">
        <f t="shared" si="0"/>
        <v>44166</v>
      </c>
      <c r="X15" s="103">
        <f t="shared" si="0"/>
        <v>44167</v>
      </c>
      <c r="Y15" s="103">
        <f t="shared" si="0"/>
        <v>44168</v>
      </c>
      <c r="Z15" s="103">
        <f t="shared" si="1"/>
        <v>44169</v>
      </c>
      <c r="AA15" s="103">
        <f t="shared" si="1"/>
        <v>44170</v>
      </c>
      <c r="AB15" s="103">
        <f t="shared" si="1"/>
        <v>44171</v>
      </c>
      <c r="AC15" s="103">
        <f t="shared" si="1"/>
        <v>44172</v>
      </c>
      <c r="AD15" s="103">
        <f t="shared" si="1"/>
        <v>44173</v>
      </c>
      <c r="AE15" s="103">
        <f t="shared" si="1"/>
        <v>44174</v>
      </c>
      <c r="AF15" s="103">
        <f t="shared" si="1"/>
        <v>44175</v>
      </c>
      <c r="AG15" s="103">
        <f t="shared" si="1"/>
        <v>44176</v>
      </c>
      <c r="AH15" s="103">
        <f t="shared" si="1"/>
        <v>44177</v>
      </c>
      <c r="AI15" s="103">
        <f t="shared" si="1"/>
        <v>44178</v>
      </c>
      <c r="AJ15" s="103">
        <f t="shared" si="1"/>
        <v>44179</v>
      </c>
      <c r="AK15" s="103">
        <f t="shared" si="1"/>
        <v>44180</v>
      </c>
      <c r="AL15" s="103">
        <f t="shared" si="1"/>
        <v>44181</v>
      </c>
      <c r="AM15" s="38"/>
      <c r="BT15" s="6"/>
    </row>
    <row r="16" spans="1:107" ht="15" thickTop="1" thickBot="1">
      <c r="A16" s="46">
        <v>101370</v>
      </c>
      <c r="B16" s="47">
        <v>2335911570</v>
      </c>
      <c r="C16" s="99"/>
      <c r="D16" s="74">
        <v>8</v>
      </c>
      <c r="E16" s="74" t="s">
        <v>1</v>
      </c>
      <c r="F16" s="48" t="s">
        <v>49</v>
      </c>
      <c r="G16" s="95" t="s">
        <v>56</v>
      </c>
      <c r="H16" s="40">
        <v>0.2986111111111111</v>
      </c>
      <c r="I16" s="40">
        <v>0.21944444444444444</v>
      </c>
      <c r="J16" s="40">
        <v>0.33749999999999997</v>
      </c>
      <c r="K16" s="40">
        <v>0.34166666666666662</v>
      </c>
      <c r="L16" s="40" t="s">
        <v>51</v>
      </c>
      <c r="M16" s="40">
        <v>0.21944444444444444</v>
      </c>
      <c r="N16" s="40">
        <v>0.20416666666666669</v>
      </c>
      <c r="O16" s="40">
        <v>0.30069444444444443</v>
      </c>
      <c r="P16" s="40">
        <v>0.44027777777777777</v>
      </c>
      <c r="Q16" s="40">
        <v>0.21249999999999999</v>
      </c>
      <c r="R16" s="40">
        <v>0.21111111111111111</v>
      </c>
      <c r="S16" s="40" t="s">
        <v>51</v>
      </c>
      <c r="T16" s="40">
        <v>0.19999999999999998</v>
      </c>
      <c r="U16" s="40">
        <v>0.21388888888888891</v>
      </c>
      <c r="V16" s="40">
        <v>0.21597222222222223</v>
      </c>
      <c r="W16" s="40">
        <v>0.21458333333333335</v>
      </c>
      <c r="X16" s="40">
        <v>0.21875</v>
      </c>
      <c r="Y16" s="40">
        <v>0.21249999999999999</v>
      </c>
      <c r="Z16" s="40" t="s">
        <v>51</v>
      </c>
      <c r="AA16" s="40">
        <v>0.31041666666666667</v>
      </c>
      <c r="AB16" s="40">
        <v>0.39583333333333331</v>
      </c>
      <c r="AC16" s="40">
        <v>0.28958333333333336</v>
      </c>
      <c r="AD16" s="40">
        <v>0.21041666666666667</v>
      </c>
      <c r="AE16" s="40">
        <v>0.21111111111111111</v>
      </c>
      <c r="AF16" s="40">
        <v>0.20902777777777778</v>
      </c>
      <c r="AG16" s="40" t="s">
        <v>51</v>
      </c>
      <c r="AH16" s="40">
        <v>0.21388888888888891</v>
      </c>
      <c r="AI16" s="40">
        <v>0.22083333333333333</v>
      </c>
      <c r="AJ16" s="40">
        <v>0.22152777777777777</v>
      </c>
      <c r="AK16" s="40">
        <v>0.21111111111111111</v>
      </c>
      <c r="AL16" s="40">
        <v>0.29166666666666669</v>
      </c>
      <c r="AM16" s="39"/>
      <c r="BT16" s="37"/>
    </row>
    <row r="17" spans="1:72" ht="15" thickTop="1" thickBot="1">
      <c r="A17" s="51"/>
      <c r="B17" s="51"/>
      <c r="C17" s="100"/>
      <c r="D17" s="75"/>
      <c r="E17" s="75"/>
      <c r="F17" s="49"/>
      <c r="G17" s="95" t="s">
        <v>57</v>
      </c>
      <c r="H17" s="40">
        <v>0.6743055555555556</v>
      </c>
      <c r="I17" s="40">
        <v>0.65833333333333333</v>
      </c>
      <c r="J17" s="40">
        <v>0.66111111111111109</v>
      </c>
      <c r="K17" s="40">
        <v>0.64513888888888882</v>
      </c>
      <c r="L17" s="40" t="s">
        <v>51</v>
      </c>
      <c r="M17" s="40">
        <v>0.64652777777777781</v>
      </c>
      <c r="N17" s="40">
        <v>0.65208333333333335</v>
      </c>
      <c r="O17" s="40">
        <v>0.58402777777777781</v>
      </c>
      <c r="P17" s="40">
        <v>0.77708333333333324</v>
      </c>
      <c r="Q17" s="40">
        <v>0.57777777777777783</v>
      </c>
      <c r="R17" s="40">
        <v>0.65277777777777779</v>
      </c>
      <c r="S17" s="40" t="s">
        <v>51</v>
      </c>
      <c r="T17" s="40">
        <v>0.64861111111111114</v>
      </c>
      <c r="U17" s="40">
        <v>0.64861111111111114</v>
      </c>
      <c r="V17" s="40">
        <v>0.65763888888888888</v>
      </c>
      <c r="W17" s="40">
        <v>0.68888888888888899</v>
      </c>
      <c r="X17" s="40">
        <v>0.55138888888888882</v>
      </c>
      <c r="Y17" s="40">
        <v>0.64722222222222225</v>
      </c>
      <c r="Z17" s="40" t="s">
        <v>51</v>
      </c>
      <c r="AA17" s="40">
        <v>0.65208333333333335</v>
      </c>
      <c r="AB17" s="40">
        <v>0.67499999999999993</v>
      </c>
      <c r="AC17" s="40">
        <v>0.77500000000000002</v>
      </c>
      <c r="AD17" s="40">
        <v>0.77500000000000002</v>
      </c>
      <c r="AE17" s="40">
        <v>0.5493055555555556</v>
      </c>
      <c r="AF17" s="40">
        <v>0.65416666666666667</v>
      </c>
      <c r="AG17" s="40" t="s">
        <v>51</v>
      </c>
      <c r="AH17" s="40">
        <v>0.69305555555555554</v>
      </c>
      <c r="AI17" s="40">
        <v>0.67291666666666661</v>
      </c>
      <c r="AJ17" s="40">
        <v>0.64861111111111114</v>
      </c>
      <c r="AK17" s="40">
        <v>0.77569444444444446</v>
      </c>
      <c r="AL17" s="40">
        <v>0.77638888888888891</v>
      </c>
      <c r="AM17" s="39"/>
      <c r="BT17" s="37"/>
    </row>
    <row r="18" spans="1:72" ht="15" thickTop="1" thickBot="1"/>
    <row r="19" spans="1:72" ht="14.5" thickBot="1">
      <c r="H19" s="61" t="s">
        <v>4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3"/>
      <c r="AM19" s="1"/>
    </row>
    <row r="20" spans="1:72">
      <c r="H20" s="36">
        <f>DATE($B$2,$A$1,16)</f>
        <v>44151</v>
      </c>
      <c r="I20" s="36">
        <f>H20+1</f>
        <v>44152</v>
      </c>
      <c r="J20" s="36">
        <f>I20+1</f>
        <v>44153</v>
      </c>
      <c r="K20" s="36">
        <f>J20+1</f>
        <v>44154</v>
      </c>
      <c r="L20" s="36">
        <f>K20+1</f>
        <v>44155</v>
      </c>
      <c r="M20" s="36">
        <f>L20+1</f>
        <v>44156</v>
      </c>
      <c r="N20" s="36">
        <f>M20+1</f>
        <v>44157</v>
      </c>
      <c r="O20" s="36">
        <f>N20+1</f>
        <v>44158</v>
      </c>
      <c r="P20" s="36">
        <f>O20+1</f>
        <v>44159</v>
      </c>
      <c r="Q20" s="36">
        <f>P20+1</f>
        <v>44160</v>
      </c>
      <c r="R20" s="36">
        <f>Q20+1</f>
        <v>44161</v>
      </c>
      <c r="S20" s="36">
        <f>R20+1</f>
        <v>44162</v>
      </c>
      <c r="T20" s="36">
        <f>S20+1</f>
        <v>44163</v>
      </c>
      <c r="U20" s="36">
        <f>T20+1</f>
        <v>44164</v>
      </c>
      <c r="V20" s="36">
        <f>U20+1</f>
        <v>44165</v>
      </c>
      <c r="W20" s="36">
        <f>V20+1</f>
        <v>44166</v>
      </c>
      <c r="X20" s="36">
        <f>W20+1</f>
        <v>44167</v>
      </c>
      <c r="Y20" s="36">
        <f>X20+1</f>
        <v>44168</v>
      </c>
      <c r="Z20" s="36">
        <f>Y20+1</f>
        <v>44169</v>
      </c>
      <c r="AA20" s="36">
        <f>Z20+1</f>
        <v>44170</v>
      </c>
      <c r="AB20" s="36">
        <f>AA20+1</f>
        <v>44171</v>
      </c>
      <c r="AC20" s="36">
        <f>AB20+1</f>
        <v>44172</v>
      </c>
      <c r="AD20" s="36">
        <f>AC20+1</f>
        <v>44173</v>
      </c>
      <c r="AE20" s="36">
        <f>AD20+1</f>
        <v>44174</v>
      </c>
      <c r="AF20" s="36">
        <f>AE20+1</f>
        <v>44175</v>
      </c>
      <c r="AG20" s="36">
        <f>AF20+1</f>
        <v>44176</v>
      </c>
      <c r="AH20" s="36">
        <f>AG20+1</f>
        <v>44177</v>
      </c>
      <c r="AI20" s="36">
        <f>AH20+1</f>
        <v>44178</v>
      </c>
      <c r="AJ20" s="36">
        <f>AI20+1</f>
        <v>44179</v>
      </c>
      <c r="AK20" s="36">
        <f>AJ20+1</f>
        <v>44180</v>
      </c>
      <c r="AL20" s="36">
        <f>AK20+1</f>
        <v>44181</v>
      </c>
      <c r="AM20" s="70" t="s">
        <v>13</v>
      </c>
    </row>
    <row r="21" spans="1:72" ht="14.5" thickBot="1">
      <c r="H21" s="33">
        <f>DATE($B$2,$A$1,16)</f>
        <v>44151</v>
      </c>
      <c r="I21" s="33">
        <f>H21+1</f>
        <v>44152</v>
      </c>
      <c r="J21" s="33">
        <f>I21+1</f>
        <v>44153</v>
      </c>
      <c r="K21" s="33">
        <f>J21+1</f>
        <v>44154</v>
      </c>
      <c r="L21" s="33">
        <f>K21+1</f>
        <v>44155</v>
      </c>
      <c r="M21" s="33">
        <f>L21+1</f>
        <v>44156</v>
      </c>
      <c r="N21" s="33">
        <f>M21+1</f>
        <v>44157</v>
      </c>
      <c r="O21" s="33">
        <f>N21+1</f>
        <v>44158</v>
      </c>
      <c r="P21" s="33">
        <f>O21+1</f>
        <v>44159</v>
      </c>
      <c r="Q21" s="33">
        <f>P21+1</f>
        <v>44160</v>
      </c>
      <c r="R21" s="33">
        <f>Q21+1</f>
        <v>44161</v>
      </c>
      <c r="S21" s="33">
        <f>R21+1</f>
        <v>44162</v>
      </c>
      <c r="T21" s="33">
        <f>S21+1</f>
        <v>44163</v>
      </c>
      <c r="U21" s="33">
        <f>T21+1</f>
        <v>44164</v>
      </c>
      <c r="V21" s="33">
        <f>U21+1</f>
        <v>44165</v>
      </c>
      <c r="W21" s="33">
        <f>V21+1</f>
        <v>44166</v>
      </c>
      <c r="X21" s="33">
        <f>W21+1</f>
        <v>44167</v>
      </c>
      <c r="Y21" s="33">
        <f>X21+1</f>
        <v>44168</v>
      </c>
      <c r="Z21" s="33">
        <f>Y21+1</f>
        <v>44169</v>
      </c>
      <c r="AA21" s="33">
        <f>Z21+1</f>
        <v>44170</v>
      </c>
      <c r="AB21" s="33">
        <f>AA21+1</f>
        <v>44171</v>
      </c>
      <c r="AC21" s="33">
        <f>AB21+1</f>
        <v>44172</v>
      </c>
      <c r="AD21" s="33">
        <f>AC21+1</f>
        <v>44173</v>
      </c>
      <c r="AE21" s="33">
        <f>AD21+1</f>
        <v>44174</v>
      </c>
      <c r="AF21" s="33">
        <f>AE21+1</f>
        <v>44175</v>
      </c>
      <c r="AG21" s="33">
        <f>AF21+1</f>
        <v>44176</v>
      </c>
      <c r="AH21" s="33">
        <f>AG21+1</f>
        <v>44177</v>
      </c>
      <c r="AI21" s="33">
        <f>AH21+1</f>
        <v>44178</v>
      </c>
      <c r="AJ21" s="33">
        <f>AI21+1</f>
        <v>44179</v>
      </c>
      <c r="AK21" s="33">
        <f>AJ21+1</f>
        <v>44180</v>
      </c>
      <c r="AL21" s="33">
        <f>AK21+1</f>
        <v>44181</v>
      </c>
      <c r="AM21" s="78"/>
    </row>
    <row r="22" spans="1:72">
      <c r="H22" s="68">
        <f t="array" ref="H22">IFERROR(IF($D$3:$D$7=H16,"",IF(H17&gt;H16,H17-H16,H17-H16+1)),"")</f>
        <v>0.3756944444444445</v>
      </c>
      <c r="I22" s="68">
        <f t="array" ref="I22">IFERROR(IF($D$3:$D$7=I16,"",IF(I17&gt;I16,I17-I16,I17-I16+1)),"")</f>
        <v>0.43888888888888888</v>
      </c>
      <c r="J22" s="68">
        <f t="array" ref="J22">IFERROR(IF($D$3:$D$7=J16,"",IF(J17&gt;J16,J17-J16,J17-J16+1)),"")</f>
        <v>0.32361111111111113</v>
      </c>
      <c r="K22" s="68">
        <f t="array" ref="K22">IFERROR(IF($D$3:$D$7=K16,"",IF(K17&gt;K16,K17-K16,K17-K16+1)),"")</f>
        <v>0.3034722222222222</v>
      </c>
      <c r="L22" s="68" t="str">
        <f t="array" ref="L22">IFERROR(IF($D$3:$D$7=L16,"",IF(L17&gt;L16,L17-L16,L17-L16+1)),"")</f>
        <v/>
      </c>
      <c r="M22" s="68">
        <f t="array" ref="M22">IFERROR(IF($D$3:$D$7=M16,"",IF(M17&gt;M16,M17-M16,M17-M16+1)),"")</f>
        <v>0.42708333333333337</v>
      </c>
      <c r="N22" s="68">
        <f t="array" ref="N22">IFERROR(IF($D$3:$D$7=N16,"",IF(N17&gt;N16,N17-N16,N17-N16+1)),"")</f>
        <v>0.44791666666666663</v>
      </c>
      <c r="O22" s="68">
        <f t="array" ref="O22">IFERROR(IF($D$3:$D$7=O16,"",IF(O17&gt;O16,O17-O16,O17-O16+1)),"")</f>
        <v>0.28333333333333338</v>
      </c>
      <c r="P22" s="68">
        <f t="array" ref="P22">IFERROR(IF($D$3:$D$7=P16,"",IF(P17&gt;P16,P17-P16,P17-P16+1)),"")</f>
        <v>0.33680555555555547</v>
      </c>
      <c r="Q22" s="68">
        <f t="array" ref="Q22">IFERROR(IF($D$3:$D$7=Q16,"",IF(Q17&gt;Q16,Q17-Q16,Q17-Q16+1)),"")</f>
        <v>0.36527777777777781</v>
      </c>
      <c r="R22" s="68">
        <f t="array" ref="R22">IFERROR(IF($D$3:$D$7=R16,"",IF(R17&gt;R16,R17-R16,R17-R16+1)),"")</f>
        <v>0.44166666666666665</v>
      </c>
      <c r="S22" s="68" t="str">
        <f t="array" ref="S22">IFERROR(IF($D$3:$D$7=S16,"",IF(S17&gt;S16,S17-S16,S17-S16+1)),"")</f>
        <v/>
      </c>
      <c r="T22" s="68">
        <f t="array" ref="T22">IFERROR(IF($D$3:$D$7=T16,"",IF(T17&gt;T16,T17-T16,T17-T16+1)),"")</f>
        <v>0.44861111111111118</v>
      </c>
      <c r="U22" s="68">
        <f t="array" ref="U22">IFERROR(IF($D$3:$D$7=U16,"",IF(U17&gt;U16,U17-U16,U17-U16+1)),"")</f>
        <v>0.43472222222222223</v>
      </c>
      <c r="V22" s="68">
        <f t="array" ref="V22">IFERROR(IF($D$3:$D$7=V16,"",IF(V17&gt;V16,V17-V16,V17-V16+1)),"")</f>
        <v>0.44166666666666665</v>
      </c>
      <c r="W22" s="68">
        <f t="array" ref="W22">IFERROR(IF($D$3:$D$7=W16,"",IF(W17&gt;W16,W17-W16,W17-W16+1)),"")</f>
        <v>0.47430555555555565</v>
      </c>
      <c r="X22" s="68">
        <f t="array" ref="X22">IFERROR(IF($D$3:$D$7=X16,"",IF(X17&gt;X16,X17-X16,X17-X16+1)),"")</f>
        <v>0.33263888888888882</v>
      </c>
      <c r="Y22" s="68">
        <f t="array" ref="Y22">IFERROR(IF($D$3:$D$7=Y16,"",IF(Y17&gt;Y16,Y17-Y16,Y17-Y16+1)),"")</f>
        <v>0.43472222222222223</v>
      </c>
      <c r="Z22" s="68" t="str">
        <f t="array" ref="Z22">IFERROR(IF($D$3:$D$7=Z16,"",IF(Z17&gt;Z16,Z17-Z16,Z17-Z16+1)),"")</f>
        <v/>
      </c>
      <c r="AA22" s="68">
        <f t="array" ref="AA22">IFERROR(IF($D$3:$D$7=AA16,"",IF(AA17&gt;AA16,AA17-AA16,AA17-AA16+1)),"")</f>
        <v>0.34166666666666667</v>
      </c>
      <c r="AB22" s="68">
        <f t="array" ref="AB22">IFERROR(IF($D$3:$D$7=AB16,"",IF(AB17&gt;AB16,AB17-AB16,AB17-AB16+1)),"")</f>
        <v>0.27916666666666662</v>
      </c>
      <c r="AC22" s="68">
        <f t="array" ref="AC22">IFERROR(IF($D$3:$D$7=AC16,"",IF(AC17&gt;AC16,AC17-AC16,AC17-AC16+1)),"")</f>
        <v>0.48541666666666666</v>
      </c>
      <c r="AD22" s="68">
        <f t="array" ref="AD22">IFERROR(IF($D$3:$D$7=AD16,"",IF(AD17&gt;AD16,AD17-AD16,AD17-AD16+1)),"")</f>
        <v>0.56458333333333333</v>
      </c>
      <c r="AE22" s="68">
        <f t="array" ref="AE22">IFERROR(IF($D$3:$D$7=AE16,"",IF(AE17&gt;AE16,AE17-AE16,AE17-AE16+1)),"")</f>
        <v>0.33819444444444446</v>
      </c>
      <c r="AF22" s="68">
        <f t="array" ref="AF22">IFERROR(IF($D$3:$D$7=AF16,"",IF(AF17&gt;AF16,AF17-AF16,AF17-AF16+1)),"")</f>
        <v>0.44513888888888886</v>
      </c>
      <c r="AG22" s="68" t="str">
        <f t="array" ref="AG22">IFERROR(IF($D$3:$D$7=AG16,"",IF(AG17&gt;AG16,AG17-AG16,AG17-AG16+1)),"")</f>
        <v/>
      </c>
      <c r="AH22" s="68">
        <f t="array" ref="AH22">IFERROR(IF($D$3:$D$7=AH16,"",IF(AH17&gt;AH16,AH17-AH16,AH17-AH16+1)),"")</f>
        <v>0.47916666666666663</v>
      </c>
      <c r="AI22" s="68">
        <f t="array" ref="AI22">IFERROR(IF($D$3:$D$7=AI16,"",IF(AI17&gt;AI16,AI17-AI16,AI17-AI16+1)),"")</f>
        <v>0.45208333333333328</v>
      </c>
      <c r="AJ22" s="68">
        <f t="array" ref="AJ22">IFERROR(IF($D$3:$D$7=AJ16,"",IF(AJ17&gt;AJ16,AJ17-AJ16,AJ17-AJ16+1)),"")</f>
        <v>0.42708333333333337</v>
      </c>
      <c r="AK22" s="68">
        <f t="array" ref="AK22">IFERROR(IF($D$3:$D$7=AK16,"",IF(AK17&gt;AK16,AK17-AK16,AK17-AK16+1)),"")</f>
        <v>0.56458333333333333</v>
      </c>
      <c r="AL22" s="68">
        <f t="array" ref="AL22">IFERROR(IF($D$3:$D$7=AL16,"",IF(AL17&gt;AL16,AL17-AL16,AL17-AL16+1)),"")</f>
        <v>0.48472222222222222</v>
      </c>
      <c r="AM22" s="80">
        <f>SUMIF(H22:AL23,"&gt;0")</f>
        <v>11.172222222222222</v>
      </c>
    </row>
    <row r="23" spans="1:72" ht="14.5" thickBot="1"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80"/>
    </row>
    <row r="24" spans="1:72" ht="14.5" thickBot="1"/>
    <row r="25" spans="1:72" ht="14.5" thickBot="1">
      <c r="H25" s="61" t="s">
        <v>3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3"/>
      <c r="AM25" s="2"/>
      <c r="AN25" s="2"/>
      <c r="AO25" s="2"/>
      <c r="AP25" s="3"/>
      <c r="AQ25" s="2"/>
    </row>
    <row r="26" spans="1:72">
      <c r="H26" s="36">
        <f>DATE($B$2,$A$1,16)</f>
        <v>44151</v>
      </c>
      <c r="I26" s="36">
        <f>H26+1</f>
        <v>44152</v>
      </c>
      <c r="J26" s="36">
        <f t="shared" ref="J26:Y27" si="28">I26+1</f>
        <v>44153</v>
      </c>
      <c r="K26" s="36">
        <f t="shared" si="28"/>
        <v>44154</v>
      </c>
      <c r="L26" s="36">
        <f t="shared" si="28"/>
        <v>44155</v>
      </c>
      <c r="M26" s="36">
        <f t="shared" si="28"/>
        <v>44156</v>
      </c>
      <c r="N26" s="36">
        <f t="shared" si="28"/>
        <v>44157</v>
      </c>
      <c r="O26" s="36">
        <f t="shared" si="28"/>
        <v>44158</v>
      </c>
      <c r="P26" s="36">
        <f t="shared" si="28"/>
        <v>44159</v>
      </c>
      <c r="Q26" s="36">
        <f t="shared" si="28"/>
        <v>44160</v>
      </c>
      <c r="R26" s="36">
        <f t="shared" si="28"/>
        <v>44161</v>
      </c>
      <c r="S26" s="36">
        <f t="shared" si="28"/>
        <v>44162</v>
      </c>
      <c r="T26" s="36">
        <f t="shared" si="28"/>
        <v>44163</v>
      </c>
      <c r="U26" s="36">
        <f t="shared" si="28"/>
        <v>44164</v>
      </c>
      <c r="V26" s="36">
        <f t="shared" si="28"/>
        <v>44165</v>
      </c>
      <c r="W26" s="36">
        <f t="shared" si="28"/>
        <v>44166</v>
      </c>
      <c r="X26" s="36">
        <f t="shared" si="28"/>
        <v>44167</v>
      </c>
      <c r="Y26" s="36">
        <f t="shared" si="28"/>
        <v>44168</v>
      </c>
      <c r="Z26" s="36">
        <f t="shared" ref="Z26:AL27" si="29">Y26+1</f>
        <v>44169</v>
      </c>
      <c r="AA26" s="36">
        <f t="shared" si="29"/>
        <v>44170</v>
      </c>
      <c r="AB26" s="36">
        <f t="shared" si="29"/>
        <v>44171</v>
      </c>
      <c r="AC26" s="36">
        <f t="shared" si="29"/>
        <v>44172</v>
      </c>
      <c r="AD26" s="36">
        <f t="shared" si="29"/>
        <v>44173</v>
      </c>
      <c r="AE26" s="36">
        <f t="shared" si="29"/>
        <v>44174</v>
      </c>
      <c r="AF26" s="36">
        <f t="shared" si="29"/>
        <v>44175</v>
      </c>
      <c r="AG26" s="36">
        <f t="shared" si="29"/>
        <v>44176</v>
      </c>
      <c r="AH26" s="36">
        <f t="shared" si="29"/>
        <v>44177</v>
      </c>
      <c r="AI26" s="36">
        <f t="shared" si="29"/>
        <v>44178</v>
      </c>
      <c r="AJ26" s="36">
        <f t="shared" si="29"/>
        <v>44179</v>
      </c>
      <c r="AK26" s="36">
        <f t="shared" si="29"/>
        <v>44180</v>
      </c>
      <c r="AL26" s="36">
        <f t="shared" si="29"/>
        <v>44181</v>
      </c>
      <c r="AM26" s="70" t="s">
        <v>12</v>
      </c>
      <c r="AN26" s="70" t="s">
        <v>11</v>
      </c>
      <c r="AO26" s="70" t="s">
        <v>10</v>
      </c>
      <c r="AP26" s="70" t="s">
        <v>9</v>
      </c>
      <c r="AQ26" s="72" t="s">
        <v>8</v>
      </c>
    </row>
    <row r="27" spans="1:72">
      <c r="H27" s="33">
        <f>DATE($B$2,$A$1,16)</f>
        <v>44151</v>
      </c>
      <c r="I27" s="33">
        <f>H27+1</f>
        <v>44152</v>
      </c>
      <c r="J27" s="33">
        <f t="shared" si="28"/>
        <v>44153</v>
      </c>
      <c r="K27" s="33">
        <f t="shared" si="28"/>
        <v>44154</v>
      </c>
      <c r="L27" s="33">
        <f t="shared" si="28"/>
        <v>44155</v>
      </c>
      <c r="M27" s="33">
        <f t="shared" si="28"/>
        <v>44156</v>
      </c>
      <c r="N27" s="33">
        <f t="shared" si="28"/>
        <v>44157</v>
      </c>
      <c r="O27" s="33">
        <f t="shared" si="28"/>
        <v>44158</v>
      </c>
      <c r="P27" s="33">
        <f t="shared" si="28"/>
        <v>44159</v>
      </c>
      <c r="Q27" s="33">
        <f t="shared" si="28"/>
        <v>44160</v>
      </c>
      <c r="R27" s="33">
        <f t="shared" si="28"/>
        <v>44161</v>
      </c>
      <c r="S27" s="33">
        <f t="shared" si="28"/>
        <v>44162</v>
      </c>
      <c r="T27" s="33">
        <f t="shared" si="28"/>
        <v>44163</v>
      </c>
      <c r="U27" s="33">
        <f t="shared" si="28"/>
        <v>44164</v>
      </c>
      <c r="V27" s="33">
        <f t="shared" si="28"/>
        <v>44165</v>
      </c>
      <c r="W27" s="33">
        <f t="shared" si="28"/>
        <v>44166</v>
      </c>
      <c r="X27" s="33">
        <f t="shared" si="28"/>
        <v>44167</v>
      </c>
      <c r="Y27" s="33">
        <f t="shared" si="28"/>
        <v>44168</v>
      </c>
      <c r="Z27" s="33">
        <f t="shared" si="29"/>
        <v>44169</v>
      </c>
      <c r="AA27" s="33">
        <f t="shared" si="29"/>
        <v>44170</v>
      </c>
      <c r="AB27" s="33">
        <f t="shared" si="29"/>
        <v>44171</v>
      </c>
      <c r="AC27" s="33">
        <f t="shared" si="29"/>
        <v>44172</v>
      </c>
      <c r="AD27" s="33">
        <f t="shared" si="29"/>
        <v>44173</v>
      </c>
      <c r="AE27" s="33">
        <f t="shared" si="29"/>
        <v>44174</v>
      </c>
      <c r="AF27" s="33">
        <f t="shared" si="29"/>
        <v>44175</v>
      </c>
      <c r="AG27" s="33">
        <f t="shared" si="29"/>
        <v>44176</v>
      </c>
      <c r="AH27" s="33">
        <f t="shared" si="29"/>
        <v>44177</v>
      </c>
      <c r="AI27" s="33">
        <f t="shared" si="29"/>
        <v>44178</v>
      </c>
      <c r="AJ27" s="33">
        <f t="shared" si="29"/>
        <v>44179</v>
      </c>
      <c r="AK27" s="33">
        <f t="shared" si="29"/>
        <v>44180</v>
      </c>
      <c r="AL27" s="33">
        <f t="shared" si="29"/>
        <v>44181</v>
      </c>
      <c r="AM27" s="71"/>
      <c r="AN27" s="71"/>
      <c r="AO27" s="71"/>
      <c r="AP27" s="71"/>
      <c r="AQ27" s="73"/>
    </row>
    <row r="28" spans="1:72">
      <c r="H28" s="79" t="str">
        <f>IF(H14&gt;H22,H14-H22,"")</f>
        <v/>
      </c>
      <c r="I28" s="79" t="str">
        <f t="shared" ref="I28:AL28" si="30">IF(I14&gt;I22,I14-I22,"")</f>
        <v/>
      </c>
      <c r="J28" s="79" t="str">
        <f t="shared" si="30"/>
        <v/>
      </c>
      <c r="K28" s="79">
        <f t="shared" si="30"/>
        <v>1.9444444444444486E-2</v>
      </c>
      <c r="L28" s="79" t="str">
        <f t="shared" si="30"/>
        <v/>
      </c>
      <c r="M28" s="79" t="str">
        <f t="shared" si="30"/>
        <v/>
      </c>
      <c r="N28" s="79" t="str">
        <f t="shared" si="30"/>
        <v/>
      </c>
      <c r="O28" s="79">
        <f t="shared" si="30"/>
        <v>3.9583333333333304E-2</v>
      </c>
      <c r="P28" s="79" t="str">
        <f t="shared" si="30"/>
        <v/>
      </c>
      <c r="Q28" s="79" t="str">
        <f t="shared" si="30"/>
        <v/>
      </c>
      <c r="R28" s="79" t="str">
        <f t="shared" si="30"/>
        <v/>
      </c>
      <c r="S28" s="79" t="str">
        <f t="shared" si="30"/>
        <v/>
      </c>
      <c r="T28" s="79" t="str">
        <f t="shared" si="30"/>
        <v/>
      </c>
      <c r="U28" s="79" t="str">
        <f t="shared" si="30"/>
        <v/>
      </c>
      <c r="V28" s="79" t="str">
        <f t="shared" si="30"/>
        <v/>
      </c>
      <c r="W28" s="79" t="str">
        <f t="shared" si="30"/>
        <v/>
      </c>
      <c r="X28" s="79" t="str">
        <f t="shared" si="30"/>
        <v/>
      </c>
      <c r="Y28" s="79" t="str">
        <f t="shared" si="30"/>
        <v/>
      </c>
      <c r="Z28" s="79" t="str">
        <f t="shared" si="30"/>
        <v/>
      </c>
      <c r="AA28" s="79" t="str">
        <f t="shared" si="30"/>
        <v/>
      </c>
      <c r="AB28" s="79">
        <f t="shared" si="30"/>
        <v>4.3750000000000067E-2</v>
      </c>
      <c r="AC28" s="79" t="str">
        <f t="shared" si="30"/>
        <v/>
      </c>
      <c r="AD28" s="79" t="str">
        <f t="shared" si="30"/>
        <v/>
      </c>
      <c r="AE28" s="79" t="str">
        <f t="shared" si="30"/>
        <v/>
      </c>
      <c r="AF28" s="79" t="str">
        <f t="shared" si="30"/>
        <v/>
      </c>
      <c r="AG28" s="79" t="str">
        <f t="shared" si="30"/>
        <v/>
      </c>
      <c r="AH28" s="79" t="str">
        <f t="shared" si="30"/>
        <v/>
      </c>
      <c r="AI28" s="79" t="str">
        <f t="shared" si="30"/>
        <v/>
      </c>
      <c r="AJ28" s="79" t="str">
        <f t="shared" si="30"/>
        <v/>
      </c>
      <c r="AK28" s="79" t="str">
        <f t="shared" si="30"/>
        <v/>
      </c>
      <c r="AL28" s="79" t="str">
        <f t="shared" si="30"/>
        <v/>
      </c>
      <c r="AM28" s="83">
        <f>SUM(H28:AL29)</f>
        <v>0.10277777777777786</v>
      </c>
      <c r="AN28" s="81">
        <f>AQ28/30/8</f>
        <v>12.5</v>
      </c>
      <c r="AO28" s="84">
        <f>AM28*24</f>
        <v>2.4666666666666686</v>
      </c>
      <c r="AP28" s="81">
        <f>AN28*AO28</f>
        <v>30.833333333333357</v>
      </c>
      <c r="AQ28" s="82">
        <v>3000</v>
      </c>
    </row>
    <row r="29" spans="1:72">
      <c r="H29" s="79"/>
      <c r="I29" s="79"/>
      <c r="J29" s="79"/>
      <c r="K29" s="106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83"/>
      <c r="AN29" s="81"/>
      <c r="AO29" s="84"/>
      <c r="AP29" s="81"/>
      <c r="AQ29" s="82"/>
    </row>
    <row r="31" spans="1:72" ht="14.5" thickBot="1"/>
    <row r="32" spans="1:72" ht="14.5" thickBot="1">
      <c r="H32" s="85" t="s">
        <v>52</v>
      </c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7"/>
    </row>
    <row r="33" spans="8:39">
      <c r="H33" s="36">
        <f>DATE($B$2,$A$1,16)</f>
        <v>44151</v>
      </c>
      <c r="I33" s="36">
        <f t="shared" ref="I33:AL33" si="31">H33+1</f>
        <v>44152</v>
      </c>
      <c r="J33" s="36">
        <f t="shared" si="31"/>
        <v>44153</v>
      </c>
      <c r="K33" s="36">
        <f t="shared" si="31"/>
        <v>44154</v>
      </c>
      <c r="L33" s="36">
        <f t="shared" si="31"/>
        <v>44155</v>
      </c>
      <c r="M33" s="36">
        <f t="shared" si="31"/>
        <v>44156</v>
      </c>
      <c r="N33" s="36">
        <f t="shared" si="31"/>
        <v>44157</v>
      </c>
      <c r="O33" s="36">
        <f t="shared" si="31"/>
        <v>44158</v>
      </c>
      <c r="P33" s="36">
        <f t="shared" si="31"/>
        <v>44159</v>
      </c>
      <c r="Q33" s="36">
        <f t="shared" si="31"/>
        <v>44160</v>
      </c>
      <c r="R33" s="36">
        <f t="shared" si="31"/>
        <v>44161</v>
      </c>
      <c r="S33" s="36">
        <f t="shared" si="31"/>
        <v>44162</v>
      </c>
      <c r="T33" s="36">
        <f t="shared" si="31"/>
        <v>44163</v>
      </c>
      <c r="U33" s="36">
        <f t="shared" si="31"/>
        <v>44164</v>
      </c>
      <c r="V33" s="36">
        <f t="shared" si="31"/>
        <v>44165</v>
      </c>
      <c r="W33" s="36">
        <f t="shared" si="31"/>
        <v>44166</v>
      </c>
      <c r="X33" s="36">
        <f t="shared" si="31"/>
        <v>44167</v>
      </c>
      <c r="Y33" s="36">
        <f t="shared" si="31"/>
        <v>44168</v>
      </c>
      <c r="Z33" s="36">
        <f t="shared" si="31"/>
        <v>44169</v>
      </c>
      <c r="AA33" s="36">
        <f t="shared" si="31"/>
        <v>44170</v>
      </c>
      <c r="AB33" s="36">
        <f t="shared" si="31"/>
        <v>44171</v>
      </c>
      <c r="AC33" s="36">
        <f t="shared" si="31"/>
        <v>44172</v>
      </c>
      <c r="AD33" s="36">
        <f t="shared" si="31"/>
        <v>44173</v>
      </c>
      <c r="AE33" s="36">
        <f t="shared" si="31"/>
        <v>44174</v>
      </c>
      <c r="AF33" s="36">
        <f t="shared" si="31"/>
        <v>44175</v>
      </c>
      <c r="AG33" s="36">
        <f t="shared" si="31"/>
        <v>44176</v>
      </c>
      <c r="AH33" s="36">
        <f t="shared" si="31"/>
        <v>44177</v>
      </c>
      <c r="AI33" s="36">
        <f t="shared" si="31"/>
        <v>44178</v>
      </c>
      <c r="AJ33" s="36">
        <f t="shared" si="31"/>
        <v>44179</v>
      </c>
      <c r="AK33" s="36">
        <f t="shared" si="31"/>
        <v>44180</v>
      </c>
      <c r="AL33" s="36">
        <f t="shared" si="31"/>
        <v>44181</v>
      </c>
    </row>
    <row r="34" spans="8:39">
      <c r="H34" s="33">
        <f>DATE($B$2,$A$1,16)</f>
        <v>44151</v>
      </c>
      <c r="I34" s="33">
        <f t="shared" ref="I34:AL34" si="32">H34+1</f>
        <v>44152</v>
      </c>
      <c r="J34" s="33">
        <f t="shared" si="32"/>
        <v>44153</v>
      </c>
      <c r="K34" s="33">
        <f t="shared" si="32"/>
        <v>44154</v>
      </c>
      <c r="L34" s="33">
        <f t="shared" si="32"/>
        <v>44155</v>
      </c>
      <c r="M34" s="33">
        <f t="shared" si="32"/>
        <v>44156</v>
      </c>
      <c r="N34" s="33">
        <f t="shared" si="32"/>
        <v>44157</v>
      </c>
      <c r="O34" s="33">
        <f t="shared" si="32"/>
        <v>44158</v>
      </c>
      <c r="P34" s="33">
        <f t="shared" si="32"/>
        <v>44159</v>
      </c>
      <c r="Q34" s="33">
        <f t="shared" si="32"/>
        <v>44160</v>
      </c>
      <c r="R34" s="33">
        <f t="shared" si="32"/>
        <v>44161</v>
      </c>
      <c r="S34" s="33">
        <f t="shared" si="32"/>
        <v>44162</v>
      </c>
      <c r="T34" s="33">
        <f t="shared" si="32"/>
        <v>44163</v>
      </c>
      <c r="U34" s="33">
        <f t="shared" si="32"/>
        <v>44164</v>
      </c>
      <c r="V34" s="33">
        <f t="shared" si="32"/>
        <v>44165</v>
      </c>
      <c r="W34" s="33">
        <f t="shared" si="32"/>
        <v>44166</v>
      </c>
      <c r="X34" s="33">
        <f t="shared" si="32"/>
        <v>44167</v>
      </c>
      <c r="Y34" s="33">
        <f t="shared" si="32"/>
        <v>44168</v>
      </c>
      <c r="Z34" s="33">
        <f t="shared" si="32"/>
        <v>44169</v>
      </c>
      <c r="AA34" s="33">
        <f t="shared" si="32"/>
        <v>44170</v>
      </c>
      <c r="AB34" s="33">
        <f t="shared" si="32"/>
        <v>44171</v>
      </c>
      <c r="AC34" s="33">
        <f t="shared" si="32"/>
        <v>44172</v>
      </c>
      <c r="AD34" s="33">
        <f t="shared" si="32"/>
        <v>44173</v>
      </c>
      <c r="AE34" s="33">
        <f t="shared" si="32"/>
        <v>44174</v>
      </c>
      <c r="AF34" s="33">
        <f t="shared" si="32"/>
        <v>44175</v>
      </c>
      <c r="AG34" s="33">
        <f t="shared" si="32"/>
        <v>44176</v>
      </c>
      <c r="AH34" s="33">
        <f t="shared" si="32"/>
        <v>44177</v>
      </c>
      <c r="AI34" s="33">
        <f t="shared" si="32"/>
        <v>44178</v>
      </c>
      <c r="AJ34" s="33">
        <f t="shared" si="32"/>
        <v>44179</v>
      </c>
      <c r="AK34" s="33">
        <f t="shared" si="32"/>
        <v>44180</v>
      </c>
      <c r="AL34" s="33">
        <f t="shared" si="32"/>
        <v>44181</v>
      </c>
    </row>
    <row r="35" spans="8:39">
      <c r="H35" s="88">
        <f>IF(H14&lt;H22,H22-H14,"")</f>
        <v>5.2777777777777812E-2</v>
      </c>
      <c r="I35" s="88">
        <f t="shared" ref="I35:AL35" si="33">IF(I14&lt;I22,I22-I14,"")</f>
        <v>0.1159722222222222</v>
      </c>
      <c r="J35" s="88">
        <f t="shared" si="33"/>
        <v>6.9444444444444198E-4</v>
      </c>
      <c r="K35" s="88" t="str">
        <f t="shared" si="33"/>
        <v/>
      </c>
      <c r="L35" s="88" t="str">
        <f t="shared" si="33"/>
        <v/>
      </c>
      <c r="M35" s="88">
        <f t="shared" si="33"/>
        <v>0.26041666666666674</v>
      </c>
      <c r="N35" s="88">
        <f t="shared" si="33"/>
        <v>0.12499999999999994</v>
      </c>
      <c r="O35" s="88" t="str">
        <f t="shared" si="33"/>
        <v/>
      </c>
      <c r="P35" s="88">
        <f t="shared" si="33"/>
        <v>1.3888888888888784E-2</v>
      </c>
      <c r="Q35" s="88">
        <f t="shared" si="33"/>
        <v>4.2361111111111127E-2</v>
      </c>
      <c r="R35" s="88">
        <f t="shared" si="33"/>
        <v>0.11874999999999997</v>
      </c>
      <c r="S35" s="88" t="str">
        <f t="shared" si="33"/>
        <v/>
      </c>
      <c r="T35" s="88">
        <f t="shared" si="33"/>
        <v>0.28194444444444455</v>
      </c>
      <c r="U35" s="88">
        <f t="shared" si="33"/>
        <v>0.11180555555555555</v>
      </c>
      <c r="V35" s="88">
        <f t="shared" si="33"/>
        <v>0.11874999999999997</v>
      </c>
      <c r="W35" s="88">
        <f t="shared" si="33"/>
        <v>0.15138888888888896</v>
      </c>
      <c r="X35" s="88">
        <f t="shared" si="33"/>
        <v>9.7222222222221322E-3</v>
      </c>
      <c r="Y35" s="88">
        <f t="shared" si="33"/>
        <v>0.11180555555555555</v>
      </c>
      <c r="Z35" s="88" t="str">
        <f t="shared" si="33"/>
        <v/>
      </c>
      <c r="AA35" s="88">
        <f t="shared" si="33"/>
        <v>0.17500000000000002</v>
      </c>
      <c r="AB35" s="88" t="str">
        <f t="shared" si="33"/>
        <v/>
      </c>
      <c r="AC35" s="88">
        <f t="shared" si="33"/>
        <v>0.16249999999999998</v>
      </c>
      <c r="AD35" s="88">
        <f t="shared" si="33"/>
        <v>0.24166666666666664</v>
      </c>
      <c r="AE35" s="88">
        <f t="shared" si="33"/>
        <v>1.5277777777777779E-2</v>
      </c>
      <c r="AF35" s="88">
        <f t="shared" si="33"/>
        <v>0.12222222222222218</v>
      </c>
      <c r="AG35" s="88" t="str">
        <f t="shared" si="33"/>
        <v/>
      </c>
      <c r="AH35" s="88">
        <f t="shared" si="33"/>
        <v>0.3125</v>
      </c>
      <c r="AI35" s="88">
        <f t="shared" si="33"/>
        <v>0.1291666666666666</v>
      </c>
      <c r="AJ35" s="88">
        <f t="shared" si="33"/>
        <v>0.10416666666666669</v>
      </c>
      <c r="AK35" s="88">
        <f t="shared" si="33"/>
        <v>0.24166666666666664</v>
      </c>
      <c r="AL35" s="88">
        <f t="shared" si="33"/>
        <v>0.16180555555555554</v>
      </c>
      <c r="AM35" s="89">
        <f>SUM(H35:AL36)</f>
        <v>3.1812499999999995</v>
      </c>
    </row>
    <row r="36" spans="8:39"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90"/>
    </row>
  </sheetData>
  <autoFilter ref="A12:DD17"/>
  <mergeCells count="117">
    <mergeCell ref="T35:T36"/>
    <mergeCell ref="U35:U36"/>
    <mergeCell ref="V35:V36"/>
    <mergeCell ref="W35:W36"/>
    <mergeCell ref="X35:X36"/>
    <mergeCell ref="Y35:Y36"/>
    <mergeCell ref="Z35:Z36"/>
    <mergeCell ref="AA35:AA36"/>
    <mergeCell ref="AM35:AM36"/>
    <mergeCell ref="H32:AL32"/>
    <mergeCell ref="AK35:AK36"/>
    <mergeCell ref="AL35:AL36"/>
    <mergeCell ref="AB35:AB36"/>
    <mergeCell ref="AC35:AC36"/>
    <mergeCell ref="AD35:AD36"/>
    <mergeCell ref="AE35:AE36"/>
    <mergeCell ref="AF35:AF36"/>
    <mergeCell ref="AG35:AG36"/>
    <mergeCell ref="AH35:AH36"/>
    <mergeCell ref="AI35:AI36"/>
    <mergeCell ref="AJ35:AJ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AP28:AP29"/>
    <mergeCell ref="AQ28:AQ29"/>
    <mergeCell ref="AM28:AM29"/>
    <mergeCell ref="AN28:AN29"/>
    <mergeCell ref="AO28:AO29"/>
    <mergeCell ref="X28:X29"/>
    <mergeCell ref="Y28:Y29"/>
    <mergeCell ref="Z28:Z29"/>
    <mergeCell ref="AA28:AA29"/>
    <mergeCell ref="AB28:AB29"/>
    <mergeCell ref="AL22:AL23"/>
    <mergeCell ref="AM22:AM23"/>
    <mergeCell ref="H28:H29"/>
    <mergeCell ref="I28:I29"/>
    <mergeCell ref="J28:J29"/>
    <mergeCell ref="K28:K29"/>
    <mergeCell ref="L28:L29"/>
    <mergeCell ref="M28:M29"/>
    <mergeCell ref="N28:N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AO26:AO27"/>
    <mergeCell ref="AP26:AP27"/>
    <mergeCell ref="AQ26:AQ27"/>
    <mergeCell ref="D16:D17"/>
    <mergeCell ref="E16:E17"/>
    <mergeCell ref="B12:B15"/>
    <mergeCell ref="D12:D15"/>
    <mergeCell ref="AM20:AM21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L28:AL29"/>
    <mergeCell ref="H22:H23"/>
    <mergeCell ref="I22:I23"/>
    <mergeCell ref="J22:J23"/>
    <mergeCell ref="K22:K23"/>
    <mergeCell ref="L22:L23"/>
    <mergeCell ref="M22:M23"/>
    <mergeCell ref="H9:AL9"/>
    <mergeCell ref="H11:AL11"/>
    <mergeCell ref="H19:AL19"/>
    <mergeCell ref="H25:AL25"/>
    <mergeCell ref="BW3:BX3"/>
    <mergeCell ref="BW4:BX4"/>
    <mergeCell ref="AK22:AK23"/>
    <mergeCell ref="AM26:AM27"/>
    <mergeCell ref="AN26:AN27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C28:AC29"/>
  </mergeCells>
  <phoneticPr fontId="26" type="noConversion"/>
  <conditionalFormatting sqref="H12:AL12 H15:AL17 H13:L13">
    <cfRule type="expression" dxfId="32" priority="1323">
      <formula>WEEKDAY(H$12,16)&gt;6</formula>
    </cfRule>
  </conditionalFormatting>
  <conditionalFormatting sqref="H16:AL17">
    <cfRule type="cellIs" dxfId="31" priority="24" operator="equal">
      <formula>"OFF"</formula>
    </cfRule>
    <cfRule type="cellIs" dxfId="30" priority="25" operator="equal">
      <formula>"H"</formula>
    </cfRule>
    <cfRule type="cellIs" dxfId="29" priority="26" operator="equal">
      <formula>"PL"</formula>
    </cfRule>
    <cfRule type="cellIs" dxfId="28" priority="1324" stopIfTrue="1" operator="between">
      <formula>"V"</formula>
      <formula>"V"</formula>
    </cfRule>
    <cfRule type="cellIs" dxfId="27" priority="1325" operator="between">
      <formula>"X"</formula>
      <formula>"X"</formula>
    </cfRule>
    <cfRule type="cellIs" dxfId="26" priority="1326" operator="equal">
      <formula>"S"</formula>
    </cfRule>
    <cfRule type="cellIs" dxfId="25" priority="1327" operator="equal">
      <formula>"A"</formula>
    </cfRule>
  </conditionalFormatting>
  <conditionalFormatting sqref="H12:AL12 H15:AL17 H13:L13">
    <cfRule type="cellIs" dxfId="24" priority="22" operator="equal">
      <formula>"N"</formula>
    </cfRule>
    <cfRule type="cellIs" dxfId="23" priority="23" operator="equal">
      <formula>"O"</formula>
    </cfRule>
  </conditionalFormatting>
  <conditionalFormatting sqref="H20:AL23">
    <cfRule type="expression" dxfId="22" priority="1328">
      <formula>WEEKDAY(H$20,16)&gt;6</formula>
    </cfRule>
  </conditionalFormatting>
  <conditionalFormatting sqref="H26:AL29">
    <cfRule type="expression" dxfId="0" priority="1329">
      <formula>WEEKDAY(H$26,16)&gt;6</formula>
    </cfRule>
  </conditionalFormatting>
  <conditionalFormatting sqref="M13:R13">
    <cfRule type="expression" dxfId="21" priority="21">
      <formula>WEEKDAY(M$12,16)&gt;6</formula>
    </cfRule>
  </conditionalFormatting>
  <conditionalFormatting sqref="M13:R13">
    <cfRule type="cellIs" dxfId="20" priority="19" operator="equal">
      <formula>"N"</formula>
    </cfRule>
    <cfRule type="cellIs" dxfId="19" priority="20" operator="equal">
      <formula>"O"</formula>
    </cfRule>
  </conditionalFormatting>
  <conditionalFormatting sqref="S13">
    <cfRule type="expression" dxfId="18" priority="18">
      <formula>WEEKDAY(S$12,16)&gt;6</formula>
    </cfRule>
  </conditionalFormatting>
  <conditionalFormatting sqref="S13">
    <cfRule type="cellIs" dxfId="17" priority="16" operator="equal">
      <formula>"N"</formula>
    </cfRule>
    <cfRule type="cellIs" dxfId="16" priority="17" operator="equal">
      <formula>"O"</formula>
    </cfRule>
  </conditionalFormatting>
  <conditionalFormatting sqref="T13:Y13">
    <cfRule type="expression" dxfId="15" priority="15">
      <formula>WEEKDAY(T$12,16)&gt;6</formula>
    </cfRule>
  </conditionalFormatting>
  <conditionalFormatting sqref="T13:Y13">
    <cfRule type="cellIs" dxfId="14" priority="13" operator="equal">
      <formula>"N"</formula>
    </cfRule>
    <cfRule type="cellIs" dxfId="13" priority="14" operator="equal">
      <formula>"O"</formula>
    </cfRule>
  </conditionalFormatting>
  <conditionalFormatting sqref="Z13">
    <cfRule type="expression" dxfId="12" priority="12">
      <formula>WEEKDAY(Z$12,16)&gt;6</formula>
    </cfRule>
  </conditionalFormatting>
  <conditionalFormatting sqref="Z13">
    <cfRule type="cellIs" dxfId="11" priority="10" operator="equal">
      <formula>"N"</formula>
    </cfRule>
    <cfRule type="cellIs" dxfId="10" priority="11" operator="equal">
      <formula>"O"</formula>
    </cfRule>
  </conditionalFormatting>
  <conditionalFormatting sqref="AA13:AF13">
    <cfRule type="expression" dxfId="9" priority="9">
      <formula>WEEKDAY(AA$12,16)&gt;6</formula>
    </cfRule>
  </conditionalFormatting>
  <conditionalFormatting sqref="AA13:AF13">
    <cfRule type="cellIs" dxfId="8" priority="7" operator="equal">
      <formula>"N"</formula>
    </cfRule>
    <cfRule type="cellIs" dxfId="7" priority="8" operator="equal">
      <formula>"O"</formula>
    </cfRule>
  </conditionalFormatting>
  <conditionalFormatting sqref="AG13">
    <cfRule type="expression" dxfId="6" priority="6">
      <formula>WEEKDAY(AG$12,16)&gt;6</formula>
    </cfRule>
  </conditionalFormatting>
  <conditionalFormatting sqref="AG13">
    <cfRule type="cellIs" dxfId="5" priority="4" operator="equal">
      <formula>"N"</formula>
    </cfRule>
    <cfRule type="cellIs" dxfId="4" priority="5" operator="equal">
      <formula>"O"</formula>
    </cfRule>
  </conditionalFormatting>
  <conditionalFormatting sqref="AH13:AL13">
    <cfRule type="expression" dxfId="3" priority="3">
      <formula>WEEKDAY(AH$12,16)&gt;6</formula>
    </cfRule>
  </conditionalFormatting>
  <conditionalFormatting sqref="AH13:AL13">
    <cfRule type="cellIs" dxfId="2" priority="1" operator="equal">
      <formula>"N"</formula>
    </cfRule>
    <cfRule type="cellIs" dxfId="1" priority="2" operator="equal">
      <formula>"O"</formula>
    </cfRule>
  </conditionalFormatting>
  <dataValidations count="2">
    <dataValidation type="list" allowBlank="1" showInputMessage="1" showErrorMessage="1" sqref="D16:D17">
      <formula1>$B$3:$B$6</formula1>
    </dataValidation>
    <dataValidation type="list" allowBlank="1" showInputMessage="1" showErrorMessage="1" sqref="E16:E17">
      <formula1>$A$7:$A$9</formula1>
    </dataValidation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Sheet1!$A$3:$A$14</xm:f>
          </x14:formula1>
          <xm:sqref>B1:C1</xm:sqref>
        </x14:dataValidation>
        <x14:dataValidation type="list" allowBlank="1" showInputMessage="1" showErrorMessage="1">
          <x14:formula1>
            <xm:f>Sheet1!$F$3:$F$23</xm:f>
          </x14:formula1>
          <xm:sqref>B2:C2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F7"/>
  <sheetViews>
    <sheetView workbookViewId="0">
      <selection activeCell="E6" sqref="E6"/>
    </sheetView>
  </sheetViews>
  <sheetFormatPr defaultColWidth="6.1796875" defaultRowHeight="14"/>
  <sheetData>
    <row r="5" spans="3:32">
      <c r="C5" s="50">
        <v>0.2986111111111111</v>
      </c>
      <c r="D5" s="50">
        <v>0.21944444444444444</v>
      </c>
      <c r="E5" s="50">
        <v>0.21249999999999999</v>
      </c>
      <c r="F5" s="50">
        <v>0.21041666666666667</v>
      </c>
      <c r="G5" s="50">
        <v>0.21111111111111111</v>
      </c>
      <c r="H5" s="50">
        <v>0.21944444444444444</v>
      </c>
      <c r="I5" s="50">
        <v>0.20416666666666669</v>
      </c>
      <c r="J5" s="50">
        <v>0.30069444444444443</v>
      </c>
      <c r="K5" s="50">
        <v>0.44027777777777777</v>
      </c>
      <c r="L5" s="50">
        <v>0.21249999999999999</v>
      </c>
      <c r="M5" s="50">
        <v>0.21111111111111111</v>
      </c>
      <c r="N5" s="50">
        <v>0.21180555555555555</v>
      </c>
      <c r="O5" s="50">
        <v>0.19999999999999998</v>
      </c>
      <c r="P5" s="50">
        <v>0.21388888888888891</v>
      </c>
      <c r="Q5" s="50">
        <v>0.21597222222222223</v>
      </c>
      <c r="R5" s="50">
        <v>0.21458333333333335</v>
      </c>
      <c r="S5" s="50">
        <v>0.21875</v>
      </c>
      <c r="T5" s="50">
        <v>0.21249999999999999</v>
      </c>
      <c r="U5" s="50">
        <v>0.21736111111111112</v>
      </c>
      <c r="V5" s="50">
        <v>0.31041666666666667</v>
      </c>
      <c r="W5" s="50">
        <v>0.39583333333333331</v>
      </c>
      <c r="X5" s="50">
        <v>0.28958333333333336</v>
      </c>
      <c r="Y5" s="50">
        <v>0.21041666666666667</v>
      </c>
      <c r="Z5" s="50">
        <v>0.21111111111111111</v>
      </c>
      <c r="AA5" s="50">
        <v>0.20902777777777778</v>
      </c>
      <c r="AB5" s="50">
        <v>0.29166666666666669</v>
      </c>
      <c r="AC5" s="50">
        <v>0.21388888888888891</v>
      </c>
      <c r="AD5" s="50">
        <v>0.22083333333333333</v>
      </c>
      <c r="AE5" s="50">
        <v>0.22152777777777777</v>
      </c>
      <c r="AF5" s="50">
        <v>0.21111111111111111</v>
      </c>
    </row>
    <row r="6" spans="3:32">
      <c r="C6" s="50">
        <v>0.6743055555555556</v>
      </c>
      <c r="D6" s="50">
        <v>0.65833333333333333</v>
      </c>
      <c r="E6" s="50">
        <v>0.66111111111111109</v>
      </c>
      <c r="F6" s="50">
        <v>0.64513888888888882</v>
      </c>
      <c r="G6" s="50">
        <v>0.64583333333333337</v>
      </c>
      <c r="H6" s="50">
        <v>0.64652777777777781</v>
      </c>
      <c r="I6" s="50">
        <v>0.65208333333333335</v>
      </c>
      <c r="J6" s="50">
        <v>0.76527777777777783</v>
      </c>
      <c r="K6" s="50">
        <v>0.77708333333333324</v>
      </c>
      <c r="L6" s="50">
        <v>0.65277777777777779</v>
      </c>
      <c r="M6" s="50">
        <v>0.65277777777777779</v>
      </c>
      <c r="N6" s="50">
        <v>0.64652777777777781</v>
      </c>
      <c r="O6" s="50">
        <v>0.64861111111111114</v>
      </c>
      <c r="P6" s="50">
        <v>0.64861111111111114</v>
      </c>
      <c r="Q6" s="50">
        <v>0.65763888888888888</v>
      </c>
      <c r="R6" s="50">
        <v>0.68888888888888899</v>
      </c>
      <c r="S6" s="50">
        <v>0.55138888888888882</v>
      </c>
      <c r="T6" s="50">
        <v>0.64722222222222225</v>
      </c>
      <c r="U6" s="50">
        <v>0.62777777777777777</v>
      </c>
      <c r="V6" s="50">
        <v>0.65208333333333335</v>
      </c>
      <c r="W6" s="50">
        <v>0.67499999999999993</v>
      </c>
      <c r="X6" s="50">
        <v>0.77500000000000002</v>
      </c>
      <c r="Y6" s="50">
        <v>0.77500000000000002</v>
      </c>
      <c r="Z6" s="50">
        <v>0.5493055555555556</v>
      </c>
      <c r="AA6" s="50">
        <v>0.65416666666666667</v>
      </c>
      <c r="AB6" s="50">
        <v>0.77638888888888891</v>
      </c>
      <c r="AC6" s="50">
        <v>0.69305555555555554</v>
      </c>
      <c r="AD6" s="50">
        <v>0.67291666666666661</v>
      </c>
      <c r="AE6" s="50">
        <v>0.64861111111111114</v>
      </c>
      <c r="AF6" s="50">
        <v>0.77569444444444446</v>
      </c>
    </row>
    <row r="7" spans="3:32">
      <c r="C7" s="50">
        <f>C6-C5</f>
        <v>0.3756944444444445</v>
      </c>
      <c r="D7" s="50">
        <f t="shared" ref="D7:I7" si="0">D6-D5</f>
        <v>0.43888888888888888</v>
      </c>
      <c r="E7" s="50">
        <f t="shared" si="0"/>
        <v>0.44861111111111107</v>
      </c>
      <c r="F7" s="50">
        <f t="shared" si="0"/>
        <v>0.43472222222222212</v>
      </c>
      <c r="G7" s="50">
        <f t="shared" si="0"/>
        <v>0.43472222222222223</v>
      </c>
      <c r="H7" s="50">
        <f t="shared" si="0"/>
        <v>0.42708333333333337</v>
      </c>
      <c r="I7" s="50">
        <f t="shared" si="0"/>
        <v>0.44791666666666663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التدقيق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AboYousef</cp:lastModifiedBy>
  <dcterms:created xsi:type="dcterms:W3CDTF">2017-05-20T05:00:42Z</dcterms:created>
  <dcterms:modified xsi:type="dcterms:W3CDTF">2020-12-20T07:33:18Z</dcterms:modified>
</cp:coreProperties>
</file>