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adar\Desktop\"/>
    </mc:Choice>
  </mc:AlternateContent>
  <xr:revisionPtr revIDLastSave="0" documentId="13_ncr:1_{EE4557BC-2705-4E79-9B10-787BE0EB5D06}" xr6:coauthVersionLast="45" xr6:coauthVersionMax="45" xr10:uidLastSave="{00000000-0000-0000-0000-000000000000}"/>
  <bookViews>
    <workbookView xWindow="-120" yWindow="-120" windowWidth="20730" windowHeight="11160" activeTab="1" xr2:uid="{38D2BA88-33C6-4FBE-A0BC-E95A2C95455D}"/>
  </bookViews>
  <sheets>
    <sheet name="Sheet1" sheetId="3" r:id="rId1"/>
    <sheet name="Sheet2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V9" i="4" l="1"/>
  <c r="CW9" i="4" s="1"/>
  <c r="CT9" i="4"/>
  <c r="CU9" i="4" s="1"/>
  <c r="CR9" i="4"/>
  <c r="CS9" i="4" s="1"/>
  <c r="CP9" i="4"/>
  <c r="CQ9" i="4" s="1"/>
  <c r="CN9" i="4"/>
  <c r="CO9" i="4" s="1"/>
  <c r="CL9" i="4"/>
  <c r="CM9" i="4" s="1"/>
  <c r="CJ9" i="4"/>
  <c r="CK9" i="4" s="1"/>
  <c r="BX9" i="4"/>
  <c r="BW9" i="4"/>
  <c r="BV9" i="4"/>
  <c r="BU9" i="4"/>
  <c r="BT9" i="4"/>
  <c r="BS9" i="4"/>
  <c r="BR9" i="4"/>
  <c r="BQ9" i="4"/>
  <c r="BP9" i="4"/>
  <c r="BO9" i="4"/>
  <c r="BN9" i="4"/>
  <c r="BM9" i="4"/>
  <c r="BL9" i="4"/>
  <c r="BK9" i="4"/>
  <c r="AY9" i="4"/>
  <c r="AX9" i="4"/>
  <c r="AW9" i="4"/>
  <c r="AV9" i="4"/>
  <c r="AU9" i="4"/>
  <c r="AT9" i="4"/>
  <c r="AS9" i="4"/>
  <c r="AR9" i="4"/>
  <c r="AQ9" i="4"/>
  <c r="AP9" i="4"/>
  <c r="AO9" i="4"/>
  <c r="AN9" i="4"/>
  <c r="AM9" i="4"/>
  <c r="AL9" i="4"/>
  <c r="CT8" i="4"/>
  <c r="CR8" i="4"/>
  <c r="CP8" i="4"/>
  <c r="CN8" i="4"/>
  <c r="CL8" i="4"/>
  <c r="CJ8" i="4"/>
  <c r="BO8" i="4"/>
  <c r="BQ8" i="4"/>
  <c r="BS8" i="4"/>
  <c r="BU8" i="4"/>
  <c r="BM8" i="4"/>
  <c r="BK8" i="4"/>
  <c r="AV8" i="4"/>
  <c r="AT8" i="4"/>
  <c r="AR8" i="4"/>
  <c r="AP8" i="4"/>
  <c r="AN8" i="4"/>
  <c r="AL8" i="4"/>
  <c r="W8" i="4"/>
  <c r="U8" i="4"/>
  <c r="S8" i="4"/>
  <c r="Q8" i="4"/>
  <c r="O8" i="4"/>
  <c r="M8" i="4"/>
  <c r="BC7" i="4"/>
  <c r="BB7" i="4"/>
  <c r="BA7" i="4"/>
  <c r="AZ7" i="4"/>
  <c r="AY7" i="4"/>
  <c r="AX7" i="4"/>
  <c r="AW7" i="4"/>
  <c r="AV7" i="4"/>
  <c r="AU7" i="4"/>
  <c r="AT7" i="4"/>
  <c r="AS7" i="4"/>
  <c r="AR7" i="4"/>
  <c r="AQ7" i="4"/>
  <c r="AP7" i="4"/>
  <c r="AO7" i="4"/>
  <c r="AN7" i="4"/>
  <c r="AM7" i="4"/>
  <c r="AL7" i="4"/>
  <c r="O6" i="4"/>
  <c r="Q6" i="4"/>
  <c r="S6" i="4"/>
  <c r="U6" i="4"/>
  <c r="W6" i="4"/>
  <c r="Y6" i="4"/>
  <c r="M6" i="4"/>
  <c r="AJ5" i="4"/>
  <c r="AK5" i="4" s="1"/>
  <c r="AH5" i="4"/>
  <c r="AI5" i="4" s="1"/>
  <c r="AF5" i="4"/>
  <c r="AG5" i="4" s="1"/>
  <c r="O5" i="4"/>
  <c r="P5" i="4" s="1"/>
  <c r="Q5" i="4"/>
  <c r="AP5" i="4" s="1"/>
  <c r="S5" i="4"/>
  <c r="AR5" i="4" s="1"/>
  <c r="U5" i="4"/>
  <c r="AT5" i="4" s="1"/>
  <c r="AU5" i="4" s="1"/>
  <c r="V5" i="4"/>
  <c r="W5" i="4"/>
  <c r="AV5" i="4" s="1"/>
  <c r="Y5" i="4"/>
  <c r="AX5" i="4" s="1"/>
  <c r="Z5" i="4"/>
  <c r="AA5" i="4"/>
  <c r="AB5" i="4" s="1"/>
  <c r="AC5" i="4"/>
  <c r="BB5" i="4" s="1"/>
  <c r="M5" i="4"/>
  <c r="N5" i="4" s="1"/>
  <c r="AD5" i="4" l="1"/>
  <c r="AL5" i="4"/>
  <c r="BE5" i="4"/>
  <c r="BF5" i="4" s="1"/>
  <c r="AZ5" i="4"/>
  <c r="BA5" i="4" s="1"/>
  <c r="R5" i="4"/>
  <c r="AN5" i="4"/>
  <c r="AO5" i="4" s="1"/>
  <c r="BG5" i="4"/>
  <c r="BH5" i="4" s="1"/>
  <c r="AS5" i="4"/>
  <c r="BQ5" i="4"/>
  <c r="BR5" i="4" s="1"/>
  <c r="AQ5" i="4"/>
  <c r="BO5" i="4"/>
  <c r="BP5" i="4" s="1"/>
  <c r="AY5" i="4"/>
  <c r="BW5" i="4"/>
  <c r="BX5" i="4" s="1"/>
  <c r="BC5" i="4"/>
  <c r="CA5" i="4"/>
  <c r="CB5" i="4" s="1"/>
  <c r="AW5" i="4"/>
  <c r="BU5" i="4"/>
  <c r="BV5" i="4" s="1"/>
  <c r="X5" i="4"/>
  <c r="T5" i="4"/>
  <c r="BI5" i="4"/>
  <c r="BS5" i="4"/>
  <c r="BT5" i="4" s="1"/>
  <c r="BM5" i="4"/>
  <c r="BN5" i="4" s="1"/>
  <c r="C8" i="3"/>
  <c r="D8" i="3" s="1"/>
  <c r="D5" i="3"/>
  <c r="D7" i="3"/>
  <c r="D4" i="3"/>
  <c r="C6" i="3"/>
  <c r="D6" i="3" s="1"/>
  <c r="C4" i="3"/>
  <c r="CF5" i="4" l="1"/>
  <c r="CG5" i="4" s="1"/>
  <c r="BY5" i="4"/>
  <c r="BZ5" i="4" s="1"/>
  <c r="CD5" i="4"/>
  <c r="CE5" i="4" s="1"/>
  <c r="BK5" i="4"/>
  <c r="BL5" i="4" s="1"/>
  <c r="AM5" i="4"/>
  <c r="BJ5" i="4"/>
  <c r="CH5" i="4"/>
  <c r="CI5" i="4" s="1"/>
</calcChain>
</file>

<file path=xl/sharedStrings.xml><?xml version="1.0" encoding="utf-8"?>
<sst xmlns="http://schemas.openxmlformats.org/spreadsheetml/2006/main" count="183" uniqueCount="42">
  <si>
    <t xml:space="preserve">نهايه العقد </t>
  </si>
  <si>
    <t xml:space="preserve">اسم العميل </t>
  </si>
  <si>
    <t>العميل  A</t>
  </si>
  <si>
    <t>العميل  B</t>
  </si>
  <si>
    <t>العميل  C</t>
  </si>
  <si>
    <t>العميل  D</t>
  </si>
  <si>
    <t>العميل  E</t>
  </si>
  <si>
    <t>بدايه العقد</t>
  </si>
  <si>
    <t xml:space="preserve">مده العقد </t>
  </si>
  <si>
    <t xml:space="preserve"> 3 سنوات  كامله</t>
  </si>
  <si>
    <t>6 شهور فقط</t>
  </si>
  <si>
    <t xml:space="preserve">فتره موسميه  من ابريل حتي سبتمبر  سنويه لمده ثلاث سنوات  </t>
  </si>
  <si>
    <t xml:space="preserve">زياده سنويه </t>
  </si>
  <si>
    <t xml:space="preserve">بدون زياده </t>
  </si>
  <si>
    <t xml:space="preserve">10 % زياده سنويه  </t>
  </si>
  <si>
    <t xml:space="preserve">القيمه الايجاريه للسنه الاولي   </t>
  </si>
  <si>
    <t xml:space="preserve">مصاريف تسويقيه للسنه الاولي </t>
  </si>
  <si>
    <t xml:space="preserve">لا يوجد زياده </t>
  </si>
  <si>
    <t xml:space="preserve">فتره موسميه  من ابريل حتي ديسمبر فقط  سنويه لمده عامان   </t>
  </si>
  <si>
    <t xml:space="preserve">اجمالي السنه الاولي  </t>
  </si>
  <si>
    <t xml:space="preserve">فتره موسميه  من ابريل حتي اكتوبر  سنويه لمده ثلاث سنوات  </t>
  </si>
  <si>
    <t>5% زياده سنويه</t>
  </si>
  <si>
    <t xml:space="preserve">مطلوب توزيع القيمه الايجاريه والتسويقيه شهريا  لسنوات التعاقد    بالمعادلات وفقا لتاريخ التعاقد  مع مراعاه وجود زيادات سنويه </t>
  </si>
  <si>
    <t xml:space="preserve">يناير </t>
  </si>
  <si>
    <t xml:space="preserve">فبراير </t>
  </si>
  <si>
    <t xml:space="preserve">مارس </t>
  </si>
  <si>
    <t xml:space="preserve">ابريل </t>
  </si>
  <si>
    <t xml:space="preserve">يونيه </t>
  </si>
  <si>
    <t xml:space="preserve">يوليو </t>
  </si>
  <si>
    <t xml:space="preserve">سبتمبر </t>
  </si>
  <si>
    <t xml:space="preserve">اكتوبر </t>
  </si>
  <si>
    <t xml:space="preserve">نوفمبر </t>
  </si>
  <si>
    <t xml:space="preserve">ديسمبر </t>
  </si>
  <si>
    <t xml:space="preserve">اغسطس </t>
  </si>
  <si>
    <t xml:space="preserve">الايجار </t>
  </si>
  <si>
    <t xml:space="preserve">التسويقيه  </t>
  </si>
  <si>
    <t>مايو</t>
  </si>
  <si>
    <t>عام  2019</t>
  </si>
  <si>
    <t>عام 2020</t>
  </si>
  <si>
    <t>عام 2021</t>
  </si>
  <si>
    <t>عام 2022</t>
  </si>
  <si>
    <t xml:space="preserve">المطلوب توزيع القيمه الايجاريه والتسويقيه شهريا  لسنوات التعاقد    بالمعادلات وفقا لتاريخ التعاقد  مع مراعاه وجود زيادات سنويه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</si>
</sst>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readingOrder="2"/>
    </xf>
    <xf numFmtId="9" fontId="0" fillId="0" borderId="1" xfId="0" applyNumberFormat="1" applyBorder="1" applyAlignment="1">
      <alignment horizontal="center" vertical="center" readingOrder="2"/>
    </xf>
    <xf numFmtId="0" fontId="0" fillId="4" borderId="1" xfId="0" applyFill="1" applyBorder="1" applyAlignment="1">
      <alignment horizontal="center" vertical="center"/>
    </xf>
    <xf numFmtId="43" fontId="0" fillId="4" borderId="1" xfId="1" applyFont="1" applyFill="1" applyBorder="1" applyAlignment="1">
      <alignment horizontal="center" vertical="center"/>
    </xf>
    <xf numFmtId="0" fontId="0" fillId="2" borderId="1" xfId="0" applyFill="1" applyBorder="1"/>
    <xf numFmtId="0" fontId="0" fillId="5" borderId="1" xfId="0" applyFill="1" applyBorder="1"/>
    <xf numFmtId="43" fontId="0" fillId="0" borderId="0" xfId="1" applyFont="1"/>
    <xf numFmtId="43" fontId="0" fillId="5" borderId="1" xfId="1" applyFont="1" applyFill="1" applyBorder="1"/>
    <xf numFmtId="43" fontId="0" fillId="0" borderId="1" xfId="1" applyFont="1" applyBorder="1"/>
    <xf numFmtId="43" fontId="0" fillId="0" borderId="4" xfId="1" applyFont="1" applyFill="1" applyBorder="1"/>
    <xf numFmtId="43" fontId="0" fillId="6" borderId="1" xfId="1" applyFont="1" applyFill="1" applyBorder="1"/>
    <xf numFmtId="43" fontId="3" fillId="6" borderId="1" xfId="1" applyFont="1" applyFill="1" applyBorder="1"/>
    <xf numFmtId="0" fontId="0" fillId="3" borderId="0" xfId="0" applyFill="1" applyAlignment="1">
      <alignment horizontal="center" vertical="center"/>
    </xf>
    <xf numFmtId="0" fontId="0" fillId="5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C8BD6-895A-4CB4-A8FD-351D291D7AF4}">
  <dimension ref="A3:H11"/>
  <sheetViews>
    <sheetView rightToLeft="1" topLeftCell="B1" workbookViewId="0">
      <selection activeCell="A11" sqref="A11:G11"/>
    </sheetView>
  </sheetViews>
  <sheetFormatPr defaultRowHeight="15" x14ac:dyDescent="0.25"/>
  <cols>
    <col min="1" max="1" width="9.42578125" style="1" bestFit="1" customWidth="1"/>
    <col min="2" max="2" width="22.42578125" style="1" bestFit="1" customWidth="1"/>
    <col min="3" max="3" width="23.140625" style="1" bestFit="1" customWidth="1"/>
    <col min="4" max="4" width="15.42578125" style="1" bestFit="1" customWidth="1"/>
    <col min="5" max="5" width="8.7109375" style="1" bestFit="1" customWidth="1"/>
    <col min="6" max="6" width="9.85546875" style="1" bestFit="1" customWidth="1"/>
    <col min="7" max="7" width="45" style="1" bestFit="1" customWidth="1"/>
    <col min="8" max="8" width="23.7109375" style="1" bestFit="1" customWidth="1"/>
  </cols>
  <sheetData>
    <row r="3" spans="1:8" x14ac:dyDescent="0.25">
      <c r="A3" s="2" t="s">
        <v>1</v>
      </c>
      <c r="B3" s="2" t="s">
        <v>15</v>
      </c>
      <c r="C3" s="2" t="s">
        <v>16</v>
      </c>
      <c r="D3" s="8" t="s">
        <v>19</v>
      </c>
      <c r="E3" s="2" t="s">
        <v>7</v>
      </c>
      <c r="F3" s="2" t="s">
        <v>0</v>
      </c>
      <c r="G3" s="2" t="s">
        <v>8</v>
      </c>
      <c r="H3" s="2" t="s">
        <v>12</v>
      </c>
    </row>
    <row r="4" spans="1:8" x14ac:dyDescent="0.25">
      <c r="A4" s="3" t="s">
        <v>2</v>
      </c>
      <c r="B4" s="4">
        <v>100000</v>
      </c>
      <c r="C4" s="4">
        <f>B4*0.1</f>
        <v>10000</v>
      </c>
      <c r="D4" s="9">
        <f>SUM(B4:C4)</f>
        <v>110000</v>
      </c>
      <c r="E4" s="5">
        <v>43556</v>
      </c>
      <c r="F4" s="5">
        <v>44651</v>
      </c>
      <c r="G4" s="6" t="s">
        <v>9</v>
      </c>
      <c r="H4" s="7" t="s">
        <v>14</v>
      </c>
    </row>
    <row r="5" spans="1:8" x14ac:dyDescent="0.25">
      <c r="A5" s="3" t="s">
        <v>3</v>
      </c>
      <c r="B5" s="4">
        <v>120000</v>
      </c>
      <c r="C5" s="4">
        <v>0</v>
      </c>
      <c r="D5" s="9">
        <f>SUM(B5:C5)</f>
        <v>120000</v>
      </c>
      <c r="E5" s="5">
        <v>43556</v>
      </c>
      <c r="F5" s="5">
        <v>43769</v>
      </c>
      <c r="G5" s="6" t="s">
        <v>10</v>
      </c>
      <c r="H5" s="7" t="s">
        <v>17</v>
      </c>
    </row>
    <row r="6" spans="1:8" x14ac:dyDescent="0.25">
      <c r="A6" s="3" t="s">
        <v>4</v>
      </c>
      <c r="B6" s="4">
        <v>150000</v>
      </c>
      <c r="C6" s="4">
        <f>B6*0.07</f>
        <v>10500.000000000002</v>
      </c>
      <c r="D6" s="9">
        <f>SUM(B6:C6)</f>
        <v>160500</v>
      </c>
      <c r="E6" s="5">
        <v>43922</v>
      </c>
      <c r="F6" s="5">
        <v>44561</v>
      </c>
      <c r="G6" s="6" t="s">
        <v>18</v>
      </c>
      <c r="H6" s="6" t="s">
        <v>13</v>
      </c>
    </row>
    <row r="7" spans="1:8" x14ac:dyDescent="0.25">
      <c r="A7" s="3" t="s">
        <v>5</v>
      </c>
      <c r="B7" s="4">
        <v>90000</v>
      </c>
      <c r="C7" s="4">
        <v>0</v>
      </c>
      <c r="D7" s="9">
        <f>SUM(B7:C7)</f>
        <v>90000</v>
      </c>
      <c r="E7" s="5">
        <v>43556</v>
      </c>
      <c r="F7" s="5">
        <v>44834</v>
      </c>
      <c r="G7" s="6" t="s">
        <v>11</v>
      </c>
      <c r="H7" s="7" t="s">
        <v>14</v>
      </c>
    </row>
    <row r="8" spans="1:8" x14ac:dyDescent="0.25">
      <c r="A8" s="3" t="s">
        <v>6</v>
      </c>
      <c r="B8" s="4">
        <v>200000</v>
      </c>
      <c r="C8" s="4">
        <f>B8*0.05</f>
        <v>10000</v>
      </c>
      <c r="D8" s="9">
        <f>SUM(B8:C8)</f>
        <v>210000</v>
      </c>
      <c r="E8" s="5">
        <v>43922</v>
      </c>
      <c r="F8" s="5">
        <v>45230</v>
      </c>
      <c r="G8" s="6" t="s">
        <v>20</v>
      </c>
      <c r="H8" s="6" t="s">
        <v>21</v>
      </c>
    </row>
    <row r="11" spans="1:8" x14ac:dyDescent="0.25">
      <c r="A11" s="18" t="s">
        <v>22</v>
      </c>
      <c r="B11" s="18"/>
      <c r="C11" s="18"/>
      <c r="D11" s="18"/>
      <c r="E11" s="18"/>
      <c r="F11" s="18"/>
      <c r="G11" s="18"/>
    </row>
  </sheetData>
  <mergeCells count="1">
    <mergeCell ref="A11:G11"/>
  </mergeCells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D8B9-B163-44FE-B01B-3C05BD55F628}">
  <dimension ref="A1:DA12"/>
  <sheetViews>
    <sheetView rightToLeft="1" tabSelected="1" workbookViewId="0">
      <selection activeCell="A14" sqref="A14"/>
    </sheetView>
  </sheetViews>
  <sheetFormatPr defaultRowHeight="15" x14ac:dyDescent="0.25"/>
  <cols>
    <col min="2" max="2" width="22.42578125" bestFit="1" customWidth="1"/>
    <col min="3" max="3" width="23.140625" bestFit="1" customWidth="1"/>
    <col min="4" max="5" width="10.7109375" customWidth="1"/>
    <col min="6" max="6" width="8.85546875" customWidth="1"/>
    <col min="7" max="30" width="8.28515625" customWidth="1"/>
    <col min="31" max="31" width="1.7109375" customWidth="1"/>
    <col min="32" max="37" width="9.28515625" bestFit="1" customWidth="1"/>
    <col min="38" max="38" width="10.5703125" bestFit="1" customWidth="1"/>
    <col min="39" max="39" width="9.5703125" bestFit="1" customWidth="1"/>
    <col min="40" max="40" width="10.5703125" bestFit="1" customWidth="1"/>
    <col min="41" max="41" width="9.5703125" bestFit="1" customWidth="1"/>
    <col min="42" max="42" width="10.5703125" bestFit="1" customWidth="1"/>
    <col min="43" max="43" width="9.5703125" bestFit="1" customWidth="1"/>
    <col min="44" max="44" width="10.5703125" bestFit="1" customWidth="1"/>
    <col min="45" max="45" width="9.5703125" bestFit="1" customWidth="1"/>
    <col min="46" max="46" width="10.5703125" bestFit="1" customWidth="1"/>
    <col min="47" max="47" width="9.5703125" bestFit="1" customWidth="1"/>
    <col min="48" max="48" width="10.5703125" bestFit="1" customWidth="1"/>
    <col min="49" max="49" width="9.5703125" bestFit="1" customWidth="1"/>
    <col min="50" max="50" width="10.5703125" bestFit="1" customWidth="1"/>
    <col min="51" max="51" width="9.5703125" bestFit="1" customWidth="1"/>
    <col min="52" max="52" width="10.5703125" bestFit="1" customWidth="1"/>
    <col min="53" max="53" width="9.5703125" bestFit="1" customWidth="1"/>
    <col min="54" max="54" width="10.5703125" bestFit="1" customWidth="1"/>
    <col min="55" max="55" width="9.5703125" bestFit="1" customWidth="1"/>
    <col min="56" max="56" width="3.28515625" customWidth="1"/>
    <col min="57" max="57" width="9.5703125" bestFit="1" customWidth="1"/>
    <col min="58" max="58" width="9.28515625" bestFit="1" customWidth="1"/>
    <col min="59" max="59" width="9.5703125" bestFit="1" customWidth="1"/>
    <col min="60" max="60" width="9.28515625" bestFit="1" customWidth="1"/>
    <col min="61" max="61" width="9.5703125" bestFit="1" customWidth="1"/>
    <col min="62" max="62" width="9.28515625" bestFit="1" customWidth="1"/>
    <col min="63" max="63" width="10.5703125" bestFit="1" customWidth="1"/>
    <col min="64" max="64" width="9.5703125" bestFit="1" customWidth="1"/>
    <col min="65" max="65" width="10.5703125" bestFit="1" customWidth="1"/>
    <col min="66" max="66" width="9.5703125" bestFit="1" customWidth="1"/>
    <col min="67" max="67" width="10.5703125" bestFit="1" customWidth="1"/>
    <col min="68" max="68" width="9.5703125" bestFit="1" customWidth="1"/>
    <col min="69" max="69" width="10.5703125" bestFit="1" customWidth="1"/>
    <col min="70" max="70" width="9.5703125" bestFit="1" customWidth="1"/>
    <col min="71" max="71" width="10.5703125" bestFit="1" customWidth="1"/>
    <col min="72" max="72" width="9.5703125" bestFit="1" customWidth="1"/>
    <col min="73" max="73" width="10.5703125" bestFit="1" customWidth="1"/>
    <col min="74" max="74" width="9.5703125" bestFit="1" customWidth="1"/>
    <col min="75" max="75" width="10.5703125" bestFit="1" customWidth="1"/>
    <col min="76" max="76" width="9.5703125" bestFit="1" customWidth="1"/>
    <col min="77" max="77" width="10.5703125" bestFit="1" customWidth="1"/>
    <col min="78" max="78" width="9.5703125" bestFit="1" customWidth="1"/>
    <col min="79" max="79" width="10.5703125" bestFit="1" customWidth="1"/>
    <col min="80" max="80" width="9.5703125" bestFit="1" customWidth="1"/>
    <col min="82" max="82" width="10.5703125" bestFit="1" customWidth="1"/>
    <col min="83" max="83" width="9.5703125" bestFit="1" customWidth="1"/>
    <col min="84" max="84" width="10.5703125" bestFit="1" customWidth="1"/>
    <col min="85" max="85" width="9.5703125" bestFit="1" customWidth="1"/>
    <col min="86" max="86" width="10.5703125" bestFit="1" customWidth="1"/>
    <col min="87" max="87" width="9.5703125" bestFit="1" customWidth="1"/>
    <col min="88" max="88" width="10.5703125" bestFit="1" customWidth="1"/>
    <col min="89" max="89" width="9.5703125" bestFit="1" customWidth="1"/>
    <col min="90" max="90" width="10.5703125" bestFit="1" customWidth="1"/>
    <col min="91" max="91" width="9.5703125" bestFit="1" customWidth="1"/>
    <col min="92" max="92" width="10.5703125" bestFit="1" customWidth="1"/>
    <col min="93" max="93" width="9.5703125" bestFit="1" customWidth="1"/>
    <col min="94" max="94" width="10.5703125" bestFit="1" customWidth="1"/>
    <col min="95" max="95" width="9.5703125" bestFit="1" customWidth="1"/>
    <col min="96" max="96" width="10.5703125" bestFit="1" customWidth="1"/>
    <col min="97" max="97" width="9.5703125" bestFit="1" customWidth="1"/>
    <col min="98" max="98" width="10.5703125" bestFit="1" customWidth="1"/>
    <col min="99" max="99" width="9.5703125" bestFit="1" customWidth="1"/>
    <col min="100" max="100" width="10.5703125" bestFit="1" customWidth="1"/>
    <col min="101" max="101" width="9.5703125" bestFit="1" customWidth="1"/>
    <col min="102" max="105" width="9.28515625" bestFit="1" customWidth="1"/>
  </cols>
  <sheetData>
    <row r="1" spans="1:105" x14ac:dyDescent="0.25">
      <c r="N1" s="22" t="s">
        <v>37</v>
      </c>
      <c r="O1" s="22"/>
      <c r="P1" s="22"/>
      <c r="Q1" s="22"/>
      <c r="R1" s="22"/>
      <c r="S1" s="22"/>
      <c r="T1" s="22"/>
      <c r="AM1" s="22" t="s">
        <v>38</v>
      </c>
      <c r="AN1" s="22"/>
      <c r="AO1" s="22"/>
      <c r="AP1" s="22"/>
      <c r="AQ1" s="22"/>
      <c r="AR1" s="22"/>
      <c r="BO1" s="22" t="s">
        <v>39</v>
      </c>
      <c r="BP1" s="22"/>
      <c r="BQ1" s="22"/>
      <c r="BR1" s="22"/>
      <c r="BS1" s="22"/>
      <c r="BT1" s="22"/>
      <c r="CN1" s="22" t="s">
        <v>40</v>
      </c>
      <c r="CO1" s="22"/>
      <c r="CP1" s="22"/>
      <c r="CQ1" s="22"/>
      <c r="CR1" s="22"/>
      <c r="CS1" s="22"/>
    </row>
    <row r="3" spans="1:105" x14ac:dyDescent="0.25">
      <c r="A3" s="21" t="s">
        <v>1</v>
      </c>
      <c r="B3" s="21" t="s">
        <v>15</v>
      </c>
      <c r="C3" s="21" t="s">
        <v>16</v>
      </c>
      <c r="D3" s="21" t="s">
        <v>7</v>
      </c>
      <c r="E3" s="21" t="s">
        <v>0</v>
      </c>
      <c r="G3" s="19" t="s">
        <v>23</v>
      </c>
      <c r="H3" s="19"/>
      <c r="I3" s="20" t="s">
        <v>24</v>
      </c>
      <c r="J3" s="20"/>
      <c r="K3" s="19" t="s">
        <v>25</v>
      </c>
      <c r="L3" s="19"/>
      <c r="M3" s="20" t="s">
        <v>26</v>
      </c>
      <c r="N3" s="20"/>
      <c r="O3" s="23" t="s">
        <v>36</v>
      </c>
      <c r="P3" s="24"/>
      <c r="Q3" s="20" t="s">
        <v>27</v>
      </c>
      <c r="R3" s="20"/>
      <c r="S3" s="19" t="s">
        <v>28</v>
      </c>
      <c r="T3" s="19"/>
      <c r="U3" s="20" t="s">
        <v>33</v>
      </c>
      <c r="V3" s="20"/>
      <c r="W3" s="19" t="s">
        <v>29</v>
      </c>
      <c r="X3" s="19"/>
      <c r="Y3" s="20" t="s">
        <v>30</v>
      </c>
      <c r="Z3" s="20"/>
      <c r="AA3" s="19" t="s">
        <v>31</v>
      </c>
      <c r="AB3" s="19"/>
      <c r="AC3" s="20" t="s">
        <v>32</v>
      </c>
      <c r="AD3" s="20"/>
      <c r="AF3" s="19" t="s">
        <v>23</v>
      </c>
      <c r="AG3" s="19"/>
      <c r="AH3" s="20" t="s">
        <v>24</v>
      </c>
      <c r="AI3" s="20"/>
      <c r="AJ3" s="19" t="s">
        <v>25</v>
      </c>
      <c r="AK3" s="19"/>
      <c r="AL3" s="20" t="s">
        <v>26</v>
      </c>
      <c r="AM3" s="20"/>
      <c r="AN3" s="23" t="s">
        <v>36</v>
      </c>
      <c r="AO3" s="24"/>
      <c r="AP3" s="20" t="s">
        <v>27</v>
      </c>
      <c r="AQ3" s="20"/>
      <c r="AR3" s="19" t="s">
        <v>28</v>
      </c>
      <c r="AS3" s="19"/>
      <c r="AT3" s="20" t="s">
        <v>33</v>
      </c>
      <c r="AU3" s="20"/>
      <c r="AV3" s="19" t="s">
        <v>29</v>
      </c>
      <c r="AW3" s="19"/>
      <c r="AX3" s="20" t="s">
        <v>30</v>
      </c>
      <c r="AY3" s="20"/>
      <c r="AZ3" s="19" t="s">
        <v>31</v>
      </c>
      <c r="BA3" s="19"/>
      <c r="BB3" s="20" t="s">
        <v>32</v>
      </c>
      <c r="BC3" s="20"/>
      <c r="BE3" s="19" t="s">
        <v>23</v>
      </c>
      <c r="BF3" s="19"/>
      <c r="BG3" s="20" t="s">
        <v>24</v>
      </c>
      <c r="BH3" s="20"/>
      <c r="BI3" s="19" t="s">
        <v>25</v>
      </c>
      <c r="BJ3" s="19"/>
      <c r="BK3" s="20" t="s">
        <v>26</v>
      </c>
      <c r="BL3" s="20"/>
      <c r="BM3" s="23" t="s">
        <v>36</v>
      </c>
      <c r="BN3" s="24"/>
      <c r="BO3" s="20" t="s">
        <v>27</v>
      </c>
      <c r="BP3" s="20"/>
      <c r="BQ3" s="19" t="s">
        <v>28</v>
      </c>
      <c r="BR3" s="19"/>
      <c r="BS3" s="20" t="s">
        <v>33</v>
      </c>
      <c r="BT3" s="20"/>
      <c r="BU3" s="19" t="s">
        <v>29</v>
      </c>
      <c r="BV3" s="19"/>
      <c r="BW3" s="20" t="s">
        <v>30</v>
      </c>
      <c r="BX3" s="20"/>
      <c r="BY3" s="19" t="s">
        <v>31</v>
      </c>
      <c r="BZ3" s="19"/>
      <c r="CA3" s="20" t="s">
        <v>32</v>
      </c>
      <c r="CB3" s="20"/>
      <c r="CD3" s="19" t="s">
        <v>23</v>
      </c>
      <c r="CE3" s="19"/>
      <c r="CF3" s="20" t="s">
        <v>24</v>
      </c>
      <c r="CG3" s="20"/>
      <c r="CH3" s="19" t="s">
        <v>25</v>
      </c>
      <c r="CI3" s="19"/>
      <c r="CJ3" s="20" t="s">
        <v>26</v>
      </c>
      <c r="CK3" s="20"/>
      <c r="CL3" s="23" t="s">
        <v>36</v>
      </c>
      <c r="CM3" s="24"/>
      <c r="CN3" s="20" t="s">
        <v>27</v>
      </c>
      <c r="CO3" s="20"/>
      <c r="CP3" s="19" t="s">
        <v>28</v>
      </c>
      <c r="CQ3" s="19"/>
      <c r="CR3" s="20" t="s">
        <v>33</v>
      </c>
      <c r="CS3" s="20"/>
      <c r="CT3" s="19" t="s">
        <v>29</v>
      </c>
      <c r="CU3" s="19"/>
      <c r="CV3" s="20" t="s">
        <v>30</v>
      </c>
      <c r="CW3" s="20"/>
      <c r="CX3" s="19" t="s">
        <v>31</v>
      </c>
      <c r="CY3" s="19"/>
      <c r="CZ3" s="20" t="s">
        <v>32</v>
      </c>
      <c r="DA3" s="20"/>
    </row>
    <row r="4" spans="1:105" x14ac:dyDescent="0.25">
      <c r="A4" s="21"/>
      <c r="B4" s="21"/>
      <c r="C4" s="21"/>
      <c r="D4" s="21"/>
      <c r="E4" s="21"/>
      <c r="G4" s="11" t="s">
        <v>34</v>
      </c>
      <c r="H4" s="11" t="s">
        <v>35</v>
      </c>
      <c r="I4" s="10" t="s">
        <v>34</v>
      </c>
      <c r="J4" s="10" t="s">
        <v>35</v>
      </c>
      <c r="K4" s="11" t="s">
        <v>34</v>
      </c>
      <c r="L4" s="11" t="s">
        <v>35</v>
      </c>
      <c r="M4" s="10" t="s">
        <v>34</v>
      </c>
      <c r="N4" s="10" t="s">
        <v>35</v>
      </c>
      <c r="O4" s="11" t="s">
        <v>34</v>
      </c>
      <c r="P4" s="11" t="s">
        <v>35</v>
      </c>
      <c r="Q4" s="10" t="s">
        <v>34</v>
      </c>
      <c r="R4" s="10" t="s">
        <v>35</v>
      </c>
      <c r="S4" s="11" t="s">
        <v>34</v>
      </c>
      <c r="T4" s="11" t="s">
        <v>35</v>
      </c>
      <c r="U4" s="10" t="s">
        <v>34</v>
      </c>
      <c r="V4" s="10" t="s">
        <v>35</v>
      </c>
      <c r="W4" s="11" t="s">
        <v>34</v>
      </c>
      <c r="X4" s="11" t="s">
        <v>35</v>
      </c>
      <c r="Y4" s="10" t="s">
        <v>34</v>
      </c>
      <c r="Z4" s="10" t="s">
        <v>35</v>
      </c>
      <c r="AA4" s="11" t="s">
        <v>34</v>
      </c>
      <c r="AB4" s="11" t="s">
        <v>35</v>
      </c>
      <c r="AC4" s="10" t="s">
        <v>34</v>
      </c>
      <c r="AD4" s="10" t="s">
        <v>35</v>
      </c>
      <c r="AF4" s="11" t="s">
        <v>34</v>
      </c>
      <c r="AG4" s="11" t="s">
        <v>35</v>
      </c>
      <c r="AH4" s="10" t="s">
        <v>34</v>
      </c>
      <c r="AI4" s="10" t="s">
        <v>35</v>
      </c>
      <c r="AJ4" s="11" t="s">
        <v>34</v>
      </c>
      <c r="AK4" s="11" t="s">
        <v>35</v>
      </c>
      <c r="AL4" s="10" t="s">
        <v>34</v>
      </c>
      <c r="AM4" s="10" t="s">
        <v>35</v>
      </c>
      <c r="AN4" s="11" t="s">
        <v>34</v>
      </c>
      <c r="AO4" s="11" t="s">
        <v>35</v>
      </c>
      <c r="AP4" s="10" t="s">
        <v>34</v>
      </c>
      <c r="AQ4" s="10" t="s">
        <v>35</v>
      </c>
      <c r="AR4" s="11" t="s">
        <v>34</v>
      </c>
      <c r="AS4" s="11" t="s">
        <v>35</v>
      </c>
      <c r="AT4" s="10" t="s">
        <v>34</v>
      </c>
      <c r="AU4" s="10" t="s">
        <v>35</v>
      </c>
      <c r="AV4" s="11" t="s">
        <v>34</v>
      </c>
      <c r="AW4" s="11" t="s">
        <v>35</v>
      </c>
      <c r="AX4" s="10" t="s">
        <v>34</v>
      </c>
      <c r="AY4" s="10" t="s">
        <v>35</v>
      </c>
      <c r="AZ4" s="11" t="s">
        <v>34</v>
      </c>
      <c r="BA4" s="11" t="s">
        <v>35</v>
      </c>
      <c r="BB4" s="10" t="s">
        <v>34</v>
      </c>
      <c r="BC4" s="10" t="s">
        <v>35</v>
      </c>
      <c r="BE4" s="11" t="s">
        <v>34</v>
      </c>
      <c r="BF4" s="11" t="s">
        <v>35</v>
      </c>
      <c r="BG4" s="10" t="s">
        <v>34</v>
      </c>
      <c r="BH4" s="10" t="s">
        <v>35</v>
      </c>
      <c r="BI4" s="11" t="s">
        <v>34</v>
      </c>
      <c r="BJ4" s="11" t="s">
        <v>35</v>
      </c>
      <c r="BK4" s="10" t="s">
        <v>34</v>
      </c>
      <c r="BL4" s="10" t="s">
        <v>35</v>
      </c>
      <c r="BM4" s="11" t="s">
        <v>34</v>
      </c>
      <c r="BN4" s="11" t="s">
        <v>35</v>
      </c>
      <c r="BO4" s="10" t="s">
        <v>34</v>
      </c>
      <c r="BP4" s="10" t="s">
        <v>35</v>
      </c>
      <c r="BQ4" s="11" t="s">
        <v>34</v>
      </c>
      <c r="BR4" s="11" t="s">
        <v>35</v>
      </c>
      <c r="BS4" s="10" t="s">
        <v>34</v>
      </c>
      <c r="BT4" s="10" t="s">
        <v>35</v>
      </c>
      <c r="BU4" s="11" t="s">
        <v>34</v>
      </c>
      <c r="BV4" s="11" t="s">
        <v>35</v>
      </c>
      <c r="BW4" s="10" t="s">
        <v>34</v>
      </c>
      <c r="BX4" s="10" t="s">
        <v>35</v>
      </c>
      <c r="BY4" s="11" t="s">
        <v>34</v>
      </c>
      <c r="BZ4" s="11" t="s">
        <v>35</v>
      </c>
      <c r="CA4" s="10" t="s">
        <v>34</v>
      </c>
      <c r="CB4" s="10" t="s">
        <v>35</v>
      </c>
      <c r="CD4" s="11" t="s">
        <v>34</v>
      </c>
      <c r="CE4" s="11" t="s">
        <v>35</v>
      </c>
      <c r="CF4" s="10" t="s">
        <v>34</v>
      </c>
      <c r="CG4" s="10" t="s">
        <v>35</v>
      </c>
      <c r="CH4" s="11" t="s">
        <v>34</v>
      </c>
      <c r="CI4" s="11" t="s">
        <v>35</v>
      </c>
      <c r="CJ4" s="10" t="s">
        <v>34</v>
      </c>
      <c r="CK4" s="10" t="s">
        <v>35</v>
      </c>
      <c r="CL4" s="11" t="s">
        <v>34</v>
      </c>
      <c r="CM4" s="11" t="s">
        <v>35</v>
      </c>
      <c r="CN4" s="10" t="s">
        <v>34</v>
      </c>
      <c r="CO4" s="10" t="s">
        <v>35</v>
      </c>
      <c r="CP4" s="11" t="s">
        <v>34</v>
      </c>
      <c r="CQ4" s="11" t="s">
        <v>35</v>
      </c>
      <c r="CR4" s="10" t="s">
        <v>34</v>
      </c>
      <c r="CS4" s="10" t="s">
        <v>35</v>
      </c>
      <c r="CT4" s="11" t="s">
        <v>34</v>
      </c>
      <c r="CU4" s="11" t="s">
        <v>35</v>
      </c>
      <c r="CV4" s="10" t="s">
        <v>34</v>
      </c>
      <c r="CW4" s="10" t="s">
        <v>35</v>
      </c>
      <c r="CX4" s="11" t="s">
        <v>34</v>
      </c>
      <c r="CY4" s="11" t="s">
        <v>35</v>
      </c>
      <c r="CZ4" s="10" t="s">
        <v>34</v>
      </c>
      <c r="DA4" s="10" t="s">
        <v>35</v>
      </c>
    </row>
    <row r="5" spans="1:105" x14ac:dyDescent="0.25">
      <c r="A5" s="3" t="s">
        <v>2</v>
      </c>
      <c r="B5" s="14">
        <v>100000</v>
      </c>
      <c r="C5" s="14">
        <v>10000</v>
      </c>
      <c r="D5" s="5">
        <v>43556</v>
      </c>
      <c r="E5" s="5">
        <v>44651</v>
      </c>
      <c r="G5" s="13">
        <v>0</v>
      </c>
      <c r="H5" s="13">
        <v>0</v>
      </c>
      <c r="I5" s="16">
        <v>0</v>
      </c>
      <c r="J5" s="16">
        <v>0</v>
      </c>
      <c r="K5" s="13">
        <v>0</v>
      </c>
      <c r="L5" s="13">
        <v>0</v>
      </c>
      <c r="M5" s="17">
        <f>100000/12</f>
        <v>8333.3333333333339</v>
      </c>
      <c r="N5" s="17">
        <f>M5*0.1</f>
        <v>833.33333333333348</v>
      </c>
      <c r="O5" s="13">
        <f t="shared" ref="O5" si="0">100000/12</f>
        <v>8333.3333333333339</v>
      </c>
      <c r="P5" s="13">
        <f t="shared" ref="P5" si="1">O5*0.1</f>
        <v>833.33333333333348</v>
      </c>
      <c r="Q5" s="17">
        <f t="shared" ref="Q5" si="2">100000/12</f>
        <v>8333.3333333333339</v>
      </c>
      <c r="R5" s="17">
        <f t="shared" ref="R5" si="3">Q5*0.1</f>
        <v>833.33333333333348</v>
      </c>
      <c r="S5" s="13">
        <f t="shared" ref="S5" si="4">100000/12</f>
        <v>8333.3333333333339</v>
      </c>
      <c r="T5" s="13">
        <f t="shared" ref="T5" si="5">S5*0.1</f>
        <v>833.33333333333348</v>
      </c>
      <c r="U5" s="14">
        <f t="shared" ref="U5" si="6">100000/12</f>
        <v>8333.3333333333339</v>
      </c>
      <c r="V5" s="14">
        <f t="shared" ref="V5" si="7">U5*0.1</f>
        <v>833.33333333333348</v>
      </c>
      <c r="W5" s="13">
        <f t="shared" ref="W5" si="8">100000/12</f>
        <v>8333.3333333333339</v>
      </c>
      <c r="X5" s="13">
        <f t="shared" ref="X5" si="9">W5*0.1</f>
        <v>833.33333333333348</v>
      </c>
      <c r="Y5" s="14">
        <f t="shared" ref="Y5" si="10">100000/12</f>
        <v>8333.3333333333339</v>
      </c>
      <c r="Z5" s="14">
        <f t="shared" ref="Z5" si="11">Y5*0.1</f>
        <v>833.33333333333348</v>
      </c>
      <c r="AA5" s="13">
        <f t="shared" ref="AA5" si="12">100000/12</f>
        <v>8333.3333333333339</v>
      </c>
      <c r="AB5" s="13">
        <f t="shared" ref="AB5" si="13">AA5*0.1</f>
        <v>833.33333333333348</v>
      </c>
      <c r="AC5" s="14">
        <f t="shared" ref="AC5:AJ5" si="14">100000/12</f>
        <v>8333.3333333333339</v>
      </c>
      <c r="AD5" s="14">
        <f t="shared" ref="AD5" si="15">AC5*0.1</f>
        <v>833.33333333333348</v>
      </c>
      <c r="AE5" s="12"/>
      <c r="AF5" s="13">
        <f t="shared" si="14"/>
        <v>8333.3333333333339</v>
      </c>
      <c r="AG5" s="13">
        <f t="shared" ref="AG5:AK5" si="16">AF5*0.1</f>
        <v>833.33333333333348</v>
      </c>
      <c r="AH5" s="14">
        <f t="shared" si="14"/>
        <v>8333.3333333333339</v>
      </c>
      <c r="AI5" s="14">
        <f t="shared" si="16"/>
        <v>833.33333333333348</v>
      </c>
      <c r="AJ5" s="13">
        <f t="shared" si="14"/>
        <v>8333.3333333333339</v>
      </c>
      <c r="AK5" s="13">
        <f t="shared" si="16"/>
        <v>833.33333333333348</v>
      </c>
      <c r="AL5" s="14">
        <f>M5*1.1</f>
        <v>9166.6666666666679</v>
      </c>
      <c r="AM5" s="14">
        <f>AL5*0.1</f>
        <v>916.66666666666686</v>
      </c>
      <c r="AN5" s="13">
        <f>O5*1.1</f>
        <v>9166.6666666666679</v>
      </c>
      <c r="AO5" s="13">
        <f>AN5*0.1</f>
        <v>916.66666666666686</v>
      </c>
      <c r="AP5" s="14">
        <f t="shared" ref="AP5" si="17">Q5*1.1</f>
        <v>9166.6666666666679</v>
      </c>
      <c r="AQ5" s="14">
        <f t="shared" ref="AQ5" si="18">AP5*0.1</f>
        <v>916.66666666666686</v>
      </c>
      <c r="AR5" s="13">
        <f t="shared" ref="AR5" si="19">S5*1.1</f>
        <v>9166.6666666666679</v>
      </c>
      <c r="AS5" s="13">
        <f t="shared" ref="AS5" si="20">AR5*0.1</f>
        <v>916.66666666666686</v>
      </c>
      <c r="AT5" s="14">
        <f t="shared" ref="AT5" si="21">U5*1.1</f>
        <v>9166.6666666666679</v>
      </c>
      <c r="AU5" s="14">
        <f t="shared" ref="AU5" si="22">AT5*0.1</f>
        <v>916.66666666666686</v>
      </c>
      <c r="AV5" s="13">
        <f t="shared" ref="AV5" si="23">W5*1.1</f>
        <v>9166.6666666666679</v>
      </c>
      <c r="AW5" s="13">
        <f t="shared" ref="AW5" si="24">AV5*0.1</f>
        <v>916.66666666666686</v>
      </c>
      <c r="AX5" s="14">
        <f t="shared" ref="AX5" si="25">Y5*1.1</f>
        <v>9166.6666666666679</v>
      </c>
      <c r="AY5" s="14">
        <f t="shared" ref="AY5" si="26">AX5*0.1</f>
        <v>916.66666666666686</v>
      </c>
      <c r="AZ5" s="13">
        <f t="shared" ref="AZ5" si="27">AA5*1.1</f>
        <v>9166.6666666666679</v>
      </c>
      <c r="BA5" s="13">
        <f t="shared" ref="BA5" si="28">AZ5*0.1</f>
        <v>916.66666666666686</v>
      </c>
      <c r="BB5" s="14">
        <f t="shared" ref="BB5" si="29">AC5*1.1</f>
        <v>9166.6666666666679</v>
      </c>
      <c r="BC5" s="14">
        <f t="shared" ref="BC5" si="30">BB5*0.1</f>
        <v>916.66666666666686</v>
      </c>
      <c r="BD5" s="12"/>
      <c r="BE5" s="13">
        <f t="shared" ref="BE5" si="31">AF5*1.1</f>
        <v>9166.6666666666679</v>
      </c>
      <c r="BF5" s="13">
        <f t="shared" ref="BF5:CB5" si="32">BE5*0.1</f>
        <v>916.66666666666686</v>
      </c>
      <c r="BG5" s="14">
        <f t="shared" ref="BG5" si="33">AH5*1.1</f>
        <v>9166.6666666666679</v>
      </c>
      <c r="BH5" s="14">
        <f t="shared" si="32"/>
        <v>916.66666666666686</v>
      </c>
      <c r="BI5" s="13">
        <f t="shared" ref="BI5" si="34">AJ5*1.1</f>
        <v>9166.6666666666679</v>
      </c>
      <c r="BJ5" s="13">
        <f t="shared" si="32"/>
        <v>916.66666666666686</v>
      </c>
      <c r="BK5" s="14">
        <f t="shared" ref="BK5" si="35">AL5*1.1</f>
        <v>10083.333333333336</v>
      </c>
      <c r="BL5" s="14">
        <f t="shared" si="32"/>
        <v>1008.3333333333336</v>
      </c>
      <c r="BM5" s="13">
        <f t="shared" ref="BM5" si="36">AN5*1.1</f>
        <v>10083.333333333336</v>
      </c>
      <c r="BN5" s="13">
        <f t="shared" si="32"/>
        <v>1008.3333333333336</v>
      </c>
      <c r="BO5" s="14">
        <f t="shared" ref="BO5" si="37">AP5*1.1</f>
        <v>10083.333333333336</v>
      </c>
      <c r="BP5" s="14">
        <f t="shared" si="32"/>
        <v>1008.3333333333336</v>
      </c>
      <c r="BQ5" s="13">
        <f t="shared" ref="BQ5" si="38">AR5*1.1</f>
        <v>10083.333333333336</v>
      </c>
      <c r="BR5" s="13">
        <f t="shared" si="32"/>
        <v>1008.3333333333336</v>
      </c>
      <c r="BS5" s="14">
        <f t="shared" ref="BS5" si="39">AT5*1.1</f>
        <v>10083.333333333336</v>
      </c>
      <c r="BT5" s="14">
        <f t="shared" si="32"/>
        <v>1008.3333333333336</v>
      </c>
      <c r="BU5" s="13">
        <f t="shared" ref="BU5" si="40">AV5*1.1</f>
        <v>10083.333333333336</v>
      </c>
      <c r="BV5" s="13">
        <f t="shared" si="32"/>
        <v>1008.3333333333336</v>
      </c>
      <c r="BW5" s="14">
        <f t="shared" ref="BW5" si="41">AX5*1.1</f>
        <v>10083.333333333336</v>
      </c>
      <c r="BX5" s="14">
        <f t="shared" si="32"/>
        <v>1008.3333333333336</v>
      </c>
      <c r="BY5" s="13">
        <f t="shared" ref="BY5" si="42">AZ5*1.1</f>
        <v>10083.333333333336</v>
      </c>
      <c r="BZ5" s="13">
        <f t="shared" si="32"/>
        <v>1008.3333333333336</v>
      </c>
      <c r="CA5" s="14">
        <f t="shared" ref="CA5" si="43">BB5*1.1</f>
        <v>10083.333333333336</v>
      </c>
      <c r="CB5" s="14">
        <f t="shared" si="32"/>
        <v>1008.3333333333336</v>
      </c>
      <c r="CC5" s="12"/>
      <c r="CD5" s="13">
        <f t="shared" ref="CD5" si="44">BE5*1.1</f>
        <v>10083.333333333336</v>
      </c>
      <c r="CE5" s="13">
        <f t="shared" ref="CE5:CI5" si="45">CD5*0.1</f>
        <v>1008.3333333333336</v>
      </c>
      <c r="CF5" s="14">
        <f t="shared" ref="CF5" si="46">BG5*1.1</f>
        <v>10083.333333333336</v>
      </c>
      <c r="CG5" s="14">
        <f t="shared" si="45"/>
        <v>1008.3333333333336</v>
      </c>
      <c r="CH5" s="13">
        <f t="shared" ref="CH5" si="47">BI5*1.1</f>
        <v>10083.333333333336</v>
      </c>
      <c r="CI5" s="13">
        <f t="shared" si="45"/>
        <v>1008.3333333333336</v>
      </c>
      <c r="CJ5" s="14">
        <v>0</v>
      </c>
      <c r="CK5" s="14">
        <v>0</v>
      </c>
      <c r="CL5" s="13">
        <v>0</v>
      </c>
      <c r="CM5" s="13">
        <v>0</v>
      </c>
      <c r="CN5" s="14">
        <v>0</v>
      </c>
      <c r="CO5" s="14">
        <v>0</v>
      </c>
      <c r="CP5" s="13">
        <v>0</v>
      </c>
      <c r="CQ5" s="13">
        <v>0</v>
      </c>
      <c r="CR5" s="14">
        <v>0</v>
      </c>
      <c r="CS5" s="14">
        <v>0</v>
      </c>
      <c r="CT5" s="13">
        <v>0</v>
      </c>
      <c r="CU5" s="13">
        <v>0</v>
      </c>
      <c r="CV5" s="14">
        <v>0</v>
      </c>
      <c r="CW5" s="14">
        <v>0</v>
      </c>
      <c r="CX5" s="13">
        <v>0</v>
      </c>
      <c r="CY5" s="13">
        <v>0</v>
      </c>
      <c r="CZ5" s="14">
        <v>0</v>
      </c>
      <c r="DA5" s="14">
        <v>0</v>
      </c>
    </row>
    <row r="6" spans="1:105" x14ac:dyDescent="0.25">
      <c r="A6" s="3" t="s">
        <v>3</v>
      </c>
      <c r="B6" s="14">
        <v>120000</v>
      </c>
      <c r="C6" s="14">
        <v>0</v>
      </c>
      <c r="D6" s="5">
        <v>43556</v>
      </c>
      <c r="E6" s="5">
        <v>43769</v>
      </c>
      <c r="G6" s="13">
        <v>0</v>
      </c>
      <c r="H6" s="13">
        <v>0</v>
      </c>
      <c r="I6" s="16">
        <v>0</v>
      </c>
      <c r="J6" s="16">
        <v>0</v>
      </c>
      <c r="K6" s="13">
        <v>0</v>
      </c>
      <c r="L6" s="13">
        <v>0</v>
      </c>
      <c r="M6" s="16">
        <f>120000/6</f>
        <v>20000</v>
      </c>
      <c r="N6" s="16">
        <v>0</v>
      </c>
      <c r="O6" s="13">
        <f t="shared" ref="O6" si="48">120000/6</f>
        <v>20000</v>
      </c>
      <c r="P6" s="13">
        <v>0</v>
      </c>
      <c r="Q6" s="16">
        <f t="shared" ref="Q6" si="49">120000/6</f>
        <v>20000</v>
      </c>
      <c r="R6" s="16">
        <v>0</v>
      </c>
      <c r="S6" s="13">
        <f t="shared" ref="S6" si="50">120000/6</f>
        <v>20000</v>
      </c>
      <c r="T6" s="13">
        <v>0</v>
      </c>
      <c r="U6" s="14">
        <f t="shared" ref="U6" si="51">120000/6</f>
        <v>20000</v>
      </c>
      <c r="V6" s="14">
        <v>0</v>
      </c>
      <c r="W6" s="13">
        <f t="shared" ref="W6" si="52">120000/6</f>
        <v>20000</v>
      </c>
      <c r="X6" s="13">
        <v>0</v>
      </c>
      <c r="Y6" s="14">
        <f t="shared" ref="Y6" si="53">120000/6</f>
        <v>20000</v>
      </c>
      <c r="Z6" s="14">
        <v>0</v>
      </c>
      <c r="AA6" s="13">
        <v>0</v>
      </c>
      <c r="AB6" s="13">
        <v>0</v>
      </c>
      <c r="AC6" s="14">
        <v>0</v>
      </c>
      <c r="AD6" s="14">
        <v>0</v>
      </c>
      <c r="AE6" s="15"/>
      <c r="AF6" s="13">
        <v>0</v>
      </c>
      <c r="AG6" s="13">
        <v>0</v>
      </c>
      <c r="AH6" s="14">
        <v>0</v>
      </c>
      <c r="AI6" s="14">
        <v>0</v>
      </c>
      <c r="AJ6" s="13">
        <v>0</v>
      </c>
      <c r="AK6" s="13">
        <v>0</v>
      </c>
      <c r="AL6" s="14">
        <v>0</v>
      </c>
      <c r="AM6" s="14">
        <v>0</v>
      </c>
      <c r="AN6" s="13">
        <v>0</v>
      </c>
      <c r="AO6" s="13">
        <v>0</v>
      </c>
      <c r="AP6" s="14">
        <v>0</v>
      </c>
      <c r="AQ6" s="14">
        <v>0</v>
      </c>
      <c r="AR6" s="13">
        <v>0</v>
      </c>
      <c r="AS6" s="13">
        <v>0</v>
      </c>
      <c r="AT6" s="14">
        <v>0</v>
      </c>
      <c r="AU6" s="14">
        <v>0</v>
      </c>
      <c r="AV6" s="13">
        <v>0</v>
      </c>
      <c r="AW6" s="13">
        <v>0</v>
      </c>
      <c r="AX6" s="14">
        <v>0</v>
      </c>
      <c r="AY6" s="14">
        <v>0</v>
      </c>
      <c r="AZ6" s="13">
        <v>0</v>
      </c>
      <c r="BA6" s="13">
        <v>0</v>
      </c>
      <c r="BB6" s="14">
        <v>0</v>
      </c>
      <c r="BC6" s="14">
        <v>0</v>
      </c>
      <c r="BD6" s="12"/>
      <c r="BE6" s="13">
        <v>0</v>
      </c>
      <c r="BF6" s="13">
        <v>0</v>
      </c>
      <c r="BG6" s="14">
        <v>0</v>
      </c>
      <c r="BH6" s="14">
        <v>0</v>
      </c>
      <c r="BI6" s="13">
        <v>0</v>
      </c>
      <c r="BJ6" s="13">
        <v>0</v>
      </c>
      <c r="BK6" s="14">
        <v>0</v>
      </c>
      <c r="BL6" s="14">
        <v>0</v>
      </c>
      <c r="BM6" s="13">
        <v>0</v>
      </c>
      <c r="BN6" s="13">
        <v>0</v>
      </c>
      <c r="BO6" s="14">
        <v>0</v>
      </c>
      <c r="BP6" s="14">
        <v>0</v>
      </c>
      <c r="BQ6" s="13">
        <v>0</v>
      </c>
      <c r="BR6" s="13">
        <v>0</v>
      </c>
      <c r="BS6" s="14">
        <v>0</v>
      </c>
      <c r="BT6" s="14">
        <v>0</v>
      </c>
      <c r="BU6" s="13">
        <v>0</v>
      </c>
      <c r="BV6" s="13">
        <v>0</v>
      </c>
      <c r="BW6" s="14">
        <v>0</v>
      </c>
      <c r="BX6" s="14">
        <v>0</v>
      </c>
      <c r="BY6" s="13">
        <v>0</v>
      </c>
      <c r="BZ6" s="13">
        <v>0</v>
      </c>
      <c r="CA6" s="14">
        <v>0</v>
      </c>
      <c r="CB6" s="14">
        <v>0</v>
      </c>
      <c r="CC6" s="15"/>
      <c r="CD6" s="13">
        <v>0</v>
      </c>
      <c r="CE6" s="13">
        <v>0</v>
      </c>
      <c r="CF6" s="14">
        <v>0</v>
      </c>
      <c r="CG6" s="14">
        <v>0</v>
      </c>
      <c r="CH6" s="13">
        <v>0</v>
      </c>
      <c r="CI6" s="13">
        <v>0</v>
      </c>
      <c r="CJ6" s="14">
        <v>0</v>
      </c>
      <c r="CK6" s="14">
        <v>0</v>
      </c>
      <c r="CL6" s="13">
        <v>0</v>
      </c>
      <c r="CM6" s="13">
        <v>0</v>
      </c>
      <c r="CN6" s="14">
        <v>0</v>
      </c>
      <c r="CO6" s="14">
        <v>0</v>
      </c>
      <c r="CP6" s="13">
        <v>0</v>
      </c>
      <c r="CQ6" s="13">
        <v>0</v>
      </c>
      <c r="CR6" s="14">
        <v>0</v>
      </c>
      <c r="CS6" s="14">
        <v>0</v>
      </c>
      <c r="CT6" s="13">
        <v>0</v>
      </c>
      <c r="CU6" s="13">
        <v>0</v>
      </c>
      <c r="CV6" s="14">
        <v>0</v>
      </c>
      <c r="CW6" s="14">
        <v>0</v>
      </c>
      <c r="CX6" s="13">
        <v>0</v>
      </c>
      <c r="CY6" s="13">
        <v>0</v>
      </c>
      <c r="CZ6" s="14">
        <v>0</v>
      </c>
      <c r="DA6" s="14">
        <v>0</v>
      </c>
    </row>
    <row r="7" spans="1:105" x14ac:dyDescent="0.25">
      <c r="A7" s="3" t="s">
        <v>4</v>
      </c>
      <c r="B7" s="14">
        <v>150000</v>
      </c>
      <c r="C7" s="14">
        <v>10500.000000000002</v>
      </c>
      <c r="D7" s="5">
        <v>43922</v>
      </c>
      <c r="E7" s="5">
        <v>44561</v>
      </c>
      <c r="G7" s="13">
        <v>0</v>
      </c>
      <c r="H7" s="13">
        <v>0</v>
      </c>
      <c r="I7" s="16">
        <v>0</v>
      </c>
      <c r="J7" s="16">
        <v>0</v>
      </c>
      <c r="K7" s="13">
        <v>0</v>
      </c>
      <c r="L7" s="13">
        <v>0</v>
      </c>
      <c r="M7" s="16">
        <v>0</v>
      </c>
      <c r="N7" s="16">
        <v>0</v>
      </c>
      <c r="O7" s="13">
        <v>0</v>
      </c>
      <c r="P7" s="13">
        <v>0</v>
      </c>
      <c r="Q7" s="16">
        <v>0</v>
      </c>
      <c r="R7" s="16">
        <v>0</v>
      </c>
      <c r="S7" s="13">
        <v>0</v>
      </c>
      <c r="T7" s="13">
        <v>0</v>
      </c>
      <c r="U7" s="14">
        <v>0</v>
      </c>
      <c r="V7" s="14">
        <v>0</v>
      </c>
      <c r="W7" s="13">
        <v>0</v>
      </c>
      <c r="X7" s="13">
        <v>0</v>
      </c>
      <c r="Y7" s="14">
        <v>0</v>
      </c>
      <c r="Z7" s="14">
        <v>0</v>
      </c>
      <c r="AA7" s="13">
        <v>0</v>
      </c>
      <c r="AB7" s="13">
        <v>0</v>
      </c>
      <c r="AC7" s="14">
        <v>0</v>
      </c>
      <c r="AD7" s="14">
        <v>0</v>
      </c>
      <c r="AE7" s="15"/>
      <c r="AF7" s="13">
        <v>0</v>
      </c>
      <c r="AG7" s="13">
        <v>0</v>
      </c>
      <c r="AH7" s="14">
        <v>0</v>
      </c>
      <c r="AI7" s="14">
        <v>0</v>
      </c>
      <c r="AJ7" s="13">
        <v>0</v>
      </c>
      <c r="AK7" s="13">
        <v>0</v>
      </c>
      <c r="AL7" s="14">
        <f>150000/8</f>
        <v>18750</v>
      </c>
      <c r="AM7" s="14">
        <f>10500/8</f>
        <v>1312.5</v>
      </c>
      <c r="AN7" s="13">
        <f t="shared" ref="AN7" si="54">150000/8</f>
        <v>18750</v>
      </c>
      <c r="AO7" s="13">
        <f t="shared" ref="AO7" si="55">10500/8</f>
        <v>1312.5</v>
      </c>
      <c r="AP7" s="14">
        <f t="shared" ref="AP7" si="56">150000/8</f>
        <v>18750</v>
      </c>
      <c r="AQ7" s="14">
        <f t="shared" ref="AQ7" si="57">10500/8</f>
        <v>1312.5</v>
      </c>
      <c r="AR7" s="13">
        <f t="shared" ref="AR7" si="58">150000/8</f>
        <v>18750</v>
      </c>
      <c r="AS7" s="13">
        <f t="shared" ref="AS7" si="59">10500/8</f>
        <v>1312.5</v>
      </c>
      <c r="AT7" s="14">
        <f t="shared" ref="AT7" si="60">150000/8</f>
        <v>18750</v>
      </c>
      <c r="AU7" s="14">
        <f t="shared" ref="AU7" si="61">10500/8</f>
        <v>1312.5</v>
      </c>
      <c r="AV7" s="13">
        <f t="shared" ref="AV7" si="62">150000/8</f>
        <v>18750</v>
      </c>
      <c r="AW7" s="13">
        <f t="shared" ref="AW7" si="63">10500/8</f>
        <v>1312.5</v>
      </c>
      <c r="AX7" s="14">
        <f t="shared" ref="AX7" si="64">150000/8</f>
        <v>18750</v>
      </c>
      <c r="AY7" s="14">
        <f t="shared" ref="AY7" si="65">10500/8</f>
        <v>1312.5</v>
      </c>
      <c r="AZ7" s="13">
        <f t="shared" ref="AZ7" si="66">150000/8</f>
        <v>18750</v>
      </c>
      <c r="BA7" s="13">
        <f t="shared" ref="BA7" si="67">10500/8</f>
        <v>1312.5</v>
      </c>
      <c r="BB7" s="14">
        <f t="shared" ref="BB7" si="68">150000/8</f>
        <v>18750</v>
      </c>
      <c r="BC7" s="14">
        <f t="shared" ref="BC7" si="69">10500/8</f>
        <v>1312.5</v>
      </c>
      <c r="BD7" s="12"/>
      <c r="BE7" s="13">
        <v>0</v>
      </c>
      <c r="BF7" s="13">
        <v>0</v>
      </c>
      <c r="BG7" s="14">
        <v>0</v>
      </c>
      <c r="BH7" s="14">
        <v>0</v>
      </c>
      <c r="BI7" s="13">
        <v>0</v>
      </c>
      <c r="BJ7" s="13">
        <v>0</v>
      </c>
      <c r="BK7" s="14">
        <v>18750</v>
      </c>
      <c r="BL7" s="14">
        <v>1312.5</v>
      </c>
      <c r="BM7" s="13">
        <v>18750</v>
      </c>
      <c r="BN7" s="13">
        <v>1312.5</v>
      </c>
      <c r="BO7" s="14">
        <v>18750</v>
      </c>
      <c r="BP7" s="14">
        <v>1312.5</v>
      </c>
      <c r="BQ7" s="13">
        <v>18750</v>
      </c>
      <c r="BR7" s="13">
        <v>1312.5</v>
      </c>
      <c r="BS7" s="14">
        <v>18750</v>
      </c>
      <c r="BT7" s="14">
        <v>1312.5</v>
      </c>
      <c r="BU7" s="13">
        <v>18750</v>
      </c>
      <c r="BV7" s="13">
        <v>1312.5</v>
      </c>
      <c r="BW7" s="14">
        <v>18750</v>
      </c>
      <c r="BX7" s="14">
        <v>1312.5</v>
      </c>
      <c r="BY7" s="13">
        <v>18750</v>
      </c>
      <c r="BZ7" s="13">
        <v>1312.5</v>
      </c>
      <c r="CA7" s="14">
        <v>18750</v>
      </c>
      <c r="CB7" s="14">
        <v>1312.5</v>
      </c>
      <c r="CC7" s="15"/>
      <c r="CD7" s="13">
        <v>0</v>
      </c>
      <c r="CE7" s="13">
        <v>0</v>
      </c>
      <c r="CF7" s="14">
        <v>0</v>
      </c>
      <c r="CG7" s="14">
        <v>0</v>
      </c>
      <c r="CH7" s="13">
        <v>0</v>
      </c>
      <c r="CI7" s="13">
        <v>0</v>
      </c>
      <c r="CJ7" s="14">
        <v>0</v>
      </c>
      <c r="CK7" s="14">
        <v>0</v>
      </c>
      <c r="CL7" s="13">
        <v>0</v>
      </c>
      <c r="CM7" s="13">
        <v>0</v>
      </c>
      <c r="CN7" s="14">
        <v>0</v>
      </c>
      <c r="CO7" s="14">
        <v>0</v>
      </c>
      <c r="CP7" s="13">
        <v>0</v>
      </c>
      <c r="CQ7" s="13">
        <v>0</v>
      </c>
      <c r="CR7" s="14">
        <v>0</v>
      </c>
      <c r="CS7" s="14">
        <v>0</v>
      </c>
      <c r="CT7" s="13">
        <v>0</v>
      </c>
      <c r="CU7" s="13">
        <v>0</v>
      </c>
      <c r="CV7" s="14">
        <v>0</v>
      </c>
      <c r="CW7" s="14">
        <v>0</v>
      </c>
      <c r="CX7" s="13">
        <v>0</v>
      </c>
      <c r="CY7" s="13">
        <v>0</v>
      </c>
      <c r="CZ7" s="14">
        <v>0</v>
      </c>
      <c r="DA7" s="14">
        <v>0</v>
      </c>
    </row>
    <row r="8" spans="1:105" x14ac:dyDescent="0.25">
      <c r="A8" s="3" t="s">
        <v>5</v>
      </c>
      <c r="B8" s="14">
        <v>90000</v>
      </c>
      <c r="C8" s="14">
        <v>0</v>
      </c>
      <c r="D8" s="5">
        <v>43556</v>
      </c>
      <c r="E8" s="5">
        <v>44834</v>
      </c>
      <c r="G8" s="13">
        <v>0</v>
      </c>
      <c r="H8" s="13">
        <v>0</v>
      </c>
      <c r="I8" s="16">
        <v>0</v>
      </c>
      <c r="J8" s="16">
        <v>0</v>
      </c>
      <c r="K8" s="13">
        <v>0</v>
      </c>
      <c r="L8" s="13">
        <v>0</v>
      </c>
      <c r="M8" s="16">
        <f>90000/6</f>
        <v>15000</v>
      </c>
      <c r="N8" s="16">
        <v>0</v>
      </c>
      <c r="O8" s="13">
        <f t="shared" ref="O8" si="70">90000/6</f>
        <v>15000</v>
      </c>
      <c r="P8" s="13">
        <v>0</v>
      </c>
      <c r="Q8" s="16">
        <f t="shared" ref="Q8" si="71">90000/6</f>
        <v>15000</v>
      </c>
      <c r="R8" s="16">
        <v>0</v>
      </c>
      <c r="S8" s="13">
        <f t="shared" ref="S8" si="72">90000/6</f>
        <v>15000</v>
      </c>
      <c r="T8" s="13">
        <v>0</v>
      </c>
      <c r="U8" s="14">
        <f t="shared" ref="U8" si="73">90000/6</f>
        <v>15000</v>
      </c>
      <c r="V8" s="14">
        <v>0</v>
      </c>
      <c r="W8" s="13">
        <f t="shared" ref="W8" si="74">90000/6</f>
        <v>15000</v>
      </c>
      <c r="X8" s="13">
        <v>0</v>
      </c>
      <c r="Y8" s="14">
        <v>0</v>
      </c>
      <c r="Z8" s="14">
        <v>0</v>
      </c>
      <c r="AA8" s="13">
        <v>0</v>
      </c>
      <c r="AB8" s="13">
        <v>0</v>
      </c>
      <c r="AC8" s="14">
        <v>0</v>
      </c>
      <c r="AD8" s="14">
        <v>0</v>
      </c>
      <c r="AE8" s="15"/>
      <c r="AF8" s="13">
        <v>0</v>
      </c>
      <c r="AG8" s="13">
        <v>0</v>
      </c>
      <c r="AH8" s="14">
        <v>0</v>
      </c>
      <c r="AI8" s="14">
        <v>0</v>
      </c>
      <c r="AJ8" s="13">
        <v>0</v>
      </c>
      <c r="AK8" s="13">
        <v>0</v>
      </c>
      <c r="AL8" s="14">
        <f>99000/6</f>
        <v>16500</v>
      </c>
      <c r="AM8" s="14">
        <v>0</v>
      </c>
      <c r="AN8" s="13">
        <f t="shared" ref="AN8" si="75">99000/6</f>
        <v>16500</v>
      </c>
      <c r="AO8" s="13">
        <v>0</v>
      </c>
      <c r="AP8" s="14">
        <f t="shared" ref="AP8" si="76">99000/6</f>
        <v>16500</v>
      </c>
      <c r="AQ8" s="14">
        <v>0</v>
      </c>
      <c r="AR8" s="13">
        <f t="shared" ref="AR8" si="77">99000/6</f>
        <v>16500</v>
      </c>
      <c r="AS8" s="13">
        <v>0</v>
      </c>
      <c r="AT8" s="14">
        <f t="shared" ref="AT8" si="78">99000/6</f>
        <v>16500</v>
      </c>
      <c r="AU8" s="14">
        <v>0</v>
      </c>
      <c r="AV8" s="13">
        <f t="shared" ref="AV8" si="79">99000/6</f>
        <v>16500</v>
      </c>
      <c r="AW8" s="13">
        <v>0</v>
      </c>
      <c r="AX8" s="14">
        <v>0</v>
      </c>
      <c r="AY8" s="14">
        <v>0</v>
      </c>
      <c r="AZ8" s="13">
        <v>0</v>
      </c>
      <c r="BA8" s="13">
        <v>0</v>
      </c>
      <c r="BB8" s="14">
        <v>0</v>
      </c>
      <c r="BC8" s="14">
        <v>0</v>
      </c>
      <c r="BD8" s="15"/>
      <c r="BE8" s="13">
        <v>0</v>
      </c>
      <c r="BF8" s="13">
        <v>0</v>
      </c>
      <c r="BG8" s="14">
        <v>0</v>
      </c>
      <c r="BH8" s="14">
        <v>0</v>
      </c>
      <c r="BI8" s="13">
        <v>0</v>
      </c>
      <c r="BJ8" s="13">
        <v>0</v>
      </c>
      <c r="BK8" s="14">
        <f>108900/6</f>
        <v>18150</v>
      </c>
      <c r="BL8" s="14">
        <v>0</v>
      </c>
      <c r="BM8" s="13">
        <f>108900/6</f>
        <v>18150</v>
      </c>
      <c r="BN8" s="13">
        <v>0</v>
      </c>
      <c r="BO8" s="14">
        <f t="shared" ref="BO8" si="80">108900/6</f>
        <v>18150</v>
      </c>
      <c r="BP8" s="14">
        <v>0</v>
      </c>
      <c r="BQ8" s="13">
        <f t="shared" ref="BQ8" si="81">108900/6</f>
        <v>18150</v>
      </c>
      <c r="BR8" s="13">
        <v>0</v>
      </c>
      <c r="BS8" s="14">
        <f t="shared" ref="BS8" si="82">108900/6</f>
        <v>18150</v>
      </c>
      <c r="BT8" s="14">
        <v>0</v>
      </c>
      <c r="BU8" s="13">
        <f t="shared" ref="BU8" si="83">108900/6</f>
        <v>18150</v>
      </c>
      <c r="BV8" s="13">
        <v>0</v>
      </c>
      <c r="BW8" s="14">
        <v>0</v>
      </c>
      <c r="BX8" s="14">
        <v>0</v>
      </c>
      <c r="BY8" s="13">
        <v>0</v>
      </c>
      <c r="BZ8" s="13">
        <v>0</v>
      </c>
      <c r="CA8" s="14">
        <v>0</v>
      </c>
      <c r="CB8" s="14">
        <v>0</v>
      </c>
      <c r="CC8" s="15"/>
      <c r="CD8" s="13">
        <v>0</v>
      </c>
      <c r="CE8" s="13">
        <v>0</v>
      </c>
      <c r="CF8" s="14">
        <v>0</v>
      </c>
      <c r="CG8" s="14">
        <v>0</v>
      </c>
      <c r="CH8" s="13">
        <v>0</v>
      </c>
      <c r="CI8" s="13">
        <v>0</v>
      </c>
      <c r="CJ8" s="14">
        <f>108900*1.1/6</f>
        <v>19965.000000000004</v>
      </c>
      <c r="CK8" s="14">
        <v>0</v>
      </c>
      <c r="CL8" s="13">
        <f t="shared" ref="CL8" si="84">108900*1.1/6</f>
        <v>19965.000000000004</v>
      </c>
      <c r="CM8" s="13">
        <v>0</v>
      </c>
      <c r="CN8" s="14">
        <f t="shared" ref="CN8" si="85">108900*1.1/6</f>
        <v>19965.000000000004</v>
      </c>
      <c r="CO8" s="14">
        <v>0</v>
      </c>
      <c r="CP8" s="13">
        <f t="shared" ref="CP8" si="86">108900*1.1/6</f>
        <v>19965.000000000004</v>
      </c>
      <c r="CQ8" s="13">
        <v>0</v>
      </c>
      <c r="CR8" s="14">
        <f t="shared" ref="CR8" si="87">108900*1.1/6</f>
        <v>19965.000000000004</v>
      </c>
      <c r="CS8" s="14">
        <v>0</v>
      </c>
      <c r="CT8" s="13">
        <f t="shared" ref="CT8" si="88">108900*1.1/6</f>
        <v>19965.000000000004</v>
      </c>
      <c r="CU8" s="13">
        <v>0</v>
      </c>
      <c r="CV8" s="14">
        <v>0</v>
      </c>
      <c r="CW8" s="14">
        <v>0</v>
      </c>
      <c r="CX8" s="13">
        <v>0</v>
      </c>
      <c r="CY8" s="13">
        <v>0</v>
      </c>
      <c r="CZ8" s="14">
        <v>0</v>
      </c>
      <c r="DA8" s="14">
        <v>0</v>
      </c>
    </row>
    <row r="9" spans="1:105" x14ac:dyDescent="0.25">
      <c r="A9" s="3" t="s">
        <v>6</v>
      </c>
      <c r="B9" s="14">
        <v>200000</v>
      </c>
      <c r="C9" s="14">
        <v>10000</v>
      </c>
      <c r="D9" s="5">
        <v>43922</v>
      </c>
      <c r="E9" s="5">
        <v>45230</v>
      </c>
      <c r="G9" s="13">
        <v>0</v>
      </c>
      <c r="H9" s="13">
        <v>0</v>
      </c>
      <c r="I9" s="16">
        <v>0</v>
      </c>
      <c r="J9" s="16">
        <v>0</v>
      </c>
      <c r="K9" s="13">
        <v>0</v>
      </c>
      <c r="L9" s="13">
        <v>0</v>
      </c>
      <c r="M9" s="16">
        <v>0</v>
      </c>
      <c r="N9" s="16">
        <v>0</v>
      </c>
      <c r="O9" s="13">
        <v>0</v>
      </c>
      <c r="P9" s="13">
        <v>0</v>
      </c>
      <c r="Q9" s="16">
        <v>0</v>
      </c>
      <c r="R9" s="16">
        <v>0</v>
      </c>
      <c r="S9" s="13">
        <v>0</v>
      </c>
      <c r="T9" s="13">
        <v>0</v>
      </c>
      <c r="U9" s="14">
        <v>0</v>
      </c>
      <c r="V9" s="14">
        <v>0</v>
      </c>
      <c r="W9" s="13">
        <v>0</v>
      </c>
      <c r="X9" s="13">
        <v>0</v>
      </c>
      <c r="Y9" s="14">
        <v>0</v>
      </c>
      <c r="Z9" s="14">
        <v>0</v>
      </c>
      <c r="AA9" s="13">
        <v>0</v>
      </c>
      <c r="AB9" s="13">
        <v>0</v>
      </c>
      <c r="AC9" s="14">
        <v>0</v>
      </c>
      <c r="AD9" s="14">
        <v>0</v>
      </c>
      <c r="AE9" s="13"/>
      <c r="AF9" s="13">
        <v>0</v>
      </c>
      <c r="AG9" s="13">
        <v>0</v>
      </c>
      <c r="AH9" s="14">
        <v>0</v>
      </c>
      <c r="AI9" s="14">
        <v>0</v>
      </c>
      <c r="AJ9" s="13">
        <v>0</v>
      </c>
      <c r="AK9" s="13">
        <v>0</v>
      </c>
      <c r="AL9" s="14">
        <f>200000/7</f>
        <v>28571.428571428572</v>
      </c>
      <c r="AM9" s="14">
        <f>10000/7</f>
        <v>1428.5714285714287</v>
      </c>
      <c r="AN9" s="13">
        <f t="shared" ref="AN9" si="89">200000/7</f>
        <v>28571.428571428572</v>
      </c>
      <c r="AO9" s="13">
        <f t="shared" ref="AO9" si="90">10000/7</f>
        <v>1428.5714285714287</v>
      </c>
      <c r="AP9" s="14">
        <f t="shared" ref="AP9" si="91">200000/7</f>
        <v>28571.428571428572</v>
      </c>
      <c r="AQ9" s="14">
        <f t="shared" ref="AQ9" si="92">10000/7</f>
        <v>1428.5714285714287</v>
      </c>
      <c r="AR9" s="13">
        <f t="shared" ref="AR9" si="93">200000/7</f>
        <v>28571.428571428572</v>
      </c>
      <c r="AS9" s="13">
        <f t="shared" ref="AS9" si="94">10000/7</f>
        <v>1428.5714285714287</v>
      </c>
      <c r="AT9" s="14">
        <f t="shared" ref="AT9" si="95">200000/7</f>
        <v>28571.428571428572</v>
      </c>
      <c r="AU9" s="14">
        <f t="shared" ref="AU9" si="96">10000/7</f>
        <v>1428.5714285714287</v>
      </c>
      <c r="AV9" s="13">
        <f t="shared" ref="AV9" si="97">200000/7</f>
        <v>28571.428571428572</v>
      </c>
      <c r="AW9" s="13">
        <f t="shared" ref="AW9" si="98">10000/7</f>
        <v>1428.5714285714287</v>
      </c>
      <c r="AX9" s="14">
        <f t="shared" ref="AX9" si="99">200000/7</f>
        <v>28571.428571428572</v>
      </c>
      <c r="AY9" s="14">
        <f t="shared" ref="AY9" si="100">10000/7</f>
        <v>1428.5714285714287</v>
      </c>
      <c r="AZ9" s="13">
        <v>0</v>
      </c>
      <c r="BA9" s="13">
        <v>0</v>
      </c>
      <c r="BB9" s="14">
        <v>0</v>
      </c>
      <c r="BC9" s="14">
        <v>0</v>
      </c>
      <c r="BD9" s="15"/>
      <c r="BE9" s="13">
        <v>0</v>
      </c>
      <c r="BF9" s="13">
        <v>0</v>
      </c>
      <c r="BG9" s="14">
        <v>0</v>
      </c>
      <c r="BH9" s="14">
        <v>0</v>
      </c>
      <c r="BI9" s="13">
        <v>0</v>
      </c>
      <c r="BJ9" s="13">
        <v>0</v>
      </c>
      <c r="BK9" s="14">
        <f>200000*1.05/7</f>
        <v>30000</v>
      </c>
      <c r="BL9" s="14">
        <f>10000*1.05/7</f>
        <v>1500</v>
      </c>
      <c r="BM9" s="13">
        <f t="shared" ref="BM9" si="101">200000*1.05/7</f>
        <v>30000</v>
      </c>
      <c r="BN9" s="13">
        <f t="shared" ref="BN9" si="102">10000*1.05/7</f>
        <v>1500</v>
      </c>
      <c r="BO9" s="14">
        <f t="shared" ref="BO9" si="103">200000*1.05/7</f>
        <v>30000</v>
      </c>
      <c r="BP9" s="14">
        <f t="shared" ref="BP9" si="104">10000*1.05/7</f>
        <v>1500</v>
      </c>
      <c r="BQ9" s="13">
        <f t="shared" ref="BQ9" si="105">200000*1.05/7</f>
        <v>30000</v>
      </c>
      <c r="BR9" s="13">
        <f t="shared" ref="BR9" si="106">10000*1.05/7</f>
        <v>1500</v>
      </c>
      <c r="BS9" s="14">
        <f t="shared" ref="BS9" si="107">200000*1.05/7</f>
        <v>30000</v>
      </c>
      <c r="BT9" s="14">
        <f t="shared" ref="BT9" si="108">10000*1.05/7</f>
        <v>1500</v>
      </c>
      <c r="BU9" s="13">
        <f t="shared" ref="BU9" si="109">200000*1.05/7</f>
        <v>30000</v>
      </c>
      <c r="BV9" s="13">
        <f t="shared" ref="BV9" si="110">10000*1.05/7</f>
        <v>1500</v>
      </c>
      <c r="BW9" s="14">
        <f t="shared" ref="BW9" si="111">200000*1.05/7</f>
        <v>30000</v>
      </c>
      <c r="BX9" s="14">
        <f t="shared" ref="BX9" si="112">10000*1.05/7</f>
        <v>1500</v>
      </c>
      <c r="BY9" s="13">
        <v>0</v>
      </c>
      <c r="BZ9" s="13">
        <v>0</v>
      </c>
      <c r="CA9" s="14">
        <v>0</v>
      </c>
      <c r="CB9" s="14">
        <v>0</v>
      </c>
      <c r="CC9" s="15"/>
      <c r="CD9" s="13">
        <v>0</v>
      </c>
      <c r="CE9" s="13">
        <v>0</v>
      </c>
      <c r="CF9" s="14">
        <v>0</v>
      </c>
      <c r="CG9" s="14">
        <v>0</v>
      </c>
      <c r="CH9" s="13">
        <v>0</v>
      </c>
      <c r="CI9" s="13">
        <v>0</v>
      </c>
      <c r="CJ9" s="14">
        <f>30000*1.07</f>
        <v>32100.000000000004</v>
      </c>
      <c r="CK9" s="14">
        <f>CJ9*0.05</f>
        <v>1605.0000000000002</v>
      </c>
      <c r="CL9" s="13">
        <f t="shared" ref="CL9" si="113">30000*1.07</f>
        <v>32100.000000000004</v>
      </c>
      <c r="CM9" s="13">
        <f t="shared" ref="CM9" si="114">CL9*0.05</f>
        <v>1605.0000000000002</v>
      </c>
      <c r="CN9" s="14">
        <f t="shared" ref="CN9" si="115">30000*1.07</f>
        <v>32100.000000000004</v>
      </c>
      <c r="CO9" s="14">
        <f t="shared" ref="CO9" si="116">CN9*0.05</f>
        <v>1605.0000000000002</v>
      </c>
      <c r="CP9" s="13">
        <f t="shared" ref="CP9" si="117">30000*1.07</f>
        <v>32100.000000000004</v>
      </c>
      <c r="CQ9" s="13">
        <f t="shared" ref="CQ9" si="118">CP9*0.05</f>
        <v>1605.0000000000002</v>
      </c>
      <c r="CR9" s="14">
        <f t="shared" ref="CR9" si="119">30000*1.07</f>
        <v>32100.000000000004</v>
      </c>
      <c r="CS9" s="14">
        <f t="shared" ref="CS9" si="120">CR9*0.05</f>
        <v>1605.0000000000002</v>
      </c>
      <c r="CT9" s="13">
        <f t="shared" ref="CT9" si="121">30000*1.07</f>
        <v>32100.000000000004</v>
      </c>
      <c r="CU9" s="13">
        <f t="shared" ref="CU9" si="122">CT9*0.05</f>
        <v>1605.0000000000002</v>
      </c>
      <c r="CV9" s="14">
        <f t="shared" ref="CV9" si="123">30000*1.07</f>
        <v>32100.000000000004</v>
      </c>
      <c r="CW9" s="14">
        <f t="shared" ref="CW9" si="124">CV9*0.05</f>
        <v>1605.0000000000002</v>
      </c>
      <c r="CX9" s="13">
        <v>0</v>
      </c>
      <c r="CY9" s="13">
        <v>0</v>
      </c>
      <c r="CZ9" s="14">
        <v>0</v>
      </c>
      <c r="DA9" s="14">
        <v>0</v>
      </c>
    </row>
    <row r="12" spans="1:105" x14ac:dyDescent="0.25">
      <c r="A12" s="18" t="s">
        <v>41</v>
      </c>
      <c r="B12" s="18"/>
      <c r="C12" s="18"/>
      <c r="D12" s="18"/>
      <c r="E12" s="18"/>
      <c r="F12" s="18"/>
      <c r="G12" s="18"/>
    </row>
  </sheetData>
  <mergeCells count="58">
    <mergeCell ref="G3:H3"/>
    <mergeCell ref="I3:J3"/>
    <mergeCell ref="A12:G12"/>
    <mergeCell ref="M3:N3"/>
    <mergeCell ref="K3:L3"/>
    <mergeCell ref="O3:P3"/>
    <mergeCell ref="BB3:BC3"/>
    <mergeCell ref="AR3:AS3"/>
    <mergeCell ref="AT3:AU3"/>
    <mergeCell ref="AV3:AW3"/>
    <mergeCell ref="AX3:AY3"/>
    <mergeCell ref="U3:V3"/>
    <mergeCell ref="W3:X3"/>
    <mergeCell ref="Y3:Z3"/>
    <mergeCell ref="AA3:AB3"/>
    <mergeCell ref="AC3:AD3"/>
    <mergeCell ref="S3:T3"/>
    <mergeCell ref="N1:T1"/>
    <mergeCell ref="AM1:AR1"/>
    <mergeCell ref="BO1:BT1"/>
    <mergeCell ref="AZ3:BA3"/>
    <mergeCell ref="BE3:BF3"/>
    <mergeCell ref="BG3:BH3"/>
    <mergeCell ref="BI3:BJ3"/>
    <mergeCell ref="BK3:BL3"/>
    <mergeCell ref="BM3:BN3"/>
    <mergeCell ref="AF3:AG3"/>
    <mergeCell ref="AH3:AI3"/>
    <mergeCell ref="AJ3:AK3"/>
    <mergeCell ref="AL3:AM3"/>
    <mergeCell ref="AN3:AO3"/>
    <mergeCell ref="AP3:AQ3"/>
    <mergeCell ref="BO3:BP3"/>
    <mergeCell ref="CN1:CS1"/>
    <mergeCell ref="CD3:CE3"/>
    <mergeCell ref="CF3:CG3"/>
    <mergeCell ref="CH3:CI3"/>
    <mergeCell ref="CJ3:CK3"/>
    <mergeCell ref="CL3:CM3"/>
    <mergeCell ref="CN3:CO3"/>
    <mergeCell ref="CP3:CQ3"/>
    <mergeCell ref="CR3:CS3"/>
    <mergeCell ref="CT3:CU3"/>
    <mergeCell ref="CV3:CW3"/>
    <mergeCell ref="CX3:CY3"/>
    <mergeCell ref="CZ3:DA3"/>
    <mergeCell ref="A3:A4"/>
    <mergeCell ref="B3:B4"/>
    <mergeCell ref="C3:C4"/>
    <mergeCell ref="D3:D4"/>
    <mergeCell ref="E3:E4"/>
    <mergeCell ref="BS3:BT3"/>
    <mergeCell ref="BU3:BV3"/>
    <mergeCell ref="BW3:BX3"/>
    <mergeCell ref="BY3:BZ3"/>
    <mergeCell ref="CA3:CB3"/>
    <mergeCell ref="BQ3:BR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mbadar</dc:creator>
  <cp:lastModifiedBy>mbadar</cp:lastModifiedBy>
  <dcterms:created xsi:type="dcterms:W3CDTF">2020-12-03T20:47:06Z</dcterms:created>
  <dcterms:modified xsi:type="dcterms:W3CDTF">2020-12-26T11:37:48Z</dcterms:modified>
</cp:coreProperties>
</file>