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ny7\Desktop\شركة\"/>
    </mc:Choice>
  </mc:AlternateContent>
  <bookViews>
    <workbookView xWindow="0" yWindow="0" windowWidth="19200" windowHeight="8265" activeTab="1"/>
  </bookViews>
  <sheets>
    <sheet name="ورقة1" sheetId="1" r:id="rId1"/>
    <sheet name="ورقة2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26" i="2" l="1" a="1"/>
  <c r="I1326" i="2"/>
  <c r="I1327" i="2" a="1"/>
  <c r="I1327" i="2"/>
  <c r="I1328" i="2" a="1"/>
  <c r="I1328" i="2"/>
  <c r="I1329" i="2" a="1"/>
  <c r="I1329" i="2"/>
  <c r="I1330" i="2" a="1"/>
  <c r="I1330" i="2"/>
  <c r="I1331" i="2" a="1"/>
  <c r="I1331" i="2"/>
  <c r="I1332" i="2" a="1"/>
  <c r="I1332" i="2"/>
  <c r="I1333" i="2" a="1"/>
  <c r="I1333" i="2"/>
  <c r="I1334" i="2" a="1"/>
  <c r="I1334" i="2"/>
  <c r="I1335" i="2" a="1"/>
  <c r="I1335" i="2"/>
  <c r="I1336" i="2" a="1"/>
  <c r="I1336" i="2"/>
  <c r="I1337" i="2" a="1"/>
  <c r="I1337" i="2"/>
  <c r="I1338" i="2" a="1"/>
  <c r="I1338" i="2"/>
  <c r="I1339" i="2" a="1"/>
  <c r="I1339" i="2"/>
  <c r="I1340" i="2" a="1"/>
  <c r="I1340" i="2"/>
  <c r="I1341" i="2" a="1"/>
  <c r="I1341" i="2"/>
  <c r="I1342" i="2" a="1"/>
  <c r="I1342" i="2"/>
  <c r="I1343" i="2" a="1"/>
  <c r="I1343" i="2"/>
  <c r="I1344" i="2" a="1"/>
  <c r="I1344" i="2"/>
  <c r="I1345" i="2" a="1"/>
  <c r="I1345" i="2"/>
  <c r="I1346" i="2" a="1"/>
  <c r="I1346" i="2"/>
  <c r="I1347" i="2" a="1"/>
  <c r="I1347" i="2"/>
  <c r="I1348" i="2" a="1"/>
  <c r="I1348" i="2"/>
  <c r="I1349" i="2" a="1"/>
  <c r="I1349" i="2"/>
  <c r="I1350" i="2" a="1"/>
  <c r="I1350" i="2"/>
  <c r="I1351" i="2" a="1"/>
  <c r="I1351" i="2"/>
  <c r="I1352" i="2" a="1"/>
  <c r="I1352" i="2"/>
  <c r="I1353" i="2" a="1"/>
  <c r="I1353" i="2"/>
  <c r="I1354" i="2" a="1"/>
  <c r="I1354" i="2"/>
  <c r="I1355" i="2" a="1"/>
  <c r="I1355" i="2"/>
  <c r="I1356" i="2" a="1"/>
  <c r="I1356" i="2"/>
  <c r="I1357" i="2" a="1"/>
  <c r="I1357" i="2"/>
  <c r="I1358" i="2" a="1"/>
  <c r="I1358" i="2"/>
  <c r="I1359" i="2" a="1"/>
  <c r="I1359" i="2"/>
  <c r="I1360" i="2" a="1"/>
  <c r="I1360" i="2"/>
  <c r="I1361" i="2" a="1"/>
  <c r="I1361" i="2"/>
  <c r="I1362" i="2" a="1"/>
  <c r="I1362" i="2"/>
  <c r="I1363" i="2" a="1"/>
  <c r="I1363" i="2"/>
  <c r="I1364" i="2" a="1"/>
  <c r="I1364" i="2"/>
  <c r="I1325" i="2" a="1"/>
  <c r="I1325" i="2"/>
  <c r="J1325" i="2"/>
  <c r="L1363" i="2" l="1"/>
  <c r="L1364" i="2"/>
  <c r="F1365" i="2" l="1"/>
  <c r="F1365" i="2" a="1"/>
  <c r="E1365" i="2"/>
  <c r="G1365" i="2" s="1"/>
  <c r="E1365" i="2" a="1"/>
  <c r="D1365" i="2"/>
  <c r="D1365" i="2" a="1"/>
  <c r="F1364" i="2" a="1"/>
  <c r="F1364" i="2" s="1"/>
  <c r="E1364" i="2" a="1"/>
  <c r="E1364" i="2" s="1"/>
  <c r="D1364" i="2" a="1"/>
  <c r="D1364" i="2" s="1"/>
  <c r="F1363" i="2"/>
  <c r="F1363" i="2" a="1"/>
  <c r="E1363" i="2"/>
  <c r="G1363" i="2" s="1"/>
  <c r="E1363" i="2" a="1"/>
  <c r="D1363" i="2"/>
  <c r="D1363" i="2" a="1"/>
  <c r="F1362" i="2" a="1"/>
  <c r="F1362" i="2" s="1"/>
  <c r="E1362" i="2" a="1"/>
  <c r="E1362" i="2" s="1"/>
  <c r="D1362" i="2" a="1"/>
  <c r="D1362" i="2" s="1"/>
  <c r="F1361" i="2"/>
  <c r="F1361" i="2" a="1"/>
  <c r="E1361" i="2"/>
  <c r="G1361" i="2" s="1"/>
  <c r="E1361" i="2" a="1"/>
  <c r="D1361" i="2"/>
  <c r="D1361" i="2" a="1"/>
  <c r="F1360" i="2" a="1"/>
  <c r="F1360" i="2" s="1"/>
  <c r="E1360" i="2" a="1"/>
  <c r="E1360" i="2" s="1"/>
  <c r="D1360" i="2" a="1"/>
  <c r="D1360" i="2" s="1"/>
  <c r="F1359" i="2"/>
  <c r="F1359" i="2" a="1"/>
  <c r="E1359" i="2"/>
  <c r="G1359" i="2" s="1"/>
  <c r="E1359" i="2" a="1"/>
  <c r="D1359" i="2"/>
  <c r="D1359" i="2" a="1"/>
  <c r="F1358" i="2" a="1"/>
  <c r="F1358" i="2" s="1"/>
  <c r="E1358" i="2" a="1"/>
  <c r="E1358" i="2" s="1"/>
  <c r="D1358" i="2" a="1"/>
  <c r="D1358" i="2" s="1"/>
  <c r="F1357" i="2"/>
  <c r="F1357" i="2" a="1"/>
  <c r="E1357" i="2"/>
  <c r="G1357" i="2" s="1"/>
  <c r="E1357" i="2" a="1"/>
  <c r="D1357" i="2"/>
  <c r="D1357" i="2" a="1"/>
  <c r="F1356" i="2" a="1"/>
  <c r="F1356" i="2" s="1"/>
  <c r="E1356" i="2" a="1"/>
  <c r="E1356" i="2" s="1"/>
  <c r="D1356" i="2" a="1"/>
  <c r="D1356" i="2" s="1"/>
  <c r="F1355" i="2"/>
  <c r="F1355" i="2" a="1"/>
  <c r="E1355" i="2"/>
  <c r="G1355" i="2" s="1"/>
  <c r="E1355" i="2" a="1"/>
  <c r="D1355" i="2"/>
  <c r="D1355" i="2" a="1"/>
  <c r="F1354" i="2" a="1"/>
  <c r="F1354" i="2" s="1"/>
  <c r="E1354" i="2" a="1"/>
  <c r="E1354" i="2" s="1"/>
  <c r="D1354" i="2" a="1"/>
  <c r="D1354" i="2" s="1"/>
  <c r="F1353" i="2"/>
  <c r="F1353" i="2" a="1"/>
  <c r="D1353" i="2"/>
  <c r="D1353" i="2" a="1"/>
  <c r="F1352" i="2" a="1"/>
  <c r="F1352" i="2" s="1"/>
  <c r="D1352" i="2" a="1"/>
  <c r="D1352" i="2" s="1"/>
  <c r="F1351" i="2"/>
  <c r="F1351" i="2" a="1"/>
  <c r="D1351" i="2"/>
  <c r="D1351" i="2" a="1"/>
  <c r="F1350" i="2" a="1"/>
  <c r="F1350" i="2" s="1"/>
  <c r="D1350" i="2" a="1"/>
  <c r="D1350" i="2" s="1"/>
  <c r="F1349" i="2"/>
  <c r="F1349" i="2" a="1"/>
  <c r="D1349" i="2"/>
  <c r="D1349" i="2" a="1"/>
  <c r="F1348" i="2" a="1"/>
  <c r="F1348" i="2" s="1"/>
  <c r="D1348" i="2" a="1"/>
  <c r="D1348" i="2" s="1"/>
  <c r="F1347" i="2"/>
  <c r="F1347" i="2" a="1"/>
  <c r="D1347" i="2"/>
  <c r="D1347" i="2" a="1"/>
  <c r="F1346" i="2" a="1"/>
  <c r="F1346" i="2" s="1"/>
  <c r="D1346" i="2" a="1"/>
  <c r="D1346" i="2" s="1"/>
  <c r="F1345" i="2"/>
  <c r="F1345" i="2" a="1"/>
  <c r="D1345" i="2"/>
  <c r="D1345" i="2" a="1"/>
  <c r="F1344" i="2" a="1"/>
  <c r="F1344" i="2" s="1"/>
  <c r="D1344" i="2" a="1"/>
  <c r="D1344" i="2" s="1"/>
  <c r="F1343" i="2"/>
  <c r="F1343" i="2" a="1"/>
  <c r="D1343" i="2"/>
  <c r="D1343" i="2" a="1"/>
  <c r="F1342" i="2" a="1"/>
  <c r="F1342" i="2" s="1"/>
  <c r="D1342" i="2" a="1"/>
  <c r="D1342" i="2" s="1"/>
  <c r="F1341" i="2"/>
  <c r="F1341" i="2" a="1"/>
  <c r="D1341" i="2"/>
  <c r="D1341" i="2" a="1"/>
  <c r="F1340" i="2" a="1"/>
  <c r="F1340" i="2" s="1"/>
  <c r="D1340" i="2" a="1"/>
  <c r="D1340" i="2" s="1"/>
  <c r="F1339" i="2"/>
  <c r="F1339" i="2" a="1"/>
  <c r="D1339" i="2"/>
  <c r="D1339" i="2" a="1"/>
  <c r="F1338" i="2" a="1"/>
  <c r="F1338" i="2" s="1"/>
  <c r="D1338" i="2" a="1"/>
  <c r="D1338" i="2" s="1"/>
  <c r="F1337" i="2"/>
  <c r="F1337" i="2" a="1"/>
  <c r="D1337" i="2"/>
  <c r="D1337" i="2" a="1"/>
  <c r="F1336" i="2" a="1"/>
  <c r="F1336" i="2" s="1"/>
  <c r="D1336" i="2" a="1"/>
  <c r="D1336" i="2" s="1"/>
  <c r="F1335" i="2"/>
  <c r="F1335" i="2" a="1"/>
  <c r="D1335" i="2"/>
  <c r="D1335" i="2" a="1"/>
  <c r="F1334" i="2" a="1"/>
  <c r="F1334" i="2" s="1"/>
  <c r="D1334" i="2" a="1"/>
  <c r="D1334" i="2" s="1"/>
  <c r="F1333" i="2"/>
  <c r="F1333" i="2" a="1"/>
  <c r="D1333" i="2"/>
  <c r="D1333" i="2" a="1"/>
  <c r="F1332" i="2" a="1"/>
  <c r="F1332" i="2" s="1"/>
  <c r="D1332" i="2" a="1"/>
  <c r="D1332" i="2" s="1"/>
  <c r="F1331" i="2"/>
  <c r="F1331" i="2" a="1"/>
  <c r="D1331" i="2"/>
  <c r="D1331" i="2" a="1"/>
  <c r="F1330" i="2" a="1"/>
  <c r="F1330" i="2" s="1"/>
  <c r="D1330" i="2" a="1"/>
  <c r="D1330" i="2" s="1"/>
  <c r="F1329" i="2"/>
  <c r="F1329" i="2" a="1"/>
  <c r="D1329" i="2"/>
  <c r="D1329" i="2" a="1"/>
  <c r="F1328" i="2" a="1"/>
  <c r="F1328" i="2" s="1"/>
  <c r="D1328" i="2" a="1"/>
  <c r="D1328" i="2" s="1"/>
  <c r="F1327" i="2"/>
  <c r="F1327" i="2" a="1"/>
  <c r="D1327" i="2"/>
  <c r="D1327" i="2" a="1"/>
  <c r="F1326" i="2" a="1"/>
  <c r="F1326" i="2" s="1"/>
  <c r="D1326" i="2" a="1"/>
  <c r="D1326" i="2" s="1"/>
  <c r="F1325" i="2"/>
  <c r="F1325" i="2" a="1"/>
  <c r="D1325" i="2"/>
  <c r="D1325" i="2" a="1"/>
  <c r="I1304" i="2"/>
  <c r="H1304" i="2"/>
  <c r="G1304" i="2"/>
  <c r="E1304" i="2"/>
  <c r="C1304" i="2"/>
  <c r="H1303" i="2"/>
  <c r="G1303" i="2"/>
  <c r="E1303" i="2"/>
  <c r="I1302" i="2"/>
  <c r="H1302" i="2"/>
  <c r="G1302" i="2"/>
  <c r="E1302" i="2"/>
  <c r="D1302" i="2"/>
  <c r="B1302" i="2"/>
  <c r="H1301" i="2"/>
  <c r="G1301" i="2"/>
  <c r="E1301" i="2"/>
  <c r="D1301" i="2"/>
  <c r="B1301" i="2"/>
  <c r="I1300" i="2"/>
  <c r="H1300" i="2"/>
  <c r="G1300" i="2"/>
  <c r="E1300" i="2"/>
  <c r="C1300" i="2"/>
  <c r="H1299" i="2"/>
  <c r="G1299" i="2"/>
  <c r="E1299" i="2"/>
  <c r="H1298" i="2"/>
  <c r="G1298" i="2"/>
  <c r="E1298" i="2"/>
  <c r="C1298" i="2"/>
  <c r="H1297" i="2"/>
  <c r="G1297" i="2"/>
  <c r="E1297" i="2"/>
  <c r="I1296" i="2"/>
  <c r="H1296" i="2"/>
  <c r="G1296" i="2"/>
  <c r="E1296" i="2"/>
  <c r="D1296" i="2"/>
  <c r="B1296" i="2"/>
  <c r="I1295" i="2"/>
  <c r="H1295" i="2"/>
  <c r="G1295" i="2"/>
  <c r="E1295" i="2"/>
  <c r="I1294" i="2"/>
  <c r="H1294" i="2"/>
  <c r="G1294" i="2"/>
  <c r="E1294" i="2"/>
  <c r="D1294" i="2"/>
  <c r="I1293" i="2"/>
  <c r="H1293" i="2"/>
  <c r="G1293" i="2"/>
  <c r="E1293" i="2"/>
  <c r="C1293" i="2"/>
  <c r="I1292" i="2"/>
  <c r="H1292" i="2"/>
  <c r="G1292" i="2"/>
  <c r="E1292" i="2"/>
  <c r="B1292" i="2"/>
  <c r="H1291" i="2"/>
  <c r="G1291" i="2"/>
  <c r="E1291" i="2"/>
  <c r="D1291" i="2"/>
  <c r="H1290" i="2"/>
  <c r="G1290" i="2"/>
  <c r="E1290" i="2"/>
  <c r="I1289" i="2"/>
  <c r="H1289" i="2"/>
  <c r="G1289" i="2"/>
  <c r="E1289" i="2"/>
  <c r="I1288" i="2"/>
  <c r="H1288" i="2"/>
  <c r="G1288" i="2"/>
  <c r="E1288" i="2"/>
  <c r="I1287" i="2"/>
  <c r="H1287" i="2"/>
  <c r="G1287" i="2"/>
  <c r="E1287" i="2"/>
  <c r="H1286" i="2"/>
  <c r="G1286" i="2"/>
  <c r="E1286" i="2"/>
  <c r="H1285" i="2"/>
  <c r="G1285" i="2"/>
  <c r="E1285" i="2"/>
  <c r="D1285" i="2"/>
  <c r="C1285" i="2"/>
  <c r="I1284" i="2"/>
  <c r="H1284" i="2"/>
  <c r="G1284" i="2"/>
  <c r="E1284" i="2"/>
  <c r="H1283" i="2"/>
  <c r="G1283" i="2"/>
  <c r="E1283" i="2"/>
  <c r="H1282" i="2"/>
  <c r="G1282" i="2"/>
  <c r="E1282" i="2"/>
  <c r="H1281" i="2"/>
  <c r="G1281" i="2"/>
  <c r="E1281" i="2"/>
  <c r="H1280" i="2"/>
  <c r="G1280" i="2"/>
  <c r="G1305" i="2" s="1"/>
  <c r="F1308" i="2" s="1"/>
  <c r="E1280" i="2"/>
  <c r="I1279" i="2"/>
  <c r="H1279" i="2"/>
  <c r="G1279" i="2"/>
  <c r="E1279" i="2"/>
  <c r="E1269" i="2"/>
  <c r="D1304" i="2" s="1"/>
  <c r="C1269" i="2"/>
  <c r="B1269" i="2"/>
  <c r="D1269" i="2" s="1"/>
  <c r="F1269" i="2" s="1"/>
  <c r="B1271" i="2" s="1"/>
  <c r="F1271" i="2" s="1"/>
  <c r="I1269" i="2" s="1"/>
  <c r="B1264" i="2"/>
  <c r="B1304" i="2" s="1"/>
  <c r="C1263" i="2"/>
  <c r="C1262" i="2"/>
  <c r="C1261" i="2"/>
  <c r="C1260" i="2"/>
  <c r="C1259" i="2"/>
  <c r="C1258" i="2"/>
  <c r="C1257" i="2"/>
  <c r="C1256" i="2"/>
  <c r="C1255" i="2"/>
  <c r="C1254" i="2"/>
  <c r="C1253" i="2"/>
  <c r="C1252" i="2"/>
  <c r="C1251" i="2"/>
  <c r="C1250" i="2"/>
  <c r="C1249" i="2"/>
  <c r="C1248" i="2"/>
  <c r="C1247" i="2"/>
  <c r="C1246" i="2"/>
  <c r="C1245" i="2"/>
  <c r="C1244" i="2"/>
  <c r="C1243" i="2"/>
  <c r="C1242" i="2"/>
  <c r="C1241" i="2"/>
  <c r="C1240" i="2"/>
  <c r="C1239" i="2"/>
  <c r="C1238" i="2"/>
  <c r="C1237" i="2"/>
  <c r="C1236" i="2"/>
  <c r="C1235" i="2"/>
  <c r="C1234" i="2"/>
  <c r="C1233" i="2"/>
  <c r="C1232" i="2"/>
  <c r="E1220" i="2"/>
  <c r="D1303" i="2" s="1"/>
  <c r="C1220" i="2"/>
  <c r="C1303" i="2" s="1"/>
  <c r="B1215" i="2"/>
  <c r="B1303" i="2" s="1"/>
  <c r="C1214" i="2"/>
  <c r="C1213" i="2"/>
  <c r="C1212" i="2"/>
  <c r="C1211" i="2"/>
  <c r="C1210" i="2"/>
  <c r="C1209" i="2"/>
  <c r="C1208" i="2"/>
  <c r="C1207" i="2"/>
  <c r="C1206" i="2"/>
  <c r="C1205" i="2"/>
  <c r="C1204" i="2"/>
  <c r="C1203" i="2"/>
  <c r="C1202" i="2"/>
  <c r="C1201" i="2"/>
  <c r="C1200" i="2"/>
  <c r="C1199" i="2"/>
  <c r="C1198" i="2"/>
  <c r="C1197" i="2"/>
  <c r="C1196" i="2"/>
  <c r="C1195" i="2"/>
  <c r="C1194" i="2"/>
  <c r="C1193" i="2"/>
  <c r="C1192" i="2"/>
  <c r="C1191" i="2"/>
  <c r="C1190" i="2"/>
  <c r="C1189" i="2"/>
  <c r="C1188" i="2"/>
  <c r="C1187" i="2"/>
  <c r="C1186" i="2"/>
  <c r="C1185" i="2"/>
  <c r="C1184" i="2"/>
  <c r="C1183" i="2"/>
  <c r="E1171" i="2"/>
  <c r="C1171" i="2"/>
  <c r="C1302" i="2" s="1"/>
  <c r="B1171" i="2"/>
  <c r="D1171" i="2" s="1"/>
  <c r="F1171" i="2" s="1"/>
  <c r="B1173" i="2" s="1"/>
  <c r="F1173" i="2" s="1"/>
  <c r="I1171" i="2" s="1"/>
  <c r="B1166" i="2"/>
  <c r="C1165" i="2"/>
  <c r="C1164" i="2"/>
  <c r="C1163" i="2"/>
  <c r="C1162" i="2"/>
  <c r="C1161" i="2"/>
  <c r="C1160" i="2"/>
  <c r="C1159" i="2"/>
  <c r="C1158" i="2"/>
  <c r="C1157" i="2"/>
  <c r="C1156" i="2"/>
  <c r="C1155" i="2"/>
  <c r="C1154" i="2"/>
  <c r="C1153" i="2"/>
  <c r="C1152" i="2"/>
  <c r="C1151" i="2"/>
  <c r="C1150" i="2"/>
  <c r="C1149" i="2"/>
  <c r="C1148" i="2"/>
  <c r="C1147" i="2"/>
  <c r="C1146" i="2"/>
  <c r="C1145" i="2"/>
  <c r="C1144" i="2"/>
  <c r="C1143" i="2"/>
  <c r="C1142" i="2"/>
  <c r="C1141" i="2"/>
  <c r="C1140" i="2"/>
  <c r="C1139" i="2"/>
  <c r="C1138" i="2"/>
  <c r="C1137" i="2"/>
  <c r="C1136" i="2"/>
  <c r="C1135" i="2"/>
  <c r="C1134" i="2"/>
  <c r="E1122" i="2"/>
  <c r="C1122" i="2"/>
  <c r="C1301" i="2" s="1"/>
  <c r="B1117" i="2"/>
  <c r="B1122" i="2" s="1"/>
  <c r="D1122" i="2" s="1"/>
  <c r="F1122" i="2" s="1"/>
  <c r="B1124" i="2" s="1"/>
  <c r="F1124" i="2" s="1"/>
  <c r="I1122" i="2" s="1"/>
  <c r="C1116" i="2"/>
  <c r="C1115" i="2"/>
  <c r="C1114" i="2"/>
  <c r="C1113" i="2"/>
  <c r="C1112" i="2"/>
  <c r="C1111" i="2"/>
  <c r="C1110" i="2"/>
  <c r="C1109" i="2"/>
  <c r="C1108" i="2"/>
  <c r="C1107" i="2"/>
  <c r="C1106" i="2"/>
  <c r="C1105" i="2"/>
  <c r="C1104" i="2"/>
  <c r="C1103" i="2"/>
  <c r="C1102" i="2"/>
  <c r="C1101" i="2"/>
  <c r="C1100" i="2"/>
  <c r="C1099" i="2"/>
  <c r="C1098" i="2"/>
  <c r="C1097" i="2"/>
  <c r="C1096" i="2"/>
  <c r="C1095" i="2"/>
  <c r="C1094" i="2"/>
  <c r="C1093" i="2"/>
  <c r="C1092" i="2"/>
  <c r="C1091" i="2"/>
  <c r="C1090" i="2"/>
  <c r="C1089" i="2"/>
  <c r="C1088" i="2"/>
  <c r="C1087" i="2"/>
  <c r="C1086" i="2"/>
  <c r="C1085" i="2"/>
  <c r="E1073" i="2"/>
  <c r="D1300" i="2" s="1"/>
  <c r="C1073" i="2"/>
  <c r="B1073" i="2"/>
  <c r="D1073" i="2" s="1"/>
  <c r="F1073" i="2" s="1"/>
  <c r="B1075" i="2" s="1"/>
  <c r="F1075" i="2" s="1"/>
  <c r="I1073" i="2" s="1"/>
  <c r="B1068" i="2"/>
  <c r="B1300" i="2" s="1"/>
  <c r="C1067" i="2"/>
  <c r="C1066" i="2"/>
  <c r="C1065" i="2"/>
  <c r="C1064" i="2"/>
  <c r="C1063" i="2"/>
  <c r="C1062" i="2"/>
  <c r="C1061" i="2"/>
  <c r="C1060" i="2"/>
  <c r="C1059" i="2"/>
  <c r="C1058" i="2"/>
  <c r="C1057" i="2"/>
  <c r="C1056" i="2"/>
  <c r="C1055" i="2"/>
  <c r="C1054" i="2"/>
  <c r="C1053" i="2"/>
  <c r="C1052" i="2"/>
  <c r="C1051" i="2"/>
  <c r="C1050" i="2"/>
  <c r="C1049" i="2"/>
  <c r="C1048" i="2"/>
  <c r="C1047" i="2"/>
  <c r="C1046" i="2"/>
  <c r="C1045" i="2"/>
  <c r="C1044" i="2"/>
  <c r="C1043" i="2"/>
  <c r="C1042" i="2"/>
  <c r="C1041" i="2"/>
  <c r="C1040" i="2"/>
  <c r="C1039" i="2"/>
  <c r="C1038" i="2"/>
  <c r="C1037" i="2"/>
  <c r="C1036" i="2"/>
  <c r="E1024" i="2"/>
  <c r="D1299" i="2" s="1"/>
  <c r="C1024" i="2"/>
  <c r="C1299" i="2" s="1"/>
  <c r="B1019" i="2"/>
  <c r="B1299" i="2" s="1"/>
  <c r="C1018" i="2"/>
  <c r="C1017" i="2"/>
  <c r="C1016" i="2"/>
  <c r="C1015" i="2"/>
  <c r="C1014" i="2"/>
  <c r="C1013" i="2"/>
  <c r="C1012" i="2"/>
  <c r="C1011" i="2"/>
  <c r="C1010" i="2"/>
  <c r="C1009" i="2"/>
  <c r="C1008" i="2"/>
  <c r="C1007" i="2"/>
  <c r="C1006" i="2"/>
  <c r="C1005" i="2"/>
  <c r="C1004" i="2"/>
  <c r="C1003" i="2"/>
  <c r="C1002" i="2"/>
  <c r="C1001" i="2"/>
  <c r="C1000" i="2"/>
  <c r="C999" i="2"/>
  <c r="C998" i="2"/>
  <c r="C997" i="2"/>
  <c r="C996" i="2"/>
  <c r="C995" i="2"/>
  <c r="C994" i="2"/>
  <c r="C993" i="2"/>
  <c r="C992" i="2"/>
  <c r="C991" i="2"/>
  <c r="C990" i="2"/>
  <c r="C989" i="2"/>
  <c r="C988" i="2"/>
  <c r="C987" i="2"/>
  <c r="E975" i="2"/>
  <c r="D1298" i="2" s="1"/>
  <c r="C975" i="2"/>
  <c r="B975" i="2"/>
  <c r="D975" i="2" s="1"/>
  <c r="F975" i="2" s="1"/>
  <c r="B977" i="2" s="1"/>
  <c r="F977" i="2" s="1"/>
  <c r="I975" i="2" s="1"/>
  <c r="B970" i="2"/>
  <c r="B1298" i="2" s="1"/>
  <c r="C969" i="2"/>
  <c r="C968" i="2"/>
  <c r="C967" i="2"/>
  <c r="C966" i="2"/>
  <c r="C965" i="2"/>
  <c r="C964" i="2"/>
  <c r="C963" i="2"/>
  <c r="C962" i="2"/>
  <c r="C961" i="2"/>
  <c r="C960" i="2"/>
  <c r="C959" i="2"/>
  <c r="C958" i="2"/>
  <c r="C957" i="2"/>
  <c r="C956" i="2"/>
  <c r="C955" i="2"/>
  <c r="C954" i="2"/>
  <c r="C953" i="2"/>
  <c r="C952" i="2"/>
  <c r="C951" i="2"/>
  <c r="C950" i="2"/>
  <c r="C949" i="2"/>
  <c r="C948" i="2"/>
  <c r="C947" i="2"/>
  <c r="C946" i="2"/>
  <c r="C945" i="2"/>
  <c r="C944" i="2"/>
  <c r="C943" i="2"/>
  <c r="C942" i="2"/>
  <c r="C941" i="2"/>
  <c r="C940" i="2"/>
  <c r="C939" i="2"/>
  <c r="C938" i="2"/>
  <c r="E926" i="2"/>
  <c r="D1297" i="2" s="1"/>
  <c r="C926" i="2"/>
  <c r="C1297" i="2" s="1"/>
  <c r="B921" i="2"/>
  <c r="B1297" i="2" s="1"/>
  <c r="C920" i="2"/>
  <c r="C919" i="2"/>
  <c r="C918" i="2"/>
  <c r="C917" i="2"/>
  <c r="C916" i="2"/>
  <c r="C915" i="2"/>
  <c r="C914" i="2"/>
  <c r="C913" i="2"/>
  <c r="C912" i="2"/>
  <c r="C911" i="2"/>
  <c r="C910" i="2"/>
  <c r="C909" i="2"/>
  <c r="C908" i="2"/>
  <c r="C907" i="2"/>
  <c r="C906" i="2"/>
  <c r="C905" i="2"/>
  <c r="C904" i="2"/>
  <c r="C903" i="2"/>
  <c r="C902" i="2"/>
  <c r="C901" i="2"/>
  <c r="C900" i="2"/>
  <c r="C899" i="2"/>
  <c r="C898" i="2"/>
  <c r="C897" i="2"/>
  <c r="C896" i="2"/>
  <c r="C895" i="2"/>
  <c r="C894" i="2"/>
  <c r="C893" i="2"/>
  <c r="C892" i="2"/>
  <c r="C891" i="2"/>
  <c r="C890" i="2"/>
  <c r="C889" i="2"/>
  <c r="E877" i="2"/>
  <c r="C877" i="2"/>
  <c r="C1296" i="2" s="1"/>
  <c r="B877" i="2"/>
  <c r="D877" i="2" s="1"/>
  <c r="F877" i="2" s="1"/>
  <c r="B879" i="2" s="1"/>
  <c r="F879" i="2" s="1"/>
  <c r="I877" i="2" s="1"/>
  <c r="B872" i="2"/>
  <c r="C871" i="2"/>
  <c r="C870" i="2"/>
  <c r="C869" i="2"/>
  <c r="C868" i="2"/>
  <c r="C867" i="2"/>
  <c r="C866" i="2"/>
  <c r="C865" i="2"/>
  <c r="C864" i="2"/>
  <c r="C863" i="2"/>
  <c r="C862" i="2"/>
  <c r="C861" i="2"/>
  <c r="C860" i="2"/>
  <c r="C859" i="2"/>
  <c r="C858" i="2"/>
  <c r="C857" i="2"/>
  <c r="C856" i="2"/>
  <c r="C855" i="2"/>
  <c r="C854" i="2"/>
  <c r="C853" i="2"/>
  <c r="C852" i="2"/>
  <c r="C851" i="2"/>
  <c r="C850" i="2"/>
  <c r="C849" i="2"/>
  <c r="C848" i="2"/>
  <c r="C847" i="2"/>
  <c r="C846" i="2"/>
  <c r="C845" i="2"/>
  <c r="C844" i="2"/>
  <c r="C843" i="2"/>
  <c r="C842" i="2"/>
  <c r="C841" i="2"/>
  <c r="C840" i="2"/>
  <c r="E828" i="2"/>
  <c r="D1295" i="2" s="1"/>
  <c r="C828" i="2"/>
  <c r="C1295" i="2" s="1"/>
  <c r="B823" i="2"/>
  <c r="B1295" i="2" s="1"/>
  <c r="C822" i="2"/>
  <c r="C821" i="2"/>
  <c r="C820" i="2"/>
  <c r="C819" i="2"/>
  <c r="C818" i="2"/>
  <c r="C817" i="2"/>
  <c r="C816" i="2"/>
  <c r="C815" i="2"/>
  <c r="C814" i="2"/>
  <c r="C813" i="2"/>
  <c r="C812" i="2"/>
  <c r="C811" i="2"/>
  <c r="C810" i="2"/>
  <c r="C809" i="2"/>
  <c r="C808" i="2"/>
  <c r="C807" i="2"/>
  <c r="C806" i="2"/>
  <c r="C805" i="2"/>
  <c r="C804" i="2"/>
  <c r="C803" i="2"/>
  <c r="C802" i="2"/>
  <c r="C801" i="2"/>
  <c r="C800" i="2"/>
  <c r="C799" i="2"/>
  <c r="C798" i="2"/>
  <c r="C797" i="2"/>
  <c r="C796" i="2"/>
  <c r="C795" i="2"/>
  <c r="C794" i="2"/>
  <c r="C793" i="2"/>
  <c r="C792" i="2"/>
  <c r="C791" i="2"/>
  <c r="E779" i="2"/>
  <c r="C779" i="2"/>
  <c r="C1294" i="2" s="1"/>
  <c r="B779" i="2"/>
  <c r="D779" i="2" s="1"/>
  <c r="F779" i="2" s="1"/>
  <c r="B781" i="2" s="1"/>
  <c r="F781" i="2" s="1"/>
  <c r="I779" i="2" s="1"/>
  <c r="B774" i="2"/>
  <c r="B1294" i="2" s="1"/>
  <c r="C773" i="2"/>
  <c r="C772" i="2"/>
  <c r="C771" i="2"/>
  <c r="C770" i="2"/>
  <c r="C769" i="2"/>
  <c r="C768" i="2"/>
  <c r="C767" i="2"/>
  <c r="C766" i="2"/>
  <c r="C765" i="2"/>
  <c r="C764" i="2"/>
  <c r="C763" i="2"/>
  <c r="C762" i="2"/>
  <c r="C761" i="2"/>
  <c r="C760" i="2"/>
  <c r="C759" i="2"/>
  <c r="C758" i="2"/>
  <c r="C757" i="2"/>
  <c r="C756" i="2"/>
  <c r="C755" i="2"/>
  <c r="C754" i="2"/>
  <c r="C753" i="2"/>
  <c r="C752" i="2"/>
  <c r="C751" i="2"/>
  <c r="C750" i="2"/>
  <c r="C749" i="2"/>
  <c r="C748" i="2"/>
  <c r="C747" i="2"/>
  <c r="C746" i="2"/>
  <c r="C745" i="2"/>
  <c r="C744" i="2"/>
  <c r="C743" i="2"/>
  <c r="C742" i="2"/>
  <c r="E730" i="2"/>
  <c r="D1293" i="2" s="1"/>
  <c r="C730" i="2"/>
  <c r="B725" i="2"/>
  <c r="B1293" i="2" s="1"/>
  <c r="C724" i="2"/>
  <c r="C723" i="2"/>
  <c r="C722" i="2"/>
  <c r="C721" i="2"/>
  <c r="C720" i="2"/>
  <c r="C719" i="2"/>
  <c r="C718" i="2"/>
  <c r="C717" i="2"/>
  <c r="C716" i="2"/>
  <c r="C715" i="2"/>
  <c r="C714" i="2"/>
  <c r="C713" i="2"/>
  <c r="C712" i="2"/>
  <c r="C711" i="2"/>
  <c r="C710" i="2"/>
  <c r="C709" i="2"/>
  <c r="C708" i="2"/>
  <c r="C695" i="2"/>
  <c r="C696" i="2" s="1"/>
  <c r="C697" i="2" s="1"/>
  <c r="C698" i="2" s="1"/>
  <c r="C693" i="2"/>
  <c r="C694" i="2" s="1"/>
  <c r="E681" i="2"/>
  <c r="D1292" i="2" s="1"/>
  <c r="C681" i="2"/>
  <c r="C1292" i="2" s="1"/>
  <c r="B676" i="2"/>
  <c r="B681" i="2" s="1"/>
  <c r="D681" i="2" s="1"/>
  <c r="F681" i="2" s="1"/>
  <c r="B683" i="2" s="1"/>
  <c r="F683" i="2" s="1"/>
  <c r="I681" i="2" s="1"/>
  <c r="C675" i="2"/>
  <c r="C674" i="2"/>
  <c r="C673" i="2"/>
  <c r="C672" i="2"/>
  <c r="C671" i="2"/>
  <c r="C670" i="2"/>
  <c r="C669" i="2"/>
  <c r="C668" i="2"/>
  <c r="C667" i="2"/>
  <c r="C666" i="2"/>
  <c r="C665" i="2"/>
  <c r="C664" i="2"/>
  <c r="C663" i="2"/>
  <c r="C645" i="2"/>
  <c r="C646" i="2" s="1"/>
  <c r="C647" i="2" s="1"/>
  <c r="C644" i="2"/>
  <c r="E632" i="2"/>
  <c r="C632" i="2"/>
  <c r="C1291" i="2" s="1"/>
  <c r="B627" i="2"/>
  <c r="B1291" i="2" s="1"/>
  <c r="C626" i="2"/>
  <c r="C625" i="2"/>
  <c r="C624" i="2"/>
  <c r="C623" i="2"/>
  <c r="C622" i="2"/>
  <c r="C621" i="2"/>
  <c r="C620" i="2"/>
  <c r="C619" i="2"/>
  <c r="C618" i="2"/>
  <c r="C617" i="2"/>
  <c r="C616" i="2"/>
  <c r="C615" i="2"/>
  <c r="C614" i="2"/>
  <c r="C613" i="2"/>
  <c r="C612" i="2"/>
  <c r="C611" i="2"/>
  <c r="C610" i="2"/>
  <c r="C609" i="2"/>
  <c r="C608" i="2"/>
  <c r="C607" i="2"/>
  <c r="C606" i="2"/>
  <c r="C597" i="2"/>
  <c r="C598" i="2" s="1"/>
  <c r="C599" i="2" s="1"/>
  <c r="C595" i="2"/>
  <c r="C596" i="2" s="1"/>
  <c r="E583" i="2"/>
  <c r="D1290" i="2" s="1"/>
  <c r="C583" i="2"/>
  <c r="C1290" i="2" s="1"/>
  <c r="B578" i="2"/>
  <c r="B583" i="2" s="1"/>
  <c r="D583" i="2" s="1"/>
  <c r="F583" i="2" s="1"/>
  <c r="B585" i="2" s="1"/>
  <c r="F585" i="2" s="1"/>
  <c r="I583" i="2" s="1"/>
  <c r="C577" i="2"/>
  <c r="C576" i="2"/>
  <c r="C575" i="2"/>
  <c r="C574" i="2"/>
  <c r="C573" i="2"/>
  <c r="C572" i="2"/>
  <c r="C571" i="2"/>
  <c r="C570" i="2"/>
  <c r="C569" i="2"/>
  <c r="C568" i="2"/>
  <c r="C567" i="2"/>
  <c r="C566" i="2"/>
  <c r="C565" i="2"/>
  <c r="C564" i="2"/>
  <c r="C563" i="2"/>
  <c r="C562" i="2"/>
  <c r="C561" i="2"/>
  <c r="C560" i="2"/>
  <c r="C559" i="2"/>
  <c r="C558" i="2"/>
  <c r="C557" i="2"/>
  <c r="C556" i="2"/>
  <c r="C555" i="2"/>
  <c r="C546" i="2"/>
  <c r="C547" i="2" s="1"/>
  <c r="C548" i="2" s="1"/>
  <c r="C549" i="2" s="1"/>
  <c r="C550" i="2" s="1"/>
  <c r="C551" i="2" s="1"/>
  <c r="C552" i="2" s="1"/>
  <c r="C553" i="2" s="1"/>
  <c r="C554" i="2" s="1"/>
  <c r="E534" i="2"/>
  <c r="D1289" i="2" s="1"/>
  <c r="C534" i="2"/>
  <c r="C1289" i="2" s="1"/>
  <c r="B529" i="2"/>
  <c r="B1289" i="2" s="1"/>
  <c r="C528" i="2"/>
  <c r="C527" i="2"/>
  <c r="C526" i="2"/>
  <c r="C525" i="2"/>
  <c r="C524" i="2"/>
  <c r="C523" i="2"/>
  <c r="C522" i="2"/>
  <c r="C521" i="2"/>
  <c r="C520" i="2"/>
  <c r="C519" i="2"/>
  <c r="C518" i="2"/>
  <c r="C517" i="2"/>
  <c r="C516" i="2"/>
  <c r="C515" i="2"/>
  <c r="C514" i="2"/>
  <c r="C513" i="2"/>
  <c r="C512" i="2"/>
  <c r="C511" i="2"/>
  <c r="C510" i="2"/>
  <c r="C509" i="2"/>
  <c r="C508" i="2"/>
  <c r="C507" i="2"/>
  <c r="C506" i="2"/>
  <c r="C505" i="2"/>
  <c r="C498" i="2"/>
  <c r="C499" i="2" s="1"/>
  <c r="C500" i="2" s="1"/>
  <c r="C501" i="2" s="1"/>
  <c r="C502" i="2" s="1"/>
  <c r="C503" i="2" s="1"/>
  <c r="C504" i="2" s="1"/>
  <c r="C497" i="2"/>
  <c r="E485" i="2"/>
  <c r="D1288" i="2" s="1"/>
  <c r="C485" i="2"/>
  <c r="C1288" i="2" s="1"/>
  <c r="B480" i="2"/>
  <c r="B1288" i="2" s="1"/>
  <c r="C479" i="2"/>
  <c r="C478" i="2"/>
  <c r="C477" i="2"/>
  <c r="C476" i="2"/>
  <c r="C475" i="2"/>
  <c r="C474" i="2"/>
  <c r="C473" i="2"/>
  <c r="C472" i="2"/>
  <c r="C471" i="2"/>
  <c r="C470" i="2"/>
  <c r="C469" i="2"/>
  <c r="C468" i="2"/>
  <c r="C467" i="2"/>
  <c r="C466" i="2"/>
  <c r="C465" i="2"/>
  <c r="C464" i="2"/>
  <c r="C463" i="2"/>
  <c r="C462" i="2"/>
  <c r="C461" i="2"/>
  <c r="C460" i="2"/>
  <c r="C459" i="2"/>
  <c r="C458" i="2"/>
  <c r="C448" i="2"/>
  <c r="C449" i="2" s="1"/>
  <c r="E436" i="2"/>
  <c r="D1287" i="2" s="1"/>
  <c r="C436" i="2"/>
  <c r="C1287" i="2" s="1"/>
  <c r="B431" i="2"/>
  <c r="B1287" i="2" s="1"/>
  <c r="C430" i="2"/>
  <c r="C429" i="2"/>
  <c r="C428" i="2"/>
  <c r="C427" i="2"/>
  <c r="C426" i="2"/>
  <c r="C425" i="2"/>
  <c r="C424" i="2"/>
  <c r="C423" i="2"/>
  <c r="C422" i="2"/>
  <c r="C421" i="2"/>
  <c r="C420" i="2"/>
  <c r="C419" i="2"/>
  <c r="C418" i="2"/>
  <c r="C417" i="2"/>
  <c r="C416" i="2"/>
  <c r="C415" i="2"/>
  <c r="C414" i="2"/>
  <c r="C413" i="2"/>
  <c r="C412" i="2"/>
  <c r="C411" i="2"/>
  <c r="C410" i="2"/>
  <c r="C409" i="2"/>
  <c r="C408" i="2"/>
  <c r="C400" i="2"/>
  <c r="E1340" i="2" s="1" a="1"/>
  <c r="E1340" i="2" s="1"/>
  <c r="C399" i="2"/>
  <c r="E387" i="2"/>
  <c r="D1286" i="2" s="1"/>
  <c r="C387" i="2"/>
  <c r="C1286" i="2" s="1"/>
  <c r="B382" i="2"/>
  <c r="B1286" i="2" s="1"/>
  <c r="C381" i="2"/>
  <c r="C380" i="2"/>
  <c r="C379" i="2"/>
  <c r="C378" i="2"/>
  <c r="C377" i="2"/>
  <c r="C376" i="2"/>
  <c r="C375" i="2"/>
  <c r="C374" i="2"/>
  <c r="C373" i="2"/>
  <c r="C372" i="2"/>
  <c r="C371" i="2"/>
  <c r="C370" i="2"/>
  <c r="C369" i="2"/>
  <c r="C368" i="2"/>
  <c r="C367" i="2"/>
  <c r="C366" i="2"/>
  <c r="C365" i="2"/>
  <c r="C364" i="2"/>
  <c r="C363" i="2"/>
  <c r="C362" i="2"/>
  <c r="C350" i="2"/>
  <c r="C351" i="2" s="1"/>
  <c r="C352" i="2" s="1"/>
  <c r="C353" i="2" s="1"/>
  <c r="C354" i="2" s="1"/>
  <c r="C355" i="2" s="1"/>
  <c r="C356" i="2" s="1"/>
  <c r="C357" i="2" s="1"/>
  <c r="C358" i="2" s="1"/>
  <c r="C359" i="2" s="1"/>
  <c r="C360" i="2" s="1"/>
  <c r="C361" i="2" s="1"/>
  <c r="E1339" i="2" s="1" a="1"/>
  <c r="E1339" i="2" s="1"/>
  <c r="E338" i="2"/>
  <c r="C338" i="2"/>
  <c r="B333" i="2"/>
  <c r="B1285" i="2" s="1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2" i="2"/>
  <c r="C303" i="2" s="1"/>
  <c r="C304" i="2" s="1"/>
  <c r="C301" i="2"/>
  <c r="E289" i="2"/>
  <c r="D1284" i="2" s="1"/>
  <c r="C289" i="2"/>
  <c r="C1284" i="2" s="1"/>
  <c r="B284" i="2"/>
  <c r="B1284" i="2" s="1"/>
  <c r="C283" i="2"/>
  <c r="C282" i="2"/>
  <c r="C281" i="2"/>
  <c r="C280" i="2"/>
  <c r="C279" i="2"/>
  <c r="C278" i="2"/>
  <c r="C277" i="2"/>
  <c r="C276" i="2"/>
  <c r="C275" i="2"/>
  <c r="C274" i="2"/>
  <c r="C273" i="2"/>
  <c r="C272" i="2"/>
  <c r="C271" i="2"/>
  <c r="C270" i="2"/>
  <c r="C269" i="2"/>
  <c r="C268" i="2"/>
  <c r="C267" i="2"/>
  <c r="C266" i="2"/>
  <c r="C265" i="2"/>
  <c r="C264" i="2"/>
  <c r="C263" i="2"/>
  <c r="C262" i="2"/>
  <c r="C261" i="2"/>
  <c r="C260" i="2"/>
  <c r="C259" i="2"/>
  <c r="C258" i="2"/>
  <c r="C254" i="2"/>
  <c r="C255" i="2" s="1"/>
  <c r="C256" i="2" s="1"/>
  <c r="C257" i="2" s="1"/>
  <c r="C252" i="2"/>
  <c r="C253" i="2" s="1"/>
  <c r="E240" i="2"/>
  <c r="D1283" i="2" s="1"/>
  <c r="C240" i="2"/>
  <c r="C1283" i="2" s="1"/>
  <c r="B235" i="2"/>
  <c r="B1283" i="2" s="1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04" i="2"/>
  <c r="C203" i="2"/>
  <c r="E191" i="2"/>
  <c r="D1282" i="2" s="1"/>
  <c r="C191" i="2"/>
  <c r="C1282" i="2" s="1"/>
  <c r="B191" i="2"/>
  <c r="D191" i="2" s="1"/>
  <c r="F191" i="2" s="1"/>
  <c r="B193" i="2" s="1"/>
  <c r="F193" i="2" s="1"/>
  <c r="I191" i="2" s="1"/>
  <c r="B186" i="2"/>
  <c r="B1282" i="2" s="1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54" i="2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E142" i="2"/>
  <c r="D1281" i="2" s="1"/>
  <c r="C142" i="2"/>
  <c r="C1281" i="2" s="1"/>
  <c r="B137" i="2"/>
  <c r="B1281" i="2" s="1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06" i="2"/>
  <c r="C105" i="2"/>
  <c r="E93" i="2"/>
  <c r="D1280" i="2" s="1"/>
  <c r="C93" i="2"/>
  <c r="C1280" i="2" s="1"/>
  <c r="B88" i="2"/>
  <c r="B1280" i="2" s="1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56" i="2"/>
  <c r="C57" i="2" s="1"/>
  <c r="E1329" i="2" s="1" a="1"/>
  <c r="E1329" i="2" s="1"/>
  <c r="E44" i="2"/>
  <c r="D1279" i="2" s="1"/>
  <c r="D1305" i="2" s="1"/>
  <c r="C44" i="2"/>
  <c r="C1279" i="2" s="1"/>
  <c r="B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9" i="2"/>
  <c r="C7" i="2"/>
  <c r="C8" i="2" s="1"/>
  <c r="F1473" i="1" a="1"/>
  <c r="F1473" i="1" s="1"/>
  <c r="E1473" i="1" a="1"/>
  <c r="E1473" i="1" s="1"/>
  <c r="G1473" i="1" s="1"/>
  <c r="D1473" i="1" a="1"/>
  <c r="D1473" i="1" s="1"/>
  <c r="F1472" i="1" a="1"/>
  <c r="F1472" i="1" s="1"/>
  <c r="E1472" i="1" a="1"/>
  <c r="E1472" i="1" s="1"/>
  <c r="H1472" i="1" s="1" a="1"/>
  <c r="H1472" i="1" s="1"/>
  <c r="D1472" i="1" a="1"/>
  <c r="D1472" i="1" s="1"/>
  <c r="F1471" i="1" a="1"/>
  <c r="F1471" i="1" s="1"/>
  <c r="E1471" i="1" a="1"/>
  <c r="E1471" i="1" s="1"/>
  <c r="G1471" i="1" s="1"/>
  <c r="D1471" i="1" a="1"/>
  <c r="D1471" i="1" s="1"/>
  <c r="F1470" i="1" a="1"/>
  <c r="F1470" i="1" s="1"/>
  <c r="E1470" i="1" a="1"/>
  <c r="E1470" i="1" s="1"/>
  <c r="H1470" i="1" s="1" a="1"/>
  <c r="H1470" i="1" s="1"/>
  <c r="D1470" i="1" a="1"/>
  <c r="D1470" i="1" s="1"/>
  <c r="F1469" i="1" a="1"/>
  <c r="F1469" i="1" s="1"/>
  <c r="E1469" i="1" a="1"/>
  <c r="E1469" i="1" s="1"/>
  <c r="G1469" i="1" s="1"/>
  <c r="D1469" i="1" a="1"/>
  <c r="D1469" i="1" s="1"/>
  <c r="F1468" i="1" a="1"/>
  <c r="F1468" i="1" s="1"/>
  <c r="E1468" i="1" a="1"/>
  <c r="E1468" i="1" s="1"/>
  <c r="H1468" i="1" s="1" a="1"/>
  <c r="H1468" i="1" s="1"/>
  <c r="D1468" i="1" a="1"/>
  <c r="D1468" i="1" s="1"/>
  <c r="F1467" i="1" a="1"/>
  <c r="F1467" i="1" s="1"/>
  <c r="E1467" i="1" a="1"/>
  <c r="E1467" i="1" s="1"/>
  <c r="G1467" i="1" s="1"/>
  <c r="D1467" i="1" a="1"/>
  <c r="D1467" i="1" s="1"/>
  <c r="F1466" i="1" a="1"/>
  <c r="F1466" i="1" s="1"/>
  <c r="E1466" i="1" a="1"/>
  <c r="E1466" i="1" s="1"/>
  <c r="H1466" i="1" s="1" a="1"/>
  <c r="H1466" i="1" s="1"/>
  <c r="D1466" i="1" a="1"/>
  <c r="D1466" i="1" s="1"/>
  <c r="F1465" i="1" a="1"/>
  <c r="F1465" i="1" s="1"/>
  <c r="E1465" i="1" a="1"/>
  <c r="E1465" i="1" s="1"/>
  <c r="G1465" i="1" s="1"/>
  <c r="D1465" i="1" a="1"/>
  <c r="D1465" i="1" s="1"/>
  <c r="F1464" i="1" a="1"/>
  <c r="F1464" i="1" s="1"/>
  <c r="E1464" i="1" a="1"/>
  <c r="E1464" i="1" s="1"/>
  <c r="H1464" i="1" s="1" a="1"/>
  <c r="H1464" i="1" s="1"/>
  <c r="D1464" i="1" a="1"/>
  <c r="D1464" i="1" s="1"/>
  <c r="F1463" i="1" a="1"/>
  <c r="F1463" i="1" s="1"/>
  <c r="E1463" i="1" a="1"/>
  <c r="E1463" i="1" s="1"/>
  <c r="G1463" i="1" s="1"/>
  <c r="D1463" i="1" a="1"/>
  <c r="D1463" i="1" s="1"/>
  <c r="F1462" i="1" a="1"/>
  <c r="F1462" i="1" s="1"/>
  <c r="E1462" i="1" a="1"/>
  <c r="E1462" i="1" s="1"/>
  <c r="H1462" i="1" s="1" a="1"/>
  <c r="H1462" i="1" s="1"/>
  <c r="D1462" i="1" a="1"/>
  <c r="D1462" i="1" s="1"/>
  <c r="F1461" i="1" a="1"/>
  <c r="F1461" i="1" s="1"/>
  <c r="E1461" i="1" a="1"/>
  <c r="E1461" i="1" s="1"/>
  <c r="G1461" i="1" s="1"/>
  <c r="D1461" i="1" a="1"/>
  <c r="D1461" i="1" s="1"/>
  <c r="F1460" i="1" a="1"/>
  <c r="F1460" i="1" s="1"/>
  <c r="E1460" i="1" a="1"/>
  <c r="E1460" i="1" s="1"/>
  <c r="H1460" i="1" s="1" a="1"/>
  <c r="H1460" i="1" s="1"/>
  <c r="D1460" i="1" a="1"/>
  <c r="D1460" i="1" s="1"/>
  <c r="F1459" i="1" a="1"/>
  <c r="F1459" i="1" s="1"/>
  <c r="E1459" i="1" a="1"/>
  <c r="E1459" i="1" s="1"/>
  <c r="G1459" i="1" s="1"/>
  <c r="D1459" i="1" a="1"/>
  <c r="D1459" i="1" s="1"/>
  <c r="F1458" i="1" a="1"/>
  <c r="F1458" i="1" s="1"/>
  <c r="E1458" i="1" a="1"/>
  <c r="E1458" i="1" s="1"/>
  <c r="H1458" i="1" s="1" a="1"/>
  <c r="H1458" i="1" s="1"/>
  <c r="D1458" i="1" a="1"/>
  <c r="D1458" i="1" s="1"/>
  <c r="F1457" i="1" a="1"/>
  <c r="F1457" i="1" s="1"/>
  <c r="E1457" i="1" a="1"/>
  <c r="E1457" i="1" s="1"/>
  <c r="G1457" i="1" s="1"/>
  <c r="D1457" i="1" a="1"/>
  <c r="D1457" i="1" s="1"/>
  <c r="F1456" i="1" a="1"/>
  <c r="F1456" i="1" s="1"/>
  <c r="E1456" i="1" a="1"/>
  <c r="E1456" i="1" s="1"/>
  <c r="H1456" i="1" s="1" a="1"/>
  <c r="H1456" i="1" s="1"/>
  <c r="D1456" i="1" a="1"/>
  <c r="D1456" i="1" s="1"/>
  <c r="F1455" i="1" a="1"/>
  <c r="F1455" i="1" s="1"/>
  <c r="E1455" i="1" a="1"/>
  <c r="E1455" i="1" s="1"/>
  <c r="G1455" i="1" s="1"/>
  <c r="D1455" i="1" a="1"/>
  <c r="D1455" i="1" s="1"/>
  <c r="F1454" i="1" a="1"/>
  <c r="F1454" i="1" s="1"/>
  <c r="E1454" i="1" a="1"/>
  <c r="E1454" i="1" s="1"/>
  <c r="H1454" i="1" s="1" a="1"/>
  <c r="H1454" i="1" s="1"/>
  <c r="D1454" i="1" a="1"/>
  <c r="D1454" i="1" s="1"/>
  <c r="F1453" i="1" a="1"/>
  <c r="F1453" i="1" s="1"/>
  <c r="E1453" i="1" a="1"/>
  <c r="E1453" i="1" s="1"/>
  <c r="D1453" i="1" a="1"/>
  <c r="D1453" i="1" s="1"/>
  <c r="F1452" i="1" a="1"/>
  <c r="F1452" i="1" s="1"/>
  <c r="E1452" i="1" a="1"/>
  <c r="E1452" i="1" s="1"/>
  <c r="H1452" i="1" s="1" a="1"/>
  <c r="H1452" i="1" s="1"/>
  <c r="D1452" i="1" a="1"/>
  <c r="D1452" i="1" s="1"/>
  <c r="F1451" i="1" a="1"/>
  <c r="F1451" i="1" s="1"/>
  <c r="E1451" i="1" a="1"/>
  <c r="E1451" i="1" s="1"/>
  <c r="D1451" i="1" a="1"/>
  <c r="D1451" i="1" s="1"/>
  <c r="F1450" i="1" a="1"/>
  <c r="F1450" i="1" s="1"/>
  <c r="E1450" i="1" a="1"/>
  <c r="E1450" i="1" s="1"/>
  <c r="H1450" i="1" s="1" a="1"/>
  <c r="H1450" i="1" s="1"/>
  <c r="D1450" i="1" a="1"/>
  <c r="D1450" i="1" s="1"/>
  <c r="F1449" i="1" a="1"/>
  <c r="F1449" i="1" s="1"/>
  <c r="E1449" i="1" a="1"/>
  <c r="E1449" i="1" s="1"/>
  <c r="D1449" i="1" a="1"/>
  <c r="D1449" i="1" s="1"/>
  <c r="F1448" i="1" a="1"/>
  <c r="F1448" i="1" s="1"/>
  <c r="E1448" i="1" a="1"/>
  <c r="E1448" i="1" s="1"/>
  <c r="H1448" i="1" s="1" a="1"/>
  <c r="H1448" i="1" s="1"/>
  <c r="D1448" i="1" a="1"/>
  <c r="D1448" i="1" s="1"/>
  <c r="F1447" i="1" a="1"/>
  <c r="F1447" i="1" s="1"/>
  <c r="E1447" i="1" a="1"/>
  <c r="E1447" i="1" s="1"/>
  <c r="D1447" i="1" a="1"/>
  <c r="D1447" i="1" s="1"/>
  <c r="F1446" i="1" a="1"/>
  <c r="F1446" i="1" s="1"/>
  <c r="E1446" i="1" a="1"/>
  <c r="E1446" i="1" s="1"/>
  <c r="H1446" i="1" s="1" a="1"/>
  <c r="H1446" i="1" s="1"/>
  <c r="D1446" i="1" a="1"/>
  <c r="D1446" i="1" s="1"/>
  <c r="F1445" i="1" a="1"/>
  <c r="F1445" i="1" s="1"/>
  <c r="E1445" i="1" a="1"/>
  <c r="E1445" i="1" s="1"/>
  <c r="H1445" i="1" s="1" a="1"/>
  <c r="H1445" i="1" s="1"/>
  <c r="D1445" i="1" a="1"/>
  <c r="D1445" i="1" s="1"/>
  <c r="F1444" i="1" a="1"/>
  <c r="F1444" i="1" s="1"/>
  <c r="E1444" i="1" a="1"/>
  <c r="E1444" i="1" s="1"/>
  <c r="G1444" i="1" s="1"/>
  <c r="D1444" i="1" a="1"/>
  <c r="D1444" i="1" s="1"/>
  <c r="F1443" i="1" a="1"/>
  <c r="F1443" i="1" s="1"/>
  <c r="E1443" i="1" a="1"/>
  <c r="E1443" i="1" s="1"/>
  <c r="H1443" i="1" s="1" a="1"/>
  <c r="H1443" i="1" s="1"/>
  <c r="D1443" i="1" a="1"/>
  <c r="D1443" i="1" s="1"/>
  <c r="F1442" i="1" a="1"/>
  <c r="F1442" i="1" s="1"/>
  <c r="E1442" i="1" a="1"/>
  <c r="E1442" i="1" s="1"/>
  <c r="G1442" i="1" s="1"/>
  <c r="D1442" i="1" a="1"/>
  <c r="D1442" i="1" s="1"/>
  <c r="F1441" i="1" a="1"/>
  <c r="F1441" i="1" s="1"/>
  <c r="E1441" i="1" a="1"/>
  <c r="E1441" i="1" s="1"/>
  <c r="H1441" i="1" s="1" a="1"/>
  <c r="H1441" i="1" s="1"/>
  <c r="D1441" i="1" a="1"/>
  <c r="D1441" i="1" s="1"/>
  <c r="F1440" i="1" a="1"/>
  <c r="F1440" i="1" s="1"/>
  <c r="E1440" i="1" a="1"/>
  <c r="E1440" i="1" s="1"/>
  <c r="G1440" i="1" s="1"/>
  <c r="D1440" i="1" a="1"/>
  <c r="D1440" i="1" s="1"/>
  <c r="F1439" i="1" a="1"/>
  <c r="F1439" i="1" s="1"/>
  <c r="E1439" i="1" a="1"/>
  <c r="E1439" i="1" s="1"/>
  <c r="H1439" i="1" s="1" a="1"/>
  <c r="H1439" i="1" s="1"/>
  <c r="D1439" i="1" a="1"/>
  <c r="D1439" i="1" s="1"/>
  <c r="F1438" i="1" a="1"/>
  <c r="F1438" i="1" s="1"/>
  <c r="E1438" i="1" a="1"/>
  <c r="E1438" i="1" s="1"/>
  <c r="G1438" i="1" s="1"/>
  <c r="D1438" i="1" a="1"/>
  <c r="D1438" i="1" s="1"/>
  <c r="F1437" i="1" a="1"/>
  <c r="F1437" i="1" s="1"/>
  <c r="E1437" i="1" a="1"/>
  <c r="E1437" i="1" s="1"/>
  <c r="H1437" i="1" s="1" a="1"/>
  <c r="H1437" i="1" s="1"/>
  <c r="D1437" i="1" a="1"/>
  <c r="D1437" i="1" s="1"/>
  <c r="F1436" i="1" a="1"/>
  <c r="F1436" i="1" s="1"/>
  <c r="E1436" i="1" a="1"/>
  <c r="E1436" i="1" s="1"/>
  <c r="G1436" i="1" s="1"/>
  <c r="D1436" i="1" a="1"/>
  <c r="D1436" i="1" s="1"/>
  <c r="F1435" i="1" a="1"/>
  <c r="F1435" i="1" s="1"/>
  <c r="E1435" i="1" a="1"/>
  <c r="E1435" i="1" s="1"/>
  <c r="H1435" i="1" s="1" a="1"/>
  <c r="H1435" i="1" s="1"/>
  <c r="D1435" i="1" a="1"/>
  <c r="D1435" i="1" s="1"/>
  <c r="F1434" i="1" a="1"/>
  <c r="F1434" i="1" s="1"/>
  <c r="E1434" i="1" a="1"/>
  <c r="E1434" i="1" s="1"/>
  <c r="G1434" i="1" s="1"/>
  <c r="D1434" i="1" a="1"/>
  <c r="D1434" i="1" s="1"/>
  <c r="F1433" i="1" a="1"/>
  <c r="F1433" i="1" s="1"/>
  <c r="E1433" i="1" a="1"/>
  <c r="E1433" i="1" s="1"/>
  <c r="H1433" i="1" s="1" a="1"/>
  <c r="H1433" i="1" s="1"/>
  <c r="D1433" i="1" a="1"/>
  <c r="D1433" i="1" s="1"/>
  <c r="F1432" i="1" a="1"/>
  <c r="F1432" i="1" s="1"/>
  <c r="E1432" i="1" a="1"/>
  <c r="E1432" i="1" s="1"/>
  <c r="G1432" i="1" s="1"/>
  <c r="D1432" i="1" a="1"/>
  <c r="D1432" i="1" s="1"/>
  <c r="F1431" i="1" a="1"/>
  <c r="F1431" i="1" s="1"/>
  <c r="E1431" i="1" a="1"/>
  <c r="E1431" i="1" s="1"/>
  <c r="H1431" i="1" s="1" a="1"/>
  <c r="H1431" i="1" s="1"/>
  <c r="D1431" i="1" a="1"/>
  <c r="D1431" i="1" s="1"/>
  <c r="F1430" i="1" a="1"/>
  <c r="F1430" i="1" s="1"/>
  <c r="E1430" i="1" a="1"/>
  <c r="E1430" i="1" s="1"/>
  <c r="G1430" i="1" s="1"/>
  <c r="D1430" i="1" a="1"/>
  <c r="D1430" i="1" s="1"/>
  <c r="F1429" i="1" a="1"/>
  <c r="F1429" i="1" s="1"/>
  <c r="E1429" i="1" a="1"/>
  <c r="E1429" i="1" s="1"/>
  <c r="H1429" i="1" s="1" a="1"/>
  <c r="H1429" i="1" s="1"/>
  <c r="D1429" i="1" a="1"/>
  <c r="D1429" i="1" s="1"/>
  <c r="F1428" i="1" a="1"/>
  <c r="F1428" i="1" s="1"/>
  <c r="E1428" i="1" a="1"/>
  <c r="E1428" i="1" s="1"/>
  <c r="G1428" i="1" s="1"/>
  <c r="D1428" i="1" a="1"/>
  <c r="D1428" i="1" s="1"/>
  <c r="F1427" i="1" a="1"/>
  <c r="F1427" i="1" s="1"/>
  <c r="E1427" i="1" a="1"/>
  <c r="E1427" i="1" s="1"/>
  <c r="H1427" i="1" s="1" a="1"/>
  <c r="H1427" i="1" s="1"/>
  <c r="D1427" i="1" a="1"/>
  <c r="D1427" i="1" s="1"/>
  <c r="F1426" i="1" a="1"/>
  <c r="F1426" i="1" s="1"/>
  <c r="E1426" i="1" a="1"/>
  <c r="E1426" i="1" s="1"/>
  <c r="G1426" i="1" s="1"/>
  <c r="D1426" i="1" a="1"/>
  <c r="D1426" i="1" s="1"/>
  <c r="F1425" i="1" a="1"/>
  <c r="F1425" i="1" s="1"/>
  <c r="E1425" i="1" a="1"/>
  <c r="E1425" i="1" s="1"/>
  <c r="H1425" i="1" s="1" a="1"/>
  <c r="H1425" i="1" s="1"/>
  <c r="D1425" i="1" a="1"/>
  <c r="D1425" i="1" s="1"/>
  <c r="F1424" i="1" a="1"/>
  <c r="F1424" i="1" s="1"/>
  <c r="E1424" i="1" a="1"/>
  <c r="E1424" i="1" s="1"/>
  <c r="G1424" i="1" s="1"/>
  <c r="D1424" i="1" a="1"/>
  <c r="D1424" i="1" s="1"/>
  <c r="F1423" i="1" a="1"/>
  <c r="F1423" i="1" s="1"/>
  <c r="E1423" i="1" a="1"/>
  <c r="E1423" i="1" s="1"/>
  <c r="H1423" i="1" s="1" a="1"/>
  <c r="H1423" i="1" s="1"/>
  <c r="D1423" i="1" a="1"/>
  <c r="D1423" i="1" s="1"/>
  <c r="F1422" i="1" a="1"/>
  <c r="F1422" i="1" s="1"/>
  <c r="E1422" i="1" a="1"/>
  <c r="E1422" i="1" s="1"/>
  <c r="G1422" i="1" s="1"/>
  <c r="D1422" i="1" a="1"/>
  <c r="D1422" i="1" s="1"/>
  <c r="F1421" i="1" a="1"/>
  <c r="F1421" i="1" s="1"/>
  <c r="E1421" i="1" a="1"/>
  <c r="E1421" i="1" s="1"/>
  <c r="H1421" i="1" s="1" a="1"/>
  <c r="H1421" i="1" s="1"/>
  <c r="D1421" i="1" a="1"/>
  <c r="D1421" i="1" s="1"/>
  <c r="F1420" i="1" a="1"/>
  <c r="F1420" i="1" s="1"/>
  <c r="E1420" i="1" a="1"/>
  <c r="E1420" i="1" s="1"/>
  <c r="G1420" i="1" s="1"/>
  <c r="D1420" i="1" a="1"/>
  <c r="D1420" i="1" s="1"/>
  <c r="F1419" i="1" a="1"/>
  <c r="F1419" i="1" s="1"/>
  <c r="E1419" i="1" a="1"/>
  <c r="E1419" i="1" s="1"/>
  <c r="H1419" i="1" s="1" a="1"/>
  <c r="H1419" i="1" s="1"/>
  <c r="D1419" i="1" a="1"/>
  <c r="D1419" i="1" s="1"/>
  <c r="F1418" i="1" a="1"/>
  <c r="F1418" i="1" s="1"/>
  <c r="E1418" i="1" a="1"/>
  <c r="E1418" i="1" s="1"/>
  <c r="G1418" i="1" s="1"/>
  <c r="D1418" i="1" a="1"/>
  <c r="D1418" i="1" s="1"/>
  <c r="F1417" i="1" a="1"/>
  <c r="F1417" i="1" s="1"/>
  <c r="E1417" i="1" a="1"/>
  <c r="E1417" i="1" s="1"/>
  <c r="H1417" i="1" s="1" a="1"/>
  <c r="H1417" i="1" s="1"/>
  <c r="D1417" i="1" a="1"/>
  <c r="D1417" i="1" s="1"/>
  <c r="F1416" i="1" a="1"/>
  <c r="F1416" i="1" s="1"/>
  <c r="E1416" i="1" a="1"/>
  <c r="E1416" i="1" s="1"/>
  <c r="G1416" i="1" s="1"/>
  <c r="D1416" i="1" a="1"/>
  <c r="D1416" i="1" s="1"/>
  <c r="F1415" i="1" a="1"/>
  <c r="F1415" i="1" s="1"/>
  <c r="E1415" i="1" a="1"/>
  <c r="E1415" i="1" s="1"/>
  <c r="H1415" i="1" s="1" a="1"/>
  <c r="H1415" i="1" s="1"/>
  <c r="D1415" i="1" a="1"/>
  <c r="D1415" i="1" s="1"/>
  <c r="F1414" i="1" a="1"/>
  <c r="F1414" i="1" s="1"/>
  <c r="E1414" i="1" a="1"/>
  <c r="E1414" i="1" s="1"/>
  <c r="G1414" i="1" s="1"/>
  <c r="D1414" i="1" a="1"/>
  <c r="D1414" i="1" s="1"/>
  <c r="F1413" i="1" a="1"/>
  <c r="F1413" i="1" s="1"/>
  <c r="E1413" i="1" a="1"/>
  <c r="E1413" i="1" s="1"/>
  <c r="H1413" i="1" s="1" a="1"/>
  <c r="H1413" i="1" s="1"/>
  <c r="D1413" i="1" a="1"/>
  <c r="D1413" i="1" s="1"/>
  <c r="F1412" i="1" a="1"/>
  <c r="F1412" i="1" s="1"/>
  <c r="E1412" i="1" a="1"/>
  <c r="E1412" i="1" s="1"/>
  <c r="G1412" i="1" s="1"/>
  <c r="D1412" i="1" a="1"/>
  <c r="D1412" i="1" s="1"/>
  <c r="F1411" i="1" a="1"/>
  <c r="F1411" i="1" s="1"/>
  <c r="E1411" i="1" a="1"/>
  <c r="E1411" i="1" s="1"/>
  <c r="H1411" i="1" s="1" a="1"/>
  <c r="H1411" i="1" s="1"/>
  <c r="D1411" i="1" a="1"/>
  <c r="D1411" i="1" s="1"/>
  <c r="F1410" i="1" a="1"/>
  <c r="F1410" i="1" s="1"/>
  <c r="E1410" i="1" a="1"/>
  <c r="E1410" i="1" s="1"/>
  <c r="G1410" i="1" s="1"/>
  <c r="D1410" i="1" a="1"/>
  <c r="D1410" i="1" s="1"/>
  <c r="F1409" i="1" a="1"/>
  <c r="F1409" i="1" s="1"/>
  <c r="E1409" i="1" a="1"/>
  <c r="E1409" i="1" s="1"/>
  <c r="H1409" i="1" s="1" a="1"/>
  <c r="H1409" i="1" s="1"/>
  <c r="D1409" i="1" a="1"/>
  <c r="D1409" i="1" s="1"/>
  <c r="F1408" i="1" a="1"/>
  <c r="F1408" i="1" s="1"/>
  <c r="E1408" i="1" a="1"/>
  <c r="E1408" i="1" s="1"/>
  <c r="G1408" i="1" s="1"/>
  <c r="D1408" i="1" a="1"/>
  <c r="D1408" i="1" s="1"/>
  <c r="F1407" i="1" a="1"/>
  <c r="F1407" i="1" s="1"/>
  <c r="E1407" i="1" a="1"/>
  <c r="E1407" i="1" s="1"/>
  <c r="H1407" i="1" s="1" a="1"/>
  <c r="H1407" i="1" s="1"/>
  <c r="D1407" i="1" a="1"/>
  <c r="D1407" i="1" s="1"/>
  <c r="F1406" i="1" a="1"/>
  <c r="F1406" i="1" s="1"/>
  <c r="E1406" i="1" a="1"/>
  <c r="E1406" i="1" s="1"/>
  <c r="G1406" i="1" s="1"/>
  <c r="D1406" i="1" a="1"/>
  <c r="D1406" i="1" s="1"/>
  <c r="F1405" i="1" a="1"/>
  <c r="F1405" i="1" s="1"/>
  <c r="E1405" i="1" a="1"/>
  <c r="E1405" i="1" s="1"/>
  <c r="H1405" i="1" s="1" a="1"/>
  <c r="H1405" i="1" s="1"/>
  <c r="D1405" i="1" a="1"/>
  <c r="D1405" i="1" s="1"/>
  <c r="F1404" i="1" a="1"/>
  <c r="F1404" i="1" s="1"/>
  <c r="E1404" i="1" a="1"/>
  <c r="E1404" i="1" s="1"/>
  <c r="G1404" i="1" s="1"/>
  <c r="D1404" i="1" a="1"/>
  <c r="D1404" i="1" s="1"/>
  <c r="F1403" i="1" a="1"/>
  <c r="F1403" i="1" s="1"/>
  <c r="E1403" i="1" a="1"/>
  <c r="E1403" i="1" s="1"/>
  <c r="H1403" i="1" s="1" a="1"/>
  <c r="H1403" i="1" s="1"/>
  <c r="D1403" i="1" a="1"/>
  <c r="D1403" i="1" s="1"/>
  <c r="F1402" i="1" a="1"/>
  <c r="F1402" i="1" s="1"/>
  <c r="E1402" i="1" a="1"/>
  <c r="E1402" i="1" s="1"/>
  <c r="G1402" i="1" s="1"/>
  <c r="D1402" i="1" a="1"/>
  <c r="D1402" i="1" s="1"/>
  <c r="F1401" i="1" a="1"/>
  <c r="F1401" i="1" s="1"/>
  <c r="E1401" i="1" a="1"/>
  <c r="E1401" i="1" s="1"/>
  <c r="H1401" i="1" s="1" a="1"/>
  <c r="H1401" i="1" s="1"/>
  <c r="D1401" i="1" a="1"/>
  <c r="D1401" i="1" s="1"/>
  <c r="F1400" i="1" a="1"/>
  <c r="F1400" i="1" s="1"/>
  <c r="E1400" i="1" a="1"/>
  <c r="E1400" i="1" s="1"/>
  <c r="G1400" i="1" s="1"/>
  <c r="D1400" i="1" a="1"/>
  <c r="D1400" i="1" s="1"/>
  <c r="F1399" i="1" a="1"/>
  <c r="F1399" i="1" s="1"/>
  <c r="E1399" i="1" a="1"/>
  <c r="E1399" i="1" s="1"/>
  <c r="H1399" i="1" s="1" a="1"/>
  <c r="H1399" i="1" s="1"/>
  <c r="D1399" i="1" a="1"/>
  <c r="D1399" i="1" s="1"/>
  <c r="F1398" i="1" a="1"/>
  <c r="F1398" i="1" s="1"/>
  <c r="E1398" i="1" a="1"/>
  <c r="E1398" i="1" s="1"/>
  <c r="G1398" i="1" s="1"/>
  <c r="D1398" i="1" a="1"/>
  <c r="D1398" i="1" s="1"/>
  <c r="F1397" i="1" a="1"/>
  <c r="F1397" i="1" s="1"/>
  <c r="E1397" i="1" a="1"/>
  <c r="E1397" i="1" s="1"/>
  <c r="D1397" i="1" a="1"/>
  <c r="D1397" i="1" s="1"/>
  <c r="F1396" i="1" a="1"/>
  <c r="F1396" i="1" s="1"/>
  <c r="E1396" i="1" a="1"/>
  <c r="E1396" i="1" s="1"/>
  <c r="G1396" i="1" s="1"/>
  <c r="D1396" i="1" a="1"/>
  <c r="D1396" i="1" s="1"/>
  <c r="F1395" i="1" a="1"/>
  <c r="F1395" i="1" s="1"/>
  <c r="E1395" i="1" a="1"/>
  <c r="E1395" i="1" s="1"/>
  <c r="D1395" i="1" a="1"/>
  <c r="D1395" i="1" s="1"/>
  <c r="F1394" i="1" a="1"/>
  <c r="F1394" i="1" s="1"/>
  <c r="E1394" i="1" a="1"/>
  <c r="E1394" i="1" s="1"/>
  <c r="G1394" i="1" s="1"/>
  <c r="D1394" i="1" a="1"/>
  <c r="D1394" i="1" s="1"/>
  <c r="F1393" i="1" a="1"/>
  <c r="F1393" i="1" s="1"/>
  <c r="E1393" i="1" a="1"/>
  <c r="E1393" i="1" s="1"/>
  <c r="D1393" i="1" a="1"/>
  <c r="D1393" i="1" s="1"/>
  <c r="F1392" i="1" a="1"/>
  <c r="F1392" i="1" s="1"/>
  <c r="E1392" i="1" a="1"/>
  <c r="E1392" i="1" s="1"/>
  <c r="G1392" i="1" s="1"/>
  <c r="D1392" i="1" a="1"/>
  <c r="D1392" i="1" s="1"/>
  <c r="F1391" i="1" a="1"/>
  <c r="F1391" i="1" s="1"/>
  <c r="E1391" i="1" a="1"/>
  <c r="E1391" i="1" s="1"/>
  <c r="D1391" i="1" a="1"/>
  <c r="D1391" i="1" s="1"/>
  <c r="F1390" i="1" a="1"/>
  <c r="F1390" i="1" s="1"/>
  <c r="E1390" i="1" a="1"/>
  <c r="E1390" i="1" s="1"/>
  <c r="G1390" i="1" s="1"/>
  <c r="D1390" i="1" a="1"/>
  <c r="D1390" i="1" s="1"/>
  <c r="F1389" i="1" a="1"/>
  <c r="F1389" i="1" s="1"/>
  <c r="E1389" i="1" a="1"/>
  <c r="E1389" i="1" s="1"/>
  <c r="D1389" i="1" a="1"/>
  <c r="D1389" i="1" s="1"/>
  <c r="F1388" i="1" a="1"/>
  <c r="F1388" i="1" s="1"/>
  <c r="E1388" i="1" a="1"/>
  <c r="E1388" i="1" s="1"/>
  <c r="G1388" i="1" s="1"/>
  <c r="D1388" i="1" a="1"/>
  <c r="D1388" i="1" s="1"/>
  <c r="F1387" i="1" a="1"/>
  <c r="F1387" i="1" s="1"/>
  <c r="E1387" i="1" a="1"/>
  <c r="E1387" i="1" s="1"/>
  <c r="D1387" i="1" a="1"/>
  <c r="D1387" i="1" s="1"/>
  <c r="F1386" i="1" a="1"/>
  <c r="F1386" i="1" s="1"/>
  <c r="E1386" i="1" a="1"/>
  <c r="E1386" i="1" s="1"/>
  <c r="G1386" i="1" s="1"/>
  <c r="D1386" i="1" a="1"/>
  <c r="D1386" i="1" s="1"/>
  <c r="F1385" i="1" a="1"/>
  <c r="F1385" i="1" s="1"/>
  <c r="E1385" i="1" a="1"/>
  <c r="E1385" i="1" s="1"/>
  <c r="D1385" i="1" a="1"/>
  <c r="D1385" i="1" s="1"/>
  <c r="F1384" i="1" a="1"/>
  <c r="F1384" i="1" s="1"/>
  <c r="D1384" i="1" a="1"/>
  <c r="D1384" i="1" s="1"/>
  <c r="F1383" i="1" a="1"/>
  <c r="F1383" i="1" s="1"/>
  <c r="D1383" i="1" a="1"/>
  <c r="D1383" i="1" s="1"/>
  <c r="F1382" i="1" a="1"/>
  <c r="F1382" i="1" s="1"/>
  <c r="D1382" i="1" a="1"/>
  <c r="D1382" i="1" s="1"/>
  <c r="F1381" i="1" a="1"/>
  <c r="F1381" i="1" s="1"/>
  <c r="E1381" i="1" a="1"/>
  <c r="E1381" i="1" s="1"/>
  <c r="D1381" i="1" a="1"/>
  <c r="D1381" i="1" s="1"/>
  <c r="F1380" i="1" a="1"/>
  <c r="F1380" i="1" s="1"/>
  <c r="E1380" i="1" a="1"/>
  <c r="E1380" i="1" s="1"/>
  <c r="D1380" i="1" a="1"/>
  <c r="D1380" i="1" s="1"/>
  <c r="F1379" i="1" a="1"/>
  <c r="F1379" i="1" s="1"/>
  <c r="D1379" i="1" a="1"/>
  <c r="D1379" i="1" s="1"/>
  <c r="F1378" i="1" a="1"/>
  <c r="F1378" i="1" s="1"/>
  <c r="D1378" i="1" a="1"/>
  <c r="D1378" i="1" s="1"/>
  <c r="F1377" i="1" a="1"/>
  <c r="F1377" i="1" s="1"/>
  <c r="D1377" i="1" a="1"/>
  <c r="D1377" i="1" s="1"/>
  <c r="F1376" i="1" a="1"/>
  <c r="F1376" i="1" s="1"/>
  <c r="E1376" i="1" a="1"/>
  <c r="E1376" i="1" s="1"/>
  <c r="D1376" i="1" a="1"/>
  <c r="D1376" i="1" s="1"/>
  <c r="F1375" i="1" a="1"/>
  <c r="F1375" i="1" s="1"/>
  <c r="D1375" i="1" a="1"/>
  <c r="D1375" i="1" s="1"/>
  <c r="F1374" i="1" a="1"/>
  <c r="F1374" i="1" s="1"/>
  <c r="D1374" i="1" a="1"/>
  <c r="D1374" i="1" s="1"/>
  <c r="F1373" i="1" a="1"/>
  <c r="F1373" i="1" s="1"/>
  <c r="D1373" i="1" a="1"/>
  <c r="D1373" i="1" s="1"/>
  <c r="F1372" i="1" a="1"/>
  <c r="F1372" i="1" s="1"/>
  <c r="D1372" i="1" a="1"/>
  <c r="D1372" i="1" s="1"/>
  <c r="F1371" i="1" a="1"/>
  <c r="F1371" i="1" s="1"/>
  <c r="D1371" i="1" a="1"/>
  <c r="D1371" i="1" s="1"/>
  <c r="F1370" i="1" a="1"/>
  <c r="F1370" i="1" s="1"/>
  <c r="D1370" i="1" a="1"/>
  <c r="D1370" i="1" s="1"/>
  <c r="F1369" i="1" a="1"/>
  <c r="F1369" i="1" s="1"/>
  <c r="D1369" i="1" a="1"/>
  <c r="D1369" i="1" s="1"/>
  <c r="F1368" i="1" a="1"/>
  <c r="F1368" i="1" s="1"/>
  <c r="D1368" i="1" a="1"/>
  <c r="D1368" i="1" s="1"/>
  <c r="F1367" i="1" a="1"/>
  <c r="F1367" i="1" s="1"/>
  <c r="D1367" i="1" a="1"/>
  <c r="D1367" i="1" s="1"/>
  <c r="F1366" i="1" a="1"/>
  <c r="F1366" i="1" s="1"/>
  <c r="D1366" i="1" a="1"/>
  <c r="D1366" i="1" s="1"/>
  <c r="F1365" i="1" a="1"/>
  <c r="F1365" i="1" s="1"/>
  <c r="D1365" i="1" a="1"/>
  <c r="D1365" i="1" s="1"/>
  <c r="F1364" i="1" a="1"/>
  <c r="F1364" i="1" s="1"/>
  <c r="D1364" i="1" a="1"/>
  <c r="D1364" i="1" s="1"/>
  <c r="F1363" i="1" a="1"/>
  <c r="F1363" i="1" s="1"/>
  <c r="D1363" i="1" a="1"/>
  <c r="D1363" i="1" s="1"/>
  <c r="F1362" i="1" a="1"/>
  <c r="F1362" i="1" s="1"/>
  <c r="D1362" i="1" a="1"/>
  <c r="D1362" i="1" s="1"/>
  <c r="F1361" i="1" a="1"/>
  <c r="F1361" i="1" s="1"/>
  <c r="D1361" i="1" a="1"/>
  <c r="D1361" i="1" s="1"/>
  <c r="F1360" i="1" a="1"/>
  <c r="F1360" i="1" s="1"/>
  <c r="D1360" i="1" a="1"/>
  <c r="D1360" i="1" s="1"/>
  <c r="F1359" i="1" a="1"/>
  <c r="F1359" i="1" s="1"/>
  <c r="D1359" i="1" a="1"/>
  <c r="D1359" i="1" s="1"/>
  <c r="F1358" i="1" a="1"/>
  <c r="F1358" i="1" s="1"/>
  <c r="D1358" i="1" a="1"/>
  <c r="D1358" i="1" s="1"/>
  <c r="F1357" i="1" a="1"/>
  <c r="F1357" i="1" s="1"/>
  <c r="D1357" i="1" a="1"/>
  <c r="D1357" i="1" s="1"/>
  <c r="F1356" i="1" a="1"/>
  <c r="F1356" i="1" s="1"/>
  <c r="D1356" i="1" a="1"/>
  <c r="D1356" i="1" s="1"/>
  <c r="F1355" i="1" a="1"/>
  <c r="F1355" i="1" s="1"/>
  <c r="D1355" i="1" a="1"/>
  <c r="D1355" i="1" s="1"/>
  <c r="F1354" i="1" a="1"/>
  <c r="F1354" i="1" s="1"/>
  <c r="D1354" i="1" a="1"/>
  <c r="D1354" i="1" s="1"/>
  <c r="F1353" i="1" a="1"/>
  <c r="F1353" i="1" s="1"/>
  <c r="D1353" i="1" a="1"/>
  <c r="D1353" i="1" s="1"/>
  <c r="F1352" i="1" a="1"/>
  <c r="F1352" i="1" s="1"/>
  <c r="D1352" i="1" a="1"/>
  <c r="D1352" i="1" s="1"/>
  <c r="F1351" i="1" a="1"/>
  <c r="F1351" i="1" s="1"/>
  <c r="D1351" i="1" a="1"/>
  <c r="D1351" i="1" s="1"/>
  <c r="F1350" i="1" a="1"/>
  <c r="F1350" i="1" s="1"/>
  <c r="D1350" i="1" a="1"/>
  <c r="D1350" i="1" s="1"/>
  <c r="F1349" i="1" a="1"/>
  <c r="F1349" i="1" s="1"/>
  <c r="D1349" i="1" a="1"/>
  <c r="D1349" i="1" s="1"/>
  <c r="F1348" i="1" a="1"/>
  <c r="F1348" i="1" s="1"/>
  <c r="D1348" i="1" a="1"/>
  <c r="D1348" i="1" s="1"/>
  <c r="F1347" i="1" a="1"/>
  <c r="F1347" i="1" s="1"/>
  <c r="D1347" i="1" a="1"/>
  <c r="D1347" i="1" s="1"/>
  <c r="F1346" i="1" a="1"/>
  <c r="F1346" i="1" s="1"/>
  <c r="D1346" i="1" a="1"/>
  <c r="D1346" i="1" s="1"/>
  <c r="F1345" i="1" a="1"/>
  <c r="F1345" i="1" s="1"/>
  <c r="D1345" i="1" a="1"/>
  <c r="D1345" i="1" s="1"/>
  <c r="F1344" i="1" a="1"/>
  <c r="F1344" i="1" s="1"/>
  <c r="D1344" i="1" a="1"/>
  <c r="D1344" i="1" s="1"/>
  <c r="F1343" i="1" a="1"/>
  <c r="F1343" i="1" s="1"/>
  <c r="D1343" i="1" a="1"/>
  <c r="D1343" i="1" s="1"/>
  <c r="F1342" i="1" a="1"/>
  <c r="F1342" i="1" s="1"/>
  <c r="D1342" i="1" a="1"/>
  <c r="D1342" i="1" s="1"/>
  <c r="F1341" i="1" a="1"/>
  <c r="F1341" i="1" s="1"/>
  <c r="D1341" i="1" a="1"/>
  <c r="D1341" i="1" s="1"/>
  <c r="F1340" i="1" a="1"/>
  <c r="F1340" i="1" s="1"/>
  <c r="D1340" i="1" a="1"/>
  <c r="D1340" i="1" s="1"/>
  <c r="F1339" i="1" a="1"/>
  <c r="F1339" i="1" s="1"/>
  <c r="D1339" i="1" a="1"/>
  <c r="D1339" i="1" s="1"/>
  <c r="F1338" i="1" a="1"/>
  <c r="F1338" i="1" s="1"/>
  <c r="D1338" i="1" a="1"/>
  <c r="D1338" i="1" s="1"/>
  <c r="F1337" i="1" a="1"/>
  <c r="F1337" i="1" s="1"/>
  <c r="D1337" i="1" a="1"/>
  <c r="D1337" i="1" s="1"/>
  <c r="F1336" i="1" a="1"/>
  <c r="F1336" i="1" s="1"/>
  <c r="D1336" i="1" a="1"/>
  <c r="D1336" i="1" s="1"/>
  <c r="F1335" i="1" a="1"/>
  <c r="F1335" i="1" s="1"/>
  <c r="D1335" i="1" a="1"/>
  <c r="D1335" i="1" s="1"/>
  <c r="F1334" i="1" a="1"/>
  <c r="F1334" i="1" s="1"/>
  <c r="D1334" i="1" a="1"/>
  <c r="D1334" i="1" s="1"/>
  <c r="F1333" i="1" a="1"/>
  <c r="F1333" i="1" s="1"/>
  <c r="D1333" i="1" a="1"/>
  <c r="D1333" i="1" s="1"/>
  <c r="F1332" i="1" a="1"/>
  <c r="F1332" i="1" s="1"/>
  <c r="D1332" i="1" a="1"/>
  <c r="D1332" i="1" s="1"/>
  <c r="F1331" i="1" a="1"/>
  <c r="F1331" i="1" s="1"/>
  <c r="D1331" i="1" a="1"/>
  <c r="D1331" i="1" s="1"/>
  <c r="F1330" i="1" a="1"/>
  <c r="F1330" i="1" s="1"/>
  <c r="D1330" i="1" a="1"/>
  <c r="D1330" i="1" s="1"/>
  <c r="F1329" i="1" a="1"/>
  <c r="F1329" i="1" s="1"/>
  <c r="D1329" i="1" a="1"/>
  <c r="D1329" i="1" s="1"/>
  <c r="F1328" i="1" a="1"/>
  <c r="F1328" i="1" s="1"/>
  <c r="D1328" i="1" a="1"/>
  <c r="D1328" i="1" s="1"/>
  <c r="F1327" i="1" a="1"/>
  <c r="F1327" i="1" s="1"/>
  <c r="D1327" i="1" a="1"/>
  <c r="D1327" i="1" s="1"/>
  <c r="F1326" i="1" a="1"/>
  <c r="F1326" i="1" s="1"/>
  <c r="D1326" i="1" a="1"/>
  <c r="D1326" i="1" s="1"/>
  <c r="F1325" i="1" a="1"/>
  <c r="F1325" i="1" s="1"/>
  <c r="D1325" i="1" a="1"/>
  <c r="D1325" i="1" s="1"/>
  <c r="F1314" i="1"/>
  <c r="B1314" i="1"/>
  <c r="F1313" i="1"/>
  <c r="B1313" i="1"/>
  <c r="F1312" i="1"/>
  <c r="G1312" i="1" s="1"/>
  <c r="B1312" i="1"/>
  <c r="C1312" i="1" s="1"/>
  <c r="I1304" i="1"/>
  <c r="H1304" i="1"/>
  <c r="G1304" i="1"/>
  <c r="E1304" i="1"/>
  <c r="C1304" i="1"/>
  <c r="H1303" i="1"/>
  <c r="G1303" i="1"/>
  <c r="E1303" i="1"/>
  <c r="I1302" i="1"/>
  <c r="H1302" i="1"/>
  <c r="G1302" i="1"/>
  <c r="E1302" i="1"/>
  <c r="D1302" i="1"/>
  <c r="H1301" i="1"/>
  <c r="G1301" i="1"/>
  <c r="E1301" i="1"/>
  <c r="B1301" i="1"/>
  <c r="I1300" i="1"/>
  <c r="H1300" i="1"/>
  <c r="G1300" i="1"/>
  <c r="E1300" i="1"/>
  <c r="C1300" i="1"/>
  <c r="H1299" i="1"/>
  <c r="G1299" i="1"/>
  <c r="E1299" i="1"/>
  <c r="C1299" i="1"/>
  <c r="H1298" i="1"/>
  <c r="G1298" i="1"/>
  <c r="E1298" i="1"/>
  <c r="C1298" i="1"/>
  <c r="H1297" i="1"/>
  <c r="G1297" i="1"/>
  <c r="E1297" i="1"/>
  <c r="I1296" i="1"/>
  <c r="H1296" i="1"/>
  <c r="G1296" i="1"/>
  <c r="E1296" i="1"/>
  <c r="D1296" i="1"/>
  <c r="B1296" i="1"/>
  <c r="I1295" i="1"/>
  <c r="H1295" i="1"/>
  <c r="G1295" i="1"/>
  <c r="E1295" i="1"/>
  <c r="I1294" i="1"/>
  <c r="H1294" i="1"/>
  <c r="G1294" i="1"/>
  <c r="E1294" i="1"/>
  <c r="D1294" i="1"/>
  <c r="I1293" i="1"/>
  <c r="H1293" i="1"/>
  <c r="G1293" i="1"/>
  <c r="E1293" i="1"/>
  <c r="C1293" i="1"/>
  <c r="I1292" i="1"/>
  <c r="H1292" i="1"/>
  <c r="G1292" i="1"/>
  <c r="E1292" i="1"/>
  <c r="D1292" i="1"/>
  <c r="B1292" i="1"/>
  <c r="H1291" i="1"/>
  <c r="G1291" i="1"/>
  <c r="E1291" i="1"/>
  <c r="B1291" i="1"/>
  <c r="H1290" i="1"/>
  <c r="G1290" i="1"/>
  <c r="E1290" i="1"/>
  <c r="D1290" i="1"/>
  <c r="I1289" i="1"/>
  <c r="H1289" i="1"/>
  <c r="G1289" i="1"/>
  <c r="E1289" i="1"/>
  <c r="I1288" i="1"/>
  <c r="H1288" i="1"/>
  <c r="G1288" i="1"/>
  <c r="E1288" i="1"/>
  <c r="D1288" i="1"/>
  <c r="I1287" i="1"/>
  <c r="H1287" i="1"/>
  <c r="G1287" i="1"/>
  <c r="E1287" i="1"/>
  <c r="H1286" i="1"/>
  <c r="G1286" i="1"/>
  <c r="E1286" i="1"/>
  <c r="H1285" i="1"/>
  <c r="G1285" i="1"/>
  <c r="E1285" i="1"/>
  <c r="D1285" i="1"/>
  <c r="C1285" i="1"/>
  <c r="I1284" i="1"/>
  <c r="H1284" i="1"/>
  <c r="G1284" i="1"/>
  <c r="E1284" i="1"/>
  <c r="H1283" i="1"/>
  <c r="G1283" i="1"/>
  <c r="E1283" i="1"/>
  <c r="H1282" i="1"/>
  <c r="G1282" i="1"/>
  <c r="E1282" i="1"/>
  <c r="H1281" i="1"/>
  <c r="G1281" i="1"/>
  <c r="E1281" i="1"/>
  <c r="H1280" i="1"/>
  <c r="G1280" i="1"/>
  <c r="G1305" i="1" s="1"/>
  <c r="F1309" i="1" s="1"/>
  <c r="E1280" i="1"/>
  <c r="I1279" i="1"/>
  <c r="H1279" i="1"/>
  <c r="G1279" i="1"/>
  <c r="E1279" i="1"/>
  <c r="C1279" i="1"/>
  <c r="E1269" i="1"/>
  <c r="D1304" i="1" s="1"/>
  <c r="C1269" i="1"/>
  <c r="B1269" i="1"/>
  <c r="D1269" i="1" s="1"/>
  <c r="F1269" i="1" s="1"/>
  <c r="B1271" i="1" s="1"/>
  <c r="F1271" i="1" s="1"/>
  <c r="I1269" i="1" s="1"/>
  <c r="B1264" i="1"/>
  <c r="B1304" i="1" s="1"/>
  <c r="C1263" i="1"/>
  <c r="C1262" i="1"/>
  <c r="C1261" i="1"/>
  <c r="C1260" i="1"/>
  <c r="C1259" i="1"/>
  <c r="C1258" i="1"/>
  <c r="C1257" i="1"/>
  <c r="C1256" i="1"/>
  <c r="C1255" i="1"/>
  <c r="C1254" i="1"/>
  <c r="C1253" i="1"/>
  <c r="C1252" i="1"/>
  <c r="C1251" i="1"/>
  <c r="C1250" i="1"/>
  <c r="C1249" i="1"/>
  <c r="C1248" i="1"/>
  <c r="C1247" i="1"/>
  <c r="C1246" i="1"/>
  <c r="C1245" i="1"/>
  <c r="C1234" i="1"/>
  <c r="C1235" i="1" s="1"/>
  <c r="C1236" i="1" s="1"/>
  <c r="C1237" i="1" s="1"/>
  <c r="C1238" i="1" s="1"/>
  <c r="C1239" i="1" s="1"/>
  <c r="C1240" i="1" s="1"/>
  <c r="C1241" i="1" s="1"/>
  <c r="C1242" i="1" s="1"/>
  <c r="C1232" i="1"/>
  <c r="C1233" i="1" s="1"/>
  <c r="E1382" i="1" s="1" a="1"/>
  <c r="E1382" i="1" s="1"/>
  <c r="E1220" i="1"/>
  <c r="D1303" i="1" s="1"/>
  <c r="C1220" i="1"/>
  <c r="C1303" i="1" s="1"/>
  <c r="B1215" i="1"/>
  <c r="B1303" i="1" s="1"/>
  <c r="C1214" i="1"/>
  <c r="C1213" i="1"/>
  <c r="C1212" i="1"/>
  <c r="C1211" i="1"/>
  <c r="C1210" i="1"/>
  <c r="C1209" i="1"/>
  <c r="C1208" i="1"/>
  <c r="C1207" i="1"/>
  <c r="C1206" i="1"/>
  <c r="C1205" i="1"/>
  <c r="C1204" i="1"/>
  <c r="C1203" i="1"/>
  <c r="C1202" i="1"/>
  <c r="C1201" i="1"/>
  <c r="C1200" i="1"/>
  <c r="C1199" i="1"/>
  <c r="C1198" i="1"/>
  <c r="C1197" i="1"/>
  <c r="C1196" i="1"/>
  <c r="C1195" i="1"/>
  <c r="C1194" i="1"/>
  <c r="C1193" i="1"/>
  <c r="C1192" i="1"/>
  <c r="C1191" i="1"/>
  <c r="C1190" i="1"/>
  <c r="C1184" i="1"/>
  <c r="C1185" i="1" s="1"/>
  <c r="C1186" i="1" s="1"/>
  <c r="C1187" i="1" s="1"/>
  <c r="C1188" i="1" s="1"/>
  <c r="C1189" i="1" s="1"/>
  <c r="C1183" i="1"/>
  <c r="E1171" i="1"/>
  <c r="C1171" i="1"/>
  <c r="C1302" i="1" s="1"/>
  <c r="B1166" i="1"/>
  <c r="B1171" i="1" s="1"/>
  <c r="D1171" i="1" s="1"/>
  <c r="F1171" i="1" s="1"/>
  <c r="B1173" i="1" s="1"/>
  <c r="F1173" i="1" s="1"/>
  <c r="I1171" i="1" s="1"/>
  <c r="C1165" i="1"/>
  <c r="C1164" i="1"/>
  <c r="C1163" i="1"/>
  <c r="C1162" i="1"/>
  <c r="C1161" i="1"/>
  <c r="C1160" i="1"/>
  <c r="C1159" i="1"/>
  <c r="C1158" i="1"/>
  <c r="C1157" i="1"/>
  <c r="C1156" i="1"/>
  <c r="C1155" i="1"/>
  <c r="C1154" i="1"/>
  <c r="C1153" i="1"/>
  <c r="C1152" i="1"/>
  <c r="C1151" i="1"/>
  <c r="C1150" i="1"/>
  <c r="C1149" i="1"/>
  <c r="C1148" i="1"/>
  <c r="C1147" i="1"/>
  <c r="C1134" i="1"/>
  <c r="E1122" i="1"/>
  <c r="D1301" i="1" s="1"/>
  <c r="C1122" i="1"/>
  <c r="C1301" i="1" s="1"/>
  <c r="B1117" i="1"/>
  <c r="B1122" i="1" s="1"/>
  <c r="D1122" i="1" s="1"/>
  <c r="C1116" i="1"/>
  <c r="C1115" i="1"/>
  <c r="C1114" i="1"/>
  <c r="C1113" i="1"/>
  <c r="C1112" i="1"/>
  <c r="C1111" i="1"/>
  <c r="C1110" i="1"/>
  <c r="C1109" i="1"/>
  <c r="C1108" i="1"/>
  <c r="C1088" i="1"/>
  <c r="C1089" i="1" s="1"/>
  <c r="C1090" i="1" s="1"/>
  <c r="C1091" i="1" s="1"/>
  <c r="C1092" i="1" s="1"/>
  <c r="C1093" i="1" s="1"/>
  <c r="C1094" i="1" s="1"/>
  <c r="C1095" i="1" s="1"/>
  <c r="C1096" i="1" s="1"/>
  <c r="C1097" i="1" s="1"/>
  <c r="C1098" i="1" s="1"/>
  <c r="C1099" i="1" s="1"/>
  <c r="C1100" i="1" s="1"/>
  <c r="C1101" i="1" s="1"/>
  <c r="C1102" i="1" s="1"/>
  <c r="C1103" i="1" s="1"/>
  <c r="C1104" i="1" s="1"/>
  <c r="C1105" i="1" s="1"/>
  <c r="C1106" i="1" s="1"/>
  <c r="C1107" i="1" s="1"/>
  <c r="C1086" i="1"/>
  <c r="C1087" i="1" s="1"/>
  <c r="C1085" i="1"/>
  <c r="E1073" i="1"/>
  <c r="D1300" i="1" s="1"/>
  <c r="C1073" i="1"/>
  <c r="B1073" i="1"/>
  <c r="D1073" i="1" s="1"/>
  <c r="F1073" i="1" s="1"/>
  <c r="B1075" i="1" s="1"/>
  <c r="F1075" i="1" s="1"/>
  <c r="I1073" i="1" s="1"/>
  <c r="B1068" i="1"/>
  <c r="B1300" i="1" s="1"/>
  <c r="C1067" i="1"/>
  <c r="C1066" i="1"/>
  <c r="C1065" i="1"/>
  <c r="C1064" i="1"/>
  <c r="C1063" i="1"/>
  <c r="C1062" i="1"/>
  <c r="C1061" i="1"/>
  <c r="C1060" i="1"/>
  <c r="C1059" i="1"/>
  <c r="C1058" i="1"/>
  <c r="C1057" i="1"/>
  <c r="C1056" i="1"/>
  <c r="C1055" i="1"/>
  <c r="C1054" i="1"/>
  <c r="C1053" i="1"/>
  <c r="C1052" i="1"/>
  <c r="C1051" i="1"/>
  <c r="C1050" i="1"/>
  <c r="C1036" i="1"/>
  <c r="C1037" i="1" s="1"/>
  <c r="C1038" i="1" s="1"/>
  <c r="C1039" i="1" s="1"/>
  <c r="C1040" i="1" s="1"/>
  <c r="C1041" i="1" s="1"/>
  <c r="C1042" i="1" s="1"/>
  <c r="C1043" i="1" s="1"/>
  <c r="C1044" i="1" s="1"/>
  <c r="C1045" i="1" s="1"/>
  <c r="E1024" i="1"/>
  <c r="D1299" i="1" s="1"/>
  <c r="C1024" i="1"/>
  <c r="B1019" i="1"/>
  <c r="B1299" i="1" s="1"/>
  <c r="C1018" i="1"/>
  <c r="C1017" i="1"/>
  <c r="C1016" i="1"/>
  <c r="C1015" i="1"/>
  <c r="C1014" i="1"/>
  <c r="C1013" i="1"/>
  <c r="C1012" i="1"/>
  <c r="C1011" i="1"/>
  <c r="C1010" i="1"/>
  <c r="C1009" i="1"/>
  <c r="C1008" i="1"/>
  <c r="C1007" i="1"/>
  <c r="C1006" i="1"/>
  <c r="C1005" i="1"/>
  <c r="C1004" i="1"/>
  <c r="C1003" i="1"/>
  <c r="C1002" i="1"/>
  <c r="C1001" i="1"/>
  <c r="C1000" i="1"/>
  <c r="C999" i="1"/>
  <c r="C998" i="1"/>
  <c r="C997" i="1"/>
  <c r="C996" i="1"/>
  <c r="C995" i="1"/>
  <c r="C994" i="1"/>
  <c r="C990" i="1"/>
  <c r="C991" i="1" s="1"/>
  <c r="C992" i="1" s="1"/>
  <c r="C993" i="1" s="1"/>
  <c r="C988" i="1"/>
  <c r="C989" i="1" s="1"/>
  <c r="C987" i="1"/>
  <c r="E1375" i="1" s="1" a="1"/>
  <c r="E1375" i="1" s="1"/>
  <c r="E975" i="1"/>
  <c r="D1298" i="1" s="1"/>
  <c r="C975" i="1"/>
  <c r="B975" i="1"/>
  <c r="D975" i="1" s="1"/>
  <c r="F975" i="1" s="1"/>
  <c r="B977" i="1" s="1"/>
  <c r="F977" i="1" s="1"/>
  <c r="I975" i="1" s="1"/>
  <c r="B970" i="1"/>
  <c r="B1298" i="1" s="1"/>
  <c r="C969" i="1"/>
  <c r="C968" i="1"/>
  <c r="C967" i="1"/>
  <c r="C966" i="1"/>
  <c r="C965" i="1"/>
  <c r="C964" i="1"/>
  <c r="C963" i="1"/>
  <c r="C962" i="1"/>
  <c r="C961" i="1"/>
  <c r="C960" i="1"/>
  <c r="C959" i="1"/>
  <c r="C958" i="1"/>
  <c r="C957" i="1"/>
  <c r="C956" i="1"/>
  <c r="C955" i="1"/>
  <c r="C954" i="1"/>
  <c r="C953" i="1"/>
  <c r="C952" i="1"/>
  <c r="C951" i="1"/>
  <c r="C950" i="1"/>
  <c r="C949" i="1"/>
  <c r="C948" i="1"/>
  <c r="C947" i="1"/>
  <c r="C946" i="1"/>
  <c r="C945" i="1"/>
  <c r="C944" i="1"/>
  <c r="C943" i="1"/>
  <c r="C938" i="1"/>
  <c r="E926" i="1"/>
  <c r="D1297" i="1" s="1"/>
  <c r="C926" i="1"/>
  <c r="C1297" i="1" s="1"/>
  <c r="B921" i="1"/>
  <c r="B1297" i="1" s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90" i="1"/>
  <c r="C889" i="1"/>
  <c r="E877" i="1"/>
  <c r="C877" i="1"/>
  <c r="C1296" i="1" s="1"/>
  <c r="B877" i="1"/>
  <c r="D877" i="1" s="1"/>
  <c r="F877" i="1" s="1"/>
  <c r="B879" i="1" s="1"/>
  <c r="F879" i="1" s="1"/>
  <c r="I877" i="1" s="1"/>
  <c r="B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2" i="1"/>
  <c r="C843" i="1" s="1"/>
  <c r="C844" i="1" s="1"/>
  <c r="C845" i="1" s="1"/>
  <c r="C846" i="1" s="1"/>
  <c r="C847" i="1" s="1"/>
  <c r="C840" i="1"/>
  <c r="C841" i="1" s="1"/>
  <c r="E828" i="1"/>
  <c r="D1295" i="1" s="1"/>
  <c r="C828" i="1"/>
  <c r="C1295" i="1" s="1"/>
  <c r="B823" i="1"/>
  <c r="B1295" i="1" s="1"/>
  <c r="C822" i="1"/>
  <c r="C821" i="1"/>
  <c r="C820" i="1"/>
  <c r="C819" i="1"/>
  <c r="C818" i="1"/>
  <c r="C817" i="1"/>
  <c r="C816" i="1"/>
  <c r="C815" i="1"/>
  <c r="C814" i="1"/>
  <c r="C813" i="1"/>
  <c r="C812" i="1"/>
  <c r="C811" i="1"/>
  <c r="C810" i="1"/>
  <c r="C809" i="1"/>
  <c r="C794" i="1"/>
  <c r="C795" i="1" s="1"/>
  <c r="C796" i="1" s="1"/>
  <c r="C797" i="1" s="1"/>
  <c r="C798" i="1" s="1"/>
  <c r="C799" i="1" s="1"/>
  <c r="C800" i="1" s="1"/>
  <c r="C801" i="1" s="1"/>
  <c r="C802" i="1" s="1"/>
  <c r="C803" i="1" s="1"/>
  <c r="C804" i="1" s="1"/>
  <c r="C805" i="1" s="1"/>
  <c r="C806" i="1" s="1"/>
  <c r="C807" i="1" s="1"/>
  <c r="C808" i="1" s="1"/>
  <c r="C792" i="1"/>
  <c r="C793" i="1" s="1"/>
  <c r="C791" i="1"/>
  <c r="E779" i="1"/>
  <c r="C779" i="1"/>
  <c r="C1294" i="1" s="1"/>
  <c r="B779" i="1"/>
  <c r="D779" i="1" s="1"/>
  <c r="F779" i="1" s="1"/>
  <c r="B781" i="1" s="1"/>
  <c r="F781" i="1" s="1"/>
  <c r="I779" i="1" s="1"/>
  <c r="B774" i="1"/>
  <c r="B1294" i="1" s="1"/>
  <c r="C773" i="1"/>
  <c r="C772" i="1"/>
  <c r="C771" i="1"/>
  <c r="C770" i="1"/>
  <c r="C769" i="1"/>
  <c r="C768" i="1"/>
  <c r="C767" i="1"/>
  <c r="C766" i="1"/>
  <c r="C765" i="1"/>
  <c r="C764" i="1"/>
  <c r="C763" i="1"/>
  <c r="C762" i="1"/>
  <c r="C761" i="1"/>
  <c r="C760" i="1"/>
  <c r="C759" i="1"/>
  <c r="C758" i="1"/>
  <c r="C757" i="1"/>
  <c r="C742" i="1"/>
  <c r="C743" i="1" s="1"/>
  <c r="C744" i="1" s="1"/>
  <c r="C745" i="1" s="1"/>
  <c r="E730" i="1"/>
  <c r="D1293" i="1" s="1"/>
  <c r="C730" i="1"/>
  <c r="B725" i="1"/>
  <c r="B1293" i="1" s="1"/>
  <c r="C724" i="1"/>
  <c r="C723" i="1"/>
  <c r="C722" i="1"/>
  <c r="C721" i="1"/>
  <c r="C720" i="1"/>
  <c r="C719" i="1"/>
  <c r="C718" i="1"/>
  <c r="C717" i="1"/>
  <c r="C716" i="1"/>
  <c r="C715" i="1"/>
  <c r="C714" i="1"/>
  <c r="C713" i="1"/>
  <c r="C712" i="1"/>
  <c r="C711" i="1"/>
  <c r="C710" i="1"/>
  <c r="C709" i="1"/>
  <c r="C708" i="1"/>
  <c r="C707" i="1"/>
  <c r="C706" i="1"/>
  <c r="C705" i="1"/>
  <c r="C704" i="1"/>
  <c r="C696" i="1"/>
  <c r="C697" i="1" s="1"/>
  <c r="C698" i="1" s="1"/>
  <c r="C699" i="1" s="1"/>
  <c r="C694" i="1"/>
  <c r="C695" i="1" s="1"/>
  <c r="E1365" i="1" s="1" a="1"/>
  <c r="E1365" i="1" s="1"/>
  <c r="C693" i="1"/>
  <c r="E681" i="1"/>
  <c r="C681" i="1"/>
  <c r="C1292" i="1" s="1"/>
  <c r="B681" i="1"/>
  <c r="D681" i="1" s="1"/>
  <c r="F681" i="1" s="1"/>
  <c r="B683" i="1" s="1"/>
  <c r="F683" i="1" s="1"/>
  <c r="I681" i="1" s="1"/>
  <c r="B676" i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44" i="1"/>
  <c r="C645" i="1" s="1"/>
  <c r="C646" i="1" s="1"/>
  <c r="E632" i="1"/>
  <c r="D1291" i="1" s="1"/>
  <c r="C632" i="1"/>
  <c r="C1291" i="1" s="1"/>
  <c r="B627" i="1"/>
  <c r="B632" i="1" s="1"/>
  <c r="D632" i="1" s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596" i="1"/>
  <c r="C597" i="1" s="1"/>
  <c r="E1357" i="1" s="1" a="1"/>
  <c r="E1357" i="1" s="1"/>
  <c r="C595" i="1"/>
  <c r="E583" i="1"/>
  <c r="C583" i="1"/>
  <c r="C1290" i="1" s="1"/>
  <c r="B578" i="1"/>
  <c r="B583" i="1" s="1"/>
  <c r="D583" i="1" s="1"/>
  <c r="F583" i="1" s="1"/>
  <c r="B585" i="1" s="1"/>
  <c r="F585" i="1" s="1"/>
  <c r="I583" i="1" s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48" i="1"/>
  <c r="C549" i="1" s="1"/>
  <c r="E1353" i="1" s="1" a="1"/>
  <c r="E1353" i="1" s="1"/>
  <c r="C546" i="1"/>
  <c r="C547" i="1" s="1"/>
  <c r="E534" i="1"/>
  <c r="D1289" i="1" s="1"/>
  <c r="C534" i="1"/>
  <c r="C1289" i="1" s="1"/>
  <c r="B529" i="1"/>
  <c r="B1289" i="1" s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0" i="1"/>
  <c r="C501" i="1" s="1"/>
  <c r="E1350" i="1" s="1" a="1"/>
  <c r="E1350" i="1" s="1"/>
  <c r="C498" i="1"/>
  <c r="C499" i="1" s="1"/>
  <c r="C497" i="1"/>
  <c r="E485" i="1"/>
  <c r="C485" i="1"/>
  <c r="C1288" i="1" s="1"/>
  <c r="B485" i="1"/>
  <c r="D485" i="1" s="1"/>
  <c r="F485" i="1" s="1"/>
  <c r="B487" i="1" s="1"/>
  <c r="F487" i="1" s="1"/>
  <c r="I485" i="1" s="1"/>
  <c r="B480" i="1"/>
  <c r="B1288" i="1" s="1"/>
  <c r="C479" i="1"/>
  <c r="C478" i="1"/>
  <c r="C477" i="1"/>
  <c r="C476" i="1"/>
  <c r="C475" i="1"/>
  <c r="C474" i="1"/>
  <c r="C473" i="1"/>
  <c r="C472" i="1"/>
  <c r="C471" i="1"/>
  <c r="C470" i="1"/>
  <c r="C469" i="1"/>
  <c r="C448" i="1"/>
  <c r="E436" i="1"/>
  <c r="D1287" i="1" s="1"/>
  <c r="C436" i="1"/>
  <c r="C1287" i="1" s="1"/>
  <c r="B431" i="1"/>
  <c r="B1287" i="1" s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02" i="1"/>
  <c r="C403" i="1" s="1"/>
  <c r="C404" i="1" s="1"/>
  <c r="C405" i="1" s="1"/>
  <c r="C406" i="1" s="1"/>
  <c r="C407" i="1" s="1"/>
  <c r="C408" i="1" s="1"/>
  <c r="C409" i="1" s="1"/>
  <c r="C410" i="1" s="1"/>
  <c r="C411" i="1" s="1"/>
  <c r="C412" i="1" s="1"/>
  <c r="C413" i="1" s="1"/>
  <c r="C414" i="1" s="1"/>
  <c r="C400" i="1"/>
  <c r="C401" i="1" s="1"/>
  <c r="C399" i="1"/>
  <c r="E387" i="1"/>
  <c r="D1286" i="1" s="1"/>
  <c r="C387" i="1"/>
  <c r="C1286" i="1" s="1"/>
  <c r="B382" i="1"/>
  <c r="B1286" i="1" s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51" i="1"/>
  <c r="C352" i="1" s="1"/>
  <c r="C353" i="1" s="1"/>
  <c r="C354" i="1" s="1"/>
  <c r="C355" i="1" s="1"/>
  <c r="C356" i="1" s="1"/>
  <c r="C357" i="1" s="1"/>
  <c r="C358" i="1" s="1"/>
  <c r="C359" i="1" s="1"/>
  <c r="C360" i="1" s="1"/>
  <c r="C350" i="1"/>
  <c r="E338" i="1"/>
  <c r="C338" i="1"/>
  <c r="B333" i="1"/>
  <c r="B1285" i="1" s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01" i="1"/>
  <c r="C302" i="1" s="1"/>
  <c r="C303" i="1" s="1"/>
  <c r="C304" i="1" s="1"/>
  <c r="C305" i="1" s="1"/>
  <c r="C306" i="1" s="1"/>
  <c r="C307" i="1" s="1"/>
  <c r="C308" i="1" s="1"/>
  <c r="C309" i="1" s="1"/>
  <c r="C310" i="1" s="1"/>
  <c r="C311" i="1" s="1"/>
  <c r="C312" i="1" s="1"/>
  <c r="E289" i="1"/>
  <c r="D1284" i="1" s="1"/>
  <c r="C289" i="1"/>
  <c r="C1284" i="1" s="1"/>
  <c r="B284" i="1"/>
  <c r="B1284" i="1" s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53" i="1"/>
  <c r="E1337" i="1" s="1" a="1"/>
  <c r="E1337" i="1" s="1"/>
  <c r="C252" i="1"/>
  <c r="E1336" i="1" s="1" a="1"/>
  <c r="E1336" i="1" s="1"/>
  <c r="E240" i="1"/>
  <c r="D1283" i="1" s="1"/>
  <c r="C240" i="1"/>
  <c r="C1283" i="1" s="1"/>
  <c r="B235" i="1"/>
  <c r="B240" i="1" s="1"/>
  <c r="D240" i="1" s="1"/>
  <c r="F240" i="1" s="1"/>
  <c r="B242" i="1" s="1"/>
  <c r="F242" i="1" s="1"/>
  <c r="I240" i="1" s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03" i="1"/>
  <c r="C204" i="1" s="1"/>
  <c r="C205" i="1" s="1"/>
  <c r="C206" i="1" s="1"/>
  <c r="C207" i="1" s="1"/>
  <c r="E191" i="1"/>
  <c r="D1282" i="1" s="1"/>
  <c r="C191" i="1"/>
  <c r="C1282" i="1" s="1"/>
  <c r="B186" i="1"/>
  <c r="B1282" i="1" s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55" i="1"/>
  <c r="C156" i="1" s="1"/>
  <c r="C157" i="1" s="1"/>
  <c r="C158" i="1" s="1"/>
  <c r="C154" i="1"/>
  <c r="E142" i="1"/>
  <c r="D1281" i="1" s="1"/>
  <c r="C142" i="1"/>
  <c r="C1281" i="1" s="1"/>
  <c r="B137" i="1"/>
  <c r="B142" i="1" s="1"/>
  <c r="D142" i="1" s="1"/>
  <c r="F142" i="1" s="1"/>
  <c r="B144" i="1" s="1"/>
  <c r="F144" i="1" s="1"/>
  <c r="I142" i="1" s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05" i="1"/>
  <c r="E1331" i="1" s="1" a="1"/>
  <c r="E1331" i="1" s="1"/>
  <c r="E93" i="1"/>
  <c r="D1280" i="1" s="1"/>
  <c r="D1305" i="1" s="1"/>
  <c r="B1310" i="1" s="1"/>
  <c r="C93" i="1"/>
  <c r="C1280" i="1" s="1"/>
  <c r="B88" i="1"/>
  <c r="B1280" i="1" s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57" i="1"/>
  <c r="C58" i="1" s="1"/>
  <c r="C56" i="1"/>
  <c r="E44" i="1"/>
  <c r="D1279" i="1" s="1"/>
  <c r="C44" i="1"/>
  <c r="B44" i="1"/>
  <c r="D44" i="1" s="1"/>
  <c r="F44" i="1" s="1"/>
  <c r="B46" i="1" s="1"/>
  <c r="F46" i="1" s="1"/>
  <c r="I44" i="1" s="1"/>
  <c r="I45" i="1" s="1"/>
  <c r="I47" i="1" s="1"/>
  <c r="I48" i="1" s="1"/>
  <c r="I92" i="1" s="1"/>
  <c r="B39" i="1"/>
  <c r="B1279" i="1" s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8" i="1"/>
  <c r="C9" i="1" s="1"/>
  <c r="C10" i="1" s="1"/>
  <c r="C11" i="1" s="1"/>
  <c r="C7" i="1"/>
  <c r="H1313" i="1" l="1"/>
  <c r="E1333" i="2" a="1"/>
  <c r="E1333" i="2" s="1"/>
  <c r="C165" i="2"/>
  <c r="C166" i="2" s="1"/>
  <c r="C167" i="2" s="1"/>
  <c r="E1338" i="2" a="1"/>
  <c r="E1338" i="2" s="1"/>
  <c r="C305" i="2"/>
  <c r="C306" i="2" s="1"/>
  <c r="C307" i="2" s="1"/>
  <c r="C308" i="2" s="1"/>
  <c r="G1329" i="2"/>
  <c r="H1329" i="2" a="1"/>
  <c r="H1329" i="2" s="1"/>
  <c r="E1330" i="2" a="1"/>
  <c r="E1330" i="2" s="1"/>
  <c r="C107" i="2"/>
  <c r="C108" i="2" s="1"/>
  <c r="C109" i="2" s="1"/>
  <c r="C1305" i="2"/>
  <c r="C58" i="2"/>
  <c r="C59" i="2" s="1"/>
  <c r="C60" i="2" s="1"/>
  <c r="C61" i="2" s="1"/>
  <c r="C62" i="2" s="1"/>
  <c r="C63" i="2" s="1"/>
  <c r="C64" i="2" s="1"/>
  <c r="B93" i="2"/>
  <c r="D93" i="2" s="1"/>
  <c r="F93" i="2" s="1"/>
  <c r="B95" i="2" s="1"/>
  <c r="F95" i="2" s="1"/>
  <c r="I93" i="2" s="1"/>
  <c r="E1334" i="2" a="1"/>
  <c r="E1334" i="2" s="1"/>
  <c r="C205" i="2"/>
  <c r="B289" i="2"/>
  <c r="D289" i="2" s="1"/>
  <c r="F289" i="2" s="1"/>
  <c r="B291" i="2" s="1"/>
  <c r="F291" i="2" s="1"/>
  <c r="I289" i="2" s="1"/>
  <c r="H1340" i="2" a="1"/>
  <c r="H1340" i="2" s="1"/>
  <c r="G1340" i="2" s="1"/>
  <c r="E1343" i="2" a="1"/>
  <c r="E1343" i="2" s="1"/>
  <c r="C600" i="2"/>
  <c r="C601" i="2" s="1"/>
  <c r="E1346" i="2" a="1"/>
  <c r="E1346" i="2" s="1"/>
  <c r="C648" i="2"/>
  <c r="E1352" i="2" a="1"/>
  <c r="E1352" i="2" s="1"/>
  <c r="C699" i="2"/>
  <c r="C700" i="2" s="1"/>
  <c r="C701" i="2" s="1"/>
  <c r="C702" i="2" s="1"/>
  <c r="C703" i="2" s="1"/>
  <c r="C704" i="2" s="1"/>
  <c r="C705" i="2" s="1"/>
  <c r="C706" i="2" s="1"/>
  <c r="C707" i="2" s="1"/>
  <c r="E1353" i="2" s="1" a="1"/>
  <c r="E1353" i="2" s="1"/>
  <c r="E1325" i="2" a="1"/>
  <c r="E1325" i="2" s="1"/>
  <c r="C10" i="2"/>
  <c r="B1279" i="2"/>
  <c r="B44" i="2"/>
  <c r="D44" i="2" s="1"/>
  <c r="F44" i="2" s="1"/>
  <c r="B46" i="2" s="1"/>
  <c r="F46" i="2" s="1"/>
  <c r="I44" i="2" s="1"/>
  <c r="I45" i="2" s="1"/>
  <c r="I47" i="2" s="1"/>
  <c r="I48" i="2" s="1"/>
  <c r="I92" i="2" s="1"/>
  <c r="F1310" i="2"/>
  <c r="C1310" i="2"/>
  <c r="G1339" i="2"/>
  <c r="H1339" i="2" a="1"/>
  <c r="H1339" i="2" s="1"/>
  <c r="E1342" i="2" a="1"/>
  <c r="E1342" i="2" s="1"/>
  <c r="C450" i="2"/>
  <c r="C451" i="2" s="1"/>
  <c r="C452" i="2" s="1"/>
  <c r="C453" i="2" s="1"/>
  <c r="C454" i="2" s="1"/>
  <c r="C455" i="2" s="1"/>
  <c r="C456" i="2" s="1"/>
  <c r="C457" i="2" s="1"/>
  <c r="I1310" i="2"/>
  <c r="I1312" i="2" s="1"/>
  <c r="B387" i="2"/>
  <c r="D387" i="2" s="1"/>
  <c r="F387" i="2" s="1"/>
  <c r="B389" i="2" s="1"/>
  <c r="F389" i="2" s="1"/>
  <c r="I387" i="2" s="1"/>
  <c r="B142" i="2"/>
  <c r="D142" i="2" s="1"/>
  <c r="F142" i="2" s="1"/>
  <c r="B144" i="2" s="1"/>
  <c r="F144" i="2" s="1"/>
  <c r="I142" i="2" s="1"/>
  <c r="B240" i="2"/>
  <c r="D240" i="2" s="1"/>
  <c r="F240" i="2" s="1"/>
  <c r="B242" i="2" s="1"/>
  <c r="F242" i="2" s="1"/>
  <c r="I240" i="2" s="1"/>
  <c r="B338" i="2"/>
  <c r="D338" i="2" s="1"/>
  <c r="F338" i="2" s="1"/>
  <c r="B340" i="2" s="1"/>
  <c r="F340" i="2" s="1"/>
  <c r="I338" i="2" s="1"/>
  <c r="I1311" i="2"/>
  <c r="C401" i="2"/>
  <c r="C402" i="2" s="1"/>
  <c r="C403" i="2" s="1"/>
  <c r="C404" i="2" s="1"/>
  <c r="C405" i="2" s="1"/>
  <c r="C406" i="2" s="1"/>
  <c r="C407" i="2" s="1"/>
  <c r="E1341" i="2" s="1" a="1"/>
  <c r="E1341" i="2" s="1"/>
  <c r="B436" i="2"/>
  <c r="D436" i="2" s="1"/>
  <c r="F436" i="2" s="1"/>
  <c r="B438" i="2" s="1"/>
  <c r="F438" i="2" s="1"/>
  <c r="I436" i="2" s="1"/>
  <c r="B534" i="2"/>
  <c r="D534" i="2" s="1"/>
  <c r="F534" i="2" s="1"/>
  <c r="B536" i="2" s="1"/>
  <c r="F536" i="2" s="1"/>
  <c r="I534" i="2" s="1"/>
  <c r="B632" i="2"/>
  <c r="D632" i="2" s="1"/>
  <c r="F632" i="2" s="1"/>
  <c r="B634" i="2" s="1"/>
  <c r="F634" i="2" s="1"/>
  <c r="I632" i="2" s="1"/>
  <c r="B730" i="2"/>
  <c r="D730" i="2" s="1"/>
  <c r="F730" i="2" s="1"/>
  <c r="B732" i="2" s="1"/>
  <c r="F732" i="2" s="1"/>
  <c r="I730" i="2" s="1"/>
  <c r="B1290" i="2"/>
  <c r="B485" i="2"/>
  <c r="D485" i="2" s="1"/>
  <c r="F485" i="2" s="1"/>
  <c r="B487" i="2" s="1"/>
  <c r="F487" i="2" s="1"/>
  <c r="I485" i="2" s="1"/>
  <c r="E1305" i="2"/>
  <c r="C1311" i="2" s="1"/>
  <c r="H1305" i="2"/>
  <c r="H1356" i="2" a="1"/>
  <c r="H1356" i="2" s="1"/>
  <c r="G1356" i="2"/>
  <c r="H1360" i="2" a="1"/>
  <c r="H1360" i="2" s="1"/>
  <c r="G1360" i="2"/>
  <c r="H1364" i="2" a="1"/>
  <c r="H1364" i="2" s="1"/>
  <c r="G1364" i="2"/>
  <c r="B828" i="2"/>
  <c r="D828" i="2" s="1"/>
  <c r="F828" i="2" s="1"/>
  <c r="B830" i="2" s="1"/>
  <c r="F830" i="2" s="1"/>
  <c r="I828" i="2" s="1"/>
  <c r="B926" i="2"/>
  <c r="D926" i="2" s="1"/>
  <c r="F926" i="2" s="1"/>
  <c r="B928" i="2" s="1"/>
  <c r="F928" i="2" s="1"/>
  <c r="I926" i="2" s="1"/>
  <c r="B1024" i="2"/>
  <c r="D1024" i="2" s="1"/>
  <c r="F1024" i="2" s="1"/>
  <c r="B1026" i="2" s="1"/>
  <c r="F1026" i="2" s="1"/>
  <c r="I1024" i="2" s="1"/>
  <c r="B1220" i="2"/>
  <c r="D1220" i="2" s="1"/>
  <c r="F1220" i="2" s="1"/>
  <c r="B1222" i="2" s="1"/>
  <c r="F1222" i="2" s="1"/>
  <c r="I1220" i="2" s="1"/>
  <c r="H1354" i="2" a="1"/>
  <c r="H1354" i="2" s="1"/>
  <c r="G1354" i="2"/>
  <c r="H1358" i="2" a="1"/>
  <c r="H1358" i="2" s="1"/>
  <c r="G1358" i="2"/>
  <c r="H1362" i="2" a="1"/>
  <c r="H1362" i="2" s="1"/>
  <c r="G1362" i="2"/>
  <c r="H1355" i="2" a="1"/>
  <c r="H1355" i="2" s="1"/>
  <c r="H1357" i="2" a="1"/>
  <c r="H1357" i="2" s="1"/>
  <c r="H1359" i="2" a="1"/>
  <c r="H1359" i="2" s="1"/>
  <c r="H1361" i="2" a="1"/>
  <c r="H1361" i="2" s="1"/>
  <c r="H1363" i="2" a="1"/>
  <c r="H1363" i="2" s="1"/>
  <c r="H1365" i="2" a="1"/>
  <c r="H1365" i="2" s="1"/>
  <c r="E1367" i="1" a="1"/>
  <c r="E1367" i="1" s="1"/>
  <c r="C746" i="1"/>
  <c r="C747" i="1" s="1"/>
  <c r="C748" i="1" s="1"/>
  <c r="C749" i="1" s="1"/>
  <c r="C750" i="1" s="1"/>
  <c r="C751" i="1" s="1"/>
  <c r="C752" i="1" s="1"/>
  <c r="E1377" i="1" a="1"/>
  <c r="E1377" i="1" s="1"/>
  <c r="C1046" i="1"/>
  <c r="C1047" i="1" s="1"/>
  <c r="C1048" i="1" s="1"/>
  <c r="C1049" i="1" s="1"/>
  <c r="E1383" i="1" a="1"/>
  <c r="E1383" i="1" s="1"/>
  <c r="C1243" i="1"/>
  <c r="E1325" i="1" a="1"/>
  <c r="E1325" i="1" s="1"/>
  <c r="C12" i="1"/>
  <c r="E1328" i="1" a="1"/>
  <c r="E1328" i="1" s="1"/>
  <c r="C59" i="1"/>
  <c r="E1332" i="1" a="1"/>
  <c r="E1332" i="1" s="1"/>
  <c r="C159" i="1"/>
  <c r="C160" i="1" s="1"/>
  <c r="C161" i="1" s="1"/>
  <c r="C162" i="1" s="1"/>
  <c r="C163" i="1" s="1"/>
  <c r="C164" i="1" s="1"/>
  <c r="C165" i="1" s="1"/>
  <c r="C166" i="1" s="1"/>
  <c r="E1334" i="1" a="1"/>
  <c r="E1334" i="1" s="1"/>
  <c r="C208" i="1"/>
  <c r="C209" i="1" s="1"/>
  <c r="E1340" i="1" a="1"/>
  <c r="E1340" i="1" s="1"/>
  <c r="C313" i="1"/>
  <c r="E1341" i="1" s="1" a="1"/>
  <c r="E1341" i="1" s="1"/>
  <c r="E1342" i="1" a="1"/>
  <c r="E1342" i="1" s="1"/>
  <c r="C361" i="1"/>
  <c r="C415" i="1"/>
  <c r="E1343" i="1" a="1"/>
  <c r="E1343" i="1" s="1"/>
  <c r="E1360" i="1" a="1"/>
  <c r="E1360" i="1" s="1"/>
  <c r="C647" i="1"/>
  <c r="C648" i="1" s="1"/>
  <c r="E1366" i="1" a="1"/>
  <c r="E1366" i="1" s="1"/>
  <c r="C700" i="1"/>
  <c r="C701" i="1" s="1"/>
  <c r="C702" i="1" s="1"/>
  <c r="C703" i="1" s="1"/>
  <c r="C1305" i="1"/>
  <c r="B1309" i="1" s="1"/>
  <c r="F1319" i="1" s="1"/>
  <c r="H1337" i="1" a="1"/>
  <c r="H1337" i="1" s="1"/>
  <c r="G1337" i="1" s="1"/>
  <c r="H1350" i="1" a="1"/>
  <c r="H1350" i="1" s="1"/>
  <c r="G1350" i="1" s="1"/>
  <c r="H1357" i="1" a="1"/>
  <c r="H1357" i="1" s="1"/>
  <c r="G1357" i="1" s="1"/>
  <c r="E1378" i="1" a="1"/>
  <c r="E1378" i="1" s="1"/>
  <c r="C1135" i="1"/>
  <c r="C1136" i="1" s="1"/>
  <c r="C1137" i="1" s="1"/>
  <c r="C1138" i="1" s="1"/>
  <c r="C1139" i="1" s="1"/>
  <c r="C1140" i="1" s="1"/>
  <c r="C1141" i="1" s="1"/>
  <c r="C1142" i="1" s="1"/>
  <c r="C1143" i="1" s="1"/>
  <c r="C1144" i="1" s="1"/>
  <c r="B1281" i="1"/>
  <c r="B1305" i="1" s="1"/>
  <c r="B1308" i="1" s="1"/>
  <c r="C1308" i="1" s="1"/>
  <c r="B1283" i="1"/>
  <c r="B1290" i="1"/>
  <c r="B1302" i="1"/>
  <c r="E1327" i="1" a="1"/>
  <c r="E1327" i="1" s="1"/>
  <c r="H1331" i="1" a="1"/>
  <c r="H1331" i="1" s="1"/>
  <c r="G1331" i="1" s="1"/>
  <c r="B338" i="1"/>
  <c r="D338" i="1" s="1"/>
  <c r="F338" i="1" s="1"/>
  <c r="B340" i="1" s="1"/>
  <c r="F340" i="1" s="1"/>
  <c r="I338" i="1" s="1"/>
  <c r="H1353" i="1" a="1"/>
  <c r="H1353" i="1" s="1"/>
  <c r="G1353" i="1" s="1"/>
  <c r="B93" i="1"/>
  <c r="D93" i="1" s="1"/>
  <c r="F93" i="1" s="1"/>
  <c r="B95" i="1" s="1"/>
  <c r="F95" i="1" s="1"/>
  <c r="I93" i="1" s="1"/>
  <c r="I94" i="1" s="1"/>
  <c r="I96" i="1" s="1"/>
  <c r="I97" i="1" s="1"/>
  <c r="I141" i="1" s="1"/>
  <c r="I143" i="1" s="1"/>
  <c r="I145" i="1" s="1"/>
  <c r="I146" i="1" s="1"/>
  <c r="I190" i="1" s="1"/>
  <c r="I192" i="1" s="1"/>
  <c r="I194" i="1" s="1"/>
  <c r="I195" i="1" s="1"/>
  <c r="I239" i="1" s="1"/>
  <c r="I241" i="1" s="1"/>
  <c r="I243" i="1" s="1"/>
  <c r="I244" i="1" s="1"/>
  <c r="I288" i="1" s="1"/>
  <c r="I290" i="1" s="1"/>
  <c r="I292" i="1" s="1"/>
  <c r="I293" i="1" s="1"/>
  <c r="I337" i="1" s="1"/>
  <c r="I339" i="1" s="1"/>
  <c r="I341" i="1" s="1"/>
  <c r="I342" i="1" s="1"/>
  <c r="I386" i="1" s="1"/>
  <c r="I388" i="1" s="1"/>
  <c r="I390" i="1" s="1"/>
  <c r="I391" i="1" s="1"/>
  <c r="I435" i="1" s="1"/>
  <c r="I437" i="1" s="1"/>
  <c r="I439" i="1" s="1"/>
  <c r="I440" i="1" s="1"/>
  <c r="I484" i="1" s="1"/>
  <c r="I486" i="1" s="1"/>
  <c r="I488" i="1" s="1"/>
  <c r="I489" i="1" s="1"/>
  <c r="I533" i="1" s="1"/>
  <c r="I535" i="1" s="1"/>
  <c r="I537" i="1" s="1"/>
  <c r="I538" i="1" s="1"/>
  <c r="I582" i="1" s="1"/>
  <c r="I584" i="1" s="1"/>
  <c r="I586" i="1" s="1"/>
  <c r="I587" i="1" s="1"/>
  <c r="I631" i="1" s="1"/>
  <c r="I633" i="1" s="1"/>
  <c r="I635" i="1" s="1"/>
  <c r="I636" i="1" s="1"/>
  <c r="I680" i="1" s="1"/>
  <c r="I682" i="1" s="1"/>
  <c r="I684" i="1" s="1"/>
  <c r="I685" i="1" s="1"/>
  <c r="I729" i="1" s="1"/>
  <c r="I731" i="1" s="1"/>
  <c r="I733" i="1" s="1"/>
  <c r="I734" i="1" s="1"/>
  <c r="I778" i="1" s="1"/>
  <c r="I780" i="1" s="1"/>
  <c r="I782" i="1" s="1"/>
  <c r="I783" i="1" s="1"/>
  <c r="I827" i="1" s="1"/>
  <c r="I829" i="1" s="1"/>
  <c r="I831" i="1" s="1"/>
  <c r="I832" i="1" s="1"/>
  <c r="I876" i="1" s="1"/>
  <c r="I878" i="1" s="1"/>
  <c r="I880" i="1" s="1"/>
  <c r="I881" i="1" s="1"/>
  <c r="I925" i="1" s="1"/>
  <c r="I927" i="1" s="1"/>
  <c r="I929" i="1" s="1"/>
  <c r="I930" i="1" s="1"/>
  <c r="I974" i="1" s="1"/>
  <c r="I976" i="1" s="1"/>
  <c r="I978" i="1" s="1"/>
  <c r="I979" i="1" s="1"/>
  <c r="I1023" i="1" s="1"/>
  <c r="I1025" i="1" s="1"/>
  <c r="I1027" i="1" s="1"/>
  <c r="I1028" i="1" s="1"/>
  <c r="I1072" i="1" s="1"/>
  <c r="I1074" i="1" s="1"/>
  <c r="I1076" i="1" s="1"/>
  <c r="I1077" i="1" s="1"/>
  <c r="I1121" i="1" s="1"/>
  <c r="I1123" i="1" s="1"/>
  <c r="I1125" i="1" s="1"/>
  <c r="I1126" i="1" s="1"/>
  <c r="I1170" i="1" s="1"/>
  <c r="I1172" i="1" s="1"/>
  <c r="I1174" i="1" s="1"/>
  <c r="I1175" i="1" s="1"/>
  <c r="I1219" i="1" s="1"/>
  <c r="I1221" i="1" s="1"/>
  <c r="I1223" i="1" s="1"/>
  <c r="I1224" i="1" s="1"/>
  <c r="I1268" i="1" s="1"/>
  <c r="I1270" i="1" s="1"/>
  <c r="I1272" i="1" s="1"/>
  <c r="I1273" i="1" s="1"/>
  <c r="C106" i="1"/>
  <c r="C107" i="1" s="1"/>
  <c r="C108" i="1" s="1"/>
  <c r="C109" i="1" s="1"/>
  <c r="C110" i="1" s="1"/>
  <c r="C111" i="1" s="1"/>
  <c r="C112" i="1" s="1"/>
  <c r="C113" i="1" s="1"/>
  <c r="C114" i="1" s="1"/>
  <c r="C115" i="1" s="1"/>
  <c r="B191" i="1"/>
  <c r="D191" i="1" s="1"/>
  <c r="F191" i="1" s="1"/>
  <c r="B193" i="1" s="1"/>
  <c r="F193" i="1" s="1"/>
  <c r="I191" i="1" s="1"/>
  <c r="H1336" i="1" a="1"/>
  <c r="H1336" i="1" s="1"/>
  <c r="G1336" i="1" s="1"/>
  <c r="C254" i="1"/>
  <c r="C255" i="1" s="1"/>
  <c r="C256" i="1" s="1"/>
  <c r="C257" i="1" s="1"/>
  <c r="B289" i="1"/>
  <c r="D289" i="1" s="1"/>
  <c r="F289" i="1" s="1"/>
  <c r="B291" i="1" s="1"/>
  <c r="F291" i="1" s="1"/>
  <c r="I289" i="1" s="1"/>
  <c r="B387" i="1"/>
  <c r="D387" i="1" s="1"/>
  <c r="F387" i="1" s="1"/>
  <c r="B389" i="1" s="1"/>
  <c r="F389" i="1" s="1"/>
  <c r="I387" i="1" s="1"/>
  <c r="E1344" i="1" a="1"/>
  <c r="E1344" i="1" s="1"/>
  <c r="C449" i="1"/>
  <c r="C502" i="1"/>
  <c r="C550" i="1"/>
  <c r="C598" i="1"/>
  <c r="F632" i="1"/>
  <c r="B634" i="1" s="1"/>
  <c r="F634" i="1" s="1"/>
  <c r="I632" i="1" s="1"/>
  <c r="H1365" i="1" a="1"/>
  <c r="H1365" i="1" s="1"/>
  <c r="G1365" i="1" s="1"/>
  <c r="E1370" i="1" a="1"/>
  <c r="E1370" i="1" s="1"/>
  <c r="C891" i="1"/>
  <c r="E1374" i="1" a="1"/>
  <c r="E1374" i="1" s="1"/>
  <c r="C939" i="1"/>
  <c r="C940" i="1" s="1"/>
  <c r="C941" i="1" s="1"/>
  <c r="C942" i="1" s="1"/>
  <c r="F1122" i="1"/>
  <c r="B1124" i="1" s="1"/>
  <c r="F1124" i="1" s="1"/>
  <c r="I1122" i="1" s="1"/>
  <c r="H1382" i="1" a="1"/>
  <c r="H1382" i="1" s="1"/>
  <c r="G1382" i="1" s="1"/>
  <c r="E1305" i="1"/>
  <c r="F1308" i="1" s="1"/>
  <c r="H1305" i="1"/>
  <c r="F1310" i="1" s="1"/>
  <c r="H1381" i="1" a="1"/>
  <c r="H1381" i="1" s="1"/>
  <c r="G1381" i="1" s="1"/>
  <c r="H1387" i="1" a="1"/>
  <c r="H1387" i="1" s="1"/>
  <c r="G1387" i="1"/>
  <c r="H1391" i="1" a="1"/>
  <c r="H1391" i="1" s="1"/>
  <c r="G1391" i="1"/>
  <c r="H1395" i="1" a="1"/>
  <c r="H1395" i="1" s="1"/>
  <c r="G1395" i="1"/>
  <c r="B436" i="1"/>
  <c r="D436" i="1" s="1"/>
  <c r="F436" i="1" s="1"/>
  <c r="B438" i="1" s="1"/>
  <c r="F438" i="1" s="1"/>
  <c r="I436" i="1" s="1"/>
  <c r="B534" i="1"/>
  <c r="D534" i="1" s="1"/>
  <c r="F534" i="1" s="1"/>
  <c r="B536" i="1" s="1"/>
  <c r="F536" i="1" s="1"/>
  <c r="I534" i="1" s="1"/>
  <c r="B730" i="1"/>
  <c r="D730" i="1" s="1"/>
  <c r="F730" i="1" s="1"/>
  <c r="B732" i="1" s="1"/>
  <c r="F732" i="1" s="1"/>
  <c r="I730" i="1" s="1"/>
  <c r="B828" i="1"/>
  <c r="D828" i="1" s="1"/>
  <c r="F828" i="1" s="1"/>
  <c r="B830" i="1" s="1"/>
  <c r="F830" i="1" s="1"/>
  <c r="I828" i="1" s="1"/>
  <c r="B926" i="1"/>
  <c r="D926" i="1" s="1"/>
  <c r="F926" i="1" s="1"/>
  <c r="B928" i="1" s="1"/>
  <c r="F928" i="1" s="1"/>
  <c r="I926" i="1" s="1"/>
  <c r="H1375" i="1" a="1"/>
  <c r="H1375" i="1" s="1"/>
  <c r="G1375" i="1" s="1"/>
  <c r="B1024" i="1"/>
  <c r="D1024" i="1" s="1"/>
  <c r="F1024" i="1" s="1"/>
  <c r="B1026" i="1" s="1"/>
  <c r="F1026" i="1" s="1"/>
  <c r="I1024" i="1" s="1"/>
  <c r="B1220" i="1"/>
  <c r="D1220" i="1" s="1"/>
  <c r="F1220" i="1" s="1"/>
  <c r="B1222" i="1" s="1"/>
  <c r="F1222" i="1" s="1"/>
  <c r="I1220" i="1" s="1"/>
  <c r="H1385" i="1" a="1"/>
  <c r="H1385" i="1" s="1"/>
  <c r="G1385" i="1"/>
  <c r="H1389" i="1" a="1"/>
  <c r="H1389" i="1" s="1"/>
  <c r="G1389" i="1"/>
  <c r="H1393" i="1" a="1"/>
  <c r="H1393" i="1" s="1"/>
  <c r="G1393" i="1"/>
  <c r="H1397" i="1" a="1"/>
  <c r="H1397" i="1" s="1"/>
  <c r="G1397" i="1"/>
  <c r="H1376" i="1" a="1"/>
  <c r="H1376" i="1" s="1"/>
  <c r="G1376" i="1" s="1"/>
  <c r="H1380" i="1" a="1"/>
  <c r="H1380" i="1" s="1"/>
  <c r="G1380" i="1" s="1"/>
  <c r="H1386" i="1" a="1"/>
  <c r="H1386" i="1" s="1"/>
  <c r="H1388" i="1" a="1"/>
  <c r="H1388" i="1" s="1"/>
  <c r="H1390" i="1" a="1"/>
  <c r="H1390" i="1" s="1"/>
  <c r="H1392" i="1" a="1"/>
  <c r="H1392" i="1" s="1"/>
  <c r="H1394" i="1" a="1"/>
  <c r="H1394" i="1" s="1"/>
  <c r="H1396" i="1" a="1"/>
  <c r="H1396" i="1" s="1"/>
  <c r="H1398" i="1" a="1"/>
  <c r="H1398" i="1" s="1"/>
  <c r="G1399" i="1"/>
  <c r="H1400" i="1" a="1"/>
  <c r="H1400" i="1" s="1"/>
  <c r="G1401" i="1"/>
  <c r="H1402" i="1" a="1"/>
  <c r="H1402" i="1" s="1"/>
  <c r="G1403" i="1"/>
  <c r="H1404" i="1" a="1"/>
  <c r="H1404" i="1" s="1"/>
  <c r="G1405" i="1"/>
  <c r="H1406" i="1" a="1"/>
  <c r="H1406" i="1" s="1"/>
  <c r="G1407" i="1"/>
  <c r="H1408" i="1" a="1"/>
  <c r="H1408" i="1" s="1"/>
  <c r="G1409" i="1"/>
  <c r="H1410" i="1" a="1"/>
  <c r="H1410" i="1" s="1"/>
  <c r="G1411" i="1"/>
  <c r="H1412" i="1" a="1"/>
  <c r="H1412" i="1" s="1"/>
  <c r="G1413" i="1"/>
  <c r="H1414" i="1" a="1"/>
  <c r="H1414" i="1" s="1"/>
  <c r="G1415" i="1"/>
  <c r="H1416" i="1" a="1"/>
  <c r="H1416" i="1" s="1"/>
  <c r="G1417" i="1"/>
  <c r="H1418" i="1" a="1"/>
  <c r="H1418" i="1" s="1"/>
  <c r="G1419" i="1"/>
  <c r="H1420" i="1" a="1"/>
  <c r="H1420" i="1" s="1"/>
  <c r="G1421" i="1"/>
  <c r="H1422" i="1" a="1"/>
  <c r="H1422" i="1" s="1"/>
  <c r="G1423" i="1"/>
  <c r="H1424" i="1" a="1"/>
  <c r="H1424" i="1" s="1"/>
  <c r="G1425" i="1"/>
  <c r="H1426" i="1" a="1"/>
  <c r="H1426" i="1" s="1"/>
  <c r="G1427" i="1"/>
  <c r="H1428" i="1" a="1"/>
  <c r="H1428" i="1" s="1"/>
  <c r="G1429" i="1"/>
  <c r="H1430" i="1" a="1"/>
  <c r="H1430" i="1" s="1"/>
  <c r="G1431" i="1"/>
  <c r="H1432" i="1" a="1"/>
  <c r="H1432" i="1" s="1"/>
  <c r="G1433" i="1"/>
  <c r="H1434" i="1" a="1"/>
  <c r="H1434" i="1" s="1"/>
  <c r="G1435" i="1"/>
  <c r="H1436" i="1" a="1"/>
  <c r="H1436" i="1" s="1"/>
  <c r="G1437" i="1"/>
  <c r="H1438" i="1" a="1"/>
  <c r="H1438" i="1" s="1"/>
  <c r="G1439" i="1"/>
  <c r="H1440" i="1" a="1"/>
  <c r="H1440" i="1" s="1"/>
  <c r="G1441" i="1"/>
  <c r="H1442" i="1" a="1"/>
  <c r="H1442" i="1" s="1"/>
  <c r="G1443" i="1"/>
  <c r="H1444" i="1" a="1"/>
  <c r="H1444" i="1" s="1"/>
  <c r="G1445" i="1"/>
  <c r="G1447" i="1"/>
  <c r="H1447" i="1" a="1"/>
  <c r="H1447" i="1" s="1"/>
  <c r="G1449" i="1"/>
  <c r="H1449" i="1" a="1"/>
  <c r="H1449" i="1" s="1"/>
  <c r="G1451" i="1"/>
  <c r="H1451" i="1" a="1"/>
  <c r="H1451" i="1" s="1"/>
  <c r="G1453" i="1"/>
  <c r="H1453" i="1" a="1"/>
  <c r="H1453" i="1" s="1"/>
  <c r="G1446" i="1"/>
  <c r="G1448" i="1"/>
  <c r="G1450" i="1"/>
  <c r="G1452" i="1"/>
  <c r="G1454" i="1"/>
  <c r="H1455" i="1" a="1"/>
  <c r="H1455" i="1" s="1"/>
  <c r="G1456" i="1"/>
  <c r="H1457" i="1" a="1"/>
  <c r="H1457" i="1" s="1"/>
  <c r="G1458" i="1"/>
  <c r="H1459" i="1" a="1"/>
  <c r="H1459" i="1" s="1"/>
  <c r="G1460" i="1"/>
  <c r="H1461" i="1" a="1"/>
  <c r="H1461" i="1" s="1"/>
  <c r="G1462" i="1"/>
  <c r="H1463" i="1" a="1"/>
  <c r="H1463" i="1" s="1"/>
  <c r="G1464" i="1"/>
  <c r="H1465" i="1" a="1"/>
  <c r="H1465" i="1" s="1"/>
  <c r="G1466" i="1"/>
  <c r="H1467" i="1" a="1"/>
  <c r="H1467" i="1" s="1"/>
  <c r="G1468" i="1"/>
  <c r="H1469" i="1" a="1"/>
  <c r="H1469" i="1" s="1"/>
  <c r="G1470" i="1"/>
  <c r="H1471" i="1" a="1"/>
  <c r="H1471" i="1" s="1"/>
  <c r="G1472" i="1"/>
  <c r="H1473" i="1" a="1"/>
  <c r="H1473" i="1" s="1"/>
  <c r="K1350" i="2" l="1"/>
  <c r="J1350" i="2"/>
  <c r="M1350" i="2" s="1" a="1"/>
  <c r="M1350" i="2" s="1"/>
  <c r="K1336" i="2"/>
  <c r="J1336" i="2"/>
  <c r="M1336" i="2" s="1" a="1"/>
  <c r="M1336" i="2" s="1"/>
  <c r="K1353" i="2"/>
  <c r="J1353" i="2"/>
  <c r="M1353" i="2" s="1" a="1"/>
  <c r="M1353" i="2" s="1"/>
  <c r="K1331" i="2"/>
  <c r="J1331" i="2"/>
  <c r="M1331" i="2" s="1" a="1"/>
  <c r="M1331" i="2" s="1"/>
  <c r="K1357" i="2"/>
  <c r="J1357" i="2"/>
  <c r="M1357" i="2" s="1" a="1"/>
  <c r="M1357" i="2" s="1"/>
  <c r="K1337" i="2"/>
  <c r="J1337" i="2"/>
  <c r="M1337" i="2" s="1" a="1"/>
  <c r="M1337" i="2" s="1"/>
  <c r="H1342" i="2" a="1"/>
  <c r="H1342" i="2" s="1"/>
  <c r="G1342" i="2" s="1"/>
  <c r="B1305" i="2"/>
  <c r="C1308" i="2" s="1"/>
  <c r="H1352" i="2" a="1"/>
  <c r="H1352" i="2" s="1"/>
  <c r="G1352" i="2"/>
  <c r="H1343" i="2" a="1"/>
  <c r="H1343" i="2" s="1"/>
  <c r="G1343" i="2" s="1"/>
  <c r="E1335" i="2" a="1"/>
  <c r="E1335" i="2" s="1"/>
  <c r="C206" i="2"/>
  <c r="C207" i="2" s="1"/>
  <c r="F1309" i="2"/>
  <c r="C1309" i="2"/>
  <c r="F1311" i="2"/>
  <c r="I94" i="2"/>
  <c r="I96" i="2" s="1"/>
  <c r="I97" i="2" s="1"/>
  <c r="I141" i="2" s="1"/>
  <c r="I143" i="2" s="1"/>
  <c r="I145" i="2" s="1"/>
  <c r="I146" i="2" s="1"/>
  <c r="I190" i="2" s="1"/>
  <c r="I192" i="2" s="1"/>
  <c r="I194" i="2" s="1"/>
  <c r="I195" i="2" s="1"/>
  <c r="I239" i="2" s="1"/>
  <c r="I241" i="2" s="1"/>
  <c r="I243" i="2" s="1"/>
  <c r="I244" i="2" s="1"/>
  <c r="I288" i="2" s="1"/>
  <c r="I290" i="2" s="1"/>
  <c r="I292" i="2" s="1"/>
  <c r="I293" i="2" s="1"/>
  <c r="I337" i="2" s="1"/>
  <c r="I339" i="2" s="1"/>
  <c r="I341" i="2" s="1"/>
  <c r="I342" i="2" s="1"/>
  <c r="I386" i="2" s="1"/>
  <c r="I388" i="2" s="1"/>
  <c r="I390" i="2" s="1"/>
  <c r="I391" i="2" s="1"/>
  <c r="I435" i="2" s="1"/>
  <c r="I437" i="2" s="1"/>
  <c r="I439" i="2" s="1"/>
  <c r="I440" i="2" s="1"/>
  <c r="I484" i="2" s="1"/>
  <c r="I486" i="2" s="1"/>
  <c r="I488" i="2" s="1"/>
  <c r="I489" i="2" s="1"/>
  <c r="I533" i="2" s="1"/>
  <c r="I535" i="2" s="1"/>
  <c r="I537" i="2" s="1"/>
  <c r="I538" i="2" s="1"/>
  <c r="I582" i="2" s="1"/>
  <c r="I584" i="2" s="1"/>
  <c r="I586" i="2" s="1"/>
  <c r="I587" i="2" s="1"/>
  <c r="I631" i="2" s="1"/>
  <c r="I633" i="2" s="1"/>
  <c r="I635" i="2" s="1"/>
  <c r="I636" i="2" s="1"/>
  <c r="I680" i="2" s="1"/>
  <c r="I682" i="2" s="1"/>
  <c r="I684" i="2" s="1"/>
  <c r="I685" i="2" s="1"/>
  <c r="I729" i="2" s="1"/>
  <c r="I731" i="2" s="1"/>
  <c r="I733" i="2" s="1"/>
  <c r="I734" i="2" s="1"/>
  <c r="I778" i="2" s="1"/>
  <c r="I780" i="2" s="1"/>
  <c r="I782" i="2" s="1"/>
  <c r="I783" i="2" s="1"/>
  <c r="I827" i="2" s="1"/>
  <c r="I829" i="2" s="1"/>
  <c r="I831" i="2" s="1"/>
  <c r="I832" i="2" s="1"/>
  <c r="I876" i="2" s="1"/>
  <c r="I878" i="2" s="1"/>
  <c r="I880" i="2" s="1"/>
  <c r="I881" i="2" s="1"/>
  <c r="I925" i="2" s="1"/>
  <c r="I927" i="2" s="1"/>
  <c r="I929" i="2" s="1"/>
  <c r="I930" i="2" s="1"/>
  <c r="I974" i="2" s="1"/>
  <c r="I976" i="2" s="1"/>
  <c r="I978" i="2" s="1"/>
  <c r="I979" i="2" s="1"/>
  <c r="I1023" i="2" s="1"/>
  <c r="I1025" i="2" s="1"/>
  <c r="I1027" i="2" s="1"/>
  <c r="I1028" i="2" s="1"/>
  <c r="I1072" i="2" s="1"/>
  <c r="I1074" i="2" s="1"/>
  <c r="I1076" i="2" s="1"/>
  <c r="I1077" i="2" s="1"/>
  <c r="I1121" i="2" s="1"/>
  <c r="I1123" i="2" s="1"/>
  <c r="I1125" i="2" s="1"/>
  <c r="I1126" i="2" s="1"/>
  <c r="I1170" i="2" s="1"/>
  <c r="I1172" i="2" s="1"/>
  <c r="I1174" i="2" s="1"/>
  <c r="I1175" i="2" s="1"/>
  <c r="I1219" i="2" s="1"/>
  <c r="I1221" i="2" s="1"/>
  <c r="I1223" i="2" s="1"/>
  <c r="I1224" i="2" s="1"/>
  <c r="I1268" i="2" s="1"/>
  <c r="I1270" i="2" s="1"/>
  <c r="I1272" i="2" s="1"/>
  <c r="I1273" i="2" s="1"/>
  <c r="E1326" i="2" a="1"/>
  <c r="E1326" i="2" s="1"/>
  <c r="C11" i="2"/>
  <c r="C12" i="2" s="1"/>
  <c r="C13" i="2" s="1"/>
  <c r="C14" i="2" s="1"/>
  <c r="C15" i="2" s="1"/>
  <c r="C16" i="2" s="1"/>
  <c r="C17" i="2" s="1"/>
  <c r="C18" i="2" s="1"/>
  <c r="G1353" i="2"/>
  <c r="H1353" i="2" a="1"/>
  <c r="H1353" i="2" s="1"/>
  <c r="E1347" i="2" a="1"/>
  <c r="E1347" i="2" s="1"/>
  <c r="C649" i="2"/>
  <c r="E1344" i="2" a="1"/>
  <c r="E1344" i="2" s="1"/>
  <c r="C602" i="2"/>
  <c r="C603" i="2" s="1"/>
  <c r="C604" i="2" s="1"/>
  <c r="H1334" i="2" a="1"/>
  <c r="H1334" i="2" s="1"/>
  <c r="G1334" i="2" s="1"/>
  <c r="E1331" i="2" a="1"/>
  <c r="E1331" i="2" s="1"/>
  <c r="C110" i="2"/>
  <c r="C111" i="2" s="1"/>
  <c r="G1341" i="2"/>
  <c r="H1341" i="2" a="1"/>
  <c r="H1341" i="2" s="1"/>
  <c r="G1325" i="2"/>
  <c r="H1325" i="2" a="1"/>
  <c r="H1325" i="2" s="1"/>
  <c r="H1346" i="2" a="1"/>
  <c r="H1346" i="2" s="1"/>
  <c r="G1346" i="2" s="1"/>
  <c r="H1330" i="2" a="1"/>
  <c r="H1330" i="2" s="1"/>
  <c r="G1330" i="2" s="1"/>
  <c r="H1338" i="2" a="1"/>
  <c r="H1338" i="2" s="1"/>
  <c r="G1338" i="2" s="1"/>
  <c r="G1333" i="2"/>
  <c r="H1333" i="2" a="1"/>
  <c r="H1333" i="2" s="1"/>
  <c r="H1370" i="1" a="1"/>
  <c r="H1370" i="1" s="1"/>
  <c r="G1370" i="1" s="1"/>
  <c r="E1358" i="1" a="1"/>
  <c r="E1358" i="1" s="1"/>
  <c r="C599" i="1"/>
  <c r="C600" i="1" s="1"/>
  <c r="C601" i="1" s="1"/>
  <c r="C503" i="1"/>
  <c r="C504" i="1" s="1"/>
  <c r="C505" i="1" s="1"/>
  <c r="C506" i="1" s="1"/>
  <c r="E1352" i="1" s="1" a="1"/>
  <c r="E1352" i="1" s="1"/>
  <c r="E1351" i="1" a="1"/>
  <c r="E1351" i="1" s="1"/>
  <c r="H1327" i="1" a="1"/>
  <c r="H1327" i="1" s="1"/>
  <c r="G1327" i="1" s="1"/>
  <c r="H1378" i="1" a="1"/>
  <c r="H1378" i="1" s="1"/>
  <c r="G1378" i="1" s="1"/>
  <c r="E1361" i="1" a="1"/>
  <c r="E1361" i="1" s="1"/>
  <c r="C649" i="1"/>
  <c r="H1343" i="1" a="1"/>
  <c r="H1343" i="1" s="1"/>
  <c r="G1343" i="1" s="1"/>
  <c r="H1341" i="1" a="1"/>
  <c r="H1341" i="1" s="1"/>
  <c r="G1341" i="1" s="1"/>
  <c r="E1335" i="1" a="1"/>
  <c r="E1335" i="1" s="1"/>
  <c r="C210" i="1"/>
  <c r="E1333" i="1" a="1"/>
  <c r="E1333" i="1" s="1"/>
  <c r="C167" i="1"/>
  <c r="E1329" i="1" a="1"/>
  <c r="E1329" i="1" s="1"/>
  <c r="C60" i="1"/>
  <c r="C61" i="1" s="1"/>
  <c r="C62" i="1" s="1"/>
  <c r="C63" i="1" s="1"/>
  <c r="C64" i="1" s="1"/>
  <c r="H1325" i="1" a="1"/>
  <c r="H1325" i="1" s="1"/>
  <c r="G1325" i="1" s="1"/>
  <c r="H1383" i="1" a="1"/>
  <c r="H1383" i="1" s="1"/>
  <c r="G1383" i="1" s="1"/>
  <c r="H1377" i="1" a="1"/>
  <c r="H1377" i="1" s="1"/>
  <c r="G1377" i="1" s="1"/>
  <c r="H1367" i="1" a="1"/>
  <c r="H1367" i="1" s="1"/>
  <c r="G1367" i="1" s="1"/>
  <c r="G1374" i="1"/>
  <c r="H1374" i="1" a="1"/>
  <c r="H1374" i="1" s="1"/>
  <c r="G1344" i="1"/>
  <c r="H1344" i="1" a="1"/>
  <c r="H1344" i="1" s="1"/>
  <c r="F1317" i="1"/>
  <c r="G1308" i="1"/>
  <c r="H1309" i="1" s="1"/>
  <c r="I1309" i="1" s="1"/>
  <c r="E1371" i="1" a="1"/>
  <c r="E1371" i="1" s="1"/>
  <c r="C892" i="1"/>
  <c r="C893" i="1" s="1"/>
  <c r="E1354" i="1" a="1"/>
  <c r="E1354" i="1" s="1"/>
  <c r="C551" i="1"/>
  <c r="C552" i="1" s="1"/>
  <c r="C553" i="1" s="1"/>
  <c r="C554" i="1" s="1"/>
  <c r="E1345" i="1" a="1"/>
  <c r="E1345" i="1" s="1"/>
  <c r="C450" i="1"/>
  <c r="E1338" i="1" a="1"/>
  <c r="E1338" i="1" s="1"/>
  <c r="C258" i="1"/>
  <c r="C259" i="1" s="1"/>
  <c r="E1379" i="1" a="1"/>
  <c r="E1379" i="1" s="1"/>
  <c r="C1145" i="1"/>
  <c r="C1146" i="1" s="1"/>
  <c r="F1320" i="1"/>
  <c r="F1321" i="1" s="1"/>
  <c r="F1322" i="1" s="1"/>
  <c r="H1366" i="1" a="1"/>
  <c r="H1366" i="1" s="1"/>
  <c r="G1366" i="1" s="1"/>
  <c r="H1360" i="1" a="1"/>
  <c r="H1360" i="1" s="1"/>
  <c r="G1360" i="1" s="1"/>
  <c r="H1342" i="1" a="1"/>
  <c r="H1342" i="1" s="1"/>
  <c r="G1342" i="1" s="1"/>
  <c r="H1340" i="1" a="1"/>
  <c r="H1340" i="1" s="1"/>
  <c r="G1340" i="1" s="1"/>
  <c r="H1334" i="1" a="1"/>
  <c r="H1334" i="1" s="1"/>
  <c r="G1334" i="1" s="1"/>
  <c r="H1332" i="1" a="1"/>
  <c r="H1332" i="1" s="1"/>
  <c r="G1332" i="1" s="1"/>
  <c r="H1328" i="1" a="1"/>
  <c r="H1328" i="1" s="1"/>
  <c r="G1328" i="1" s="1"/>
  <c r="E1326" i="1" a="1"/>
  <c r="E1326" i="1" s="1"/>
  <c r="C13" i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E1384" i="1" a="1"/>
  <c r="E1384" i="1" s="1"/>
  <c r="C1244" i="1"/>
  <c r="E1368" i="1" a="1"/>
  <c r="E1368" i="1" s="1"/>
  <c r="C753" i="1"/>
  <c r="C754" i="1" s="1"/>
  <c r="C755" i="1" s="1"/>
  <c r="C756" i="1" s="1"/>
  <c r="E1369" i="1" s="1" a="1"/>
  <c r="E1369" i="1" s="1"/>
  <c r="K1332" i="2" l="1"/>
  <c r="J1332" i="2"/>
  <c r="M1332" i="2" s="1" a="1"/>
  <c r="M1332" i="2" s="1"/>
  <c r="K1340" i="2"/>
  <c r="J1340" i="2"/>
  <c r="M1340" i="2" s="1" a="1"/>
  <c r="M1340" i="2" s="1"/>
  <c r="K1360" i="2"/>
  <c r="J1360" i="2"/>
  <c r="M1360" i="2" s="1" a="1"/>
  <c r="M1360" i="2" s="1"/>
  <c r="K1343" i="2"/>
  <c r="J1343" i="2"/>
  <c r="M1343" i="2" s="1" a="1"/>
  <c r="M1343" i="2" s="1"/>
  <c r="K1328" i="2"/>
  <c r="J1328" i="2"/>
  <c r="M1328" i="2" s="1" a="1"/>
  <c r="M1328" i="2" s="1"/>
  <c r="K1334" i="2"/>
  <c r="J1334" i="2"/>
  <c r="M1334" i="2" s="1" a="1"/>
  <c r="M1334" i="2" s="1"/>
  <c r="K1342" i="2"/>
  <c r="J1342" i="2"/>
  <c r="M1342" i="2" s="1" a="1"/>
  <c r="M1342" i="2" s="1"/>
  <c r="K1341" i="2"/>
  <c r="J1341" i="2"/>
  <c r="M1341" i="2" s="1" a="1"/>
  <c r="M1341" i="2" s="1"/>
  <c r="K1344" i="2"/>
  <c r="J1344" i="2"/>
  <c r="M1344" i="2" s="1" a="1"/>
  <c r="M1344" i="2" s="1"/>
  <c r="M1325" i="2" a="1"/>
  <c r="M1325" i="2" s="1"/>
  <c r="K1325" i="2"/>
  <c r="K1327" i="2"/>
  <c r="J1327" i="2"/>
  <c r="M1327" i="2" s="1" a="1"/>
  <c r="M1327" i="2" s="1"/>
  <c r="H1347" i="2" a="1"/>
  <c r="H1347" i="2" s="1"/>
  <c r="G1347" i="2" s="1"/>
  <c r="H1335" i="2" a="1"/>
  <c r="H1335" i="2" s="1"/>
  <c r="G1335" i="2" s="1"/>
  <c r="H1331" i="2" a="1"/>
  <c r="H1331" i="2" s="1"/>
  <c r="G1331" i="2" s="1"/>
  <c r="H1344" i="2" a="1"/>
  <c r="H1344" i="2" s="1"/>
  <c r="G1344" i="2"/>
  <c r="H1326" i="2" a="1"/>
  <c r="H1326" i="2" s="1"/>
  <c r="G1326" i="2"/>
  <c r="F1312" i="2"/>
  <c r="E1332" i="2" a="1"/>
  <c r="E1332" i="2" s="1"/>
  <c r="C112" i="2"/>
  <c r="C113" i="2" s="1"/>
  <c r="E1345" i="2" a="1"/>
  <c r="E1345" i="2" s="1"/>
  <c r="C605" i="2"/>
  <c r="E1348" i="2" a="1"/>
  <c r="E1348" i="2" s="1"/>
  <c r="C650" i="2"/>
  <c r="C651" i="2" s="1"/>
  <c r="C652" i="2" s="1"/>
  <c r="C653" i="2" s="1"/>
  <c r="C654" i="2" s="1"/>
  <c r="E1327" i="2" a="1"/>
  <c r="E1327" i="2" s="1"/>
  <c r="C19" i="2"/>
  <c r="C20" i="2" s="1"/>
  <c r="C21" i="2" s="1"/>
  <c r="C22" i="2" s="1"/>
  <c r="E1336" i="2" a="1"/>
  <c r="E1336" i="2" s="1"/>
  <c r="C208" i="2"/>
  <c r="C209" i="2" s="1"/>
  <c r="C1312" i="2"/>
  <c r="H1369" i="1" a="1"/>
  <c r="H1369" i="1" s="1"/>
  <c r="G1369" i="1" s="1"/>
  <c r="H1338" i="1" a="1"/>
  <c r="H1338" i="1" s="1"/>
  <c r="G1338" i="1" s="1"/>
  <c r="H1354" i="1" a="1"/>
  <c r="H1354" i="1" s="1"/>
  <c r="G1354" i="1" s="1"/>
  <c r="H1329" i="1" a="1"/>
  <c r="H1329" i="1" s="1"/>
  <c r="G1329" i="1" s="1"/>
  <c r="H1368" i="1" a="1"/>
  <c r="H1368" i="1" s="1"/>
  <c r="G1368" i="1" s="1"/>
  <c r="H1384" i="1" a="1"/>
  <c r="H1384" i="1" s="1"/>
  <c r="G1384" i="1" s="1"/>
  <c r="H1326" i="1" a="1"/>
  <c r="H1326" i="1" s="1"/>
  <c r="G1326" i="1" s="1"/>
  <c r="E1339" i="1" a="1"/>
  <c r="E1339" i="1" s="1"/>
  <c r="C260" i="1"/>
  <c r="C261" i="1" s="1"/>
  <c r="C262" i="1" s="1"/>
  <c r="C263" i="1" s="1"/>
  <c r="C264" i="1" s="1"/>
  <c r="E1346" i="1" a="1"/>
  <c r="E1346" i="1" s="1"/>
  <c r="C451" i="1"/>
  <c r="C555" i="1"/>
  <c r="C556" i="1" s="1"/>
  <c r="E1355" i="1" a="1"/>
  <c r="E1355" i="1" s="1"/>
  <c r="E1372" i="1" a="1"/>
  <c r="E1372" i="1" s="1"/>
  <c r="C894" i="1"/>
  <c r="C895" i="1" s="1"/>
  <c r="E1330" i="1" a="1"/>
  <c r="E1330" i="1" s="1"/>
  <c r="C65" i="1"/>
  <c r="C66" i="1" s="1"/>
  <c r="C67" i="1" s="1"/>
  <c r="C68" i="1" s="1"/>
  <c r="C69" i="1" s="1"/>
  <c r="C70" i="1" s="1"/>
  <c r="C71" i="1" s="1"/>
  <c r="E1362" i="1" a="1"/>
  <c r="E1362" i="1" s="1"/>
  <c r="C650" i="1"/>
  <c r="C651" i="1" s="1"/>
  <c r="C652" i="1" s="1"/>
  <c r="C653" i="1" s="1"/>
  <c r="C654" i="1" s="1"/>
  <c r="C655" i="1" s="1"/>
  <c r="C656" i="1" s="1"/>
  <c r="C657" i="1" s="1"/>
  <c r="C658" i="1" s="1"/>
  <c r="H1351" i="1" a="1"/>
  <c r="H1351" i="1" s="1"/>
  <c r="G1351" i="1" s="1"/>
  <c r="E1359" i="1" a="1"/>
  <c r="E1359" i="1" s="1"/>
  <c r="C602" i="1"/>
  <c r="C603" i="1" s="1"/>
  <c r="C604" i="1" s="1"/>
  <c r="C605" i="1" s="1"/>
  <c r="C606" i="1" s="1"/>
  <c r="C607" i="1" s="1"/>
  <c r="C608" i="1" s="1"/>
  <c r="H1379" i="1" a="1"/>
  <c r="H1379" i="1" s="1"/>
  <c r="G1379" i="1" s="1"/>
  <c r="H1345" i="1" a="1"/>
  <c r="H1345" i="1" s="1"/>
  <c r="G1345" i="1" s="1"/>
  <c r="H1371" i="1" a="1"/>
  <c r="H1371" i="1" s="1"/>
  <c r="G1371" i="1" s="1"/>
  <c r="H1333" i="1" a="1"/>
  <c r="H1333" i="1" s="1"/>
  <c r="G1333" i="1" s="1"/>
  <c r="H1335" i="1" a="1"/>
  <c r="H1335" i="1" s="1"/>
  <c r="G1335" i="1" s="1"/>
  <c r="H1361" i="1" a="1"/>
  <c r="H1361" i="1" s="1"/>
  <c r="G1361" i="1" s="1"/>
  <c r="H1352" i="1" a="1"/>
  <c r="H1352" i="1" s="1"/>
  <c r="G1352" i="1" s="1"/>
  <c r="H1358" i="1" a="1"/>
  <c r="H1358" i="1" s="1"/>
  <c r="G1358" i="1" s="1"/>
  <c r="K1329" i="2" l="1"/>
  <c r="J1329" i="2"/>
  <c r="M1329" i="2" s="1" a="1"/>
  <c r="M1329" i="2" s="1"/>
  <c r="K1338" i="2"/>
  <c r="J1338" i="2"/>
  <c r="M1338" i="2" s="1" a="1"/>
  <c r="M1338" i="2" s="1"/>
  <c r="K1358" i="2"/>
  <c r="J1358" i="2"/>
  <c r="M1358" i="2" s="1" a="1"/>
  <c r="M1358" i="2" s="1"/>
  <c r="K1361" i="2"/>
  <c r="J1361" i="2"/>
  <c r="M1361" i="2" s="1" a="1"/>
  <c r="M1361" i="2" s="1"/>
  <c r="K1333" i="2"/>
  <c r="J1333" i="2"/>
  <c r="M1333" i="2" s="1" a="1"/>
  <c r="M1333" i="2" s="1"/>
  <c r="K1345" i="2"/>
  <c r="J1345" i="2"/>
  <c r="M1345" i="2" s="1" a="1"/>
  <c r="M1345" i="2" s="1"/>
  <c r="K1351" i="2"/>
  <c r="J1351" i="2"/>
  <c r="M1351" i="2" s="1" a="1"/>
  <c r="M1351" i="2" s="1"/>
  <c r="K1352" i="2"/>
  <c r="J1352" i="2"/>
  <c r="M1352" i="2" s="1" a="1"/>
  <c r="M1352" i="2" s="1"/>
  <c r="K1335" i="2"/>
  <c r="J1335" i="2"/>
  <c r="M1335" i="2" s="1" a="1"/>
  <c r="M1335" i="2" s="1"/>
  <c r="K1326" i="2"/>
  <c r="J1326" i="2"/>
  <c r="M1326" i="2" s="1" a="1"/>
  <c r="M1326" i="2" s="1"/>
  <c r="K1354" i="2"/>
  <c r="J1354" i="2"/>
  <c r="M1354" i="2" s="1" a="1"/>
  <c r="M1354" i="2" s="1"/>
  <c r="H1327" i="2" a="1"/>
  <c r="H1327" i="2" s="1"/>
  <c r="G1327" i="2" s="1"/>
  <c r="H1345" i="2" a="1"/>
  <c r="H1345" i="2" s="1"/>
  <c r="G1345" i="2" s="1"/>
  <c r="H1336" i="2" a="1"/>
  <c r="H1336" i="2" s="1"/>
  <c r="G1336" i="2"/>
  <c r="H1348" i="2" a="1"/>
  <c r="H1348" i="2" s="1"/>
  <c r="G1348" i="2"/>
  <c r="H1332" i="2" a="1"/>
  <c r="H1332" i="2" s="1"/>
  <c r="G1332" i="2" s="1"/>
  <c r="E1337" i="2" a="1"/>
  <c r="E1337" i="2" s="1"/>
  <c r="C210" i="2"/>
  <c r="C211" i="2" s="1"/>
  <c r="C212" i="2" s="1"/>
  <c r="E1328" i="2" a="1"/>
  <c r="E1328" i="2" s="1"/>
  <c r="C23" i="2"/>
  <c r="C24" i="2" s="1"/>
  <c r="E1349" i="2" a="1"/>
  <c r="E1349" i="2" s="1"/>
  <c r="C655" i="2"/>
  <c r="D1314" i="2"/>
  <c r="H1314" i="2"/>
  <c r="H1359" i="1" a="1"/>
  <c r="H1359" i="1" s="1"/>
  <c r="G1359" i="1" s="1"/>
  <c r="H1362" i="1" a="1"/>
  <c r="H1362" i="1" s="1"/>
  <c r="G1362" i="1" s="1"/>
  <c r="H1330" i="1" a="1"/>
  <c r="H1330" i="1" s="1"/>
  <c r="G1330" i="1" s="1"/>
  <c r="H1372" i="1" a="1"/>
  <c r="H1372" i="1" s="1"/>
  <c r="G1372" i="1" s="1"/>
  <c r="E1356" i="1" a="1"/>
  <c r="E1356" i="1" s="1"/>
  <c r="C557" i="1"/>
  <c r="C558" i="1" s="1"/>
  <c r="C559" i="1" s="1"/>
  <c r="C560" i="1" s="1"/>
  <c r="E1363" i="1" a="1"/>
  <c r="E1363" i="1" s="1"/>
  <c r="C659" i="1"/>
  <c r="E1373" i="1" a="1"/>
  <c r="E1373" i="1" s="1"/>
  <c r="C896" i="1"/>
  <c r="C897" i="1" s="1"/>
  <c r="C898" i="1" s="1"/>
  <c r="H1355" i="1" a="1"/>
  <c r="H1355" i="1" s="1"/>
  <c r="G1355" i="1" s="1"/>
  <c r="E1347" i="1" a="1"/>
  <c r="E1347" i="1" s="1"/>
  <c r="C452" i="1"/>
  <c r="C453" i="1" s="1"/>
  <c r="C454" i="1" s="1"/>
  <c r="C455" i="1" s="1"/>
  <c r="C456" i="1" s="1"/>
  <c r="C457" i="1" s="1"/>
  <c r="C458" i="1" s="1"/>
  <c r="C459" i="1" s="1"/>
  <c r="C460" i="1" s="1"/>
  <c r="C461" i="1" s="1"/>
  <c r="H1346" i="1" a="1"/>
  <c r="H1346" i="1" s="1"/>
  <c r="G1346" i="1" s="1"/>
  <c r="H1339" i="1" a="1"/>
  <c r="H1339" i="1" s="1"/>
  <c r="G1339" i="1" s="1"/>
  <c r="K1339" i="2" l="1"/>
  <c r="J1339" i="2"/>
  <c r="M1339" i="2" s="1" a="1"/>
  <c r="M1339" i="2" s="1"/>
  <c r="K1346" i="2"/>
  <c r="J1346" i="2"/>
  <c r="M1346" i="2" s="1" a="1"/>
  <c r="M1346" i="2" s="1"/>
  <c r="K1362" i="2"/>
  <c r="J1362" i="2"/>
  <c r="M1362" i="2" s="1" a="1"/>
  <c r="M1362" i="2" s="1"/>
  <c r="K1355" i="2"/>
  <c r="J1355" i="2"/>
  <c r="M1355" i="2" s="1" a="1"/>
  <c r="M1355" i="2" s="1"/>
  <c r="K1330" i="2"/>
  <c r="J1330" i="2"/>
  <c r="M1330" i="2" s="1" a="1"/>
  <c r="M1330" i="2" s="1"/>
  <c r="K1359" i="2"/>
  <c r="J1359" i="2"/>
  <c r="M1359" i="2" s="1" a="1"/>
  <c r="M1359" i="2" s="1"/>
  <c r="H1328" i="2" a="1"/>
  <c r="H1328" i="2" s="1"/>
  <c r="G1328" i="2" s="1"/>
  <c r="E1350" i="2" a="1"/>
  <c r="E1350" i="2" s="1"/>
  <c r="C656" i="2"/>
  <c r="C657" i="2" s="1"/>
  <c r="C658" i="2" s="1"/>
  <c r="C659" i="2" s="1"/>
  <c r="C660" i="2" s="1"/>
  <c r="G1349" i="2"/>
  <c r="H1349" i="2" a="1"/>
  <c r="H1349" i="2" s="1"/>
  <c r="G1337" i="2"/>
  <c r="H1337" i="2" a="1"/>
  <c r="H1337" i="2" s="1"/>
  <c r="H1347" i="1" a="1"/>
  <c r="H1347" i="1" s="1"/>
  <c r="G1347" i="1" s="1"/>
  <c r="H1363" i="1" a="1"/>
  <c r="H1363" i="1" s="1"/>
  <c r="G1363" i="1" s="1"/>
  <c r="E1348" i="1" a="1"/>
  <c r="E1348" i="1" s="1"/>
  <c r="C462" i="1"/>
  <c r="C463" i="1" s="1"/>
  <c r="E1364" i="1" a="1"/>
  <c r="E1364" i="1" s="1"/>
  <c r="C660" i="1"/>
  <c r="C661" i="1" s="1"/>
  <c r="C662" i="1" s="1"/>
  <c r="H1373" i="1" a="1"/>
  <c r="H1373" i="1" s="1"/>
  <c r="G1373" i="1" s="1"/>
  <c r="H1356" i="1" a="1"/>
  <c r="H1356" i="1" s="1"/>
  <c r="G1356" i="1" s="1"/>
  <c r="K1347" i="2" l="1"/>
  <c r="J1347" i="2"/>
  <c r="M1347" i="2" s="1" a="1"/>
  <c r="M1347" i="2" s="1"/>
  <c r="K1356" i="2"/>
  <c r="J1356" i="2"/>
  <c r="M1356" i="2" s="1" a="1"/>
  <c r="M1356" i="2" s="1"/>
  <c r="K1363" i="2"/>
  <c r="J1363" i="2"/>
  <c r="M1363" i="2" s="1" a="1"/>
  <c r="M1363" i="2" s="1"/>
  <c r="E1351" i="2" a="1"/>
  <c r="E1351" i="2" s="1"/>
  <c r="C661" i="2"/>
  <c r="C662" i="2" s="1"/>
  <c r="H1350" i="2" a="1"/>
  <c r="H1350" i="2" s="1"/>
  <c r="G1350" i="2" s="1"/>
  <c r="H1364" i="1" a="1"/>
  <c r="H1364" i="1" s="1"/>
  <c r="G1364" i="1" s="1"/>
  <c r="E1349" i="1" a="1"/>
  <c r="E1349" i="1" s="1"/>
  <c r="C464" i="1"/>
  <c r="C465" i="1" s="1"/>
  <c r="C466" i="1" s="1"/>
  <c r="C467" i="1" s="1"/>
  <c r="C468" i="1" s="1"/>
  <c r="G1348" i="1"/>
  <c r="H1348" i="1" a="1"/>
  <c r="H1348" i="1" s="1"/>
  <c r="K1348" i="2" l="1"/>
  <c r="J1348" i="2"/>
  <c r="M1348" i="2" s="1" a="1"/>
  <c r="M1348" i="2" s="1"/>
  <c r="K1364" i="2"/>
  <c r="J1364" i="2"/>
  <c r="M1364" i="2" s="1" a="1"/>
  <c r="M1364" i="2" s="1"/>
  <c r="H1351" i="2" a="1"/>
  <c r="H1351" i="2" s="1"/>
  <c r="G1351" i="2" s="1"/>
  <c r="H1349" i="1" a="1"/>
  <c r="H1349" i="1" s="1"/>
  <c r="G1349" i="1" s="1"/>
  <c r="K1349" i="2" l="1"/>
  <c r="J1349" i="2"/>
  <c r="M1349" i="2" s="1" a="1"/>
  <c r="M1349" i="2" s="1"/>
</calcChain>
</file>

<file path=xl/sharedStrings.xml><?xml version="1.0" encoding="utf-8"?>
<sst xmlns="http://schemas.openxmlformats.org/spreadsheetml/2006/main" count="3832" uniqueCount="186">
  <si>
    <t>DAY</t>
  </si>
  <si>
    <t>Saturday</t>
  </si>
  <si>
    <t>DATE</t>
  </si>
  <si>
    <t>المبيعات</t>
  </si>
  <si>
    <t>مبيعات على الحساب</t>
  </si>
  <si>
    <t>مقبوضات أخرى</t>
  </si>
  <si>
    <t>مصروفات</t>
  </si>
  <si>
    <t>ملاحظات</t>
  </si>
  <si>
    <t>المبلغ</t>
  </si>
  <si>
    <t>رقم الفاتورة</t>
  </si>
  <si>
    <t>رقم السند</t>
  </si>
  <si>
    <t>Sunday</t>
  </si>
  <si>
    <t>X</t>
  </si>
  <si>
    <t>Monday</t>
  </si>
  <si>
    <t>XXX</t>
  </si>
  <si>
    <t>Tuesday</t>
  </si>
  <si>
    <t>Wednesday</t>
  </si>
  <si>
    <t>Thursday</t>
  </si>
  <si>
    <t>منهل</t>
  </si>
  <si>
    <t>خليج</t>
  </si>
  <si>
    <t>النقد الموجود</t>
  </si>
  <si>
    <t>المجموع الكلي</t>
  </si>
  <si>
    <t>جملة المصروفات</t>
  </si>
  <si>
    <t>الباقي</t>
  </si>
  <si>
    <t>المرحل</t>
  </si>
  <si>
    <t>المتبقي نقدا</t>
  </si>
  <si>
    <t>صافي المبيعات</t>
  </si>
  <si>
    <t>الموجود شيكات</t>
  </si>
  <si>
    <t>تحويل</t>
  </si>
  <si>
    <t>شبكة</t>
  </si>
  <si>
    <t>المجموع</t>
  </si>
  <si>
    <t>البنك</t>
  </si>
  <si>
    <t>الفرق</t>
  </si>
  <si>
    <t>المرحل لغد</t>
  </si>
  <si>
    <t>الانماء</t>
  </si>
  <si>
    <t>الأهلي</t>
  </si>
  <si>
    <t>الراجحي</t>
  </si>
  <si>
    <t>لم يودع</t>
  </si>
  <si>
    <t>SMI</t>
  </si>
  <si>
    <t>جوس</t>
  </si>
  <si>
    <t>manhal</t>
  </si>
  <si>
    <t>jawdha</t>
  </si>
  <si>
    <t>branch2</t>
  </si>
  <si>
    <t>gwlfgaidh</t>
  </si>
  <si>
    <t>tkamel</t>
  </si>
  <si>
    <t>المبيعات the sales</t>
  </si>
  <si>
    <t>takamel</t>
  </si>
  <si>
    <t>almosiriai</t>
  </si>
  <si>
    <t>F. zammam</t>
  </si>
  <si>
    <t>مقبوضات أخرى Pay</t>
  </si>
  <si>
    <t>المجموع الكلي Total</t>
  </si>
  <si>
    <t>جملة المصروفات Payment</t>
  </si>
  <si>
    <t>الباقي Amount</t>
  </si>
  <si>
    <t>المرحل Relocated</t>
  </si>
  <si>
    <t>المتبقي نقدا CASH</t>
  </si>
  <si>
    <t>صافي المبيعات Net sales</t>
  </si>
  <si>
    <t>الموجود شيكات Check</t>
  </si>
  <si>
    <t>تحويل Bank transfer</t>
  </si>
  <si>
    <t>شبكة ATM</t>
  </si>
  <si>
    <t>المجموع Total</t>
  </si>
  <si>
    <t>البنك BANK</t>
  </si>
  <si>
    <t>الفرق Net Total</t>
  </si>
  <si>
    <t>المرحل لغد Moving to tomorrow</t>
  </si>
  <si>
    <t>bransh2</t>
  </si>
  <si>
    <t>Return invoice</t>
  </si>
  <si>
    <t>mmp</t>
  </si>
  <si>
    <t>?</t>
  </si>
  <si>
    <t>ICE</t>
  </si>
  <si>
    <t>UPS DORMMER</t>
  </si>
  <si>
    <t>bransh3</t>
  </si>
  <si>
    <t>RRR</t>
  </si>
  <si>
    <t>gulf grid</t>
  </si>
  <si>
    <t>Diesel</t>
  </si>
  <si>
    <t>Almutlak</t>
  </si>
  <si>
    <t>Albabtien</t>
  </si>
  <si>
    <t>alAttas</t>
  </si>
  <si>
    <t>Balfagih</t>
  </si>
  <si>
    <t>Almuthairy</t>
  </si>
  <si>
    <t>Rifcon</t>
  </si>
  <si>
    <t>Alutala</t>
  </si>
  <si>
    <t>Alfaris</t>
  </si>
  <si>
    <t>Shahily</t>
  </si>
  <si>
    <t>fair deal</t>
  </si>
  <si>
    <t>Almosairiey</t>
  </si>
  <si>
    <t>Takamel</t>
  </si>
  <si>
    <t>Altueajri</t>
  </si>
  <si>
    <t>M.mp</t>
  </si>
  <si>
    <t>ritirn</t>
  </si>
  <si>
    <t>Dormer</t>
  </si>
  <si>
    <t>Albaurdi</t>
  </si>
  <si>
    <t>Sadaf</t>
  </si>
  <si>
    <t>Bank dormar</t>
  </si>
  <si>
    <t>Radha</t>
  </si>
  <si>
    <t>UPS dormer</t>
  </si>
  <si>
    <t>madelest</t>
  </si>
  <si>
    <t>Guzlaan</t>
  </si>
  <si>
    <t>F.zammam</t>
  </si>
  <si>
    <t>Albuardi</t>
  </si>
  <si>
    <t>lunch</t>
  </si>
  <si>
    <t>middlest</t>
  </si>
  <si>
    <t>Almutiry</t>
  </si>
  <si>
    <t>ba abdalla</t>
  </si>
  <si>
    <t>BRZNSH2</t>
  </si>
  <si>
    <t>Albauardi</t>
  </si>
  <si>
    <t>MANHAL</t>
  </si>
  <si>
    <t>albabtin</t>
  </si>
  <si>
    <t>karbala</t>
  </si>
  <si>
    <t>dreem work</t>
  </si>
  <si>
    <t>daff</t>
  </si>
  <si>
    <t>Refcom</t>
  </si>
  <si>
    <t>Alu Netis</t>
  </si>
  <si>
    <t>smi</t>
  </si>
  <si>
    <t>nindlan salery</t>
  </si>
  <si>
    <t>Afgani</t>
  </si>
  <si>
    <t>Bransh2</t>
  </si>
  <si>
    <t>bin mghem</t>
  </si>
  <si>
    <t>الملخص الشهري</t>
  </si>
  <si>
    <t>اليومية من الشهر</t>
  </si>
  <si>
    <t>المقبوضات</t>
  </si>
  <si>
    <t>المصروفات</t>
  </si>
  <si>
    <t>التحويلات</t>
  </si>
  <si>
    <t>اسم البنك</t>
  </si>
  <si>
    <t>الشبكات</t>
  </si>
  <si>
    <t>ايداعات البنوك</t>
  </si>
  <si>
    <t>الحالة</t>
  </si>
  <si>
    <t>مجموع</t>
  </si>
  <si>
    <t>فرع 1 صافي الدخل</t>
  </si>
  <si>
    <t>فرع 1 ما دخل البنك</t>
  </si>
  <si>
    <t>مبيعات</t>
  </si>
  <si>
    <t>تحويلات</t>
  </si>
  <si>
    <t>مقبوضات</t>
  </si>
  <si>
    <t>شبكات</t>
  </si>
  <si>
    <t>ايداعات</t>
  </si>
  <si>
    <t>فرع 2 صافي الدخل</t>
  </si>
  <si>
    <t xml:space="preserve"> فرع 2  ما دخل البنك</t>
  </si>
  <si>
    <t>الفواتير الآجلة</t>
  </si>
  <si>
    <t>اسم العميل</t>
  </si>
  <si>
    <t>حالة السداد</t>
  </si>
  <si>
    <t>AFGANI</t>
  </si>
  <si>
    <t>JOSE SALARY</t>
  </si>
  <si>
    <t>DIESEL ABDALLH</t>
  </si>
  <si>
    <t>ALMUSAIRAIY</t>
  </si>
  <si>
    <t>MMP</t>
  </si>
  <si>
    <t>BRANSH2</t>
  </si>
  <si>
    <t>UPS DORMER</t>
  </si>
  <si>
    <t>BRANSH3</t>
  </si>
  <si>
    <t>BIN MUGHEM</t>
  </si>
  <si>
    <t>FAIR DIAL</t>
  </si>
  <si>
    <t>RETURN</t>
  </si>
  <si>
    <t>BALBASI</t>
  </si>
  <si>
    <t>ALSHARQ</t>
  </si>
  <si>
    <t>ALRABTH</t>
  </si>
  <si>
    <t>BIN MOQHIM</t>
  </si>
  <si>
    <t>O.S.AMOUDI</t>
  </si>
  <si>
    <t>DREEMWORK</t>
  </si>
  <si>
    <t>BAL FAQIH</t>
  </si>
  <si>
    <t>جزء من فاتورة</t>
  </si>
  <si>
    <t>RITURN</t>
  </si>
  <si>
    <t>BASHER</t>
  </si>
  <si>
    <t>SHAHELY</t>
  </si>
  <si>
    <t>DAFF</t>
  </si>
  <si>
    <t>SHAHILY</t>
  </si>
  <si>
    <t>BALBESI</t>
  </si>
  <si>
    <t>TAKAMEL</t>
  </si>
  <si>
    <t>DEISL BARMOED</t>
  </si>
  <si>
    <t>ALYAHYA</t>
  </si>
  <si>
    <t>JAWDHA</t>
  </si>
  <si>
    <t>BALFAGIH</t>
  </si>
  <si>
    <t>MME</t>
  </si>
  <si>
    <t>ALOTHIM TEA</t>
  </si>
  <si>
    <t>eyad al madar</t>
  </si>
  <si>
    <t>car 4900hza</t>
  </si>
  <si>
    <t xml:space="preserve">car enova </t>
  </si>
  <si>
    <t>ups dormer</t>
  </si>
  <si>
    <t>mazaya</t>
  </si>
  <si>
    <t>rifan</t>
  </si>
  <si>
    <t>RASEM SHAAB</t>
  </si>
  <si>
    <t>MAZAYA</t>
  </si>
  <si>
    <t>YAMAMA</t>
  </si>
  <si>
    <t>ELORA COSTEM</t>
  </si>
  <si>
    <t>IMFS</t>
  </si>
  <si>
    <t>Friday</t>
  </si>
  <si>
    <t>الصافي</t>
  </si>
  <si>
    <t>يفترض أن يكون دخل البنك</t>
  </si>
  <si>
    <t>المتبقي من الآجل الشهر السابق</t>
  </si>
  <si>
    <r>
      <t xml:space="preserve"> إ</t>
    </r>
    <r>
      <rPr>
        <b/>
        <sz val="12"/>
        <color theme="7" tint="-0.499984740745262"/>
        <rFont val="Arial"/>
        <family val="2"/>
        <scheme val="minor"/>
      </rPr>
      <t>ذا كانت حالة السداد تساوي (صفر) أو (سداد جزئي) لمبلغ ورقم الفاتورة واسم العميل في الجدول الموجود في الورقة 1من D1325:D1365 للمبلغ ومن E1325:E1365 لرقم الفاتورة ومن F1325:F1365 للعميل . تكتب في جدول الورقة 2 في الجدول المضلل بالوردي في الأعمدة التالية I1325:I1365 للمبلغ ومن J1325:J1365 لرقم الفاتورة ومن K1325:K1365 للعميل    / أما الخلية حالة السداد من L1325:L1365 والخلية المبلغ من M1325:M1365 فتأخذ معلوماتها من الورقة 2 من الخلية F5:F1262 للمبلغ ومن الخلية G5:G1262 لرقم السند إذا كان مطابقا لرقم السند في الخلية J1325:J1365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</si>
</sst>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10000]d/mm/yyyy;@"/>
    <numFmt numFmtId="165" formatCode="[$-1000000]00000"/>
  </numFmts>
  <fonts count="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7" tint="-0.499984740745262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23" xfId="0" applyFont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164" fontId="1" fillId="0" borderId="5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1" fillId="0" borderId="13" xfId="0" applyNumberFormat="1" applyFont="1" applyBorder="1" applyAlignment="1" applyProtection="1">
      <alignment horizontal="center" vertical="center"/>
      <protection locked="0"/>
    </xf>
    <xf numFmtId="0" fontId="1" fillId="0" borderId="4" xfId="0" applyNumberFormat="1" applyFont="1" applyBorder="1" applyAlignment="1" applyProtection="1">
      <alignment horizontal="center" vertical="center"/>
      <protection locked="0"/>
    </xf>
    <xf numFmtId="165" fontId="1" fillId="0" borderId="16" xfId="0" applyNumberFormat="1" applyFont="1" applyBorder="1" applyAlignment="1" applyProtection="1">
      <alignment horizontal="center" vertical="center"/>
      <protection locked="0"/>
    </xf>
    <xf numFmtId="2" fontId="1" fillId="0" borderId="25" xfId="0" applyNumberFormat="1" applyFon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1" fillId="0" borderId="33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>
      <alignment horizontal="center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41" xfId="0" applyFont="1" applyBorder="1" applyAlignment="1" applyProtection="1">
      <alignment horizontal="center" vertical="center"/>
      <protection locked="0"/>
    </xf>
    <xf numFmtId="0" fontId="1" fillId="0" borderId="41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3" borderId="45" xfId="0" applyFont="1" applyFill="1" applyBorder="1" applyAlignment="1">
      <alignment horizontal="center" vertical="center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Alignment="1">
      <alignment horizontal="center" vertical="center"/>
    </xf>
    <xf numFmtId="0" fontId="1" fillId="0" borderId="45" xfId="0" applyFont="1" applyFill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4" borderId="4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/>
    </xf>
    <xf numFmtId="0" fontId="1" fillId="0" borderId="50" xfId="0" applyFont="1" applyFill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45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0" fontId="1" fillId="7" borderId="49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51" xfId="0" applyFont="1" applyFill="1" applyBorder="1" applyAlignment="1">
      <alignment horizontal="center" vertical="center"/>
    </xf>
    <xf numFmtId="0" fontId="1" fillId="7" borderId="5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7" borderId="29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5" borderId="45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0;&#1608;&#1587;%20&#1601;&#1585;&#1593;%202%20&#1605;&#1578;&#1575;&#1576;&#1593;&#1577;%20&#1575;&#1604;&#1588;&#1585;&#1603;&#1577;%20&#1575;&#1604;&#1610;&#1608;&#1605;&#1610;&#15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يناير 21-JAN 21"/>
      <sheetName val="فبراير 21-Feb 21"/>
      <sheetName val="مارس 21-MAR 21"/>
      <sheetName val="5-1-21"/>
      <sheetName val="6-1-21"/>
      <sheetName val="7-1-21"/>
      <sheetName val="9-1-21"/>
      <sheetName val="10-1-21"/>
      <sheetName val="11-1-21"/>
      <sheetName val="12-1-21"/>
      <sheetName val="13-1-21"/>
      <sheetName val="14-1-21"/>
      <sheetName val="16-1-21"/>
      <sheetName val="17-1-21"/>
      <sheetName val="18-1-21"/>
      <sheetName val="19-1-21"/>
      <sheetName val="20-1-21"/>
      <sheetName val="21-1-21"/>
      <sheetName val="23-1-21"/>
      <sheetName val="24-1-21"/>
      <sheetName val="25-1-21"/>
      <sheetName val="26-1-21"/>
      <sheetName val="27-1-21"/>
      <sheetName val="28-1-21"/>
      <sheetName val="30-1-21"/>
      <sheetName val="31-1-21"/>
    </sheetNames>
    <sheetDataSet>
      <sheetData sheetId="0">
        <row r="1305">
          <cell r="B1305">
            <v>91477.06</v>
          </cell>
          <cell r="C1305">
            <v>638.96</v>
          </cell>
          <cell r="D1305">
            <v>2325.29</v>
          </cell>
          <cell r="G1305">
            <v>29422.439999999995</v>
          </cell>
          <cell r="H1305">
            <v>59675.71</v>
          </cell>
        </row>
      </sheetData>
      <sheetData sheetId="1">
        <row r="1308">
          <cell r="F1308">
            <v>13514.86</v>
          </cell>
        </row>
        <row r="1311">
          <cell r="C1311">
            <v>4346.57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73"/>
  <sheetViews>
    <sheetView rightToLeft="1" topLeftCell="C1307" workbookViewId="0">
      <selection activeCell="L1326" sqref="L1326"/>
    </sheetView>
  </sheetViews>
  <sheetFormatPr defaultRowHeight="15" x14ac:dyDescent="0.2"/>
  <cols>
    <col min="1" max="1" width="7.125" style="39" customWidth="1"/>
    <col min="2" max="7" width="15.625" style="3" customWidth="1"/>
    <col min="8" max="8" width="18.25" style="3" customWidth="1"/>
    <col min="9" max="10" width="15.625" style="3" customWidth="1"/>
    <col min="11" max="11" width="12.625" style="3" customWidth="1"/>
    <col min="12" max="13" width="15.625" style="3" customWidth="1"/>
    <col min="14" max="15" width="9" style="3"/>
    <col min="16" max="16" width="10.75" style="3" customWidth="1"/>
    <col min="17" max="16384" width="9" style="3"/>
  </cols>
  <sheetData>
    <row r="1" spans="1:16" ht="15.75" thickBo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6" ht="15.75" thickBot="1" x14ac:dyDescent="0.25">
      <c r="A2" s="4"/>
      <c r="B2" s="5"/>
      <c r="C2" s="5"/>
      <c r="D2" s="5"/>
      <c r="E2" s="5"/>
      <c r="F2" s="5"/>
      <c r="G2" s="5"/>
      <c r="H2" s="5"/>
      <c r="I2" s="5" t="s">
        <v>0</v>
      </c>
      <c r="J2" s="6" t="s">
        <v>1</v>
      </c>
      <c r="K2" s="7"/>
    </row>
    <row r="3" spans="1:16" ht="15.75" thickBot="1" x14ac:dyDescent="0.25">
      <c r="A3" s="8">
        <v>1</v>
      </c>
      <c r="B3" s="9"/>
      <c r="C3" s="9"/>
      <c r="D3" s="9"/>
      <c r="E3" s="9"/>
      <c r="F3" s="9"/>
      <c r="G3" s="9"/>
      <c r="H3" s="9"/>
      <c r="I3" s="9" t="s">
        <v>2</v>
      </c>
      <c r="J3" s="10">
        <v>44198</v>
      </c>
      <c r="K3" s="7"/>
    </row>
    <row r="4" spans="1:16" x14ac:dyDescent="0.2">
      <c r="A4" s="11"/>
      <c r="B4" s="120" t="s">
        <v>3</v>
      </c>
      <c r="C4" s="121"/>
      <c r="D4" s="120" t="s">
        <v>4</v>
      </c>
      <c r="E4" s="121"/>
      <c r="F4" s="120" t="s">
        <v>5</v>
      </c>
      <c r="G4" s="121"/>
      <c r="H4" s="120" t="s">
        <v>6</v>
      </c>
      <c r="I4" s="121"/>
      <c r="J4" s="117" t="s">
        <v>7</v>
      </c>
      <c r="K4" s="12"/>
      <c r="P4" s="3" t="s">
        <v>1</v>
      </c>
    </row>
    <row r="5" spans="1:16" ht="15.75" thickBot="1" x14ac:dyDescent="0.25">
      <c r="A5" s="11"/>
      <c r="B5" s="13" t="s">
        <v>8</v>
      </c>
      <c r="C5" s="14" t="s">
        <v>9</v>
      </c>
      <c r="D5" s="13" t="s">
        <v>8</v>
      </c>
      <c r="E5" s="14" t="s">
        <v>9</v>
      </c>
      <c r="F5" s="13" t="s">
        <v>8</v>
      </c>
      <c r="G5" s="14" t="s">
        <v>10</v>
      </c>
      <c r="H5" s="13" t="s">
        <v>8</v>
      </c>
      <c r="I5" s="14" t="s">
        <v>10</v>
      </c>
      <c r="J5" s="118"/>
      <c r="K5" s="12"/>
      <c r="P5" s="3" t="s">
        <v>11</v>
      </c>
    </row>
    <row r="6" spans="1:16" x14ac:dyDescent="0.2">
      <c r="A6" s="11" t="s">
        <v>12</v>
      </c>
      <c r="B6" s="15">
        <v>84</v>
      </c>
      <c r="C6" s="16">
        <v>40216</v>
      </c>
      <c r="D6" s="15"/>
      <c r="E6" s="17"/>
      <c r="F6" s="15"/>
      <c r="G6" s="17"/>
      <c r="H6" s="15">
        <v>136</v>
      </c>
      <c r="I6" s="17"/>
      <c r="J6" s="18"/>
      <c r="K6" s="12"/>
      <c r="O6" s="3" t="s">
        <v>12</v>
      </c>
      <c r="P6" s="3" t="s">
        <v>13</v>
      </c>
    </row>
    <row r="7" spans="1:16" x14ac:dyDescent="0.2">
      <c r="A7" s="11" t="s">
        <v>12</v>
      </c>
      <c r="B7" s="8">
        <v>106</v>
      </c>
      <c r="C7" s="19">
        <f>IF(B7&gt;0.005,C6+1,"")</f>
        <v>40217</v>
      </c>
      <c r="D7" s="8"/>
      <c r="E7" s="20"/>
      <c r="F7" s="8"/>
      <c r="G7" s="20"/>
      <c r="H7" s="8">
        <v>345</v>
      </c>
      <c r="I7" s="20"/>
      <c r="J7" s="21"/>
      <c r="K7" s="12"/>
      <c r="O7" s="3" t="s">
        <v>14</v>
      </c>
      <c r="P7" s="3" t="s">
        <v>15</v>
      </c>
    </row>
    <row r="8" spans="1:16" x14ac:dyDescent="0.2">
      <c r="A8" s="11" t="s">
        <v>12</v>
      </c>
      <c r="B8" s="8">
        <v>34.5</v>
      </c>
      <c r="C8" s="19">
        <f t="shared" ref="C8:C38" si="0">IF(B8&gt;0.005,C7+1,"")</f>
        <v>40218</v>
      </c>
      <c r="D8" s="8"/>
      <c r="E8" s="20"/>
      <c r="F8" s="8"/>
      <c r="G8" s="20"/>
      <c r="H8" s="8"/>
      <c r="I8" s="20"/>
      <c r="J8" s="21"/>
      <c r="K8" s="12"/>
      <c r="P8" s="3" t="s">
        <v>16</v>
      </c>
    </row>
    <row r="9" spans="1:16" x14ac:dyDescent="0.2">
      <c r="A9" s="11" t="s">
        <v>12</v>
      </c>
      <c r="B9" s="8">
        <v>2809</v>
      </c>
      <c r="C9" s="19">
        <f t="shared" si="0"/>
        <v>40219</v>
      </c>
      <c r="D9" s="8"/>
      <c r="E9" s="20"/>
      <c r="F9" s="8"/>
      <c r="G9" s="20"/>
      <c r="H9" s="8"/>
      <c r="I9" s="20"/>
      <c r="J9" s="21"/>
      <c r="K9" s="12"/>
      <c r="P9" s="3" t="s">
        <v>17</v>
      </c>
    </row>
    <row r="10" spans="1:16" x14ac:dyDescent="0.2">
      <c r="A10" s="11" t="s">
        <v>12</v>
      </c>
      <c r="B10" s="8">
        <v>242</v>
      </c>
      <c r="C10" s="19">
        <f t="shared" si="0"/>
        <v>40220</v>
      </c>
      <c r="D10" s="8"/>
      <c r="E10" s="20"/>
      <c r="F10" s="8"/>
      <c r="G10" s="20"/>
      <c r="H10" s="8"/>
      <c r="I10" s="20"/>
      <c r="J10" s="21"/>
      <c r="K10" s="12"/>
    </row>
    <row r="11" spans="1:16" x14ac:dyDescent="0.2">
      <c r="A11" s="11" t="s">
        <v>14</v>
      </c>
      <c r="B11" s="8">
        <v>270</v>
      </c>
      <c r="C11" s="19">
        <f t="shared" si="0"/>
        <v>40221</v>
      </c>
      <c r="D11" s="8" t="s">
        <v>18</v>
      </c>
      <c r="E11" s="20"/>
      <c r="F11" s="8"/>
      <c r="G11" s="20"/>
      <c r="H11" s="8"/>
      <c r="I11" s="20"/>
      <c r="J11" s="21"/>
      <c r="K11" s="12"/>
    </row>
    <row r="12" spans="1:16" x14ac:dyDescent="0.2">
      <c r="A12" s="11" t="s">
        <v>14</v>
      </c>
      <c r="B12" s="8">
        <v>820.7</v>
      </c>
      <c r="C12" s="19">
        <f t="shared" si="0"/>
        <v>40222</v>
      </c>
      <c r="D12" s="8" t="s">
        <v>19</v>
      </c>
      <c r="E12" s="20"/>
      <c r="F12" s="8"/>
      <c r="G12" s="20"/>
      <c r="H12" s="8"/>
      <c r="I12" s="20"/>
      <c r="J12" s="21"/>
      <c r="K12" s="12"/>
    </row>
    <row r="13" spans="1:16" x14ac:dyDescent="0.2">
      <c r="A13" s="11" t="s">
        <v>12</v>
      </c>
      <c r="B13" s="8">
        <v>249.19</v>
      </c>
      <c r="C13" s="19">
        <f t="shared" si="0"/>
        <v>40223</v>
      </c>
      <c r="D13" s="8"/>
      <c r="E13" s="20"/>
      <c r="F13" s="8"/>
      <c r="G13" s="20"/>
      <c r="H13" s="8"/>
      <c r="I13" s="20"/>
      <c r="J13" s="21"/>
      <c r="K13" s="12"/>
    </row>
    <row r="14" spans="1:16" x14ac:dyDescent="0.2">
      <c r="A14" s="11" t="s">
        <v>12</v>
      </c>
      <c r="B14" s="8">
        <v>138.46</v>
      </c>
      <c r="C14" s="19">
        <f t="shared" si="0"/>
        <v>40224</v>
      </c>
      <c r="D14" s="8"/>
      <c r="E14" s="20"/>
      <c r="F14" s="8"/>
      <c r="G14" s="20"/>
      <c r="H14" s="8"/>
      <c r="I14" s="20"/>
      <c r="J14" s="21"/>
      <c r="K14" s="12"/>
    </row>
    <row r="15" spans="1:16" x14ac:dyDescent="0.2">
      <c r="A15" s="11" t="s">
        <v>12</v>
      </c>
      <c r="B15" s="8">
        <v>50</v>
      </c>
      <c r="C15" s="19">
        <f t="shared" si="0"/>
        <v>40225</v>
      </c>
      <c r="D15" s="8"/>
      <c r="E15" s="20"/>
      <c r="F15" s="8"/>
      <c r="G15" s="20"/>
      <c r="H15" s="8"/>
      <c r="I15" s="20"/>
      <c r="J15" s="21"/>
      <c r="K15" s="12"/>
    </row>
    <row r="16" spans="1:16" x14ac:dyDescent="0.2">
      <c r="A16" s="11" t="s">
        <v>12</v>
      </c>
      <c r="B16" s="8">
        <v>127</v>
      </c>
      <c r="C16" s="19">
        <f t="shared" si="0"/>
        <v>40226</v>
      </c>
      <c r="D16" s="8"/>
      <c r="E16" s="20"/>
      <c r="F16" s="8"/>
      <c r="G16" s="20"/>
      <c r="H16" s="8"/>
      <c r="I16" s="20"/>
      <c r="J16" s="21"/>
      <c r="K16" s="12"/>
    </row>
    <row r="17" spans="1:11" x14ac:dyDescent="0.2">
      <c r="A17" s="11" t="s">
        <v>12</v>
      </c>
      <c r="B17" s="8">
        <v>1576</v>
      </c>
      <c r="C17" s="19">
        <f t="shared" si="0"/>
        <v>40227</v>
      </c>
      <c r="D17" s="8"/>
      <c r="E17" s="20"/>
      <c r="F17" s="8"/>
      <c r="G17" s="20"/>
      <c r="H17" s="8"/>
      <c r="I17" s="20"/>
      <c r="J17" s="21"/>
      <c r="K17" s="12"/>
    </row>
    <row r="18" spans="1:11" x14ac:dyDescent="0.2">
      <c r="A18" s="11" t="s">
        <v>12</v>
      </c>
      <c r="B18" s="8">
        <v>168</v>
      </c>
      <c r="C18" s="19">
        <f t="shared" si="0"/>
        <v>40228</v>
      </c>
      <c r="D18" s="8"/>
      <c r="E18" s="20"/>
      <c r="F18" s="8"/>
      <c r="G18" s="20"/>
      <c r="H18" s="8"/>
      <c r="I18" s="20"/>
      <c r="J18" s="21"/>
      <c r="K18" s="12"/>
    </row>
    <row r="19" spans="1:11" x14ac:dyDescent="0.2">
      <c r="A19" s="11" t="s">
        <v>12</v>
      </c>
      <c r="B19" s="8">
        <v>209</v>
      </c>
      <c r="C19" s="19">
        <f t="shared" si="0"/>
        <v>40229</v>
      </c>
      <c r="D19" s="8"/>
      <c r="E19" s="20"/>
      <c r="F19" s="8"/>
      <c r="G19" s="20"/>
      <c r="H19" s="8"/>
      <c r="I19" s="20"/>
      <c r="J19" s="21"/>
      <c r="K19" s="12"/>
    </row>
    <row r="20" spans="1:11" x14ac:dyDescent="0.2">
      <c r="A20" s="11" t="s">
        <v>12</v>
      </c>
      <c r="B20" s="8">
        <v>87</v>
      </c>
      <c r="C20" s="19">
        <f t="shared" si="0"/>
        <v>40230</v>
      </c>
      <c r="D20" s="8"/>
      <c r="E20" s="20"/>
      <c r="F20" s="8"/>
      <c r="G20" s="20"/>
      <c r="H20" s="8"/>
      <c r="I20" s="20"/>
      <c r="J20" s="21"/>
      <c r="K20" s="12"/>
    </row>
    <row r="21" spans="1:11" x14ac:dyDescent="0.2">
      <c r="A21" s="11" t="s">
        <v>12</v>
      </c>
      <c r="B21" s="8">
        <v>46</v>
      </c>
      <c r="C21" s="19">
        <f t="shared" si="0"/>
        <v>40231</v>
      </c>
      <c r="D21" s="8"/>
      <c r="E21" s="20"/>
      <c r="F21" s="8"/>
      <c r="G21" s="20"/>
      <c r="H21" s="8"/>
      <c r="I21" s="20"/>
      <c r="J21" s="21"/>
      <c r="K21" s="12"/>
    </row>
    <row r="22" spans="1:11" x14ac:dyDescent="0.2">
      <c r="A22" s="11" t="s">
        <v>12</v>
      </c>
      <c r="B22" s="8">
        <v>673.96</v>
      </c>
      <c r="C22" s="19">
        <f t="shared" si="0"/>
        <v>40232</v>
      </c>
      <c r="D22" s="8"/>
      <c r="E22" s="20"/>
      <c r="F22" s="8"/>
      <c r="G22" s="20"/>
      <c r="H22" s="8"/>
      <c r="I22" s="20"/>
      <c r="J22" s="21"/>
      <c r="K22" s="12"/>
    </row>
    <row r="23" spans="1:11" x14ac:dyDescent="0.2">
      <c r="A23" s="11" t="s">
        <v>12</v>
      </c>
      <c r="B23" s="8">
        <v>122</v>
      </c>
      <c r="C23" s="19">
        <f t="shared" si="0"/>
        <v>40233</v>
      </c>
      <c r="D23" s="8"/>
      <c r="E23" s="20"/>
      <c r="F23" s="8"/>
      <c r="G23" s="20"/>
      <c r="H23" s="8"/>
      <c r="I23" s="20"/>
      <c r="J23" s="21"/>
      <c r="K23" s="12"/>
    </row>
    <row r="24" spans="1:11" x14ac:dyDescent="0.2">
      <c r="A24" s="11" t="s">
        <v>12</v>
      </c>
      <c r="B24" s="8">
        <v>59</v>
      </c>
      <c r="C24" s="19">
        <f t="shared" si="0"/>
        <v>40234</v>
      </c>
      <c r="D24" s="8"/>
      <c r="E24" s="20"/>
      <c r="F24" s="8"/>
      <c r="G24" s="20"/>
      <c r="H24" s="8"/>
      <c r="I24" s="20"/>
      <c r="J24" s="21"/>
      <c r="K24" s="12"/>
    </row>
    <row r="25" spans="1:11" x14ac:dyDescent="0.2">
      <c r="A25" s="11" t="s">
        <v>12</v>
      </c>
      <c r="B25" s="8"/>
      <c r="C25" s="19" t="str">
        <f t="shared" si="0"/>
        <v/>
      </c>
      <c r="D25" s="8"/>
      <c r="E25" s="20"/>
      <c r="F25" s="8"/>
      <c r="G25" s="20"/>
      <c r="H25" s="8"/>
      <c r="I25" s="20"/>
      <c r="J25" s="21"/>
      <c r="K25" s="12"/>
    </row>
    <row r="26" spans="1:11" x14ac:dyDescent="0.2">
      <c r="A26" s="11" t="s">
        <v>12</v>
      </c>
      <c r="B26" s="8"/>
      <c r="C26" s="19" t="str">
        <f t="shared" si="0"/>
        <v/>
      </c>
      <c r="D26" s="8"/>
      <c r="E26" s="20"/>
      <c r="F26" s="8"/>
      <c r="G26" s="20"/>
      <c r="H26" s="8"/>
      <c r="I26" s="20"/>
      <c r="J26" s="21"/>
      <c r="K26" s="12"/>
    </row>
    <row r="27" spans="1:11" x14ac:dyDescent="0.2">
      <c r="A27" s="11" t="s">
        <v>12</v>
      </c>
      <c r="B27" s="8"/>
      <c r="C27" s="19" t="str">
        <f t="shared" si="0"/>
        <v/>
      </c>
      <c r="D27" s="8"/>
      <c r="E27" s="20"/>
      <c r="F27" s="8"/>
      <c r="G27" s="20"/>
      <c r="H27" s="8"/>
      <c r="I27" s="20"/>
      <c r="J27" s="21"/>
      <c r="K27" s="12"/>
    </row>
    <row r="28" spans="1:11" x14ac:dyDescent="0.2">
      <c r="A28" s="11" t="s">
        <v>12</v>
      </c>
      <c r="B28" s="8"/>
      <c r="C28" s="19" t="str">
        <f t="shared" si="0"/>
        <v/>
      </c>
      <c r="D28" s="8"/>
      <c r="E28" s="20"/>
      <c r="F28" s="8"/>
      <c r="G28" s="20"/>
      <c r="H28" s="8"/>
      <c r="I28" s="20"/>
      <c r="J28" s="21"/>
      <c r="K28" s="12"/>
    </row>
    <row r="29" spans="1:11" x14ac:dyDescent="0.2">
      <c r="A29" s="11" t="s">
        <v>12</v>
      </c>
      <c r="B29" s="8"/>
      <c r="C29" s="19" t="str">
        <f t="shared" si="0"/>
        <v/>
      </c>
      <c r="D29" s="8"/>
      <c r="E29" s="20"/>
      <c r="F29" s="8"/>
      <c r="G29" s="20"/>
      <c r="H29" s="8"/>
      <c r="I29" s="20"/>
      <c r="J29" s="21"/>
      <c r="K29" s="12"/>
    </row>
    <row r="30" spans="1:11" x14ac:dyDescent="0.2">
      <c r="A30" s="11" t="s">
        <v>12</v>
      </c>
      <c r="B30" s="8"/>
      <c r="C30" s="19" t="str">
        <f t="shared" si="0"/>
        <v/>
      </c>
      <c r="D30" s="8"/>
      <c r="E30" s="20"/>
      <c r="F30" s="8"/>
      <c r="G30" s="20"/>
      <c r="H30" s="8"/>
      <c r="I30" s="20"/>
      <c r="J30" s="21"/>
      <c r="K30" s="12"/>
    </row>
    <row r="31" spans="1:11" x14ac:dyDescent="0.2">
      <c r="A31" s="11" t="s">
        <v>12</v>
      </c>
      <c r="B31" s="8"/>
      <c r="C31" s="19" t="str">
        <f t="shared" si="0"/>
        <v/>
      </c>
      <c r="D31" s="8"/>
      <c r="E31" s="20"/>
      <c r="F31" s="8"/>
      <c r="G31" s="20"/>
      <c r="H31" s="8"/>
      <c r="I31" s="20"/>
      <c r="J31" s="21"/>
      <c r="K31" s="12"/>
    </row>
    <row r="32" spans="1:11" x14ac:dyDescent="0.2">
      <c r="A32" s="11" t="s">
        <v>12</v>
      </c>
      <c r="B32" s="8"/>
      <c r="C32" s="19" t="str">
        <f t="shared" si="0"/>
        <v/>
      </c>
      <c r="D32" s="8"/>
      <c r="E32" s="20"/>
      <c r="F32" s="8"/>
      <c r="G32" s="20"/>
      <c r="H32" s="8"/>
      <c r="I32" s="20"/>
      <c r="J32" s="21"/>
      <c r="K32" s="12"/>
    </row>
    <row r="33" spans="1:17" ht="20.100000000000001" customHeight="1" x14ac:dyDescent="0.2">
      <c r="A33" s="11" t="s">
        <v>12</v>
      </c>
      <c r="B33" s="8"/>
      <c r="C33" s="19" t="str">
        <f t="shared" si="0"/>
        <v/>
      </c>
      <c r="D33" s="8"/>
      <c r="E33" s="20"/>
      <c r="F33" s="8"/>
      <c r="G33" s="20"/>
      <c r="H33" s="8"/>
      <c r="I33" s="20"/>
      <c r="J33" s="21"/>
      <c r="K33" s="12"/>
    </row>
    <row r="34" spans="1:17" ht="20.100000000000001" customHeight="1" x14ac:dyDescent="0.2">
      <c r="A34" s="11" t="s">
        <v>12</v>
      </c>
      <c r="B34" s="8"/>
      <c r="C34" s="19" t="str">
        <f t="shared" si="0"/>
        <v/>
      </c>
      <c r="D34" s="8"/>
      <c r="E34" s="20"/>
      <c r="F34" s="8"/>
      <c r="G34" s="20"/>
      <c r="H34" s="8"/>
      <c r="I34" s="20"/>
      <c r="J34" s="21"/>
      <c r="K34" s="12"/>
    </row>
    <row r="35" spans="1:17" ht="20.100000000000001" customHeight="1" x14ac:dyDescent="0.2">
      <c r="A35" s="11" t="s">
        <v>12</v>
      </c>
      <c r="B35" s="8"/>
      <c r="C35" s="19" t="str">
        <f t="shared" si="0"/>
        <v/>
      </c>
      <c r="D35" s="8"/>
      <c r="E35" s="20"/>
      <c r="F35" s="8"/>
      <c r="G35" s="20"/>
      <c r="H35" s="8"/>
      <c r="I35" s="20"/>
      <c r="J35" s="21"/>
      <c r="K35" s="12"/>
    </row>
    <row r="36" spans="1:17" ht="20.100000000000001" customHeight="1" x14ac:dyDescent="0.2">
      <c r="A36" s="11" t="s">
        <v>12</v>
      </c>
      <c r="B36" s="8"/>
      <c r="C36" s="19" t="str">
        <f t="shared" si="0"/>
        <v/>
      </c>
      <c r="D36" s="8"/>
      <c r="E36" s="20"/>
      <c r="F36" s="8"/>
      <c r="G36" s="20"/>
      <c r="H36" s="8"/>
      <c r="I36" s="20"/>
      <c r="J36" s="21"/>
      <c r="K36" s="12"/>
    </row>
    <row r="37" spans="1:17" ht="20.100000000000001" customHeight="1" x14ac:dyDescent="0.2">
      <c r="A37" s="11" t="s">
        <v>12</v>
      </c>
      <c r="B37" s="8"/>
      <c r="C37" s="19" t="str">
        <f t="shared" si="0"/>
        <v/>
      </c>
      <c r="D37" s="8"/>
      <c r="E37" s="20"/>
      <c r="F37" s="8"/>
      <c r="G37" s="20"/>
      <c r="H37" s="8"/>
      <c r="I37" s="20"/>
      <c r="J37" s="21"/>
      <c r="K37" s="12"/>
    </row>
    <row r="38" spans="1:17" ht="20.100000000000001" customHeight="1" thickBot="1" x14ac:dyDescent="0.25">
      <c r="A38" s="11" t="s">
        <v>12</v>
      </c>
      <c r="B38" s="22"/>
      <c r="C38" s="14" t="str">
        <f t="shared" si="0"/>
        <v/>
      </c>
      <c r="D38" s="22"/>
      <c r="E38" s="23"/>
      <c r="F38" s="22"/>
      <c r="G38" s="23"/>
      <c r="H38" s="22"/>
      <c r="I38" s="23"/>
      <c r="J38" s="24"/>
      <c r="K38" s="12"/>
    </row>
    <row r="39" spans="1:17" ht="20.100000000000001" customHeight="1" x14ac:dyDescent="0.2">
      <c r="A39" s="11"/>
      <c r="B39" s="106">
        <f>SUMIF($A$6:$A$38,O6,$B$6:$B$38)</f>
        <v>6781.11</v>
      </c>
      <c r="C39" s="25"/>
      <c r="D39" s="25"/>
      <c r="E39" s="25"/>
      <c r="F39" s="25"/>
      <c r="G39" s="25"/>
      <c r="H39" s="25"/>
      <c r="I39" s="25"/>
      <c r="J39" s="25"/>
      <c r="K39" s="12"/>
    </row>
    <row r="40" spans="1:17" ht="20.100000000000001" customHeight="1" thickBot="1" x14ac:dyDescent="0.25">
      <c r="A40" s="11"/>
      <c r="B40" s="107"/>
      <c r="C40" s="25"/>
      <c r="D40" s="25"/>
      <c r="E40" s="25"/>
      <c r="F40" s="25"/>
      <c r="G40" s="25"/>
      <c r="H40" s="25"/>
      <c r="I40" s="25"/>
      <c r="J40" s="25"/>
      <c r="K40" s="12"/>
    </row>
    <row r="41" spans="1:17" ht="20.100000000000001" customHeight="1" thickBot="1" x14ac:dyDescent="0.25">
      <c r="A41" s="11"/>
      <c r="B41" s="25"/>
      <c r="C41" s="25"/>
      <c r="D41" s="25"/>
      <c r="E41" s="25"/>
      <c r="F41" s="25"/>
      <c r="G41" s="25"/>
      <c r="H41" s="25"/>
      <c r="I41" s="25"/>
      <c r="J41" s="25"/>
      <c r="K41" s="12"/>
    </row>
    <row r="42" spans="1:17" ht="20.100000000000001" customHeight="1" thickBot="1" x14ac:dyDescent="0.25">
      <c r="A42" s="11"/>
      <c r="B42" s="25"/>
      <c r="C42" s="25"/>
      <c r="D42" s="25"/>
      <c r="E42" s="25"/>
      <c r="F42" s="25"/>
      <c r="G42" s="25"/>
      <c r="H42" s="108" t="s">
        <v>20</v>
      </c>
      <c r="I42" s="115"/>
      <c r="J42" s="26"/>
      <c r="K42" s="12"/>
    </row>
    <row r="43" spans="1:17" ht="20.100000000000001" customHeight="1" thickBot="1" x14ac:dyDescent="0.25">
      <c r="A43" s="11"/>
      <c r="B43" s="27" t="s">
        <v>3</v>
      </c>
      <c r="C43" s="27" t="s">
        <v>5</v>
      </c>
      <c r="D43" s="27" t="s">
        <v>21</v>
      </c>
      <c r="E43" s="27" t="s">
        <v>22</v>
      </c>
      <c r="F43" s="27" t="s">
        <v>23</v>
      </c>
      <c r="G43" s="25"/>
      <c r="H43" s="28" t="s">
        <v>24</v>
      </c>
      <c r="I43" s="28">
        <v>4383.84</v>
      </c>
      <c r="J43" s="28"/>
      <c r="K43" s="12"/>
    </row>
    <row r="44" spans="1:17" ht="24.95" customHeight="1" thickBot="1" x14ac:dyDescent="0.25">
      <c r="A44" s="11"/>
      <c r="B44" s="29">
        <f>B39</f>
        <v>6781.11</v>
      </c>
      <c r="C44" s="27">
        <f>SUM($F$6:$F$38)</f>
        <v>0</v>
      </c>
      <c r="D44" s="27">
        <f>B44+C44</f>
        <v>6781.11</v>
      </c>
      <c r="E44" s="27">
        <f>SUM(H6:$H$38)</f>
        <v>481</v>
      </c>
      <c r="F44" s="30">
        <f>D44-E44</f>
        <v>6300.11</v>
      </c>
      <c r="G44" s="25"/>
      <c r="H44" s="31" t="s">
        <v>25</v>
      </c>
      <c r="I44" s="31">
        <f>F46</f>
        <v>5188.5</v>
      </c>
      <c r="J44" s="31"/>
      <c r="K44" s="12"/>
    </row>
    <row r="45" spans="1:17" ht="20.100000000000001" customHeight="1" thickBot="1" x14ac:dyDescent="0.25">
      <c r="A45" s="11"/>
      <c r="B45" s="27" t="s">
        <v>26</v>
      </c>
      <c r="C45" s="27" t="s">
        <v>27</v>
      </c>
      <c r="D45" s="27" t="s">
        <v>28</v>
      </c>
      <c r="E45" s="27" t="s">
        <v>29</v>
      </c>
      <c r="F45" s="27" t="s">
        <v>25</v>
      </c>
      <c r="G45" s="25"/>
      <c r="H45" s="31" t="s">
        <v>30</v>
      </c>
      <c r="I45" s="31">
        <f>I43+I44</f>
        <v>9572.34</v>
      </c>
      <c r="J45" s="31"/>
      <c r="K45" s="12"/>
    </row>
    <row r="46" spans="1:17" ht="24.95" customHeight="1" thickBot="1" x14ac:dyDescent="0.25">
      <c r="A46" s="11"/>
      <c r="B46" s="29">
        <f>F44</f>
        <v>6300.11</v>
      </c>
      <c r="C46" s="32"/>
      <c r="D46" s="32"/>
      <c r="E46" s="32">
        <v>1111.6099999999999</v>
      </c>
      <c r="F46" s="30">
        <f>B46-(C46+D46+E46)</f>
        <v>5188.5</v>
      </c>
      <c r="G46" s="25"/>
      <c r="H46" s="31" t="s">
        <v>31</v>
      </c>
      <c r="I46" s="33">
        <v>9400</v>
      </c>
      <c r="J46" s="33"/>
      <c r="K46" s="12"/>
    </row>
    <row r="47" spans="1:17" ht="20.100000000000001" customHeight="1" thickBot="1" x14ac:dyDescent="0.25">
      <c r="A47" s="11"/>
      <c r="B47" s="25"/>
      <c r="C47" s="25"/>
      <c r="D47" s="25"/>
      <c r="E47" s="25"/>
      <c r="F47" s="25"/>
      <c r="G47" s="25"/>
      <c r="H47" s="34" t="s">
        <v>32</v>
      </c>
      <c r="I47" s="34">
        <f>I45-I46</f>
        <v>172.34000000000015</v>
      </c>
      <c r="J47" s="35"/>
      <c r="K47" s="12"/>
    </row>
    <row r="48" spans="1:17" ht="20.100000000000001" customHeight="1" thickBot="1" x14ac:dyDescent="0.25">
      <c r="A48" s="11"/>
      <c r="B48" s="25"/>
      <c r="C48" s="25"/>
      <c r="D48" s="25"/>
      <c r="E48" s="25"/>
      <c r="F48" s="25"/>
      <c r="G48" s="25"/>
      <c r="H48" s="27" t="s">
        <v>33</v>
      </c>
      <c r="I48" s="36">
        <f>I47</f>
        <v>172.34000000000015</v>
      </c>
      <c r="J48" s="25"/>
      <c r="K48" s="12"/>
      <c r="Q48" s="3" t="s">
        <v>34</v>
      </c>
    </row>
    <row r="49" spans="1:17" ht="15.75" thickBo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0"/>
      <c r="Q49" s="3" t="s">
        <v>35</v>
      </c>
    </row>
    <row r="50" spans="1:17" ht="48.75" customHeight="1" thickBot="1" x14ac:dyDescent="0.25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Q50" s="3" t="s">
        <v>36</v>
      </c>
    </row>
    <row r="51" spans="1:17" ht="15.75" thickBot="1" x14ac:dyDescent="0.25">
      <c r="A51" s="4">
        <v>2</v>
      </c>
      <c r="B51" s="5"/>
      <c r="C51" s="5"/>
      <c r="D51" s="5"/>
      <c r="E51" s="5"/>
      <c r="F51" s="5"/>
      <c r="G51" s="5"/>
      <c r="H51" s="5"/>
      <c r="I51" s="5" t="s">
        <v>0</v>
      </c>
      <c r="J51" s="6" t="s">
        <v>11</v>
      </c>
      <c r="K51" s="7"/>
      <c r="Q51" s="3" t="s">
        <v>37</v>
      </c>
    </row>
    <row r="52" spans="1:17" ht="15.75" thickBot="1" x14ac:dyDescent="0.25">
      <c r="A52" s="8"/>
      <c r="B52" s="9"/>
      <c r="C52" s="9"/>
      <c r="D52" s="9"/>
      <c r="E52" s="9"/>
      <c r="F52" s="9"/>
      <c r="G52" s="9"/>
      <c r="H52" s="9"/>
      <c r="I52" s="9" t="s">
        <v>2</v>
      </c>
      <c r="J52" s="10">
        <v>44199</v>
      </c>
      <c r="K52" s="7"/>
    </row>
    <row r="53" spans="1:17" x14ac:dyDescent="0.2">
      <c r="A53" s="11"/>
      <c r="B53" s="120" t="s">
        <v>3</v>
      </c>
      <c r="C53" s="121"/>
      <c r="D53" s="120" t="s">
        <v>4</v>
      </c>
      <c r="E53" s="121"/>
      <c r="F53" s="120" t="s">
        <v>5</v>
      </c>
      <c r="G53" s="121"/>
      <c r="H53" s="120" t="s">
        <v>6</v>
      </c>
      <c r="I53" s="121"/>
      <c r="J53" s="117" t="s">
        <v>7</v>
      </c>
      <c r="K53" s="12"/>
    </row>
    <row r="54" spans="1:17" ht="15.75" thickBot="1" x14ac:dyDescent="0.25">
      <c r="A54" s="11"/>
      <c r="B54" s="13" t="s">
        <v>8</v>
      </c>
      <c r="C54" s="14" t="s">
        <v>9</v>
      </c>
      <c r="D54" s="13" t="s">
        <v>8</v>
      </c>
      <c r="E54" s="14" t="s">
        <v>9</v>
      </c>
      <c r="F54" s="13" t="s">
        <v>8</v>
      </c>
      <c r="G54" s="14" t="s">
        <v>10</v>
      </c>
      <c r="H54" s="13" t="s">
        <v>8</v>
      </c>
      <c r="I54" s="14" t="s">
        <v>10</v>
      </c>
      <c r="J54" s="118"/>
      <c r="K54" s="12"/>
    </row>
    <row r="55" spans="1:17" x14ac:dyDescent="0.2">
      <c r="A55" s="11" t="s">
        <v>12</v>
      </c>
      <c r="B55" s="15">
        <v>484.18</v>
      </c>
      <c r="C55" s="16">
        <v>40235</v>
      </c>
      <c r="D55" s="15"/>
      <c r="E55" s="17"/>
      <c r="F55" s="15">
        <v>1450</v>
      </c>
      <c r="G55" s="17">
        <v>631</v>
      </c>
      <c r="H55" s="8">
        <v>122</v>
      </c>
      <c r="I55" s="20">
        <v>40233</v>
      </c>
      <c r="J55" s="18"/>
      <c r="K55" s="12"/>
    </row>
    <row r="56" spans="1:17" x14ac:dyDescent="0.2">
      <c r="A56" s="11" t="s">
        <v>12</v>
      </c>
      <c r="B56" s="8">
        <v>427</v>
      </c>
      <c r="C56" s="19">
        <f>IF(B56&gt;0.005,C55+1,"")</f>
        <v>40236</v>
      </c>
      <c r="D56" s="8"/>
      <c r="E56" s="20"/>
      <c r="F56" s="8"/>
      <c r="G56" s="20"/>
      <c r="H56" s="8"/>
      <c r="I56" s="20"/>
      <c r="J56" s="21"/>
      <c r="K56" s="12"/>
    </row>
    <row r="57" spans="1:17" x14ac:dyDescent="0.2">
      <c r="A57" s="11" t="s">
        <v>14</v>
      </c>
      <c r="B57" s="8">
        <v>298</v>
      </c>
      <c r="C57" s="19">
        <f t="shared" ref="C57:C87" si="1">IF(B57&gt;0.005,C56+1,"")</f>
        <v>40237</v>
      </c>
      <c r="D57" s="8" t="s">
        <v>18</v>
      </c>
      <c r="E57" s="20"/>
      <c r="F57" s="8"/>
      <c r="G57" s="20"/>
      <c r="H57" s="8"/>
      <c r="I57" s="20"/>
      <c r="J57" s="21"/>
      <c r="K57" s="12"/>
    </row>
    <row r="58" spans="1:17" x14ac:dyDescent="0.2">
      <c r="A58" s="11" t="s">
        <v>14</v>
      </c>
      <c r="B58" s="8">
        <v>313</v>
      </c>
      <c r="C58" s="19">
        <f t="shared" si="1"/>
        <v>40238</v>
      </c>
      <c r="D58" s="8" t="s">
        <v>18</v>
      </c>
      <c r="E58" s="20"/>
      <c r="F58" s="8"/>
      <c r="G58" s="20"/>
      <c r="H58" s="8"/>
      <c r="I58" s="20"/>
      <c r="J58" s="21"/>
      <c r="K58" s="12"/>
    </row>
    <row r="59" spans="1:17" x14ac:dyDescent="0.2">
      <c r="A59" s="11" t="s">
        <v>14</v>
      </c>
      <c r="B59" s="8">
        <v>2267.25</v>
      </c>
      <c r="C59" s="19">
        <f t="shared" si="1"/>
        <v>40239</v>
      </c>
      <c r="D59" s="8" t="s">
        <v>38</v>
      </c>
      <c r="E59" s="20"/>
      <c r="F59" s="8"/>
      <c r="G59" s="20"/>
      <c r="H59" s="8"/>
      <c r="I59" s="20"/>
      <c r="J59" s="21"/>
      <c r="K59" s="12"/>
    </row>
    <row r="60" spans="1:17" x14ac:dyDescent="0.2">
      <c r="A60" s="11" t="s">
        <v>12</v>
      </c>
      <c r="B60" s="8">
        <v>223</v>
      </c>
      <c r="C60" s="19">
        <f t="shared" si="1"/>
        <v>40240</v>
      </c>
      <c r="D60" s="8"/>
      <c r="E60" s="20"/>
      <c r="F60" s="8"/>
      <c r="G60" s="20"/>
      <c r="H60" s="8"/>
      <c r="I60" s="20"/>
      <c r="J60" s="21"/>
      <c r="K60" s="12"/>
    </row>
    <row r="61" spans="1:17" x14ac:dyDescent="0.2">
      <c r="A61" s="11" t="s">
        <v>12</v>
      </c>
      <c r="B61" s="8">
        <v>322</v>
      </c>
      <c r="C61" s="19">
        <f t="shared" si="1"/>
        <v>40241</v>
      </c>
      <c r="D61" s="8"/>
      <c r="E61" s="20"/>
      <c r="F61" s="8"/>
      <c r="G61" s="20"/>
      <c r="H61" s="8"/>
      <c r="I61" s="20"/>
      <c r="J61" s="21"/>
      <c r="K61" s="12"/>
    </row>
    <row r="62" spans="1:17" x14ac:dyDescent="0.2">
      <c r="A62" s="11" t="s">
        <v>12</v>
      </c>
      <c r="B62" s="8">
        <v>466</v>
      </c>
      <c r="C62" s="19">
        <f t="shared" si="1"/>
        <v>40242</v>
      </c>
      <c r="D62" s="8"/>
      <c r="E62" s="20"/>
      <c r="F62" s="8"/>
      <c r="G62" s="20"/>
      <c r="H62" s="8"/>
      <c r="I62" s="20"/>
      <c r="J62" s="21"/>
      <c r="K62" s="12"/>
    </row>
    <row r="63" spans="1:17" x14ac:dyDescent="0.2">
      <c r="A63" s="11" t="s">
        <v>12</v>
      </c>
      <c r="B63" s="8">
        <v>201</v>
      </c>
      <c r="C63" s="19">
        <f t="shared" si="1"/>
        <v>40243</v>
      </c>
      <c r="D63" s="8"/>
      <c r="E63" s="20"/>
      <c r="F63" s="8"/>
      <c r="G63" s="20"/>
      <c r="H63" s="8"/>
      <c r="I63" s="20"/>
      <c r="J63" s="21"/>
      <c r="K63" s="12"/>
    </row>
    <row r="64" spans="1:17" x14ac:dyDescent="0.2">
      <c r="A64" s="11" t="s">
        <v>14</v>
      </c>
      <c r="B64" s="8">
        <v>621</v>
      </c>
      <c r="C64" s="19">
        <f t="shared" si="1"/>
        <v>40244</v>
      </c>
      <c r="D64" s="8"/>
      <c r="E64" s="20"/>
      <c r="F64" s="8"/>
      <c r="G64" s="20"/>
      <c r="H64" s="8"/>
      <c r="I64" s="20"/>
      <c r="J64" s="21"/>
      <c r="K64" s="12"/>
    </row>
    <row r="65" spans="1:11" x14ac:dyDescent="0.2">
      <c r="A65" s="11" t="s">
        <v>12</v>
      </c>
      <c r="B65" s="8">
        <v>259</v>
      </c>
      <c r="C65" s="19">
        <f t="shared" si="1"/>
        <v>40245</v>
      </c>
      <c r="D65" s="8"/>
      <c r="E65" s="20"/>
      <c r="F65" s="8"/>
      <c r="G65" s="20"/>
      <c r="H65" s="8"/>
      <c r="I65" s="20"/>
      <c r="J65" s="21"/>
      <c r="K65" s="12"/>
    </row>
    <row r="66" spans="1:11" x14ac:dyDescent="0.2">
      <c r="A66" s="11" t="s">
        <v>12</v>
      </c>
      <c r="B66" s="8">
        <v>613</v>
      </c>
      <c r="C66" s="19">
        <f t="shared" si="1"/>
        <v>40246</v>
      </c>
      <c r="D66" s="8"/>
      <c r="E66" s="20"/>
      <c r="F66" s="8"/>
      <c r="G66" s="20"/>
      <c r="H66" s="8"/>
      <c r="I66" s="20"/>
      <c r="J66" s="21"/>
      <c r="K66" s="12"/>
    </row>
    <row r="67" spans="1:11" x14ac:dyDescent="0.2">
      <c r="A67" s="11" t="s">
        <v>12</v>
      </c>
      <c r="B67" s="8">
        <v>178</v>
      </c>
      <c r="C67" s="19">
        <f t="shared" si="1"/>
        <v>40247</v>
      </c>
      <c r="D67" s="8"/>
      <c r="E67" s="20"/>
      <c r="F67" s="8"/>
      <c r="G67" s="20"/>
      <c r="H67" s="8"/>
      <c r="I67" s="20"/>
      <c r="J67" s="21"/>
      <c r="K67" s="12"/>
    </row>
    <row r="68" spans="1:11" x14ac:dyDescent="0.2">
      <c r="A68" s="11" t="s">
        <v>12</v>
      </c>
      <c r="B68" s="8">
        <v>199</v>
      </c>
      <c r="C68" s="19">
        <f t="shared" si="1"/>
        <v>40248</v>
      </c>
      <c r="D68" s="8"/>
      <c r="E68" s="20"/>
      <c r="F68" s="8"/>
      <c r="G68" s="20"/>
      <c r="H68" s="8"/>
      <c r="I68" s="20"/>
      <c r="J68" s="21"/>
      <c r="K68" s="12"/>
    </row>
    <row r="69" spans="1:11" x14ac:dyDescent="0.2">
      <c r="A69" s="11" t="s">
        <v>12</v>
      </c>
      <c r="B69" s="8">
        <v>103</v>
      </c>
      <c r="C69" s="19">
        <f t="shared" si="1"/>
        <v>40249</v>
      </c>
      <c r="D69" s="8"/>
      <c r="E69" s="20"/>
      <c r="F69" s="8"/>
      <c r="G69" s="20"/>
      <c r="H69" s="8"/>
      <c r="I69" s="20"/>
      <c r="J69" s="21"/>
      <c r="K69" s="12"/>
    </row>
    <row r="70" spans="1:11" x14ac:dyDescent="0.2">
      <c r="A70" s="11" t="s">
        <v>12</v>
      </c>
      <c r="B70" s="8">
        <v>180</v>
      </c>
      <c r="C70" s="19">
        <f t="shared" si="1"/>
        <v>40250</v>
      </c>
      <c r="D70" s="8"/>
      <c r="E70" s="20"/>
      <c r="F70" s="8"/>
      <c r="G70" s="20"/>
      <c r="H70" s="8"/>
      <c r="I70" s="20"/>
      <c r="J70" s="21"/>
      <c r="K70" s="12"/>
    </row>
    <row r="71" spans="1:11" x14ac:dyDescent="0.2">
      <c r="A71" s="11" t="s">
        <v>12</v>
      </c>
      <c r="B71" s="8">
        <v>155</v>
      </c>
      <c r="C71" s="19">
        <f t="shared" si="1"/>
        <v>40251</v>
      </c>
      <c r="D71" s="8"/>
      <c r="E71" s="20"/>
      <c r="F71" s="8"/>
      <c r="G71" s="20"/>
      <c r="H71" s="8"/>
      <c r="I71" s="20"/>
      <c r="J71" s="21"/>
      <c r="K71" s="12"/>
    </row>
    <row r="72" spans="1:11" x14ac:dyDescent="0.2">
      <c r="A72" s="11" t="s">
        <v>12</v>
      </c>
      <c r="B72" s="8"/>
      <c r="C72" s="19" t="str">
        <f t="shared" si="1"/>
        <v/>
      </c>
      <c r="D72" s="8"/>
      <c r="E72" s="20"/>
      <c r="F72" s="8"/>
      <c r="G72" s="20"/>
      <c r="H72" s="8"/>
      <c r="I72" s="20"/>
      <c r="J72" s="21"/>
      <c r="K72" s="12"/>
    </row>
    <row r="73" spans="1:11" x14ac:dyDescent="0.2">
      <c r="A73" s="11" t="s">
        <v>12</v>
      </c>
      <c r="B73" s="8"/>
      <c r="C73" s="19" t="str">
        <f t="shared" si="1"/>
        <v/>
      </c>
      <c r="D73" s="8"/>
      <c r="E73" s="20"/>
      <c r="F73" s="8"/>
      <c r="G73" s="20"/>
      <c r="H73" s="8"/>
      <c r="I73" s="20"/>
      <c r="J73" s="21"/>
      <c r="K73" s="12"/>
    </row>
    <row r="74" spans="1:11" x14ac:dyDescent="0.2">
      <c r="A74" s="11" t="s">
        <v>12</v>
      </c>
      <c r="B74" s="8"/>
      <c r="C74" s="19" t="str">
        <f t="shared" si="1"/>
        <v/>
      </c>
      <c r="D74" s="8"/>
      <c r="E74" s="20"/>
      <c r="F74" s="8"/>
      <c r="G74" s="20"/>
      <c r="H74" s="8"/>
      <c r="I74" s="20"/>
      <c r="J74" s="21"/>
      <c r="K74" s="12"/>
    </row>
    <row r="75" spans="1:11" x14ac:dyDescent="0.2">
      <c r="A75" s="11" t="s">
        <v>12</v>
      </c>
      <c r="B75" s="8"/>
      <c r="C75" s="19" t="str">
        <f t="shared" si="1"/>
        <v/>
      </c>
      <c r="D75" s="8"/>
      <c r="E75" s="20"/>
      <c r="F75" s="8"/>
      <c r="G75" s="20"/>
      <c r="H75" s="8"/>
      <c r="I75" s="20"/>
      <c r="J75" s="21"/>
      <c r="K75" s="12"/>
    </row>
    <row r="76" spans="1:11" x14ac:dyDescent="0.2">
      <c r="A76" s="11" t="s">
        <v>12</v>
      </c>
      <c r="B76" s="8"/>
      <c r="C76" s="19" t="str">
        <f t="shared" si="1"/>
        <v/>
      </c>
      <c r="D76" s="8"/>
      <c r="E76" s="20"/>
      <c r="F76" s="8"/>
      <c r="G76" s="20"/>
      <c r="H76" s="8"/>
      <c r="I76" s="20"/>
      <c r="J76" s="21"/>
      <c r="K76" s="12"/>
    </row>
    <row r="77" spans="1:11" x14ac:dyDescent="0.2">
      <c r="A77" s="11" t="s">
        <v>12</v>
      </c>
      <c r="B77" s="8"/>
      <c r="C77" s="19" t="str">
        <f t="shared" si="1"/>
        <v/>
      </c>
      <c r="D77" s="8"/>
      <c r="E77" s="20"/>
      <c r="F77" s="8"/>
      <c r="G77" s="20"/>
      <c r="H77" s="8"/>
      <c r="I77" s="20"/>
      <c r="J77" s="21"/>
      <c r="K77" s="12"/>
    </row>
    <row r="78" spans="1:11" x14ac:dyDescent="0.2">
      <c r="A78" s="11" t="s">
        <v>12</v>
      </c>
      <c r="B78" s="8"/>
      <c r="C78" s="19" t="str">
        <f t="shared" si="1"/>
        <v/>
      </c>
      <c r="D78" s="8"/>
      <c r="E78" s="20"/>
      <c r="F78" s="8"/>
      <c r="G78" s="20"/>
      <c r="H78" s="8"/>
      <c r="I78" s="20"/>
      <c r="J78" s="21"/>
      <c r="K78" s="12"/>
    </row>
    <row r="79" spans="1:11" x14ac:dyDescent="0.2">
      <c r="A79" s="11" t="s">
        <v>12</v>
      </c>
      <c r="B79" s="8"/>
      <c r="C79" s="19" t="str">
        <f t="shared" si="1"/>
        <v/>
      </c>
      <c r="D79" s="8"/>
      <c r="E79" s="20"/>
      <c r="F79" s="8"/>
      <c r="G79" s="20"/>
      <c r="H79" s="8"/>
      <c r="I79" s="20"/>
      <c r="J79" s="21"/>
      <c r="K79" s="12"/>
    </row>
    <row r="80" spans="1:11" x14ac:dyDescent="0.2">
      <c r="A80" s="11" t="s">
        <v>12</v>
      </c>
      <c r="B80" s="8"/>
      <c r="C80" s="19" t="str">
        <f t="shared" si="1"/>
        <v/>
      </c>
      <c r="D80" s="8"/>
      <c r="E80" s="20"/>
      <c r="F80" s="8"/>
      <c r="G80" s="20"/>
      <c r="H80" s="8"/>
      <c r="I80" s="20"/>
      <c r="J80" s="21"/>
      <c r="K80" s="12"/>
    </row>
    <row r="81" spans="1:11" x14ac:dyDescent="0.2">
      <c r="A81" s="11" t="s">
        <v>12</v>
      </c>
      <c r="B81" s="8"/>
      <c r="C81" s="19" t="str">
        <f t="shared" si="1"/>
        <v/>
      </c>
      <c r="D81" s="8"/>
      <c r="E81" s="20"/>
      <c r="F81" s="8"/>
      <c r="G81" s="20"/>
      <c r="H81" s="8"/>
      <c r="I81" s="20"/>
      <c r="J81" s="21"/>
      <c r="K81" s="12"/>
    </row>
    <row r="82" spans="1:11" x14ac:dyDescent="0.2">
      <c r="A82" s="11" t="s">
        <v>12</v>
      </c>
      <c r="B82" s="8"/>
      <c r="C82" s="19" t="str">
        <f t="shared" si="1"/>
        <v/>
      </c>
      <c r="D82" s="8"/>
      <c r="E82" s="20"/>
      <c r="F82" s="8"/>
      <c r="G82" s="20"/>
      <c r="H82" s="8"/>
      <c r="I82" s="20"/>
      <c r="J82" s="21"/>
      <c r="K82" s="12"/>
    </row>
    <row r="83" spans="1:11" x14ac:dyDescent="0.2">
      <c r="A83" s="11" t="s">
        <v>12</v>
      </c>
      <c r="B83" s="8"/>
      <c r="C83" s="19" t="str">
        <f t="shared" si="1"/>
        <v/>
      </c>
      <c r="D83" s="8"/>
      <c r="E83" s="20"/>
      <c r="F83" s="8"/>
      <c r="G83" s="20"/>
      <c r="H83" s="8"/>
      <c r="I83" s="20"/>
      <c r="J83" s="21"/>
      <c r="K83" s="12"/>
    </row>
    <row r="84" spans="1:11" x14ac:dyDescent="0.2">
      <c r="A84" s="11" t="s">
        <v>12</v>
      </c>
      <c r="B84" s="8"/>
      <c r="C84" s="19" t="str">
        <f t="shared" si="1"/>
        <v/>
      </c>
      <c r="D84" s="8"/>
      <c r="E84" s="20"/>
      <c r="F84" s="8"/>
      <c r="G84" s="20"/>
      <c r="H84" s="8"/>
      <c r="I84" s="20"/>
      <c r="J84" s="21"/>
      <c r="K84" s="12"/>
    </row>
    <row r="85" spans="1:11" x14ac:dyDescent="0.2">
      <c r="A85" s="11" t="s">
        <v>12</v>
      </c>
      <c r="B85" s="8"/>
      <c r="C85" s="19" t="str">
        <f t="shared" si="1"/>
        <v/>
      </c>
      <c r="D85" s="8"/>
      <c r="E85" s="20"/>
      <c r="F85" s="8"/>
      <c r="G85" s="20"/>
      <c r="H85" s="8"/>
      <c r="I85" s="20"/>
      <c r="J85" s="21"/>
      <c r="K85" s="12"/>
    </row>
    <row r="86" spans="1:11" x14ac:dyDescent="0.2">
      <c r="A86" s="11" t="s">
        <v>12</v>
      </c>
      <c r="B86" s="8"/>
      <c r="C86" s="19" t="str">
        <f t="shared" si="1"/>
        <v/>
      </c>
      <c r="D86" s="8"/>
      <c r="E86" s="20"/>
      <c r="F86" s="8"/>
      <c r="G86" s="20"/>
      <c r="H86" s="8"/>
      <c r="I86" s="20"/>
      <c r="J86" s="21"/>
      <c r="K86" s="12"/>
    </row>
    <row r="87" spans="1:11" ht="15.75" thickBot="1" x14ac:dyDescent="0.25">
      <c r="A87" s="11" t="s">
        <v>12</v>
      </c>
      <c r="B87" s="22"/>
      <c r="C87" s="14" t="str">
        <f t="shared" si="1"/>
        <v/>
      </c>
      <c r="D87" s="22"/>
      <c r="E87" s="23"/>
      <c r="F87" s="22"/>
      <c r="G87" s="23"/>
      <c r="H87" s="22"/>
      <c r="I87" s="23"/>
      <c r="J87" s="24"/>
      <c r="K87" s="12"/>
    </row>
    <row r="88" spans="1:11" x14ac:dyDescent="0.2">
      <c r="A88" s="11"/>
      <c r="B88" s="119">
        <f>SUMIF($A$55:$A$87,O6,$B$55:$B$87)</f>
        <v>3810.1800000000003</v>
      </c>
      <c r="C88" s="25"/>
      <c r="D88" s="25"/>
      <c r="E88" s="25"/>
      <c r="F88" s="25"/>
      <c r="G88" s="25"/>
      <c r="H88" s="25"/>
      <c r="I88" s="25"/>
      <c r="J88" s="25"/>
      <c r="K88" s="12"/>
    </row>
    <row r="89" spans="1:11" ht="15.75" thickBot="1" x14ac:dyDescent="0.25">
      <c r="A89" s="11"/>
      <c r="B89" s="107"/>
      <c r="C89" s="25"/>
      <c r="D89" s="25"/>
      <c r="E89" s="25"/>
      <c r="F89" s="25"/>
      <c r="G89" s="25"/>
      <c r="H89" s="25"/>
      <c r="I89" s="25"/>
      <c r="J89" s="25"/>
      <c r="K89" s="12"/>
    </row>
    <row r="90" spans="1:11" ht="15.75" thickBot="1" x14ac:dyDescent="0.25">
      <c r="A90" s="11"/>
      <c r="B90" s="25"/>
      <c r="C90" s="25"/>
      <c r="D90" s="25"/>
      <c r="E90" s="25"/>
      <c r="F90" s="25"/>
      <c r="G90" s="25"/>
      <c r="H90" s="25"/>
      <c r="I90" s="25"/>
      <c r="J90" s="25"/>
      <c r="K90" s="12"/>
    </row>
    <row r="91" spans="1:11" ht="15.75" thickBot="1" x14ac:dyDescent="0.25">
      <c r="A91" s="11"/>
      <c r="B91" s="25"/>
      <c r="C91" s="25"/>
      <c r="D91" s="25"/>
      <c r="E91" s="25"/>
      <c r="F91" s="25"/>
      <c r="G91" s="25"/>
      <c r="H91" s="108" t="s">
        <v>20</v>
      </c>
      <c r="I91" s="109"/>
      <c r="J91" s="26"/>
      <c r="K91" s="12"/>
    </row>
    <row r="92" spans="1:11" ht="15.75" thickBot="1" x14ac:dyDescent="0.25">
      <c r="A92" s="11"/>
      <c r="B92" s="27" t="s">
        <v>3</v>
      </c>
      <c r="C92" s="27" t="s">
        <v>5</v>
      </c>
      <c r="D92" s="27" t="s">
        <v>21</v>
      </c>
      <c r="E92" s="27" t="s">
        <v>22</v>
      </c>
      <c r="F92" s="27" t="s">
        <v>23</v>
      </c>
      <c r="G92" s="25"/>
      <c r="H92" s="28" t="s">
        <v>24</v>
      </c>
      <c r="I92" s="28">
        <f>I48</f>
        <v>172.34000000000015</v>
      </c>
      <c r="J92" s="28"/>
      <c r="K92" s="12"/>
    </row>
    <row r="93" spans="1:11" ht="15.75" thickBot="1" x14ac:dyDescent="0.25">
      <c r="A93" s="11"/>
      <c r="B93" s="29">
        <f>B88</f>
        <v>3810.1800000000003</v>
      </c>
      <c r="C93" s="27">
        <f>SUM(F55:F87)</f>
        <v>1450</v>
      </c>
      <c r="D93" s="27">
        <f>B93+C93</f>
        <v>5260.18</v>
      </c>
      <c r="E93" s="27">
        <f>SUM(H$38:$H55)</f>
        <v>122</v>
      </c>
      <c r="F93" s="30">
        <f>D93-E93</f>
        <v>5138.18</v>
      </c>
      <c r="G93" s="25"/>
      <c r="H93" s="31" t="s">
        <v>25</v>
      </c>
      <c r="I93" s="31">
        <f>F95</f>
        <v>4195.18</v>
      </c>
      <c r="J93" s="31"/>
      <c r="K93" s="12"/>
    </row>
    <row r="94" spans="1:11" ht="15.75" thickBot="1" x14ac:dyDescent="0.25">
      <c r="A94" s="11"/>
      <c r="B94" s="27" t="s">
        <v>26</v>
      </c>
      <c r="C94" s="27" t="s">
        <v>27</v>
      </c>
      <c r="D94" s="27" t="s">
        <v>28</v>
      </c>
      <c r="E94" s="27" t="s">
        <v>29</v>
      </c>
      <c r="F94" s="27" t="s">
        <v>25</v>
      </c>
      <c r="G94" s="25"/>
      <c r="H94" s="31" t="s">
        <v>30</v>
      </c>
      <c r="I94" s="31">
        <f>I92+I93</f>
        <v>4367.5200000000004</v>
      </c>
      <c r="J94" s="31"/>
      <c r="K94" s="12"/>
    </row>
    <row r="95" spans="1:11" ht="15.75" thickBot="1" x14ac:dyDescent="0.25">
      <c r="A95" s="11"/>
      <c r="B95" s="29">
        <f>F93</f>
        <v>5138.18</v>
      </c>
      <c r="C95" s="32"/>
      <c r="D95" s="32"/>
      <c r="E95" s="32">
        <v>943</v>
      </c>
      <c r="F95" s="30">
        <f>B95-(C95+D95+E95)</f>
        <v>4195.18</v>
      </c>
      <c r="G95" s="25"/>
      <c r="H95" s="31" t="s">
        <v>31</v>
      </c>
      <c r="I95" s="33"/>
      <c r="J95" s="33"/>
      <c r="K95" s="12"/>
    </row>
    <row r="96" spans="1:11" ht="15.75" thickBot="1" x14ac:dyDescent="0.25">
      <c r="A96" s="11"/>
      <c r="B96" s="25"/>
      <c r="C96" s="25"/>
      <c r="D96" s="25"/>
      <c r="E96" s="25"/>
      <c r="F96" s="25"/>
      <c r="G96" s="25"/>
      <c r="H96" s="34" t="s">
        <v>32</v>
      </c>
      <c r="I96" s="34">
        <f>I94-I95</f>
        <v>4367.5200000000004</v>
      </c>
      <c r="J96" s="35"/>
      <c r="K96" s="12"/>
    </row>
    <row r="97" spans="1:11" ht="15.75" thickBot="1" x14ac:dyDescent="0.25">
      <c r="A97" s="11"/>
      <c r="B97" s="25"/>
      <c r="C97" s="25"/>
      <c r="D97" s="25"/>
      <c r="E97" s="25"/>
      <c r="F97" s="25"/>
      <c r="G97" s="25"/>
      <c r="H97" s="27" t="s">
        <v>33</v>
      </c>
      <c r="I97" s="36">
        <f>I96</f>
        <v>4367.5200000000004</v>
      </c>
      <c r="J97" s="25"/>
      <c r="K97" s="12"/>
    </row>
    <row r="98" spans="1:11" ht="15.75" thickBot="1" x14ac:dyDescent="0.25">
      <c r="A98" s="37"/>
      <c r="B98" s="38"/>
      <c r="C98" s="38"/>
      <c r="D98" s="38"/>
      <c r="E98" s="38"/>
      <c r="F98" s="38"/>
      <c r="G98" s="38"/>
      <c r="H98" s="38"/>
      <c r="I98" s="38"/>
      <c r="J98" s="38"/>
      <c r="K98" s="30"/>
    </row>
    <row r="99" spans="1:11" ht="15.75" thickBot="1" x14ac:dyDescent="0.25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15.75" thickBot="1" x14ac:dyDescent="0.25">
      <c r="A100" s="4">
        <v>3</v>
      </c>
      <c r="B100" s="5"/>
      <c r="C100" s="5"/>
      <c r="D100" s="5"/>
      <c r="E100" s="5"/>
      <c r="F100" s="5"/>
      <c r="G100" s="5"/>
      <c r="H100" s="5"/>
      <c r="I100" s="5" t="s">
        <v>0</v>
      </c>
      <c r="J100" s="6" t="s">
        <v>13</v>
      </c>
      <c r="K100" s="7"/>
    </row>
    <row r="101" spans="1:11" ht="15.75" thickBot="1" x14ac:dyDescent="0.25">
      <c r="A101" s="8"/>
      <c r="B101" s="9"/>
      <c r="C101" s="9"/>
      <c r="D101" s="9"/>
      <c r="E101" s="9"/>
      <c r="F101" s="9"/>
      <c r="G101" s="9"/>
      <c r="H101" s="9"/>
      <c r="I101" s="9" t="s">
        <v>2</v>
      </c>
      <c r="J101" s="10">
        <v>44200</v>
      </c>
      <c r="K101" s="7"/>
    </row>
    <row r="102" spans="1:11" x14ac:dyDescent="0.2">
      <c r="A102" s="11"/>
      <c r="B102" s="120" t="s">
        <v>3</v>
      </c>
      <c r="C102" s="121"/>
      <c r="D102" s="120" t="s">
        <v>4</v>
      </c>
      <c r="E102" s="121"/>
      <c r="F102" s="120" t="s">
        <v>5</v>
      </c>
      <c r="G102" s="121"/>
      <c r="H102" s="120" t="s">
        <v>6</v>
      </c>
      <c r="I102" s="121"/>
      <c r="J102" s="117" t="s">
        <v>7</v>
      </c>
      <c r="K102" s="12"/>
    </row>
    <row r="103" spans="1:11" ht="15.75" thickBot="1" x14ac:dyDescent="0.25">
      <c r="A103" s="11"/>
      <c r="B103" s="13" t="s">
        <v>8</v>
      </c>
      <c r="C103" s="14" t="s">
        <v>9</v>
      </c>
      <c r="D103" s="13" t="s">
        <v>8</v>
      </c>
      <c r="E103" s="14" t="s">
        <v>9</v>
      </c>
      <c r="F103" s="13" t="s">
        <v>8</v>
      </c>
      <c r="G103" s="14" t="s">
        <v>10</v>
      </c>
      <c r="H103" s="13" t="s">
        <v>8</v>
      </c>
      <c r="I103" s="14" t="s">
        <v>10</v>
      </c>
      <c r="J103" s="118"/>
      <c r="K103" s="12"/>
    </row>
    <row r="104" spans="1:11" x14ac:dyDescent="0.2">
      <c r="A104" s="39" t="s">
        <v>12</v>
      </c>
      <c r="B104" s="15">
        <v>61</v>
      </c>
      <c r="C104" s="16">
        <v>40252</v>
      </c>
      <c r="D104" s="15"/>
      <c r="E104" s="17" t="s">
        <v>39</v>
      </c>
      <c r="F104" s="15">
        <v>1800</v>
      </c>
      <c r="G104" s="17">
        <v>634</v>
      </c>
      <c r="H104" s="8">
        <v>31</v>
      </c>
      <c r="I104" s="20">
        <v>9</v>
      </c>
      <c r="J104" s="18"/>
      <c r="K104" s="12"/>
    </row>
    <row r="105" spans="1:11" x14ac:dyDescent="0.2">
      <c r="A105" s="39" t="s">
        <v>14</v>
      </c>
      <c r="B105" s="8">
        <v>58</v>
      </c>
      <c r="C105" s="16">
        <f>IF(B105&gt;0.005,C104+1,"")</f>
        <v>40253</v>
      </c>
      <c r="D105" s="8" t="s">
        <v>18</v>
      </c>
      <c r="E105" s="20"/>
      <c r="F105" s="8"/>
      <c r="G105" s="20"/>
      <c r="H105" s="8"/>
      <c r="I105" s="20"/>
      <c r="J105" s="21"/>
      <c r="K105" s="12"/>
    </row>
    <row r="106" spans="1:11" x14ac:dyDescent="0.2">
      <c r="A106" s="39" t="s">
        <v>12</v>
      </c>
      <c r="B106" s="8">
        <v>271</v>
      </c>
      <c r="C106" s="16">
        <f t="shared" ref="C106:C136" si="2">IF(B106&gt;0.005,C105+1,"")</f>
        <v>40254</v>
      </c>
      <c r="D106" s="8"/>
      <c r="E106" s="20"/>
      <c r="F106" s="8"/>
      <c r="G106" s="20"/>
      <c r="H106" s="8"/>
      <c r="I106" s="20"/>
      <c r="J106" s="21"/>
      <c r="K106" s="12"/>
    </row>
    <row r="107" spans="1:11" x14ac:dyDescent="0.2">
      <c r="A107" s="39" t="s">
        <v>12</v>
      </c>
      <c r="B107" s="8">
        <v>110.86</v>
      </c>
      <c r="C107" s="16">
        <f t="shared" si="2"/>
        <v>40255</v>
      </c>
      <c r="D107" s="8"/>
      <c r="E107" s="20"/>
      <c r="F107" s="8"/>
      <c r="G107" s="20"/>
      <c r="H107" s="8"/>
      <c r="I107" s="20"/>
      <c r="J107" s="21"/>
      <c r="K107" s="12"/>
    </row>
    <row r="108" spans="1:11" x14ac:dyDescent="0.2">
      <c r="A108" s="39" t="s">
        <v>12</v>
      </c>
      <c r="B108" s="8">
        <v>232.3</v>
      </c>
      <c r="C108" s="16">
        <f t="shared" si="2"/>
        <v>40256</v>
      </c>
      <c r="D108" s="8"/>
      <c r="E108" s="20"/>
      <c r="F108" s="8"/>
      <c r="G108" s="20"/>
      <c r="H108" s="8"/>
      <c r="I108" s="20"/>
      <c r="J108" s="21"/>
      <c r="K108" s="12"/>
    </row>
    <row r="109" spans="1:11" x14ac:dyDescent="0.2">
      <c r="A109" s="39" t="s">
        <v>12</v>
      </c>
      <c r="B109" s="8">
        <v>19</v>
      </c>
      <c r="C109" s="16">
        <f t="shared" si="2"/>
        <v>40257</v>
      </c>
      <c r="D109" s="8"/>
      <c r="E109" s="20"/>
      <c r="F109" s="8"/>
      <c r="G109" s="20"/>
      <c r="H109" s="8"/>
      <c r="I109" s="20"/>
      <c r="J109" s="21"/>
      <c r="K109" s="12"/>
    </row>
    <row r="110" spans="1:11" x14ac:dyDescent="0.2">
      <c r="A110" s="39" t="s">
        <v>12</v>
      </c>
      <c r="B110" s="8">
        <v>670.68</v>
      </c>
      <c r="C110" s="16">
        <f t="shared" si="2"/>
        <v>40258</v>
      </c>
      <c r="D110" s="8"/>
      <c r="E110" s="20"/>
      <c r="F110" s="8"/>
      <c r="G110" s="20"/>
      <c r="H110" s="8"/>
      <c r="I110" s="20"/>
      <c r="J110" s="21"/>
      <c r="K110" s="12"/>
    </row>
    <row r="111" spans="1:11" x14ac:dyDescent="0.2">
      <c r="A111" s="39" t="s">
        <v>12</v>
      </c>
      <c r="B111" s="8">
        <v>166.75</v>
      </c>
      <c r="C111" s="16">
        <f t="shared" si="2"/>
        <v>40259</v>
      </c>
      <c r="D111" s="8"/>
      <c r="E111" s="20"/>
      <c r="F111" s="8"/>
      <c r="G111" s="20"/>
      <c r="H111" s="8"/>
      <c r="I111" s="20"/>
      <c r="J111" s="21"/>
      <c r="K111" s="12"/>
    </row>
    <row r="112" spans="1:11" x14ac:dyDescent="0.2">
      <c r="A112" s="39" t="s">
        <v>12</v>
      </c>
      <c r="B112" s="8">
        <v>263.12</v>
      </c>
      <c r="C112" s="16">
        <f t="shared" si="2"/>
        <v>40260</v>
      </c>
      <c r="D112" s="8"/>
      <c r="E112" s="20"/>
      <c r="F112" s="8"/>
      <c r="G112" s="20"/>
      <c r="H112" s="8"/>
      <c r="I112" s="20"/>
      <c r="J112" s="21"/>
      <c r="K112" s="12"/>
    </row>
    <row r="113" spans="1:11" x14ac:dyDescent="0.2">
      <c r="A113" s="39" t="s">
        <v>12</v>
      </c>
      <c r="B113" s="8">
        <v>177</v>
      </c>
      <c r="C113" s="16">
        <f t="shared" si="2"/>
        <v>40261</v>
      </c>
      <c r="D113" s="8"/>
      <c r="E113" s="20"/>
      <c r="F113" s="8"/>
      <c r="G113" s="20"/>
      <c r="H113" s="8"/>
      <c r="I113" s="20"/>
      <c r="J113" s="21"/>
      <c r="K113" s="12"/>
    </row>
    <row r="114" spans="1:11" x14ac:dyDescent="0.2">
      <c r="A114" s="39" t="s">
        <v>12</v>
      </c>
      <c r="B114" s="8">
        <v>265</v>
      </c>
      <c r="C114" s="16">
        <f t="shared" si="2"/>
        <v>40262</v>
      </c>
      <c r="D114" s="8"/>
      <c r="E114" s="20"/>
      <c r="F114" s="8"/>
      <c r="G114" s="20"/>
      <c r="H114" s="8"/>
      <c r="I114" s="20"/>
      <c r="J114" s="21"/>
      <c r="K114" s="12"/>
    </row>
    <row r="115" spans="1:11" x14ac:dyDescent="0.2">
      <c r="A115" s="39" t="s">
        <v>12</v>
      </c>
      <c r="B115" s="8">
        <v>215</v>
      </c>
      <c r="C115" s="16">
        <f t="shared" si="2"/>
        <v>40263</v>
      </c>
      <c r="D115" s="8"/>
      <c r="E115" s="20"/>
      <c r="F115" s="8"/>
      <c r="G115" s="20"/>
      <c r="H115" s="8"/>
      <c r="I115" s="20"/>
      <c r="J115" s="21"/>
      <c r="K115" s="12"/>
    </row>
    <row r="116" spans="1:11" x14ac:dyDescent="0.2">
      <c r="A116" s="11" t="s">
        <v>12</v>
      </c>
      <c r="B116" s="8"/>
      <c r="C116" s="19" t="str">
        <f t="shared" si="2"/>
        <v/>
      </c>
      <c r="D116" s="8"/>
      <c r="E116" s="20"/>
      <c r="F116" s="8"/>
      <c r="G116" s="20"/>
      <c r="H116" s="8"/>
      <c r="I116" s="20"/>
      <c r="J116" s="21"/>
      <c r="K116" s="12"/>
    </row>
    <row r="117" spans="1:11" x14ac:dyDescent="0.2">
      <c r="A117" s="11" t="s">
        <v>12</v>
      </c>
      <c r="B117" s="8"/>
      <c r="C117" s="19" t="str">
        <f t="shared" si="2"/>
        <v/>
      </c>
      <c r="D117" s="8"/>
      <c r="E117" s="20"/>
      <c r="F117" s="8"/>
      <c r="G117" s="20"/>
      <c r="H117" s="8"/>
      <c r="I117" s="20"/>
      <c r="J117" s="21"/>
      <c r="K117" s="12"/>
    </row>
    <row r="118" spans="1:11" x14ac:dyDescent="0.2">
      <c r="A118" s="11" t="s">
        <v>12</v>
      </c>
      <c r="B118" s="8"/>
      <c r="C118" s="19" t="str">
        <f t="shared" si="2"/>
        <v/>
      </c>
      <c r="D118" s="8"/>
      <c r="E118" s="20"/>
      <c r="F118" s="8"/>
      <c r="G118" s="20"/>
      <c r="H118" s="8"/>
      <c r="I118" s="20"/>
      <c r="J118" s="21"/>
      <c r="K118" s="12"/>
    </row>
    <row r="119" spans="1:11" x14ac:dyDescent="0.2">
      <c r="A119" s="11" t="s">
        <v>12</v>
      </c>
      <c r="B119" s="8"/>
      <c r="C119" s="19" t="str">
        <f t="shared" si="2"/>
        <v/>
      </c>
      <c r="D119" s="8"/>
      <c r="E119" s="20"/>
      <c r="F119" s="8"/>
      <c r="G119" s="20"/>
      <c r="H119" s="8"/>
      <c r="I119" s="20"/>
      <c r="J119" s="21"/>
      <c r="K119" s="12"/>
    </row>
    <row r="120" spans="1:11" x14ac:dyDescent="0.2">
      <c r="A120" s="11" t="s">
        <v>12</v>
      </c>
      <c r="B120" s="8"/>
      <c r="C120" s="19" t="str">
        <f t="shared" si="2"/>
        <v/>
      </c>
      <c r="D120" s="8"/>
      <c r="E120" s="20"/>
      <c r="F120" s="8"/>
      <c r="G120" s="20"/>
      <c r="H120" s="8"/>
      <c r="I120" s="20"/>
      <c r="J120" s="21"/>
      <c r="K120" s="12"/>
    </row>
    <row r="121" spans="1:11" x14ac:dyDescent="0.2">
      <c r="A121" s="11" t="s">
        <v>12</v>
      </c>
      <c r="B121" s="8"/>
      <c r="C121" s="19" t="str">
        <f t="shared" si="2"/>
        <v/>
      </c>
      <c r="D121" s="8"/>
      <c r="E121" s="20"/>
      <c r="F121" s="8"/>
      <c r="G121" s="20"/>
      <c r="H121" s="8"/>
      <c r="I121" s="20"/>
      <c r="J121" s="21"/>
      <c r="K121" s="12"/>
    </row>
    <row r="122" spans="1:11" x14ac:dyDescent="0.2">
      <c r="A122" s="11" t="s">
        <v>12</v>
      </c>
      <c r="B122" s="8"/>
      <c r="C122" s="19" t="str">
        <f t="shared" si="2"/>
        <v/>
      </c>
      <c r="D122" s="8"/>
      <c r="E122" s="20"/>
      <c r="F122" s="8"/>
      <c r="G122" s="20"/>
      <c r="H122" s="8"/>
      <c r="I122" s="20"/>
      <c r="J122" s="21"/>
      <c r="K122" s="12"/>
    </row>
    <row r="123" spans="1:11" x14ac:dyDescent="0.2">
      <c r="A123" s="11" t="s">
        <v>12</v>
      </c>
      <c r="B123" s="8"/>
      <c r="C123" s="19" t="str">
        <f t="shared" si="2"/>
        <v/>
      </c>
      <c r="D123" s="8"/>
      <c r="E123" s="20"/>
      <c r="F123" s="8"/>
      <c r="G123" s="20"/>
      <c r="H123" s="8"/>
      <c r="I123" s="20"/>
      <c r="J123" s="21"/>
      <c r="K123" s="12"/>
    </row>
    <row r="124" spans="1:11" x14ac:dyDescent="0.2">
      <c r="A124" s="11" t="s">
        <v>12</v>
      </c>
      <c r="B124" s="8"/>
      <c r="C124" s="19" t="str">
        <f t="shared" si="2"/>
        <v/>
      </c>
      <c r="D124" s="8"/>
      <c r="E124" s="20"/>
      <c r="F124" s="8"/>
      <c r="G124" s="20"/>
      <c r="H124" s="8"/>
      <c r="I124" s="20"/>
      <c r="J124" s="21"/>
      <c r="K124" s="12"/>
    </row>
    <row r="125" spans="1:11" x14ac:dyDescent="0.2">
      <c r="A125" s="11" t="s">
        <v>12</v>
      </c>
      <c r="B125" s="8"/>
      <c r="C125" s="19" t="str">
        <f t="shared" si="2"/>
        <v/>
      </c>
      <c r="D125" s="8"/>
      <c r="E125" s="20"/>
      <c r="F125" s="8"/>
      <c r="G125" s="20"/>
      <c r="H125" s="8"/>
      <c r="I125" s="20"/>
      <c r="J125" s="21"/>
      <c r="K125" s="12"/>
    </row>
    <row r="126" spans="1:11" x14ac:dyDescent="0.2">
      <c r="A126" s="11" t="s">
        <v>12</v>
      </c>
      <c r="B126" s="8"/>
      <c r="C126" s="19" t="str">
        <f t="shared" si="2"/>
        <v/>
      </c>
      <c r="D126" s="8"/>
      <c r="E126" s="20"/>
      <c r="F126" s="8"/>
      <c r="G126" s="20"/>
      <c r="H126" s="8"/>
      <c r="I126" s="20"/>
      <c r="J126" s="21"/>
      <c r="K126" s="12"/>
    </row>
    <row r="127" spans="1:11" x14ac:dyDescent="0.2">
      <c r="A127" s="11" t="s">
        <v>12</v>
      </c>
      <c r="B127" s="8"/>
      <c r="C127" s="19" t="str">
        <f t="shared" si="2"/>
        <v/>
      </c>
      <c r="D127" s="8"/>
      <c r="E127" s="20"/>
      <c r="F127" s="8"/>
      <c r="G127" s="20"/>
      <c r="H127" s="8"/>
      <c r="I127" s="20"/>
      <c r="J127" s="21"/>
      <c r="K127" s="12"/>
    </row>
    <row r="128" spans="1:11" x14ac:dyDescent="0.2">
      <c r="A128" s="11" t="s">
        <v>12</v>
      </c>
      <c r="B128" s="8"/>
      <c r="C128" s="19" t="str">
        <f t="shared" si="2"/>
        <v/>
      </c>
      <c r="D128" s="8"/>
      <c r="E128" s="20"/>
      <c r="F128" s="8"/>
      <c r="G128" s="20"/>
      <c r="H128" s="8"/>
      <c r="I128" s="20"/>
      <c r="J128" s="21"/>
      <c r="K128" s="12"/>
    </row>
    <row r="129" spans="1:11" x14ac:dyDescent="0.2">
      <c r="A129" s="11" t="s">
        <v>12</v>
      </c>
      <c r="B129" s="8"/>
      <c r="C129" s="19" t="str">
        <f t="shared" si="2"/>
        <v/>
      </c>
      <c r="D129" s="8"/>
      <c r="E129" s="20"/>
      <c r="F129" s="8"/>
      <c r="G129" s="20"/>
      <c r="H129" s="8"/>
      <c r="I129" s="20"/>
      <c r="J129" s="21"/>
      <c r="K129" s="12"/>
    </row>
    <row r="130" spans="1:11" x14ac:dyDescent="0.2">
      <c r="A130" s="11" t="s">
        <v>12</v>
      </c>
      <c r="B130" s="8"/>
      <c r="C130" s="19" t="str">
        <f t="shared" si="2"/>
        <v/>
      </c>
      <c r="D130" s="8"/>
      <c r="E130" s="20"/>
      <c r="F130" s="8"/>
      <c r="G130" s="20"/>
      <c r="H130" s="8"/>
      <c r="I130" s="20"/>
      <c r="J130" s="21"/>
      <c r="K130" s="12"/>
    </row>
    <row r="131" spans="1:11" x14ac:dyDescent="0.2">
      <c r="A131" s="11" t="s">
        <v>12</v>
      </c>
      <c r="B131" s="8"/>
      <c r="C131" s="19" t="str">
        <f t="shared" si="2"/>
        <v/>
      </c>
      <c r="D131" s="8"/>
      <c r="E131" s="20"/>
      <c r="F131" s="8"/>
      <c r="G131" s="20"/>
      <c r="H131" s="8"/>
      <c r="I131" s="20"/>
      <c r="J131" s="21"/>
      <c r="K131" s="12"/>
    </row>
    <row r="132" spans="1:11" x14ac:dyDescent="0.2">
      <c r="A132" s="11" t="s">
        <v>12</v>
      </c>
      <c r="B132" s="8"/>
      <c r="C132" s="19" t="str">
        <f t="shared" si="2"/>
        <v/>
      </c>
      <c r="D132" s="8"/>
      <c r="E132" s="20"/>
      <c r="F132" s="8"/>
      <c r="G132" s="20"/>
      <c r="H132" s="8"/>
      <c r="I132" s="20"/>
      <c r="J132" s="21"/>
      <c r="K132" s="12"/>
    </row>
    <row r="133" spans="1:11" x14ac:dyDescent="0.2">
      <c r="A133" s="11" t="s">
        <v>12</v>
      </c>
      <c r="B133" s="8"/>
      <c r="C133" s="19" t="str">
        <f t="shared" si="2"/>
        <v/>
      </c>
      <c r="D133" s="8"/>
      <c r="E133" s="20"/>
      <c r="F133" s="8"/>
      <c r="G133" s="20"/>
      <c r="H133" s="8"/>
      <c r="I133" s="20"/>
      <c r="J133" s="21"/>
      <c r="K133" s="12"/>
    </row>
    <row r="134" spans="1:11" x14ac:dyDescent="0.2">
      <c r="A134" s="11" t="s">
        <v>12</v>
      </c>
      <c r="B134" s="8"/>
      <c r="C134" s="19" t="str">
        <f t="shared" si="2"/>
        <v/>
      </c>
      <c r="D134" s="8"/>
      <c r="E134" s="20"/>
      <c r="F134" s="8"/>
      <c r="G134" s="20"/>
      <c r="H134" s="8"/>
      <c r="I134" s="20"/>
      <c r="J134" s="21"/>
      <c r="K134" s="12"/>
    </row>
    <row r="135" spans="1:11" x14ac:dyDescent="0.2">
      <c r="A135" s="11" t="s">
        <v>12</v>
      </c>
      <c r="B135" s="8"/>
      <c r="C135" s="19" t="str">
        <f t="shared" si="2"/>
        <v/>
      </c>
      <c r="D135" s="8"/>
      <c r="E135" s="20"/>
      <c r="F135" s="8"/>
      <c r="G135" s="20"/>
      <c r="H135" s="8"/>
      <c r="I135" s="20"/>
      <c r="J135" s="21"/>
      <c r="K135" s="12"/>
    </row>
    <row r="136" spans="1:11" ht="15.75" thickBot="1" x14ac:dyDescent="0.25">
      <c r="A136" s="11" t="s">
        <v>12</v>
      </c>
      <c r="B136" s="22"/>
      <c r="C136" s="14" t="str">
        <f t="shared" si="2"/>
        <v/>
      </c>
      <c r="D136" s="22"/>
      <c r="E136" s="23"/>
      <c r="F136" s="22"/>
      <c r="G136" s="23"/>
      <c r="H136" s="22"/>
      <c r="I136" s="23"/>
      <c r="J136" s="24"/>
      <c r="K136" s="12"/>
    </row>
    <row r="137" spans="1:11" x14ac:dyDescent="0.2">
      <c r="A137" s="11"/>
      <c r="B137" s="119">
        <f>SUMIF($A$104:$A$136,O6,$B$104:$B$136)</f>
        <v>2451.71</v>
      </c>
      <c r="C137" s="25"/>
      <c r="D137" s="25"/>
      <c r="E137" s="25"/>
      <c r="F137" s="25"/>
      <c r="G137" s="25"/>
      <c r="H137" s="25"/>
      <c r="I137" s="25"/>
      <c r="J137" s="25"/>
      <c r="K137" s="12"/>
    </row>
    <row r="138" spans="1:11" ht="15.75" thickBot="1" x14ac:dyDescent="0.25">
      <c r="A138" s="11"/>
      <c r="B138" s="107"/>
      <c r="C138" s="25"/>
      <c r="D138" s="25"/>
      <c r="E138" s="25"/>
      <c r="F138" s="25"/>
      <c r="G138" s="25"/>
      <c r="H138" s="25"/>
      <c r="I138" s="25"/>
      <c r="J138" s="25"/>
      <c r="K138" s="12"/>
    </row>
    <row r="139" spans="1:11" ht="15.75" thickBot="1" x14ac:dyDescent="0.25">
      <c r="A139" s="11"/>
      <c r="B139" s="25"/>
      <c r="C139" s="25"/>
      <c r="D139" s="25"/>
      <c r="E139" s="25"/>
      <c r="F139" s="25"/>
      <c r="G139" s="25"/>
      <c r="H139" s="25"/>
      <c r="I139" s="25"/>
      <c r="J139" s="25"/>
      <c r="K139" s="12"/>
    </row>
    <row r="140" spans="1:11" ht="15.75" thickBot="1" x14ac:dyDescent="0.25">
      <c r="A140" s="11"/>
      <c r="B140" s="25"/>
      <c r="C140" s="25"/>
      <c r="D140" s="25"/>
      <c r="E140" s="25"/>
      <c r="F140" s="25"/>
      <c r="G140" s="25"/>
      <c r="H140" s="108" t="s">
        <v>20</v>
      </c>
      <c r="I140" s="109"/>
      <c r="J140" s="26"/>
      <c r="K140" s="12"/>
    </row>
    <row r="141" spans="1:11" ht="15.75" thickBot="1" x14ac:dyDescent="0.25">
      <c r="A141" s="11"/>
      <c r="B141" s="27" t="s">
        <v>3</v>
      </c>
      <c r="C141" s="27" t="s">
        <v>5</v>
      </c>
      <c r="D141" s="27" t="s">
        <v>21</v>
      </c>
      <c r="E141" s="27" t="s">
        <v>22</v>
      </c>
      <c r="F141" s="27" t="s">
        <v>23</v>
      </c>
      <c r="G141" s="25"/>
      <c r="H141" s="28" t="s">
        <v>24</v>
      </c>
      <c r="I141" s="28">
        <f>I97</f>
        <v>4367.5200000000004</v>
      </c>
      <c r="J141" s="28"/>
      <c r="K141" s="12"/>
    </row>
    <row r="142" spans="1:11" ht="15.75" thickBot="1" x14ac:dyDescent="0.25">
      <c r="A142" s="11"/>
      <c r="B142" s="29">
        <f>B137</f>
        <v>2451.71</v>
      </c>
      <c r="C142" s="27">
        <f>SUM(F104:F136)</f>
        <v>1800</v>
      </c>
      <c r="D142" s="27">
        <f>B142+C142</f>
        <v>4251.71</v>
      </c>
      <c r="E142" s="27">
        <f>SUM(H104:H136)</f>
        <v>31</v>
      </c>
      <c r="F142" s="30">
        <f>D142-E142</f>
        <v>4220.71</v>
      </c>
      <c r="G142" s="25"/>
      <c r="H142" s="31" t="s">
        <v>25</v>
      </c>
      <c r="I142" s="31">
        <f>F144</f>
        <v>2506</v>
      </c>
      <c r="J142" s="31"/>
      <c r="K142" s="12"/>
    </row>
    <row r="143" spans="1:11" ht="15.75" thickBot="1" x14ac:dyDescent="0.25">
      <c r="A143" s="11"/>
      <c r="B143" s="27" t="s">
        <v>26</v>
      </c>
      <c r="C143" s="27" t="s">
        <v>27</v>
      </c>
      <c r="D143" s="27" t="s">
        <v>28</v>
      </c>
      <c r="E143" s="27" t="s">
        <v>29</v>
      </c>
      <c r="F143" s="27" t="s">
        <v>25</v>
      </c>
      <c r="G143" s="25"/>
      <c r="H143" s="31" t="s">
        <v>30</v>
      </c>
      <c r="I143" s="31">
        <f>I141+I142</f>
        <v>6873.52</v>
      </c>
      <c r="J143" s="31"/>
      <c r="K143" s="12"/>
    </row>
    <row r="144" spans="1:11" ht="15.75" thickBot="1" x14ac:dyDescent="0.25">
      <c r="A144" s="11"/>
      <c r="B144" s="29">
        <f>F142</f>
        <v>4220.71</v>
      </c>
      <c r="C144" s="32"/>
      <c r="D144" s="32"/>
      <c r="E144" s="32">
        <v>1714.71</v>
      </c>
      <c r="F144" s="30">
        <f>B144-(C144+D144+E144)</f>
        <v>2506</v>
      </c>
      <c r="G144" s="25"/>
      <c r="H144" s="31" t="s">
        <v>31</v>
      </c>
      <c r="I144" s="33"/>
      <c r="J144" s="33"/>
      <c r="K144" s="12"/>
    </row>
    <row r="145" spans="1:11" ht="15.75" thickBot="1" x14ac:dyDescent="0.25">
      <c r="A145" s="11"/>
      <c r="B145" s="25"/>
      <c r="C145" s="25"/>
      <c r="D145" s="25"/>
      <c r="E145" s="25"/>
      <c r="F145" s="25"/>
      <c r="G145" s="25"/>
      <c r="H145" s="34" t="s">
        <v>32</v>
      </c>
      <c r="I145" s="34">
        <f>I143-I144</f>
        <v>6873.52</v>
      </c>
      <c r="J145" s="35"/>
      <c r="K145" s="12"/>
    </row>
    <row r="146" spans="1:11" ht="15.75" thickBot="1" x14ac:dyDescent="0.25">
      <c r="A146" s="11"/>
      <c r="B146" s="25"/>
      <c r="C146" s="25"/>
      <c r="D146" s="25"/>
      <c r="E146" s="25"/>
      <c r="F146" s="25"/>
      <c r="G146" s="25"/>
      <c r="H146" s="27" t="s">
        <v>33</v>
      </c>
      <c r="I146" s="36">
        <f>I145</f>
        <v>6873.52</v>
      </c>
      <c r="J146" s="25"/>
      <c r="K146" s="12"/>
    </row>
    <row r="147" spans="1:11" ht="15.75" thickBot="1" x14ac:dyDescent="0.25">
      <c r="A147" s="37"/>
      <c r="B147" s="38"/>
      <c r="C147" s="38"/>
      <c r="D147" s="38"/>
      <c r="E147" s="38"/>
      <c r="F147" s="38"/>
      <c r="G147" s="38"/>
      <c r="H147" s="38"/>
      <c r="I147" s="38"/>
      <c r="J147" s="38"/>
      <c r="K147" s="30"/>
    </row>
    <row r="148" spans="1:11" ht="15.75" thickBot="1" x14ac:dyDescent="0.25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 ht="15.75" thickBot="1" x14ac:dyDescent="0.25">
      <c r="A149" s="4">
        <v>4</v>
      </c>
      <c r="B149" s="5"/>
      <c r="C149" s="5"/>
      <c r="D149" s="5"/>
      <c r="E149" s="5"/>
      <c r="F149" s="5"/>
      <c r="G149" s="5"/>
      <c r="H149" s="5"/>
      <c r="I149" s="5" t="s">
        <v>0</v>
      </c>
      <c r="J149" s="6" t="s">
        <v>15</v>
      </c>
      <c r="K149" s="7"/>
    </row>
    <row r="150" spans="1:11" ht="15.75" thickBot="1" x14ac:dyDescent="0.25">
      <c r="A150" s="8"/>
      <c r="B150" s="9"/>
      <c r="C150" s="9"/>
      <c r="D150" s="9"/>
      <c r="E150" s="9"/>
      <c r="F150" s="9"/>
      <c r="G150" s="9"/>
      <c r="H150" s="9"/>
      <c r="I150" s="9" t="s">
        <v>2</v>
      </c>
      <c r="J150" s="10">
        <v>44201</v>
      </c>
      <c r="K150" s="7"/>
    </row>
    <row r="151" spans="1:11" x14ac:dyDescent="0.2">
      <c r="A151" s="11"/>
      <c r="B151" s="120" t="s">
        <v>3</v>
      </c>
      <c r="C151" s="121"/>
      <c r="D151" s="120" t="s">
        <v>4</v>
      </c>
      <c r="E151" s="121"/>
      <c r="F151" s="120" t="s">
        <v>5</v>
      </c>
      <c r="G151" s="121"/>
      <c r="H151" s="120" t="s">
        <v>6</v>
      </c>
      <c r="I151" s="121"/>
      <c r="J151" s="117" t="s">
        <v>7</v>
      </c>
      <c r="K151" s="12"/>
    </row>
    <row r="152" spans="1:11" ht="15.75" thickBot="1" x14ac:dyDescent="0.25">
      <c r="A152" s="11"/>
      <c r="B152" s="13" t="s">
        <v>8</v>
      </c>
      <c r="C152" s="14" t="s">
        <v>9</v>
      </c>
      <c r="D152" s="13" t="s">
        <v>8</v>
      </c>
      <c r="E152" s="14" t="s">
        <v>9</v>
      </c>
      <c r="F152" s="13" t="s">
        <v>8</v>
      </c>
      <c r="G152" s="14" t="s">
        <v>10</v>
      </c>
      <c r="H152" s="13" t="s">
        <v>8</v>
      </c>
      <c r="I152" s="14" t="s">
        <v>10</v>
      </c>
      <c r="J152" s="118"/>
      <c r="K152" s="12"/>
    </row>
    <row r="153" spans="1:11" x14ac:dyDescent="0.2">
      <c r="A153" s="39" t="s">
        <v>12</v>
      </c>
      <c r="B153" s="15">
        <v>44</v>
      </c>
      <c r="C153" s="16">
        <v>40264</v>
      </c>
      <c r="D153" s="15"/>
      <c r="E153" s="17"/>
      <c r="F153" s="15">
        <v>1700</v>
      </c>
      <c r="G153" s="17">
        <v>635</v>
      </c>
      <c r="H153" s="8"/>
      <c r="I153" s="20"/>
      <c r="J153" s="18"/>
      <c r="K153" s="12"/>
    </row>
    <row r="154" spans="1:11" x14ac:dyDescent="0.2">
      <c r="A154" s="39" t="s">
        <v>12</v>
      </c>
      <c r="B154" s="8">
        <v>51.75</v>
      </c>
      <c r="C154" s="16">
        <f>IF(B154&gt;0.005,C153+1,"")</f>
        <v>40265</v>
      </c>
      <c r="D154" s="8"/>
      <c r="E154" s="20"/>
      <c r="F154" s="8"/>
      <c r="G154" s="20"/>
      <c r="H154" s="8"/>
      <c r="I154" s="20"/>
      <c r="J154" s="21"/>
      <c r="K154" s="12"/>
    </row>
    <row r="155" spans="1:11" x14ac:dyDescent="0.2">
      <c r="A155" s="39" t="s">
        <v>12</v>
      </c>
      <c r="B155" s="8">
        <v>33.119999999999997</v>
      </c>
      <c r="C155" s="16">
        <f t="shared" ref="C155:C185" si="3">IF(B155&gt;0.005,C154+1,"")</f>
        <v>40266</v>
      </c>
      <c r="D155" s="8"/>
      <c r="E155" s="20"/>
      <c r="F155" s="8"/>
      <c r="G155" s="20"/>
      <c r="H155" s="8"/>
      <c r="I155" s="20"/>
      <c r="J155" s="21"/>
      <c r="K155" s="12"/>
    </row>
    <row r="156" spans="1:11" x14ac:dyDescent="0.2">
      <c r="A156" s="39" t="s">
        <v>12</v>
      </c>
      <c r="B156" s="8">
        <v>161</v>
      </c>
      <c r="C156" s="16">
        <f t="shared" si="3"/>
        <v>40267</v>
      </c>
      <c r="D156" s="8"/>
      <c r="E156" s="20"/>
      <c r="F156" s="8"/>
      <c r="G156" s="20"/>
      <c r="H156" s="8"/>
      <c r="I156" s="20"/>
      <c r="J156" s="21"/>
      <c r="K156" s="12"/>
    </row>
    <row r="157" spans="1:11" x14ac:dyDescent="0.2">
      <c r="A157" s="39" t="s">
        <v>12</v>
      </c>
      <c r="B157" s="8">
        <v>112</v>
      </c>
      <c r="C157" s="16">
        <f t="shared" si="3"/>
        <v>40268</v>
      </c>
      <c r="D157" s="8"/>
      <c r="E157" s="20"/>
      <c r="F157" s="8"/>
      <c r="G157" s="20"/>
      <c r="H157" s="8"/>
      <c r="I157" s="20"/>
      <c r="J157" s="21"/>
      <c r="K157" s="12"/>
    </row>
    <row r="158" spans="1:11" x14ac:dyDescent="0.2">
      <c r="A158" s="39" t="s">
        <v>14</v>
      </c>
      <c r="B158" s="8">
        <v>152</v>
      </c>
      <c r="C158" s="16">
        <f t="shared" si="3"/>
        <v>40269</v>
      </c>
      <c r="D158" s="8" t="s">
        <v>40</v>
      </c>
      <c r="E158" s="20"/>
      <c r="F158" s="8"/>
      <c r="G158" s="20"/>
      <c r="H158" s="8"/>
      <c r="I158" s="20"/>
      <c r="J158" s="21"/>
      <c r="K158" s="12"/>
    </row>
    <row r="159" spans="1:11" x14ac:dyDescent="0.2">
      <c r="A159" s="39" t="s">
        <v>12</v>
      </c>
      <c r="B159" s="8">
        <v>39.869999999999997</v>
      </c>
      <c r="C159" s="16">
        <f t="shared" si="3"/>
        <v>40270</v>
      </c>
      <c r="D159" s="8"/>
      <c r="E159" s="20"/>
      <c r="F159" s="8"/>
      <c r="G159" s="20"/>
      <c r="H159" s="8"/>
      <c r="I159" s="20"/>
      <c r="J159" s="21"/>
      <c r="K159" s="12"/>
    </row>
    <row r="160" spans="1:11" x14ac:dyDescent="0.2">
      <c r="A160" s="39" t="s">
        <v>12</v>
      </c>
      <c r="B160" s="8">
        <v>430</v>
      </c>
      <c r="C160" s="16">
        <f t="shared" si="3"/>
        <v>40271</v>
      </c>
      <c r="D160" s="8"/>
      <c r="E160" s="20"/>
      <c r="F160" s="8"/>
      <c r="G160" s="20"/>
      <c r="H160" s="8"/>
      <c r="I160" s="20"/>
      <c r="J160" s="21"/>
      <c r="K160" s="12"/>
    </row>
    <row r="161" spans="1:11" x14ac:dyDescent="0.2">
      <c r="A161" s="39" t="s">
        <v>12</v>
      </c>
      <c r="B161" s="8">
        <v>52</v>
      </c>
      <c r="C161" s="16">
        <f t="shared" si="3"/>
        <v>40272</v>
      </c>
      <c r="D161" s="8"/>
      <c r="E161" s="20"/>
      <c r="F161" s="8"/>
      <c r="G161" s="20"/>
      <c r="H161" s="8"/>
      <c r="I161" s="20"/>
      <c r="J161" s="21"/>
      <c r="K161" s="12"/>
    </row>
    <row r="162" spans="1:11" x14ac:dyDescent="0.2">
      <c r="A162" s="39" t="s">
        <v>12</v>
      </c>
      <c r="B162" s="8">
        <v>353.96</v>
      </c>
      <c r="C162" s="16">
        <f t="shared" si="3"/>
        <v>40273</v>
      </c>
      <c r="D162" s="8"/>
      <c r="E162" s="20"/>
      <c r="F162" s="8"/>
      <c r="G162" s="20"/>
      <c r="H162" s="8"/>
      <c r="I162" s="20"/>
      <c r="J162" s="21"/>
      <c r="K162" s="12"/>
    </row>
    <row r="163" spans="1:11" x14ac:dyDescent="0.2">
      <c r="A163" s="39" t="s">
        <v>12</v>
      </c>
      <c r="B163" s="8">
        <v>607.44000000000005</v>
      </c>
      <c r="C163" s="16">
        <f t="shared" si="3"/>
        <v>40274</v>
      </c>
      <c r="D163" s="8"/>
      <c r="E163" s="20"/>
      <c r="F163" s="8"/>
      <c r="G163" s="20"/>
      <c r="H163" s="8"/>
      <c r="I163" s="20"/>
      <c r="J163" s="21"/>
      <c r="K163" s="12"/>
    </row>
    <row r="164" spans="1:11" x14ac:dyDescent="0.2">
      <c r="A164" s="39" t="s">
        <v>12</v>
      </c>
      <c r="B164" s="8">
        <v>346.92</v>
      </c>
      <c r="C164" s="16">
        <f t="shared" si="3"/>
        <v>40275</v>
      </c>
      <c r="D164" s="8"/>
      <c r="E164" s="20"/>
      <c r="F164" s="8"/>
      <c r="G164" s="20"/>
      <c r="H164" s="8"/>
      <c r="I164" s="20"/>
      <c r="J164" s="21"/>
      <c r="K164" s="12"/>
    </row>
    <row r="165" spans="1:11" x14ac:dyDescent="0.2">
      <c r="A165" s="39" t="s">
        <v>12</v>
      </c>
      <c r="B165" s="8">
        <v>368</v>
      </c>
      <c r="C165" s="16">
        <f t="shared" si="3"/>
        <v>40276</v>
      </c>
      <c r="D165" s="8"/>
      <c r="E165" s="20"/>
      <c r="F165" s="8"/>
      <c r="G165" s="20"/>
      <c r="H165" s="8"/>
      <c r="I165" s="20"/>
      <c r="J165" s="21"/>
      <c r="K165" s="12"/>
    </row>
    <row r="166" spans="1:11" x14ac:dyDescent="0.2">
      <c r="A166" s="39" t="s">
        <v>14</v>
      </c>
      <c r="B166" s="8">
        <v>874</v>
      </c>
      <c r="C166" s="16">
        <f t="shared" si="3"/>
        <v>40277</v>
      </c>
      <c r="D166" s="8" t="s">
        <v>41</v>
      </c>
      <c r="E166" s="20"/>
      <c r="F166" s="8"/>
      <c r="G166" s="20"/>
      <c r="H166" s="8"/>
      <c r="I166" s="20"/>
      <c r="J166" s="21"/>
      <c r="K166" s="12"/>
    </row>
    <row r="167" spans="1:11" x14ac:dyDescent="0.2">
      <c r="A167" s="39" t="s">
        <v>12</v>
      </c>
      <c r="B167" s="8">
        <v>138</v>
      </c>
      <c r="C167" s="16">
        <f t="shared" si="3"/>
        <v>40278</v>
      </c>
      <c r="D167" s="8"/>
      <c r="E167" s="20"/>
      <c r="F167" s="8"/>
      <c r="G167" s="20"/>
      <c r="H167" s="8"/>
      <c r="I167" s="20"/>
      <c r="J167" s="21"/>
      <c r="K167" s="12"/>
    </row>
    <row r="168" spans="1:11" x14ac:dyDescent="0.2">
      <c r="A168" s="39" t="s">
        <v>12</v>
      </c>
      <c r="B168" s="8"/>
      <c r="C168" s="16" t="str">
        <f t="shared" si="3"/>
        <v/>
      </c>
      <c r="D168" s="8"/>
      <c r="E168" s="20"/>
      <c r="F168" s="8"/>
      <c r="G168" s="20"/>
      <c r="H168" s="8"/>
      <c r="I168" s="20"/>
      <c r="J168" s="21"/>
      <c r="K168" s="12"/>
    </row>
    <row r="169" spans="1:11" x14ac:dyDescent="0.2">
      <c r="A169" s="39" t="s">
        <v>12</v>
      </c>
      <c r="B169" s="8"/>
      <c r="C169" s="16" t="str">
        <f t="shared" si="3"/>
        <v/>
      </c>
      <c r="D169" s="8"/>
      <c r="E169" s="20"/>
      <c r="F169" s="8"/>
      <c r="G169" s="20"/>
      <c r="H169" s="8"/>
      <c r="I169" s="20"/>
      <c r="J169" s="21"/>
      <c r="K169" s="12"/>
    </row>
    <row r="170" spans="1:11" x14ac:dyDescent="0.2">
      <c r="A170" s="39" t="s">
        <v>12</v>
      </c>
      <c r="B170" s="8"/>
      <c r="C170" s="16" t="str">
        <f t="shared" si="3"/>
        <v/>
      </c>
      <c r="D170" s="8"/>
      <c r="E170" s="20"/>
      <c r="F170" s="8"/>
      <c r="G170" s="20"/>
      <c r="H170" s="8"/>
      <c r="I170" s="20"/>
      <c r="J170" s="21"/>
      <c r="K170" s="12"/>
    </row>
    <row r="171" spans="1:11" x14ac:dyDescent="0.2">
      <c r="A171" s="39" t="s">
        <v>12</v>
      </c>
      <c r="B171" s="8"/>
      <c r="C171" s="16" t="str">
        <f t="shared" si="3"/>
        <v/>
      </c>
      <c r="D171" s="8"/>
      <c r="E171" s="20"/>
      <c r="F171" s="8"/>
      <c r="G171" s="20"/>
      <c r="H171" s="8"/>
      <c r="I171" s="20"/>
      <c r="J171" s="21"/>
      <c r="K171" s="12"/>
    </row>
    <row r="172" spans="1:11" x14ac:dyDescent="0.2">
      <c r="A172" s="39" t="s">
        <v>12</v>
      </c>
      <c r="B172" s="8"/>
      <c r="C172" s="16" t="str">
        <f t="shared" si="3"/>
        <v/>
      </c>
      <c r="D172" s="8"/>
      <c r="E172" s="20"/>
      <c r="F172" s="8"/>
      <c r="G172" s="20"/>
      <c r="H172" s="8"/>
      <c r="I172" s="20"/>
      <c r="J172" s="21"/>
      <c r="K172" s="12"/>
    </row>
    <row r="173" spans="1:11" x14ac:dyDescent="0.2">
      <c r="A173" s="39" t="s">
        <v>12</v>
      </c>
      <c r="B173" s="8"/>
      <c r="C173" s="16" t="str">
        <f t="shared" si="3"/>
        <v/>
      </c>
      <c r="D173" s="8"/>
      <c r="E173" s="20"/>
      <c r="F173" s="8"/>
      <c r="G173" s="20"/>
      <c r="H173" s="8"/>
      <c r="I173" s="20"/>
      <c r="J173" s="21"/>
      <c r="K173" s="12"/>
    </row>
    <row r="174" spans="1:11" x14ac:dyDescent="0.2">
      <c r="A174" s="39" t="s">
        <v>12</v>
      </c>
      <c r="B174" s="8"/>
      <c r="C174" s="16" t="str">
        <f t="shared" si="3"/>
        <v/>
      </c>
      <c r="D174" s="8"/>
      <c r="E174" s="20"/>
      <c r="F174" s="8"/>
      <c r="G174" s="20"/>
      <c r="H174" s="8"/>
      <c r="I174" s="20"/>
      <c r="J174" s="21"/>
      <c r="K174" s="12"/>
    </row>
    <row r="175" spans="1:11" x14ac:dyDescent="0.2">
      <c r="A175" s="39" t="s">
        <v>12</v>
      </c>
      <c r="B175" s="8"/>
      <c r="C175" s="16" t="str">
        <f t="shared" si="3"/>
        <v/>
      </c>
      <c r="D175" s="8"/>
      <c r="E175" s="20"/>
      <c r="F175" s="8"/>
      <c r="G175" s="20"/>
      <c r="H175" s="8"/>
      <c r="I175" s="20"/>
      <c r="J175" s="21"/>
      <c r="K175" s="12"/>
    </row>
    <row r="176" spans="1:11" x14ac:dyDescent="0.2">
      <c r="A176" s="39" t="s">
        <v>12</v>
      </c>
      <c r="B176" s="8"/>
      <c r="C176" s="16" t="str">
        <f t="shared" si="3"/>
        <v/>
      </c>
      <c r="D176" s="8"/>
      <c r="E176" s="20"/>
      <c r="F176" s="8"/>
      <c r="G176" s="20"/>
      <c r="H176" s="8"/>
      <c r="I176" s="20"/>
      <c r="J176" s="21"/>
      <c r="K176" s="12"/>
    </row>
    <row r="177" spans="1:11" x14ac:dyDescent="0.2">
      <c r="A177" s="39" t="s">
        <v>12</v>
      </c>
      <c r="B177" s="8"/>
      <c r="C177" s="16" t="str">
        <f t="shared" si="3"/>
        <v/>
      </c>
      <c r="D177" s="8"/>
      <c r="E177" s="20"/>
      <c r="F177" s="8"/>
      <c r="G177" s="20"/>
      <c r="H177" s="8"/>
      <c r="I177" s="20"/>
      <c r="J177" s="21"/>
      <c r="K177" s="12"/>
    </row>
    <row r="178" spans="1:11" x14ac:dyDescent="0.2">
      <c r="A178" s="39" t="s">
        <v>12</v>
      </c>
      <c r="B178" s="8"/>
      <c r="C178" s="16" t="str">
        <f t="shared" si="3"/>
        <v/>
      </c>
      <c r="D178" s="8"/>
      <c r="E178" s="20"/>
      <c r="F178" s="8"/>
      <c r="G178" s="20"/>
      <c r="H178" s="8"/>
      <c r="I178" s="20"/>
      <c r="J178" s="21"/>
      <c r="K178" s="12"/>
    </row>
    <row r="179" spans="1:11" x14ac:dyDescent="0.2">
      <c r="A179" s="39" t="s">
        <v>12</v>
      </c>
      <c r="B179" s="8"/>
      <c r="C179" s="16" t="str">
        <f t="shared" si="3"/>
        <v/>
      </c>
      <c r="D179" s="8"/>
      <c r="E179" s="20"/>
      <c r="F179" s="8"/>
      <c r="G179" s="20"/>
      <c r="H179" s="8"/>
      <c r="I179" s="20"/>
      <c r="J179" s="21"/>
      <c r="K179" s="12"/>
    </row>
    <row r="180" spans="1:11" x14ac:dyDescent="0.2">
      <c r="A180" s="39" t="s">
        <v>12</v>
      </c>
      <c r="B180" s="8"/>
      <c r="C180" s="16" t="str">
        <f t="shared" si="3"/>
        <v/>
      </c>
      <c r="D180" s="8"/>
      <c r="E180" s="20"/>
      <c r="F180" s="8"/>
      <c r="G180" s="20"/>
      <c r="H180" s="8"/>
      <c r="I180" s="20"/>
      <c r="J180" s="21"/>
      <c r="K180" s="12"/>
    </row>
    <row r="181" spans="1:11" x14ac:dyDescent="0.2">
      <c r="A181" s="39" t="s">
        <v>12</v>
      </c>
      <c r="B181" s="8"/>
      <c r="C181" s="16" t="str">
        <f t="shared" si="3"/>
        <v/>
      </c>
      <c r="D181" s="8"/>
      <c r="E181" s="20"/>
      <c r="F181" s="8"/>
      <c r="G181" s="20"/>
      <c r="H181" s="8"/>
      <c r="I181" s="20"/>
      <c r="J181" s="21"/>
      <c r="K181" s="12"/>
    </row>
    <row r="182" spans="1:11" x14ac:dyDescent="0.2">
      <c r="A182" s="39" t="s">
        <v>12</v>
      </c>
      <c r="B182" s="8"/>
      <c r="C182" s="16" t="str">
        <f t="shared" si="3"/>
        <v/>
      </c>
      <c r="D182" s="8"/>
      <c r="E182" s="20"/>
      <c r="F182" s="8"/>
      <c r="G182" s="20"/>
      <c r="H182" s="8"/>
      <c r="I182" s="20"/>
      <c r="J182" s="21"/>
      <c r="K182" s="12"/>
    </row>
    <row r="183" spans="1:11" x14ac:dyDescent="0.2">
      <c r="A183" s="39" t="s">
        <v>12</v>
      </c>
      <c r="B183" s="8"/>
      <c r="C183" s="16" t="str">
        <f t="shared" si="3"/>
        <v/>
      </c>
      <c r="D183" s="8"/>
      <c r="E183" s="20"/>
      <c r="F183" s="8"/>
      <c r="G183" s="20"/>
      <c r="H183" s="8"/>
      <c r="I183" s="20"/>
      <c r="J183" s="21"/>
      <c r="K183" s="12"/>
    </row>
    <row r="184" spans="1:11" x14ac:dyDescent="0.2">
      <c r="A184" s="39" t="s">
        <v>12</v>
      </c>
      <c r="B184" s="8"/>
      <c r="C184" s="16" t="str">
        <f t="shared" si="3"/>
        <v/>
      </c>
      <c r="D184" s="8"/>
      <c r="E184" s="20"/>
      <c r="F184" s="8"/>
      <c r="G184" s="20"/>
      <c r="H184" s="8"/>
      <c r="I184" s="20"/>
      <c r="J184" s="21"/>
      <c r="K184" s="12"/>
    </row>
    <row r="185" spans="1:11" ht="15.75" thickBot="1" x14ac:dyDescent="0.25">
      <c r="A185" s="39" t="s">
        <v>12</v>
      </c>
      <c r="B185" s="22"/>
      <c r="C185" s="16" t="str">
        <f t="shared" si="3"/>
        <v/>
      </c>
      <c r="D185" s="22"/>
      <c r="E185" s="23"/>
      <c r="F185" s="22"/>
      <c r="G185" s="23"/>
      <c r="H185" s="22"/>
      <c r="I185" s="23"/>
      <c r="J185" s="24"/>
      <c r="K185" s="12"/>
    </row>
    <row r="186" spans="1:11" x14ac:dyDescent="0.2">
      <c r="A186" s="11"/>
      <c r="B186" s="119">
        <f>SUMIF(A153:A185,O6,B153:B185)</f>
        <v>2738.06</v>
      </c>
      <c r="C186" s="25"/>
      <c r="D186" s="25"/>
      <c r="E186" s="25"/>
      <c r="F186" s="25"/>
      <c r="G186" s="25"/>
      <c r="H186" s="25"/>
      <c r="I186" s="25"/>
      <c r="J186" s="25"/>
      <c r="K186" s="12"/>
    </row>
    <row r="187" spans="1:11" ht="15.75" thickBot="1" x14ac:dyDescent="0.25">
      <c r="A187" s="11"/>
      <c r="B187" s="107"/>
      <c r="C187" s="25"/>
      <c r="D187" s="25"/>
      <c r="E187" s="25"/>
      <c r="F187" s="25"/>
      <c r="G187" s="25"/>
      <c r="H187" s="25"/>
      <c r="I187" s="25"/>
      <c r="J187" s="25"/>
      <c r="K187" s="12"/>
    </row>
    <row r="188" spans="1:11" ht="15.75" thickBot="1" x14ac:dyDescent="0.25">
      <c r="A188" s="11"/>
      <c r="B188" s="25"/>
      <c r="C188" s="25"/>
      <c r="D188" s="25"/>
      <c r="E188" s="25"/>
      <c r="F188" s="25"/>
      <c r="G188" s="25"/>
      <c r="H188" s="25"/>
      <c r="I188" s="25"/>
      <c r="J188" s="25"/>
      <c r="K188" s="12"/>
    </row>
    <row r="189" spans="1:11" ht="15.75" thickBot="1" x14ac:dyDescent="0.25">
      <c r="A189" s="11"/>
      <c r="B189" s="25"/>
      <c r="C189" s="25"/>
      <c r="D189" s="25"/>
      <c r="E189" s="25"/>
      <c r="F189" s="25"/>
      <c r="G189" s="25"/>
      <c r="H189" s="108" t="s">
        <v>20</v>
      </c>
      <c r="I189" s="109"/>
      <c r="J189" s="26"/>
      <c r="K189" s="12"/>
    </row>
    <row r="190" spans="1:11" ht="15.75" thickBot="1" x14ac:dyDescent="0.25">
      <c r="A190" s="11"/>
      <c r="B190" s="27" t="s">
        <v>3</v>
      </c>
      <c r="C190" s="27" t="s">
        <v>5</v>
      </c>
      <c r="D190" s="27" t="s">
        <v>21</v>
      </c>
      <c r="E190" s="27" t="s">
        <v>22</v>
      </c>
      <c r="F190" s="27" t="s">
        <v>23</v>
      </c>
      <c r="G190" s="25"/>
      <c r="H190" s="28" t="s">
        <v>24</v>
      </c>
      <c r="I190" s="28">
        <f>I146</f>
        <v>6873.52</v>
      </c>
      <c r="J190" s="28"/>
      <c r="K190" s="12"/>
    </row>
    <row r="191" spans="1:11" ht="15.75" thickBot="1" x14ac:dyDescent="0.25">
      <c r="A191" s="11"/>
      <c r="B191" s="29">
        <f>B186</f>
        <v>2738.06</v>
      </c>
      <c r="C191" s="27">
        <f>SUM(F153:F185)</f>
        <v>1700</v>
      </c>
      <c r="D191" s="27">
        <f>B191+C191</f>
        <v>4438.0599999999995</v>
      </c>
      <c r="E191" s="27">
        <f>SUM(H153:H185)</f>
        <v>0</v>
      </c>
      <c r="F191" s="30">
        <f>D191-E191</f>
        <v>4438.0599999999995</v>
      </c>
      <c r="G191" s="25"/>
      <c r="H191" s="31" t="s">
        <v>25</v>
      </c>
      <c r="I191" s="31">
        <f>F193</f>
        <v>2304.9999999999995</v>
      </c>
      <c r="J191" s="31"/>
      <c r="K191" s="12"/>
    </row>
    <row r="192" spans="1:11" ht="15.75" thickBot="1" x14ac:dyDescent="0.25">
      <c r="A192" s="11"/>
      <c r="B192" s="27" t="s">
        <v>26</v>
      </c>
      <c r="C192" s="27" t="s">
        <v>27</v>
      </c>
      <c r="D192" s="27" t="s">
        <v>28</v>
      </c>
      <c r="E192" s="27" t="s">
        <v>29</v>
      </c>
      <c r="F192" s="27" t="s">
        <v>25</v>
      </c>
      <c r="G192" s="25"/>
      <c r="H192" s="31" t="s">
        <v>30</v>
      </c>
      <c r="I192" s="31">
        <f>I190+I191</f>
        <v>9178.52</v>
      </c>
      <c r="J192" s="31"/>
      <c r="K192" s="12"/>
    </row>
    <row r="193" spans="1:11" ht="15.75" thickBot="1" x14ac:dyDescent="0.25">
      <c r="A193" s="11"/>
      <c r="B193" s="29">
        <f>F191</f>
        <v>4438.0599999999995</v>
      </c>
      <c r="C193" s="32"/>
      <c r="D193" s="32"/>
      <c r="E193" s="32">
        <v>2133.06</v>
      </c>
      <c r="F193" s="30">
        <f>B193-(C193+D193+E193)</f>
        <v>2304.9999999999995</v>
      </c>
      <c r="G193" s="25"/>
      <c r="H193" s="31" t="s">
        <v>31</v>
      </c>
      <c r="I193" s="33"/>
      <c r="J193" s="33"/>
      <c r="K193" s="12"/>
    </row>
    <row r="194" spans="1:11" ht="15.75" thickBot="1" x14ac:dyDescent="0.25">
      <c r="A194" s="11"/>
      <c r="B194" s="25"/>
      <c r="C194" s="25"/>
      <c r="D194" s="25"/>
      <c r="E194" s="25"/>
      <c r="F194" s="25"/>
      <c r="G194" s="25"/>
      <c r="H194" s="34" t="s">
        <v>32</v>
      </c>
      <c r="I194" s="34">
        <f>I192-I193</f>
        <v>9178.52</v>
      </c>
      <c r="J194" s="35"/>
      <c r="K194" s="12"/>
    </row>
    <row r="195" spans="1:11" ht="15.75" thickBot="1" x14ac:dyDescent="0.25">
      <c r="A195" s="11"/>
      <c r="B195" s="25"/>
      <c r="C195" s="25"/>
      <c r="D195" s="25"/>
      <c r="E195" s="25"/>
      <c r="F195" s="25"/>
      <c r="G195" s="25"/>
      <c r="H195" s="27" t="s">
        <v>33</v>
      </c>
      <c r="I195" s="36">
        <f>I194</f>
        <v>9178.52</v>
      </c>
      <c r="J195" s="25"/>
      <c r="K195" s="12"/>
    </row>
    <row r="196" spans="1:11" ht="15.75" thickBot="1" x14ac:dyDescent="0.25">
      <c r="A196" s="37"/>
      <c r="B196" s="38"/>
      <c r="C196" s="38"/>
      <c r="D196" s="38"/>
      <c r="E196" s="38"/>
      <c r="F196" s="38"/>
      <c r="G196" s="38"/>
      <c r="H196" s="38"/>
      <c r="I196" s="38"/>
      <c r="J196" s="38"/>
      <c r="K196" s="30"/>
    </row>
    <row r="197" spans="1:11" ht="15.75" thickBot="1" x14ac:dyDescent="0.25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 ht="15.75" thickBot="1" x14ac:dyDescent="0.25">
      <c r="A198" s="4">
        <v>5</v>
      </c>
      <c r="B198" s="5"/>
      <c r="C198" s="5"/>
      <c r="D198" s="5"/>
      <c r="E198" s="5"/>
      <c r="F198" s="5"/>
      <c r="G198" s="5"/>
      <c r="H198" s="5"/>
      <c r="I198" s="5" t="s">
        <v>0</v>
      </c>
      <c r="J198" s="5" t="s">
        <v>16</v>
      </c>
      <c r="K198" s="7"/>
    </row>
    <row r="199" spans="1:11" ht="15.75" thickBot="1" x14ac:dyDescent="0.25">
      <c r="A199" s="8"/>
      <c r="B199" s="9"/>
      <c r="C199" s="9"/>
      <c r="D199" s="9"/>
      <c r="E199" s="9"/>
      <c r="F199" s="9"/>
      <c r="G199" s="9"/>
      <c r="H199" s="9"/>
      <c r="I199" s="9" t="s">
        <v>2</v>
      </c>
      <c r="J199" s="40">
        <v>44202</v>
      </c>
      <c r="K199" s="7"/>
    </row>
    <row r="200" spans="1:11" x14ac:dyDescent="0.2">
      <c r="A200" s="11"/>
      <c r="B200" s="120" t="s">
        <v>3</v>
      </c>
      <c r="C200" s="121"/>
      <c r="D200" s="120" t="s">
        <v>4</v>
      </c>
      <c r="E200" s="121"/>
      <c r="F200" s="120" t="s">
        <v>5</v>
      </c>
      <c r="G200" s="121"/>
      <c r="H200" s="120" t="s">
        <v>6</v>
      </c>
      <c r="I200" s="121"/>
      <c r="J200" s="117" t="s">
        <v>7</v>
      </c>
      <c r="K200" s="12"/>
    </row>
    <row r="201" spans="1:11" ht="15.75" thickBot="1" x14ac:dyDescent="0.25">
      <c r="A201" s="11"/>
      <c r="B201" s="13" t="s">
        <v>8</v>
      </c>
      <c r="C201" s="14" t="s">
        <v>9</v>
      </c>
      <c r="D201" s="13" t="s">
        <v>8</v>
      </c>
      <c r="E201" s="14" t="s">
        <v>9</v>
      </c>
      <c r="F201" s="13" t="s">
        <v>8</v>
      </c>
      <c r="G201" s="14" t="s">
        <v>10</v>
      </c>
      <c r="H201" s="13" t="s">
        <v>8</v>
      </c>
      <c r="I201" s="14" t="s">
        <v>10</v>
      </c>
      <c r="J201" s="118"/>
      <c r="K201" s="12"/>
    </row>
    <row r="202" spans="1:11" x14ac:dyDescent="0.2">
      <c r="A202" s="39" t="s">
        <v>12</v>
      </c>
      <c r="B202" s="15">
        <v>127</v>
      </c>
      <c r="C202" s="16">
        <v>40279</v>
      </c>
      <c r="D202" s="15"/>
      <c r="E202" s="17" t="s">
        <v>42</v>
      </c>
      <c r="F202" s="15">
        <v>2550</v>
      </c>
      <c r="G202" s="17">
        <v>636</v>
      </c>
      <c r="H202" s="8">
        <v>110</v>
      </c>
      <c r="I202" s="20">
        <v>40255</v>
      </c>
      <c r="J202" s="18"/>
      <c r="K202" s="12"/>
    </row>
    <row r="203" spans="1:11" x14ac:dyDescent="0.2">
      <c r="A203" s="39" t="s">
        <v>12</v>
      </c>
      <c r="B203" s="8">
        <v>129.57</v>
      </c>
      <c r="C203" s="16">
        <f>IF(B203&gt;0.005,C202+1,"")</f>
        <v>40280</v>
      </c>
      <c r="D203" s="8"/>
      <c r="E203" s="20"/>
      <c r="F203" s="8"/>
      <c r="G203" s="20"/>
      <c r="H203" s="8">
        <v>15</v>
      </c>
      <c r="I203" s="20">
        <v>212334</v>
      </c>
      <c r="J203" s="21"/>
      <c r="K203" s="12"/>
    </row>
    <row r="204" spans="1:11" x14ac:dyDescent="0.2">
      <c r="A204" s="39" t="s">
        <v>12</v>
      </c>
      <c r="B204" s="8">
        <v>159.38999999999999</v>
      </c>
      <c r="C204" s="16">
        <f t="shared" ref="C204:C234" si="4">IF(B204&gt;0.005,C203+1,"")</f>
        <v>40281</v>
      </c>
      <c r="D204" s="8"/>
      <c r="E204" s="20"/>
      <c r="F204" s="8"/>
      <c r="G204" s="20"/>
      <c r="H204" s="8">
        <v>152</v>
      </c>
      <c r="I204" s="20">
        <v>96948</v>
      </c>
      <c r="J204" s="21"/>
      <c r="K204" s="12"/>
    </row>
    <row r="205" spans="1:11" x14ac:dyDescent="0.2">
      <c r="A205" s="39" t="s">
        <v>12</v>
      </c>
      <c r="B205" s="8">
        <v>107</v>
      </c>
      <c r="C205" s="16">
        <f t="shared" si="4"/>
        <v>40282</v>
      </c>
      <c r="D205" s="8"/>
      <c r="E205" s="20"/>
      <c r="F205" s="8"/>
      <c r="G205" s="20"/>
      <c r="H205" s="8">
        <v>69</v>
      </c>
      <c r="I205" s="20">
        <v>15086</v>
      </c>
      <c r="J205" s="21"/>
      <c r="K205" s="12"/>
    </row>
    <row r="206" spans="1:11" x14ac:dyDescent="0.2">
      <c r="A206" s="39" t="s">
        <v>12</v>
      </c>
      <c r="B206" s="8">
        <v>125.12</v>
      </c>
      <c r="C206" s="16">
        <f t="shared" si="4"/>
        <v>40283</v>
      </c>
      <c r="D206" s="8"/>
      <c r="E206" s="20"/>
      <c r="F206" s="8"/>
      <c r="G206" s="20"/>
      <c r="H206" s="8">
        <v>86</v>
      </c>
      <c r="I206" s="20">
        <v>21100394</v>
      </c>
      <c r="J206" s="21"/>
      <c r="K206" s="12"/>
    </row>
    <row r="207" spans="1:11" x14ac:dyDescent="0.2">
      <c r="A207" s="39" t="s">
        <v>14</v>
      </c>
      <c r="B207" s="8">
        <v>601</v>
      </c>
      <c r="C207" s="16">
        <f t="shared" si="4"/>
        <v>40284</v>
      </c>
      <c r="D207" s="8"/>
      <c r="E207" s="20"/>
      <c r="F207" s="8"/>
      <c r="G207" s="20"/>
      <c r="H207" s="8">
        <v>93</v>
      </c>
      <c r="I207" s="20">
        <v>868465</v>
      </c>
      <c r="J207" s="21"/>
      <c r="K207" s="12"/>
    </row>
    <row r="208" spans="1:11" x14ac:dyDescent="0.2">
      <c r="A208" s="39" t="s">
        <v>12</v>
      </c>
      <c r="B208" s="8">
        <v>10</v>
      </c>
      <c r="C208" s="16">
        <f t="shared" si="4"/>
        <v>40285</v>
      </c>
      <c r="D208" s="8"/>
      <c r="E208" s="20"/>
      <c r="F208" s="8"/>
      <c r="G208" s="20"/>
      <c r="H208" s="8"/>
      <c r="I208" s="20"/>
      <c r="J208" s="21"/>
      <c r="K208" s="12"/>
    </row>
    <row r="209" spans="1:11" x14ac:dyDescent="0.2">
      <c r="A209" s="39" t="s">
        <v>14</v>
      </c>
      <c r="B209" s="8">
        <v>2390</v>
      </c>
      <c r="C209" s="16">
        <f t="shared" si="4"/>
        <v>40286</v>
      </c>
      <c r="D209" s="8"/>
      <c r="E209" s="20"/>
      <c r="F209" s="8"/>
      <c r="G209" s="20"/>
      <c r="H209" s="8"/>
      <c r="I209" s="20"/>
      <c r="J209" s="21"/>
      <c r="K209" s="12"/>
    </row>
    <row r="210" spans="1:11" x14ac:dyDescent="0.2">
      <c r="A210" s="39" t="s">
        <v>12</v>
      </c>
      <c r="B210" s="8">
        <v>73.67</v>
      </c>
      <c r="C210" s="16">
        <f t="shared" si="4"/>
        <v>40287</v>
      </c>
      <c r="D210" s="8"/>
      <c r="E210" s="20"/>
      <c r="F210" s="8"/>
      <c r="G210" s="20"/>
      <c r="H210" s="8"/>
      <c r="I210" s="20"/>
      <c r="J210" s="21"/>
      <c r="K210" s="12"/>
    </row>
    <row r="211" spans="1:11" x14ac:dyDescent="0.2">
      <c r="A211" s="39" t="s">
        <v>12</v>
      </c>
      <c r="B211" s="8"/>
      <c r="C211" s="16" t="str">
        <f t="shared" si="4"/>
        <v/>
      </c>
      <c r="D211" s="8"/>
      <c r="E211" s="20"/>
      <c r="F211" s="8"/>
      <c r="G211" s="20"/>
      <c r="H211" s="8"/>
      <c r="I211" s="20"/>
      <c r="J211" s="21"/>
      <c r="K211" s="12"/>
    </row>
    <row r="212" spans="1:11" x14ac:dyDescent="0.2">
      <c r="A212" s="39" t="s">
        <v>12</v>
      </c>
      <c r="B212" s="8"/>
      <c r="C212" s="16" t="str">
        <f t="shared" si="4"/>
        <v/>
      </c>
      <c r="D212" s="8"/>
      <c r="E212" s="20"/>
      <c r="F212" s="8"/>
      <c r="G212" s="20"/>
      <c r="H212" s="8"/>
      <c r="I212" s="20"/>
      <c r="J212" s="21"/>
      <c r="K212" s="12"/>
    </row>
    <row r="213" spans="1:11" x14ac:dyDescent="0.2">
      <c r="A213" s="39" t="s">
        <v>12</v>
      </c>
      <c r="B213" s="8"/>
      <c r="C213" s="16" t="str">
        <f t="shared" si="4"/>
        <v/>
      </c>
      <c r="D213" s="8"/>
      <c r="E213" s="20"/>
      <c r="F213" s="8"/>
      <c r="G213" s="20"/>
      <c r="H213" s="8"/>
      <c r="I213" s="20"/>
      <c r="J213" s="21"/>
      <c r="K213" s="12"/>
    </row>
    <row r="214" spans="1:11" x14ac:dyDescent="0.2">
      <c r="A214" s="39" t="s">
        <v>12</v>
      </c>
      <c r="B214" s="8"/>
      <c r="C214" s="16" t="str">
        <f t="shared" si="4"/>
        <v/>
      </c>
      <c r="D214" s="8"/>
      <c r="E214" s="20"/>
      <c r="F214" s="8"/>
      <c r="G214" s="20"/>
      <c r="H214" s="8"/>
      <c r="I214" s="20"/>
      <c r="J214" s="21"/>
      <c r="K214" s="12"/>
    </row>
    <row r="215" spans="1:11" x14ac:dyDescent="0.2">
      <c r="A215" s="39" t="s">
        <v>12</v>
      </c>
      <c r="B215" s="8"/>
      <c r="C215" s="16" t="str">
        <f t="shared" si="4"/>
        <v/>
      </c>
      <c r="D215" s="8"/>
      <c r="E215" s="20"/>
      <c r="F215" s="8"/>
      <c r="G215" s="20"/>
      <c r="H215" s="8"/>
      <c r="I215" s="20"/>
      <c r="J215" s="21"/>
      <c r="K215" s="12"/>
    </row>
    <row r="216" spans="1:11" x14ac:dyDescent="0.2">
      <c r="A216" s="39" t="s">
        <v>12</v>
      </c>
      <c r="B216" s="8"/>
      <c r="C216" s="16" t="str">
        <f t="shared" si="4"/>
        <v/>
      </c>
      <c r="D216" s="8"/>
      <c r="E216" s="20"/>
      <c r="F216" s="8"/>
      <c r="G216" s="20"/>
      <c r="H216" s="8"/>
      <c r="I216" s="20"/>
      <c r="J216" s="21"/>
      <c r="K216" s="12"/>
    </row>
    <row r="217" spans="1:11" x14ac:dyDescent="0.2">
      <c r="A217" s="39" t="s">
        <v>12</v>
      </c>
      <c r="B217" s="8"/>
      <c r="C217" s="16" t="str">
        <f t="shared" si="4"/>
        <v/>
      </c>
      <c r="D217" s="8"/>
      <c r="E217" s="20"/>
      <c r="F217" s="8"/>
      <c r="G217" s="20"/>
      <c r="H217" s="8"/>
      <c r="I217" s="20"/>
      <c r="J217" s="21"/>
      <c r="K217" s="12"/>
    </row>
    <row r="218" spans="1:11" x14ac:dyDescent="0.2">
      <c r="A218" s="39" t="s">
        <v>12</v>
      </c>
      <c r="B218" s="8"/>
      <c r="C218" s="16" t="str">
        <f t="shared" si="4"/>
        <v/>
      </c>
      <c r="D218" s="8"/>
      <c r="E218" s="20"/>
      <c r="F218" s="8"/>
      <c r="G218" s="20"/>
      <c r="H218" s="8"/>
      <c r="I218" s="20"/>
      <c r="J218" s="21"/>
      <c r="K218" s="12"/>
    </row>
    <row r="219" spans="1:11" x14ac:dyDescent="0.2">
      <c r="A219" s="39" t="s">
        <v>12</v>
      </c>
      <c r="B219" s="8"/>
      <c r="C219" s="16" t="str">
        <f t="shared" si="4"/>
        <v/>
      </c>
      <c r="D219" s="8"/>
      <c r="E219" s="20"/>
      <c r="F219" s="8"/>
      <c r="G219" s="20"/>
      <c r="H219" s="8"/>
      <c r="I219" s="20"/>
      <c r="J219" s="21"/>
      <c r="K219" s="12"/>
    </row>
    <row r="220" spans="1:11" x14ac:dyDescent="0.2">
      <c r="A220" s="39" t="s">
        <v>12</v>
      </c>
      <c r="B220" s="8"/>
      <c r="C220" s="16" t="str">
        <f t="shared" si="4"/>
        <v/>
      </c>
      <c r="D220" s="8"/>
      <c r="E220" s="20"/>
      <c r="F220" s="8"/>
      <c r="G220" s="20"/>
      <c r="H220" s="8"/>
      <c r="I220" s="20"/>
      <c r="J220" s="21"/>
      <c r="K220" s="12"/>
    </row>
    <row r="221" spans="1:11" x14ac:dyDescent="0.2">
      <c r="A221" s="39" t="s">
        <v>12</v>
      </c>
      <c r="B221" s="8"/>
      <c r="C221" s="16" t="str">
        <f t="shared" si="4"/>
        <v/>
      </c>
      <c r="D221" s="8"/>
      <c r="E221" s="20"/>
      <c r="F221" s="8"/>
      <c r="G221" s="20"/>
      <c r="H221" s="8"/>
      <c r="I221" s="20"/>
      <c r="J221" s="21"/>
      <c r="K221" s="12"/>
    </row>
    <row r="222" spans="1:11" x14ac:dyDescent="0.2">
      <c r="A222" s="39" t="s">
        <v>12</v>
      </c>
      <c r="B222" s="8"/>
      <c r="C222" s="16" t="str">
        <f t="shared" si="4"/>
        <v/>
      </c>
      <c r="D222" s="8"/>
      <c r="E222" s="20"/>
      <c r="F222" s="8"/>
      <c r="G222" s="20"/>
      <c r="H222" s="8"/>
      <c r="I222" s="20"/>
      <c r="J222" s="21"/>
      <c r="K222" s="12"/>
    </row>
    <row r="223" spans="1:11" x14ac:dyDescent="0.2">
      <c r="A223" s="39" t="s">
        <v>12</v>
      </c>
      <c r="B223" s="8"/>
      <c r="C223" s="16" t="str">
        <f t="shared" si="4"/>
        <v/>
      </c>
      <c r="D223" s="8"/>
      <c r="E223" s="20"/>
      <c r="F223" s="8"/>
      <c r="G223" s="20"/>
      <c r="H223" s="8"/>
      <c r="I223" s="20"/>
      <c r="J223" s="21"/>
      <c r="K223" s="12"/>
    </row>
    <row r="224" spans="1:11" x14ac:dyDescent="0.2">
      <c r="A224" s="39" t="s">
        <v>12</v>
      </c>
      <c r="B224" s="8"/>
      <c r="C224" s="16" t="str">
        <f t="shared" si="4"/>
        <v/>
      </c>
      <c r="D224" s="8"/>
      <c r="E224" s="20"/>
      <c r="F224" s="8"/>
      <c r="G224" s="20"/>
      <c r="H224" s="8"/>
      <c r="I224" s="20"/>
      <c r="J224" s="21"/>
      <c r="K224" s="12"/>
    </row>
    <row r="225" spans="1:11" x14ac:dyDescent="0.2">
      <c r="A225" s="39" t="s">
        <v>12</v>
      </c>
      <c r="B225" s="8"/>
      <c r="C225" s="16" t="str">
        <f t="shared" si="4"/>
        <v/>
      </c>
      <c r="D225" s="8"/>
      <c r="E225" s="20"/>
      <c r="F225" s="8"/>
      <c r="G225" s="20"/>
      <c r="H225" s="8"/>
      <c r="I225" s="20"/>
      <c r="J225" s="21"/>
      <c r="K225" s="12"/>
    </row>
    <row r="226" spans="1:11" x14ac:dyDescent="0.2">
      <c r="A226" s="39" t="s">
        <v>12</v>
      </c>
      <c r="B226" s="8"/>
      <c r="C226" s="16" t="str">
        <f t="shared" si="4"/>
        <v/>
      </c>
      <c r="D226" s="8"/>
      <c r="E226" s="20"/>
      <c r="F226" s="8"/>
      <c r="G226" s="20"/>
      <c r="H226" s="8"/>
      <c r="I226" s="20"/>
      <c r="J226" s="21"/>
      <c r="K226" s="12"/>
    </row>
    <row r="227" spans="1:11" x14ac:dyDescent="0.2">
      <c r="A227" s="39" t="s">
        <v>12</v>
      </c>
      <c r="B227" s="8"/>
      <c r="C227" s="16" t="str">
        <f t="shared" si="4"/>
        <v/>
      </c>
      <c r="D227" s="8"/>
      <c r="E227" s="20"/>
      <c r="F227" s="8"/>
      <c r="G227" s="20"/>
      <c r="H227" s="8"/>
      <c r="I227" s="20"/>
      <c r="J227" s="21"/>
      <c r="K227" s="12"/>
    </row>
    <row r="228" spans="1:11" x14ac:dyDescent="0.2">
      <c r="A228" s="39" t="s">
        <v>12</v>
      </c>
      <c r="B228" s="8"/>
      <c r="C228" s="16" t="str">
        <f t="shared" si="4"/>
        <v/>
      </c>
      <c r="D228" s="8"/>
      <c r="E228" s="20"/>
      <c r="F228" s="8"/>
      <c r="G228" s="20"/>
      <c r="H228" s="8"/>
      <c r="I228" s="20"/>
      <c r="J228" s="21"/>
      <c r="K228" s="12"/>
    </row>
    <row r="229" spans="1:11" x14ac:dyDescent="0.2">
      <c r="A229" s="39" t="s">
        <v>12</v>
      </c>
      <c r="B229" s="8"/>
      <c r="C229" s="16" t="str">
        <f t="shared" si="4"/>
        <v/>
      </c>
      <c r="D229" s="8"/>
      <c r="E229" s="20"/>
      <c r="F229" s="8"/>
      <c r="G229" s="20"/>
      <c r="H229" s="8"/>
      <c r="I229" s="20"/>
      <c r="J229" s="21"/>
      <c r="K229" s="12"/>
    </row>
    <row r="230" spans="1:11" x14ac:dyDescent="0.2">
      <c r="A230" s="39" t="s">
        <v>12</v>
      </c>
      <c r="B230" s="8"/>
      <c r="C230" s="16" t="str">
        <f t="shared" si="4"/>
        <v/>
      </c>
      <c r="D230" s="8"/>
      <c r="E230" s="20"/>
      <c r="F230" s="8"/>
      <c r="G230" s="20"/>
      <c r="H230" s="8"/>
      <c r="I230" s="20"/>
      <c r="J230" s="21"/>
      <c r="K230" s="12"/>
    </row>
    <row r="231" spans="1:11" x14ac:dyDescent="0.2">
      <c r="A231" s="39" t="s">
        <v>12</v>
      </c>
      <c r="B231" s="8"/>
      <c r="C231" s="16" t="str">
        <f t="shared" si="4"/>
        <v/>
      </c>
      <c r="D231" s="8"/>
      <c r="E231" s="20"/>
      <c r="F231" s="8"/>
      <c r="G231" s="20"/>
      <c r="H231" s="8"/>
      <c r="I231" s="20"/>
      <c r="J231" s="21"/>
      <c r="K231" s="12"/>
    </row>
    <row r="232" spans="1:11" x14ac:dyDescent="0.2">
      <c r="A232" s="39" t="s">
        <v>12</v>
      </c>
      <c r="B232" s="8"/>
      <c r="C232" s="16" t="str">
        <f t="shared" si="4"/>
        <v/>
      </c>
      <c r="D232" s="8"/>
      <c r="E232" s="20"/>
      <c r="F232" s="8"/>
      <c r="G232" s="20"/>
      <c r="H232" s="8"/>
      <c r="I232" s="20"/>
      <c r="J232" s="21"/>
      <c r="K232" s="12"/>
    </row>
    <row r="233" spans="1:11" x14ac:dyDescent="0.2">
      <c r="A233" s="39" t="s">
        <v>12</v>
      </c>
      <c r="B233" s="8"/>
      <c r="C233" s="16" t="str">
        <f t="shared" si="4"/>
        <v/>
      </c>
      <c r="D233" s="8"/>
      <c r="E233" s="20"/>
      <c r="F233" s="8"/>
      <c r="G233" s="20"/>
      <c r="H233" s="8"/>
      <c r="I233" s="20"/>
      <c r="J233" s="21"/>
      <c r="K233" s="12"/>
    </row>
    <row r="234" spans="1:11" ht="15.75" thickBot="1" x14ac:dyDescent="0.25">
      <c r="A234" s="39" t="s">
        <v>12</v>
      </c>
      <c r="B234" s="22"/>
      <c r="C234" s="16" t="str">
        <f t="shared" si="4"/>
        <v/>
      </c>
      <c r="D234" s="22"/>
      <c r="E234" s="23"/>
      <c r="F234" s="22"/>
      <c r="G234" s="23"/>
      <c r="H234" s="22"/>
      <c r="I234" s="23"/>
      <c r="J234" s="24"/>
      <c r="K234" s="12"/>
    </row>
    <row r="235" spans="1:11" x14ac:dyDescent="0.2">
      <c r="A235" s="11"/>
      <c r="B235" s="119">
        <f>SUMIF(A202:A234,$O$6,B202:B234)</f>
        <v>731.75</v>
      </c>
      <c r="C235" s="25"/>
      <c r="D235" s="25"/>
      <c r="E235" s="25"/>
      <c r="F235" s="25"/>
      <c r="G235" s="25"/>
      <c r="H235" s="25"/>
      <c r="I235" s="25"/>
      <c r="J235" s="25"/>
      <c r="K235" s="12"/>
    </row>
    <row r="236" spans="1:11" ht="15.75" thickBot="1" x14ac:dyDescent="0.25">
      <c r="A236" s="11"/>
      <c r="B236" s="107"/>
      <c r="C236" s="25"/>
      <c r="D236" s="25"/>
      <c r="E236" s="25"/>
      <c r="F236" s="25"/>
      <c r="G236" s="25"/>
      <c r="H236" s="25"/>
      <c r="I236" s="25"/>
      <c r="J236" s="25"/>
      <c r="K236" s="12"/>
    </row>
    <row r="237" spans="1:11" ht="15.75" thickBot="1" x14ac:dyDescent="0.25">
      <c r="A237" s="11"/>
      <c r="B237" s="25"/>
      <c r="C237" s="25"/>
      <c r="D237" s="25"/>
      <c r="E237" s="25"/>
      <c r="F237" s="25"/>
      <c r="G237" s="25"/>
      <c r="H237" s="25"/>
      <c r="I237" s="25"/>
      <c r="J237" s="25"/>
      <c r="K237" s="12"/>
    </row>
    <row r="238" spans="1:11" ht="15.75" thickBot="1" x14ac:dyDescent="0.25">
      <c r="A238" s="11"/>
      <c r="B238" s="25"/>
      <c r="C238" s="25"/>
      <c r="D238" s="25"/>
      <c r="E238" s="25"/>
      <c r="F238" s="25"/>
      <c r="G238" s="25"/>
      <c r="H238" s="108" t="s">
        <v>20</v>
      </c>
      <c r="I238" s="109"/>
      <c r="J238" s="26"/>
      <c r="K238" s="12"/>
    </row>
    <row r="239" spans="1:11" ht="15.75" thickBot="1" x14ac:dyDescent="0.25">
      <c r="A239" s="11"/>
      <c r="B239" s="27" t="s">
        <v>3</v>
      </c>
      <c r="C239" s="27" t="s">
        <v>5</v>
      </c>
      <c r="D239" s="27" t="s">
        <v>21</v>
      </c>
      <c r="E239" s="27" t="s">
        <v>22</v>
      </c>
      <c r="F239" s="27" t="s">
        <v>23</v>
      </c>
      <c r="G239" s="25"/>
      <c r="H239" s="28" t="s">
        <v>24</v>
      </c>
      <c r="I239" s="28">
        <f>I195</f>
        <v>9178.52</v>
      </c>
      <c r="J239" s="28"/>
      <c r="K239" s="12"/>
    </row>
    <row r="240" spans="1:11" ht="15.75" thickBot="1" x14ac:dyDescent="0.25">
      <c r="A240" s="11"/>
      <c r="B240" s="29">
        <f>B235</f>
        <v>731.75</v>
      </c>
      <c r="C240" s="27">
        <f>SUM(F202:F234)</f>
        <v>2550</v>
      </c>
      <c r="D240" s="27">
        <f>B240+C240</f>
        <v>3281.75</v>
      </c>
      <c r="E240" s="27">
        <f>SUM(H202:H234)</f>
        <v>525</v>
      </c>
      <c r="F240" s="30">
        <f>D240-E240</f>
        <v>2756.75</v>
      </c>
      <c r="G240" s="25"/>
      <c r="H240" s="31" t="s">
        <v>25</v>
      </c>
      <c r="I240" s="31">
        <f>F242</f>
        <v>2269</v>
      </c>
      <c r="J240" s="31"/>
      <c r="K240" s="12"/>
    </row>
    <row r="241" spans="1:11" ht="15.75" thickBot="1" x14ac:dyDescent="0.25">
      <c r="A241" s="11"/>
      <c r="B241" s="27" t="s">
        <v>26</v>
      </c>
      <c r="C241" s="27" t="s">
        <v>27</v>
      </c>
      <c r="D241" s="27" t="s">
        <v>28</v>
      </c>
      <c r="E241" s="27" t="s">
        <v>29</v>
      </c>
      <c r="F241" s="27" t="s">
        <v>25</v>
      </c>
      <c r="G241" s="25"/>
      <c r="H241" s="31" t="s">
        <v>30</v>
      </c>
      <c r="I241" s="31">
        <f>I239+I240</f>
        <v>11447.52</v>
      </c>
      <c r="J241" s="31"/>
      <c r="K241" s="12"/>
    </row>
    <row r="242" spans="1:11" ht="15.75" thickBot="1" x14ac:dyDescent="0.25">
      <c r="A242" s="11"/>
      <c r="B242" s="29">
        <f>F240</f>
        <v>2756.75</v>
      </c>
      <c r="C242" s="32"/>
      <c r="D242" s="32"/>
      <c r="E242" s="32">
        <v>487.75</v>
      </c>
      <c r="F242" s="30">
        <f>B242-(C242+D242+E242)</f>
        <v>2269</v>
      </c>
      <c r="G242" s="25"/>
      <c r="H242" s="31" t="s">
        <v>31</v>
      </c>
      <c r="I242" s="33"/>
      <c r="J242" s="33"/>
      <c r="K242" s="12"/>
    </row>
    <row r="243" spans="1:11" ht="15.75" thickBot="1" x14ac:dyDescent="0.25">
      <c r="A243" s="11"/>
      <c r="B243" s="25"/>
      <c r="C243" s="25"/>
      <c r="D243" s="25"/>
      <c r="E243" s="25"/>
      <c r="F243" s="25"/>
      <c r="G243" s="25"/>
      <c r="H243" s="34" t="s">
        <v>32</v>
      </c>
      <c r="I243" s="34">
        <f>I241-I242</f>
        <v>11447.52</v>
      </c>
      <c r="J243" s="35"/>
      <c r="K243" s="12"/>
    </row>
    <row r="244" spans="1:11" ht="15.75" thickBot="1" x14ac:dyDescent="0.25">
      <c r="A244" s="11"/>
      <c r="B244" s="25"/>
      <c r="C244" s="25"/>
      <c r="D244" s="25"/>
      <c r="E244" s="25"/>
      <c r="F244" s="25"/>
      <c r="G244" s="25"/>
      <c r="H244" s="27" t="s">
        <v>33</v>
      </c>
      <c r="I244" s="36">
        <f>I243</f>
        <v>11447.52</v>
      </c>
      <c r="J244" s="25"/>
      <c r="K244" s="12"/>
    </row>
    <row r="245" spans="1:11" ht="15.75" thickBot="1" x14ac:dyDescent="0.25">
      <c r="A245" s="37"/>
      <c r="B245" s="38"/>
      <c r="C245" s="38"/>
      <c r="D245" s="38"/>
      <c r="E245" s="38"/>
      <c r="F245" s="38"/>
      <c r="G245" s="38"/>
      <c r="H245" s="38"/>
      <c r="I245" s="38"/>
      <c r="J245" s="38"/>
      <c r="K245" s="30"/>
    </row>
    <row r="246" spans="1:11" ht="15.75" thickBot="1" x14ac:dyDescent="0.25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</row>
    <row r="247" spans="1:11" ht="15.75" thickBot="1" x14ac:dyDescent="0.25">
      <c r="A247" s="4">
        <v>6</v>
      </c>
      <c r="B247" s="5"/>
      <c r="C247" s="5"/>
      <c r="D247" s="5"/>
      <c r="E247" s="5"/>
      <c r="F247" s="5"/>
      <c r="G247" s="5"/>
      <c r="H247" s="5"/>
      <c r="I247" s="5" t="s">
        <v>0</v>
      </c>
      <c r="J247" s="6" t="s">
        <v>17</v>
      </c>
      <c r="K247" s="7"/>
    </row>
    <row r="248" spans="1:11" ht="15.75" thickBot="1" x14ac:dyDescent="0.25">
      <c r="A248" s="8"/>
      <c r="B248" s="9"/>
      <c r="C248" s="9"/>
      <c r="D248" s="9"/>
      <c r="E248" s="9"/>
      <c r="F248" s="9"/>
      <c r="G248" s="9"/>
      <c r="H248" s="9"/>
      <c r="I248" s="9" t="s">
        <v>2</v>
      </c>
      <c r="J248" s="10">
        <v>44203</v>
      </c>
      <c r="K248" s="7"/>
    </row>
    <row r="249" spans="1:11" x14ac:dyDescent="0.2">
      <c r="A249" s="11"/>
      <c r="B249" s="120" t="s">
        <v>3</v>
      </c>
      <c r="C249" s="121"/>
      <c r="D249" s="120" t="s">
        <v>4</v>
      </c>
      <c r="E249" s="121"/>
      <c r="F249" s="120" t="s">
        <v>5</v>
      </c>
      <c r="G249" s="121"/>
      <c r="H249" s="120" t="s">
        <v>6</v>
      </c>
      <c r="I249" s="121"/>
      <c r="J249" s="117" t="s">
        <v>7</v>
      </c>
      <c r="K249" s="12"/>
    </row>
    <row r="250" spans="1:11" ht="15.75" thickBot="1" x14ac:dyDescent="0.25">
      <c r="A250" s="11"/>
      <c r="B250" s="13" t="s">
        <v>8</v>
      </c>
      <c r="C250" s="14" t="s">
        <v>9</v>
      </c>
      <c r="D250" s="13" t="s">
        <v>8</v>
      </c>
      <c r="E250" s="14" t="s">
        <v>9</v>
      </c>
      <c r="F250" s="13" t="s">
        <v>8</v>
      </c>
      <c r="G250" s="14" t="s">
        <v>10</v>
      </c>
      <c r="H250" s="13" t="s">
        <v>8</v>
      </c>
      <c r="I250" s="14" t="s">
        <v>10</v>
      </c>
      <c r="J250" s="118"/>
      <c r="K250" s="12"/>
    </row>
    <row r="251" spans="1:11" x14ac:dyDescent="0.2">
      <c r="A251" s="39" t="s">
        <v>12</v>
      </c>
      <c r="B251" s="15">
        <v>444.26</v>
      </c>
      <c r="C251" s="16">
        <v>40288</v>
      </c>
      <c r="D251" s="15"/>
      <c r="E251" s="17"/>
      <c r="F251" s="15">
        <v>2000</v>
      </c>
      <c r="G251" s="17"/>
      <c r="H251" s="8">
        <v>172.5</v>
      </c>
      <c r="I251" s="20"/>
      <c r="J251" s="18"/>
      <c r="K251" s="12"/>
    </row>
    <row r="252" spans="1:11" x14ac:dyDescent="0.2">
      <c r="A252" s="39" t="s">
        <v>14</v>
      </c>
      <c r="B252" s="8">
        <v>73</v>
      </c>
      <c r="C252" s="16">
        <f>IF(B252&gt;0.005,C251+1,"")</f>
        <v>40289</v>
      </c>
      <c r="D252" s="8" t="s">
        <v>40</v>
      </c>
      <c r="E252" s="20"/>
      <c r="F252" s="8">
        <v>172.5</v>
      </c>
      <c r="G252" s="20"/>
      <c r="H252" s="8">
        <v>1081</v>
      </c>
      <c r="I252" s="20"/>
      <c r="J252" s="21"/>
      <c r="K252" s="12"/>
    </row>
    <row r="253" spans="1:11" x14ac:dyDescent="0.2">
      <c r="A253" s="39" t="s">
        <v>14</v>
      </c>
      <c r="B253" s="8">
        <v>104</v>
      </c>
      <c r="C253" s="16">
        <f t="shared" ref="C253:C283" si="5">IF(B253&gt;0.005,C252+1,"")</f>
        <v>40290</v>
      </c>
      <c r="D253" s="8" t="s">
        <v>40</v>
      </c>
      <c r="E253" s="20" t="s">
        <v>42</v>
      </c>
      <c r="F253" s="8">
        <v>750</v>
      </c>
      <c r="G253" s="20"/>
      <c r="H253" s="8">
        <v>56</v>
      </c>
      <c r="I253" s="20"/>
      <c r="J253" s="21"/>
      <c r="K253" s="12"/>
    </row>
    <row r="254" spans="1:11" x14ac:dyDescent="0.2">
      <c r="A254" s="39" t="s">
        <v>12</v>
      </c>
      <c r="B254" s="8">
        <v>437</v>
      </c>
      <c r="C254" s="16">
        <f t="shared" si="5"/>
        <v>40291</v>
      </c>
      <c r="D254" s="8"/>
      <c r="E254" s="20"/>
      <c r="F254" s="8"/>
      <c r="G254" s="20"/>
      <c r="H254" s="8">
        <v>176</v>
      </c>
      <c r="I254" s="20"/>
      <c r="J254" s="21"/>
      <c r="K254" s="12"/>
    </row>
    <row r="255" spans="1:11" x14ac:dyDescent="0.2">
      <c r="A255" s="39" t="s">
        <v>12</v>
      </c>
      <c r="B255" s="8">
        <v>5</v>
      </c>
      <c r="C255" s="16">
        <f t="shared" si="5"/>
        <v>40292</v>
      </c>
      <c r="D255" s="8"/>
      <c r="E255" s="20"/>
      <c r="F255" s="8"/>
      <c r="G255" s="20"/>
      <c r="H255" s="8">
        <v>276</v>
      </c>
      <c r="I255" s="20"/>
      <c r="J255" s="21"/>
      <c r="K255" s="12"/>
    </row>
    <row r="256" spans="1:11" x14ac:dyDescent="0.2">
      <c r="A256" s="39" t="s">
        <v>12</v>
      </c>
      <c r="B256" s="8">
        <v>461</v>
      </c>
      <c r="C256" s="16">
        <f t="shared" si="5"/>
        <v>40293</v>
      </c>
      <c r="D256" s="8"/>
      <c r="E256" s="20"/>
      <c r="F256" s="8"/>
      <c r="G256" s="20"/>
      <c r="H256" s="8"/>
      <c r="I256" s="20"/>
      <c r="J256" s="21"/>
      <c r="K256" s="12"/>
    </row>
    <row r="257" spans="1:11" x14ac:dyDescent="0.2">
      <c r="A257" s="39" t="s">
        <v>14</v>
      </c>
      <c r="B257" s="8">
        <v>258.75</v>
      </c>
      <c r="C257" s="16">
        <f t="shared" si="5"/>
        <v>40294</v>
      </c>
      <c r="D257" s="8" t="s">
        <v>38</v>
      </c>
      <c r="E257" s="20"/>
      <c r="F257" s="8"/>
      <c r="G257" s="20"/>
      <c r="H257" s="8"/>
      <c r="I257" s="20"/>
      <c r="J257" s="21"/>
      <c r="K257" s="12"/>
    </row>
    <row r="258" spans="1:11" x14ac:dyDescent="0.2">
      <c r="A258" s="39" t="s">
        <v>12</v>
      </c>
      <c r="B258" s="8">
        <v>368</v>
      </c>
      <c r="C258" s="16">
        <f t="shared" si="5"/>
        <v>40295</v>
      </c>
      <c r="D258" s="8"/>
      <c r="E258" s="20"/>
      <c r="F258" s="8"/>
      <c r="G258" s="20"/>
      <c r="H258" s="8"/>
      <c r="I258" s="20"/>
      <c r="J258" s="21"/>
      <c r="K258" s="12"/>
    </row>
    <row r="259" spans="1:11" x14ac:dyDescent="0.2">
      <c r="A259" s="39" t="s">
        <v>14</v>
      </c>
      <c r="B259" s="8">
        <v>444</v>
      </c>
      <c r="C259" s="16">
        <f t="shared" si="5"/>
        <v>40296</v>
      </c>
      <c r="D259" s="8" t="s">
        <v>43</v>
      </c>
      <c r="E259" s="20"/>
      <c r="F259" s="8"/>
      <c r="G259" s="20"/>
      <c r="H259" s="8"/>
      <c r="I259" s="20"/>
      <c r="J259" s="21"/>
      <c r="K259" s="12"/>
    </row>
    <row r="260" spans="1:11" x14ac:dyDescent="0.2">
      <c r="A260" s="39" t="s">
        <v>12</v>
      </c>
      <c r="B260" s="8">
        <v>15</v>
      </c>
      <c r="C260" s="16">
        <f t="shared" si="5"/>
        <v>40297</v>
      </c>
      <c r="D260" s="8"/>
      <c r="E260" s="20"/>
      <c r="F260" s="8"/>
      <c r="G260" s="20"/>
      <c r="H260" s="8"/>
      <c r="I260" s="20"/>
      <c r="J260" s="21"/>
      <c r="K260" s="12"/>
    </row>
    <row r="261" spans="1:11" x14ac:dyDescent="0.2">
      <c r="A261" s="39" t="s">
        <v>12</v>
      </c>
      <c r="B261" s="8">
        <v>47.15</v>
      </c>
      <c r="C261" s="16">
        <f t="shared" si="5"/>
        <v>40298</v>
      </c>
      <c r="D261" s="8"/>
      <c r="E261" s="20"/>
      <c r="F261" s="8"/>
      <c r="G261" s="20"/>
      <c r="H261" s="8"/>
      <c r="I261" s="20"/>
      <c r="J261" s="21"/>
      <c r="K261" s="12"/>
    </row>
    <row r="262" spans="1:11" x14ac:dyDescent="0.2">
      <c r="A262" s="39" t="s">
        <v>12</v>
      </c>
      <c r="B262" s="8">
        <v>172.5</v>
      </c>
      <c r="C262" s="16">
        <f t="shared" si="5"/>
        <v>40299</v>
      </c>
      <c r="D262" s="8"/>
      <c r="E262" s="20"/>
      <c r="F262" s="8"/>
      <c r="G262" s="20"/>
      <c r="H262" s="8"/>
      <c r="I262" s="20"/>
      <c r="J262" s="21"/>
      <c r="K262" s="12"/>
    </row>
    <row r="263" spans="1:11" x14ac:dyDescent="0.2">
      <c r="A263" s="39" t="s">
        <v>12</v>
      </c>
      <c r="B263" s="8">
        <v>94</v>
      </c>
      <c r="C263" s="16">
        <f t="shared" si="5"/>
        <v>40300</v>
      </c>
      <c r="D263" s="8"/>
      <c r="E263" s="20"/>
      <c r="F263" s="8"/>
      <c r="G263" s="20"/>
      <c r="H263" s="8"/>
      <c r="I263" s="20"/>
      <c r="J263" s="21"/>
      <c r="K263" s="12"/>
    </row>
    <row r="264" spans="1:11" x14ac:dyDescent="0.2">
      <c r="A264" s="39" t="s">
        <v>12</v>
      </c>
      <c r="B264" s="8">
        <v>138</v>
      </c>
      <c r="C264" s="16">
        <f>IF(B264&gt;0.005,C263+1,"")</f>
        <v>40301</v>
      </c>
      <c r="D264" s="8"/>
      <c r="E264" s="20"/>
      <c r="F264" s="8"/>
      <c r="G264" s="20"/>
      <c r="H264" s="8"/>
      <c r="I264" s="20"/>
      <c r="J264" s="21"/>
      <c r="K264" s="12"/>
    </row>
    <row r="265" spans="1:11" x14ac:dyDescent="0.2">
      <c r="A265" s="39" t="s">
        <v>12</v>
      </c>
      <c r="B265" s="8"/>
      <c r="C265" s="16" t="str">
        <f t="shared" si="5"/>
        <v/>
      </c>
      <c r="D265" s="8"/>
      <c r="E265" s="20"/>
      <c r="F265" s="8"/>
      <c r="G265" s="20"/>
      <c r="H265" s="8"/>
      <c r="I265" s="20"/>
      <c r="J265" s="21"/>
      <c r="K265" s="12"/>
    </row>
    <row r="266" spans="1:11" x14ac:dyDescent="0.2">
      <c r="A266" s="39" t="s">
        <v>12</v>
      </c>
      <c r="B266" s="8"/>
      <c r="C266" s="16" t="str">
        <f t="shared" si="5"/>
        <v/>
      </c>
      <c r="D266" s="8"/>
      <c r="E266" s="20"/>
      <c r="F266" s="8"/>
      <c r="G266" s="20"/>
      <c r="H266" s="8"/>
      <c r="I266" s="20"/>
      <c r="J266" s="21"/>
      <c r="K266" s="12"/>
    </row>
    <row r="267" spans="1:11" x14ac:dyDescent="0.2">
      <c r="A267" s="39" t="s">
        <v>12</v>
      </c>
      <c r="B267" s="8"/>
      <c r="C267" s="16" t="str">
        <f t="shared" si="5"/>
        <v/>
      </c>
      <c r="D267" s="8"/>
      <c r="E267" s="20"/>
      <c r="F267" s="8"/>
      <c r="G267" s="20"/>
      <c r="H267" s="8"/>
      <c r="I267" s="20"/>
      <c r="J267" s="21"/>
      <c r="K267" s="12"/>
    </row>
    <row r="268" spans="1:11" x14ac:dyDescent="0.2">
      <c r="A268" s="39" t="s">
        <v>12</v>
      </c>
      <c r="B268" s="8"/>
      <c r="C268" s="16" t="str">
        <f t="shared" si="5"/>
        <v/>
      </c>
      <c r="D268" s="8"/>
      <c r="E268" s="20"/>
      <c r="F268" s="8"/>
      <c r="G268" s="20"/>
      <c r="H268" s="8"/>
      <c r="I268" s="20"/>
      <c r="J268" s="21"/>
      <c r="K268" s="12"/>
    </row>
    <row r="269" spans="1:11" x14ac:dyDescent="0.2">
      <c r="A269" s="39" t="s">
        <v>12</v>
      </c>
      <c r="B269" s="8"/>
      <c r="C269" s="16" t="str">
        <f t="shared" si="5"/>
        <v/>
      </c>
      <c r="D269" s="8"/>
      <c r="E269" s="20"/>
      <c r="F269" s="8"/>
      <c r="G269" s="20"/>
      <c r="H269" s="8"/>
      <c r="I269" s="20"/>
      <c r="J269" s="21"/>
      <c r="K269" s="12"/>
    </row>
    <row r="270" spans="1:11" x14ac:dyDescent="0.2">
      <c r="A270" s="39" t="s">
        <v>12</v>
      </c>
      <c r="B270" s="8"/>
      <c r="C270" s="16" t="str">
        <f t="shared" si="5"/>
        <v/>
      </c>
      <c r="D270" s="8"/>
      <c r="E270" s="20"/>
      <c r="F270" s="8"/>
      <c r="G270" s="20"/>
      <c r="H270" s="8"/>
      <c r="I270" s="20"/>
      <c r="J270" s="21"/>
      <c r="K270" s="12"/>
    </row>
    <row r="271" spans="1:11" x14ac:dyDescent="0.2">
      <c r="A271" s="39" t="s">
        <v>12</v>
      </c>
      <c r="B271" s="8"/>
      <c r="C271" s="16" t="str">
        <f t="shared" si="5"/>
        <v/>
      </c>
      <c r="D271" s="8"/>
      <c r="E271" s="20"/>
      <c r="F271" s="8"/>
      <c r="G271" s="20"/>
      <c r="H271" s="8"/>
      <c r="I271" s="20"/>
      <c r="J271" s="21"/>
      <c r="K271" s="12"/>
    </row>
    <row r="272" spans="1:11" x14ac:dyDescent="0.2">
      <c r="A272" s="39" t="s">
        <v>12</v>
      </c>
      <c r="B272" s="8"/>
      <c r="C272" s="16" t="str">
        <f t="shared" si="5"/>
        <v/>
      </c>
      <c r="D272" s="8"/>
      <c r="E272" s="20"/>
      <c r="F272" s="8"/>
      <c r="G272" s="20"/>
      <c r="H272" s="8"/>
      <c r="I272" s="20"/>
      <c r="J272" s="21"/>
      <c r="K272" s="12"/>
    </row>
    <row r="273" spans="1:11" x14ac:dyDescent="0.2">
      <c r="A273" s="39" t="s">
        <v>12</v>
      </c>
      <c r="B273" s="8"/>
      <c r="C273" s="16" t="str">
        <f t="shared" si="5"/>
        <v/>
      </c>
      <c r="D273" s="8"/>
      <c r="E273" s="20"/>
      <c r="F273" s="8"/>
      <c r="G273" s="20"/>
      <c r="H273" s="8"/>
      <c r="I273" s="20"/>
      <c r="J273" s="21"/>
      <c r="K273" s="12"/>
    </row>
    <row r="274" spans="1:11" x14ac:dyDescent="0.2">
      <c r="A274" s="39" t="s">
        <v>12</v>
      </c>
      <c r="B274" s="8"/>
      <c r="C274" s="16" t="str">
        <f t="shared" si="5"/>
        <v/>
      </c>
      <c r="D274" s="8"/>
      <c r="E274" s="20"/>
      <c r="F274" s="8"/>
      <c r="G274" s="20"/>
      <c r="H274" s="8"/>
      <c r="I274" s="20"/>
      <c r="J274" s="21"/>
      <c r="K274" s="12"/>
    </row>
    <row r="275" spans="1:11" x14ac:dyDescent="0.2">
      <c r="A275" s="39" t="s">
        <v>12</v>
      </c>
      <c r="B275" s="8"/>
      <c r="C275" s="16" t="str">
        <f t="shared" si="5"/>
        <v/>
      </c>
      <c r="D275" s="8"/>
      <c r="E275" s="20"/>
      <c r="F275" s="8"/>
      <c r="G275" s="20"/>
      <c r="H275" s="8"/>
      <c r="I275" s="20"/>
      <c r="J275" s="21"/>
      <c r="K275" s="12"/>
    </row>
    <row r="276" spans="1:11" x14ac:dyDescent="0.2">
      <c r="A276" s="39" t="s">
        <v>12</v>
      </c>
      <c r="B276" s="8"/>
      <c r="C276" s="16" t="str">
        <f t="shared" si="5"/>
        <v/>
      </c>
      <c r="D276" s="8"/>
      <c r="E276" s="20"/>
      <c r="F276" s="8"/>
      <c r="G276" s="20"/>
      <c r="H276" s="8"/>
      <c r="I276" s="20"/>
      <c r="J276" s="21"/>
      <c r="K276" s="12"/>
    </row>
    <row r="277" spans="1:11" x14ac:dyDescent="0.2">
      <c r="A277" s="39" t="s">
        <v>12</v>
      </c>
      <c r="B277" s="8"/>
      <c r="C277" s="16" t="str">
        <f t="shared" si="5"/>
        <v/>
      </c>
      <c r="D277" s="8"/>
      <c r="E277" s="20"/>
      <c r="F277" s="8"/>
      <c r="G277" s="20"/>
      <c r="H277" s="8"/>
      <c r="I277" s="20"/>
      <c r="J277" s="21"/>
      <c r="K277" s="12"/>
    </row>
    <row r="278" spans="1:11" x14ac:dyDescent="0.2">
      <c r="A278" s="39" t="s">
        <v>12</v>
      </c>
      <c r="B278" s="8"/>
      <c r="C278" s="16" t="str">
        <f t="shared" si="5"/>
        <v/>
      </c>
      <c r="D278" s="8"/>
      <c r="E278" s="20"/>
      <c r="F278" s="8"/>
      <c r="G278" s="20"/>
      <c r="H278" s="8"/>
      <c r="I278" s="20"/>
      <c r="J278" s="21"/>
      <c r="K278" s="12"/>
    </row>
    <row r="279" spans="1:11" x14ac:dyDescent="0.2">
      <c r="A279" s="39" t="s">
        <v>12</v>
      </c>
      <c r="B279" s="8"/>
      <c r="C279" s="16" t="str">
        <f t="shared" si="5"/>
        <v/>
      </c>
      <c r="D279" s="8"/>
      <c r="E279" s="20"/>
      <c r="F279" s="8"/>
      <c r="G279" s="20"/>
      <c r="H279" s="8"/>
      <c r="I279" s="20"/>
      <c r="J279" s="21"/>
      <c r="K279" s="12"/>
    </row>
    <row r="280" spans="1:11" x14ac:dyDescent="0.2">
      <c r="A280" s="39" t="s">
        <v>12</v>
      </c>
      <c r="B280" s="8"/>
      <c r="C280" s="16" t="str">
        <f t="shared" si="5"/>
        <v/>
      </c>
      <c r="D280" s="8"/>
      <c r="E280" s="20"/>
      <c r="F280" s="8"/>
      <c r="G280" s="20"/>
      <c r="H280" s="8"/>
      <c r="I280" s="20"/>
      <c r="J280" s="21"/>
      <c r="K280" s="12"/>
    </row>
    <row r="281" spans="1:11" x14ac:dyDescent="0.2">
      <c r="A281" s="39" t="s">
        <v>12</v>
      </c>
      <c r="B281" s="8"/>
      <c r="C281" s="16" t="str">
        <f t="shared" si="5"/>
        <v/>
      </c>
      <c r="D281" s="8"/>
      <c r="E281" s="20"/>
      <c r="F281" s="8"/>
      <c r="G281" s="20"/>
      <c r="H281" s="8"/>
      <c r="I281" s="20"/>
      <c r="J281" s="21"/>
      <c r="K281" s="12"/>
    </row>
    <row r="282" spans="1:11" x14ac:dyDescent="0.2">
      <c r="A282" s="39" t="s">
        <v>12</v>
      </c>
      <c r="B282" s="8"/>
      <c r="C282" s="16" t="str">
        <f t="shared" si="5"/>
        <v/>
      </c>
      <c r="D282" s="8"/>
      <c r="E282" s="20"/>
      <c r="F282" s="8"/>
      <c r="G282" s="20"/>
      <c r="H282" s="8"/>
      <c r="I282" s="20"/>
      <c r="J282" s="21"/>
      <c r="K282" s="12"/>
    </row>
    <row r="283" spans="1:11" ht="15.75" thickBot="1" x14ac:dyDescent="0.25">
      <c r="A283" s="39" t="s">
        <v>12</v>
      </c>
      <c r="B283" s="22"/>
      <c r="C283" s="16" t="str">
        <f t="shared" si="5"/>
        <v/>
      </c>
      <c r="D283" s="22"/>
      <c r="E283" s="23"/>
      <c r="F283" s="22"/>
      <c r="G283" s="23"/>
      <c r="H283" s="22"/>
      <c r="I283" s="23"/>
      <c r="J283" s="24"/>
      <c r="K283" s="12"/>
    </row>
    <row r="284" spans="1:11" x14ac:dyDescent="0.2">
      <c r="A284" s="11"/>
      <c r="B284" s="119">
        <f>SUMIF(A251:A283,$O$6,B251:B283)</f>
        <v>2181.91</v>
      </c>
      <c r="C284" s="25"/>
      <c r="D284" s="25"/>
      <c r="E284" s="25"/>
      <c r="F284" s="25"/>
      <c r="G284" s="25"/>
      <c r="H284" s="25"/>
      <c r="I284" s="25"/>
      <c r="J284" s="25"/>
      <c r="K284" s="12"/>
    </row>
    <row r="285" spans="1:11" ht="15.75" thickBot="1" x14ac:dyDescent="0.25">
      <c r="A285" s="11"/>
      <c r="B285" s="107"/>
      <c r="C285" s="25"/>
      <c r="D285" s="25"/>
      <c r="E285" s="25"/>
      <c r="F285" s="25"/>
      <c r="G285" s="25"/>
      <c r="H285" s="25"/>
      <c r="I285" s="25"/>
      <c r="J285" s="25"/>
      <c r="K285" s="12"/>
    </row>
    <row r="286" spans="1:11" ht="15.75" thickBot="1" x14ac:dyDescent="0.25">
      <c r="A286" s="11"/>
      <c r="B286" s="25"/>
      <c r="C286" s="25"/>
      <c r="D286" s="25"/>
      <c r="E286" s="25"/>
      <c r="F286" s="25"/>
      <c r="G286" s="25"/>
      <c r="H286" s="25"/>
      <c r="I286" s="25"/>
      <c r="J286" s="25"/>
      <c r="K286" s="12"/>
    </row>
    <row r="287" spans="1:11" ht="15.75" thickBot="1" x14ac:dyDescent="0.25">
      <c r="A287" s="11"/>
      <c r="B287" s="25"/>
      <c r="C287" s="25"/>
      <c r="D287" s="25"/>
      <c r="E287" s="25"/>
      <c r="F287" s="25"/>
      <c r="G287" s="25"/>
      <c r="H287" s="108" t="s">
        <v>20</v>
      </c>
      <c r="I287" s="109"/>
      <c r="J287" s="26"/>
      <c r="K287" s="12"/>
    </row>
    <row r="288" spans="1:11" ht="15.75" thickBot="1" x14ac:dyDescent="0.25">
      <c r="A288" s="11"/>
      <c r="B288" s="27" t="s">
        <v>3</v>
      </c>
      <c r="C288" s="27" t="s">
        <v>5</v>
      </c>
      <c r="D288" s="27" t="s">
        <v>21</v>
      </c>
      <c r="E288" s="27" t="s">
        <v>22</v>
      </c>
      <c r="F288" s="27" t="s">
        <v>23</v>
      </c>
      <c r="G288" s="25"/>
      <c r="H288" s="28" t="s">
        <v>24</v>
      </c>
      <c r="I288" s="28">
        <f>I244</f>
        <v>11447.52</v>
      </c>
      <c r="J288" s="28"/>
      <c r="K288" s="12"/>
    </row>
    <row r="289" spans="1:11" ht="15.75" thickBot="1" x14ac:dyDescent="0.25">
      <c r="A289" s="11"/>
      <c r="B289" s="29">
        <f>B284</f>
        <v>2181.91</v>
      </c>
      <c r="C289" s="27">
        <f>SUM(F251:F283)</f>
        <v>2922.5</v>
      </c>
      <c r="D289" s="27">
        <f>B289+C289</f>
        <v>5104.41</v>
      </c>
      <c r="E289" s="27">
        <f>SUM(H251:H283)</f>
        <v>1761.5</v>
      </c>
      <c r="F289" s="30">
        <f>D289-E289</f>
        <v>3342.91</v>
      </c>
      <c r="G289" s="25"/>
      <c r="H289" s="31" t="s">
        <v>25</v>
      </c>
      <c r="I289" s="31">
        <f>F291</f>
        <v>2414.5</v>
      </c>
      <c r="J289" s="31"/>
      <c r="K289" s="12"/>
    </row>
    <row r="290" spans="1:11" ht="15.75" thickBot="1" x14ac:dyDescent="0.25">
      <c r="A290" s="11"/>
      <c r="B290" s="27" t="s">
        <v>26</v>
      </c>
      <c r="C290" s="27" t="s">
        <v>27</v>
      </c>
      <c r="D290" s="27" t="s">
        <v>28</v>
      </c>
      <c r="E290" s="27" t="s">
        <v>29</v>
      </c>
      <c r="F290" s="27" t="s">
        <v>25</v>
      </c>
      <c r="G290" s="25"/>
      <c r="H290" s="31" t="s">
        <v>30</v>
      </c>
      <c r="I290" s="31">
        <f>I288+I289</f>
        <v>13862.02</v>
      </c>
      <c r="J290" s="31"/>
      <c r="K290" s="12"/>
    </row>
    <row r="291" spans="1:11" ht="15.75" thickBot="1" x14ac:dyDescent="0.25">
      <c r="A291" s="11"/>
      <c r="B291" s="29">
        <f>F289</f>
        <v>3342.91</v>
      </c>
      <c r="C291" s="32"/>
      <c r="D291" s="32"/>
      <c r="E291" s="32">
        <v>928.41</v>
      </c>
      <c r="F291" s="30">
        <f>B291-(C291+D291+E291)</f>
        <v>2414.5</v>
      </c>
      <c r="G291" s="25"/>
      <c r="H291" s="31" t="s">
        <v>31</v>
      </c>
      <c r="I291" s="33">
        <v>11500</v>
      </c>
      <c r="J291" s="33" t="s">
        <v>34</v>
      </c>
      <c r="K291" s="12"/>
    </row>
    <row r="292" spans="1:11" ht="15.75" thickBot="1" x14ac:dyDescent="0.25">
      <c r="A292" s="11"/>
      <c r="B292" s="25"/>
      <c r="C292" s="25"/>
      <c r="D292" s="25"/>
      <c r="E292" s="25"/>
      <c r="F292" s="25"/>
      <c r="G292" s="25"/>
      <c r="H292" s="34" t="s">
        <v>32</v>
      </c>
      <c r="I292" s="34">
        <f>I290-I291</f>
        <v>2362.0200000000004</v>
      </c>
      <c r="J292" s="35"/>
      <c r="K292" s="12"/>
    </row>
    <row r="293" spans="1:11" ht="15.75" thickBot="1" x14ac:dyDescent="0.25">
      <c r="A293" s="11"/>
      <c r="B293" s="25"/>
      <c r="C293" s="25"/>
      <c r="D293" s="25"/>
      <c r="E293" s="25"/>
      <c r="F293" s="25"/>
      <c r="G293" s="25"/>
      <c r="H293" s="27" t="s">
        <v>33</v>
      </c>
      <c r="I293" s="36">
        <f>I292</f>
        <v>2362.0200000000004</v>
      </c>
      <c r="J293" s="25"/>
      <c r="K293" s="12"/>
    </row>
    <row r="294" spans="1:11" ht="15.75" thickBot="1" x14ac:dyDescent="0.25">
      <c r="A294" s="37"/>
      <c r="B294" s="38"/>
      <c r="C294" s="38"/>
      <c r="D294" s="38"/>
      <c r="E294" s="38"/>
      <c r="F294" s="38"/>
      <c r="G294" s="38"/>
      <c r="H294" s="38"/>
      <c r="I294" s="38"/>
      <c r="J294" s="38"/>
      <c r="K294" s="30"/>
    </row>
    <row r="295" spans="1:11" ht="15.75" thickBot="1" x14ac:dyDescent="0.25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</row>
    <row r="296" spans="1:11" ht="15.75" thickBot="1" x14ac:dyDescent="0.25">
      <c r="A296" s="4">
        <v>7</v>
      </c>
      <c r="B296" s="5"/>
      <c r="C296" s="5"/>
      <c r="D296" s="5"/>
      <c r="E296" s="5"/>
      <c r="F296" s="5"/>
      <c r="G296" s="5"/>
      <c r="H296" s="5"/>
      <c r="I296" s="5" t="s">
        <v>0</v>
      </c>
      <c r="J296" s="6" t="s">
        <v>1</v>
      </c>
      <c r="K296" s="7"/>
    </row>
    <row r="297" spans="1:11" ht="15.75" thickBot="1" x14ac:dyDescent="0.25">
      <c r="A297" s="8"/>
      <c r="B297" s="9"/>
      <c r="C297" s="9"/>
      <c r="D297" s="9"/>
      <c r="E297" s="9"/>
      <c r="F297" s="9"/>
      <c r="G297" s="9"/>
      <c r="H297" s="9"/>
      <c r="I297" s="9" t="s">
        <v>2</v>
      </c>
      <c r="J297" s="10">
        <v>44205</v>
      </c>
      <c r="K297" s="7"/>
    </row>
    <row r="298" spans="1:11" x14ac:dyDescent="0.2">
      <c r="A298" s="11"/>
      <c r="B298" s="120" t="s">
        <v>3</v>
      </c>
      <c r="C298" s="121"/>
      <c r="D298" s="120" t="s">
        <v>4</v>
      </c>
      <c r="E298" s="121"/>
      <c r="F298" s="120" t="s">
        <v>5</v>
      </c>
      <c r="G298" s="121"/>
      <c r="H298" s="120" t="s">
        <v>6</v>
      </c>
      <c r="I298" s="121"/>
      <c r="J298" s="117" t="s">
        <v>7</v>
      </c>
      <c r="K298" s="12"/>
    </row>
    <row r="299" spans="1:11" ht="15.75" thickBot="1" x14ac:dyDescent="0.25">
      <c r="A299" s="11"/>
      <c r="B299" s="13" t="s">
        <v>8</v>
      </c>
      <c r="C299" s="14" t="s">
        <v>9</v>
      </c>
      <c r="D299" s="13" t="s">
        <v>8</v>
      </c>
      <c r="E299" s="14" t="s">
        <v>9</v>
      </c>
      <c r="F299" s="13" t="s">
        <v>8</v>
      </c>
      <c r="G299" s="14" t="s">
        <v>10</v>
      </c>
      <c r="H299" s="13" t="s">
        <v>8</v>
      </c>
      <c r="I299" s="14" t="s">
        <v>10</v>
      </c>
      <c r="J299" s="118"/>
      <c r="K299" s="12"/>
    </row>
    <row r="300" spans="1:11" x14ac:dyDescent="0.2">
      <c r="A300" s="39" t="s">
        <v>12</v>
      </c>
      <c r="B300" s="15">
        <v>517.5</v>
      </c>
      <c r="C300" s="16">
        <v>40302</v>
      </c>
      <c r="D300" s="15"/>
      <c r="E300" s="17"/>
      <c r="F300" s="15"/>
      <c r="G300" s="17"/>
      <c r="H300" s="8"/>
      <c r="I300" s="20"/>
      <c r="J300" s="18"/>
      <c r="K300" s="12"/>
    </row>
    <row r="301" spans="1:11" x14ac:dyDescent="0.2">
      <c r="A301" s="39" t="s">
        <v>12</v>
      </c>
      <c r="B301" s="8">
        <v>40</v>
      </c>
      <c r="C301" s="16">
        <f>IF(B301&gt;0.005,C300+1,"")</f>
        <v>40303</v>
      </c>
      <c r="D301" s="8"/>
      <c r="E301" s="20"/>
      <c r="F301" s="8"/>
      <c r="G301" s="20"/>
      <c r="H301" s="8"/>
      <c r="I301" s="20"/>
      <c r="J301" s="21"/>
      <c r="K301" s="12"/>
    </row>
    <row r="302" spans="1:11" x14ac:dyDescent="0.2">
      <c r="A302" s="39" t="s">
        <v>12</v>
      </c>
      <c r="B302" s="8">
        <v>517</v>
      </c>
      <c r="C302" s="16">
        <f t="shared" ref="C302:C332" si="6">IF(B302&gt;0.005,C301+1,"")</f>
        <v>40304</v>
      </c>
      <c r="D302" s="8"/>
      <c r="E302" s="20"/>
      <c r="F302" s="8"/>
      <c r="G302" s="20"/>
      <c r="H302" s="8"/>
      <c r="I302" s="20"/>
      <c r="J302" s="21"/>
      <c r="K302" s="12"/>
    </row>
    <row r="303" spans="1:11" x14ac:dyDescent="0.2">
      <c r="A303" s="39" t="s">
        <v>12</v>
      </c>
      <c r="B303" s="8">
        <v>339.25</v>
      </c>
      <c r="C303" s="16">
        <f t="shared" si="6"/>
        <v>40305</v>
      </c>
      <c r="D303" s="8"/>
      <c r="E303" s="20"/>
      <c r="F303" s="8"/>
      <c r="G303" s="20"/>
      <c r="H303" s="8"/>
      <c r="I303" s="20"/>
      <c r="J303" s="21"/>
      <c r="K303" s="12"/>
    </row>
    <row r="304" spans="1:11" x14ac:dyDescent="0.2">
      <c r="A304" s="39" t="s">
        <v>12</v>
      </c>
      <c r="B304" s="8">
        <v>29</v>
      </c>
      <c r="C304" s="16">
        <f t="shared" si="6"/>
        <v>40306</v>
      </c>
      <c r="D304" s="8"/>
      <c r="E304" s="20"/>
      <c r="F304" s="8"/>
      <c r="G304" s="20"/>
      <c r="H304" s="8"/>
      <c r="I304" s="20"/>
      <c r="J304" s="21"/>
      <c r="K304" s="12"/>
    </row>
    <row r="305" spans="1:11" x14ac:dyDescent="0.2">
      <c r="A305" s="39" t="s">
        <v>12</v>
      </c>
      <c r="B305" s="8">
        <v>39</v>
      </c>
      <c r="C305" s="16">
        <f t="shared" si="6"/>
        <v>40307</v>
      </c>
      <c r="D305" s="8"/>
      <c r="E305" s="20"/>
      <c r="F305" s="8"/>
      <c r="G305" s="20"/>
      <c r="H305" s="8"/>
      <c r="I305" s="20"/>
      <c r="J305" s="21"/>
      <c r="K305" s="12"/>
    </row>
    <row r="306" spans="1:11" x14ac:dyDescent="0.2">
      <c r="A306" s="39" t="s">
        <v>12</v>
      </c>
      <c r="B306" s="8">
        <v>216</v>
      </c>
      <c r="C306" s="16">
        <f t="shared" si="6"/>
        <v>40308</v>
      </c>
      <c r="D306" s="8"/>
      <c r="E306" s="20"/>
      <c r="F306" s="8"/>
      <c r="G306" s="20"/>
      <c r="H306" s="8"/>
      <c r="I306" s="20"/>
      <c r="J306" s="21"/>
      <c r="K306" s="12"/>
    </row>
    <row r="307" spans="1:11" x14ac:dyDescent="0.2">
      <c r="A307" s="39" t="s">
        <v>12</v>
      </c>
      <c r="B307" s="8">
        <v>112</v>
      </c>
      <c r="C307" s="16">
        <f t="shared" si="6"/>
        <v>40309</v>
      </c>
      <c r="D307" s="8"/>
      <c r="E307" s="20"/>
      <c r="F307" s="8"/>
      <c r="G307" s="20"/>
      <c r="H307" s="8"/>
      <c r="I307" s="20"/>
      <c r="J307" s="21"/>
      <c r="K307" s="12"/>
    </row>
    <row r="308" spans="1:11" x14ac:dyDescent="0.2">
      <c r="A308" s="39" t="s">
        <v>12</v>
      </c>
      <c r="B308" s="8">
        <v>254</v>
      </c>
      <c r="C308" s="16">
        <f t="shared" si="6"/>
        <v>40310</v>
      </c>
      <c r="D308" s="8"/>
      <c r="E308" s="20"/>
      <c r="F308" s="8"/>
      <c r="G308" s="20"/>
      <c r="H308" s="8"/>
      <c r="I308" s="20"/>
      <c r="J308" s="21"/>
      <c r="K308" s="12"/>
    </row>
    <row r="309" spans="1:11" x14ac:dyDescent="0.2">
      <c r="A309" s="39" t="s">
        <v>12</v>
      </c>
      <c r="B309" s="8">
        <v>972</v>
      </c>
      <c r="C309" s="16">
        <f t="shared" si="6"/>
        <v>40311</v>
      </c>
      <c r="D309" s="8"/>
      <c r="E309" s="20"/>
      <c r="F309" s="8"/>
      <c r="G309" s="20"/>
      <c r="H309" s="8"/>
      <c r="I309" s="20"/>
      <c r="J309" s="21"/>
      <c r="K309" s="12"/>
    </row>
    <row r="310" spans="1:11" x14ac:dyDescent="0.2">
      <c r="A310" s="39" t="s">
        <v>12</v>
      </c>
      <c r="B310" s="8">
        <v>180</v>
      </c>
      <c r="C310" s="16">
        <f t="shared" si="6"/>
        <v>40312</v>
      </c>
      <c r="D310" s="8"/>
      <c r="E310" s="20"/>
      <c r="F310" s="8"/>
      <c r="G310" s="20"/>
      <c r="H310" s="8"/>
      <c r="I310" s="20"/>
      <c r="J310" s="21"/>
      <c r="K310" s="12"/>
    </row>
    <row r="311" spans="1:11" x14ac:dyDescent="0.2">
      <c r="A311" s="39" t="s">
        <v>12</v>
      </c>
      <c r="B311" s="8">
        <v>555</v>
      </c>
      <c r="C311" s="16">
        <f t="shared" si="6"/>
        <v>40313</v>
      </c>
      <c r="D311" s="8"/>
      <c r="E311" s="20"/>
      <c r="F311" s="8"/>
      <c r="G311" s="20"/>
      <c r="H311" s="8"/>
      <c r="I311" s="20"/>
      <c r="J311" s="21"/>
      <c r="K311" s="12"/>
    </row>
    <row r="312" spans="1:11" x14ac:dyDescent="0.2">
      <c r="A312" s="39" t="s">
        <v>14</v>
      </c>
      <c r="B312" s="8">
        <v>1507</v>
      </c>
      <c r="C312" s="16">
        <f t="shared" si="6"/>
        <v>40314</v>
      </c>
      <c r="D312" s="8" t="s">
        <v>44</v>
      </c>
      <c r="E312" s="20"/>
      <c r="F312" s="8"/>
      <c r="G312" s="20"/>
      <c r="H312" s="8"/>
      <c r="I312" s="20"/>
      <c r="J312" s="21"/>
      <c r="K312" s="12"/>
    </row>
    <row r="313" spans="1:11" x14ac:dyDescent="0.2">
      <c r="A313" s="39" t="s">
        <v>14</v>
      </c>
      <c r="B313" s="8">
        <v>1027</v>
      </c>
      <c r="C313" s="16">
        <f t="shared" si="6"/>
        <v>40315</v>
      </c>
      <c r="D313" s="8" t="s">
        <v>44</v>
      </c>
      <c r="E313" s="20"/>
      <c r="F313" s="8"/>
      <c r="G313" s="20"/>
      <c r="H313" s="8"/>
      <c r="I313" s="20"/>
      <c r="J313" s="21"/>
      <c r="K313" s="12"/>
    </row>
    <row r="314" spans="1:11" x14ac:dyDescent="0.2">
      <c r="A314" s="39" t="s">
        <v>12</v>
      </c>
      <c r="B314" s="8"/>
      <c r="C314" s="16" t="str">
        <f t="shared" si="6"/>
        <v/>
      </c>
      <c r="D314" s="8"/>
      <c r="E314" s="20"/>
      <c r="F314" s="8"/>
      <c r="G314" s="20"/>
      <c r="H314" s="8"/>
      <c r="I314" s="20"/>
      <c r="J314" s="21"/>
      <c r="K314" s="12"/>
    </row>
    <row r="315" spans="1:11" x14ac:dyDescent="0.2">
      <c r="A315" s="39" t="s">
        <v>12</v>
      </c>
      <c r="B315" s="8"/>
      <c r="C315" s="16" t="str">
        <f t="shared" si="6"/>
        <v/>
      </c>
      <c r="D315" s="8"/>
      <c r="E315" s="20"/>
      <c r="F315" s="8"/>
      <c r="G315" s="20"/>
      <c r="H315" s="8"/>
      <c r="I315" s="20"/>
      <c r="J315" s="21"/>
      <c r="K315" s="12"/>
    </row>
    <row r="316" spans="1:11" x14ac:dyDescent="0.2">
      <c r="A316" s="39" t="s">
        <v>12</v>
      </c>
      <c r="B316" s="8"/>
      <c r="C316" s="16" t="str">
        <f t="shared" si="6"/>
        <v/>
      </c>
      <c r="D316" s="8"/>
      <c r="E316" s="20"/>
      <c r="F316" s="8"/>
      <c r="G316" s="20"/>
      <c r="H316" s="8"/>
      <c r="I316" s="20"/>
      <c r="J316" s="21"/>
      <c r="K316" s="12"/>
    </row>
    <row r="317" spans="1:11" x14ac:dyDescent="0.2">
      <c r="A317" s="39" t="s">
        <v>12</v>
      </c>
      <c r="B317" s="8"/>
      <c r="C317" s="16" t="str">
        <f t="shared" si="6"/>
        <v/>
      </c>
      <c r="D317" s="8"/>
      <c r="E317" s="20"/>
      <c r="F317" s="8"/>
      <c r="G317" s="20"/>
      <c r="H317" s="8"/>
      <c r="I317" s="20"/>
      <c r="J317" s="21"/>
      <c r="K317" s="12"/>
    </row>
    <row r="318" spans="1:11" x14ac:dyDescent="0.2">
      <c r="A318" s="39" t="s">
        <v>12</v>
      </c>
      <c r="B318" s="8"/>
      <c r="C318" s="16" t="str">
        <f t="shared" si="6"/>
        <v/>
      </c>
      <c r="D318" s="8"/>
      <c r="E318" s="20"/>
      <c r="F318" s="8"/>
      <c r="G318" s="20"/>
      <c r="H318" s="8"/>
      <c r="I318" s="20"/>
      <c r="J318" s="21"/>
      <c r="K318" s="12"/>
    </row>
    <row r="319" spans="1:11" x14ac:dyDescent="0.2">
      <c r="A319" s="39" t="s">
        <v>12</v>
      </c>
      <c r="B319" s="8"/>
      <c r="C319" s="16" t="str">
        <f t="shared" si="6"/>
        <v/>
      </c>
      <c r="D319" s="8"/>
      <c r="E319" s="20"/>
      <c r="F319" s="8"/>
      <c r="G319" s="20"/>
      <c r="H319" s="8"/>
      <c r="I319" s="20"/>
      <c r="J319" s="21"/>
      <c r="K319" s="12"/>
    </row>
    <row r="320" spans="1:11" x14ac:dyDescent="0.2">
      <c r="A320" s="39" t="s">
        <v>12</v>
      </c>
      <c r="B320" s="8"/>
      <c r="C320" s="16" t="str">
        <f t="shared" si="6"/>
        <v/>
      </c>
      <c r="D320" s="8"/>
      <c r="E320" s="20"/>
      <c r="F320" s="8"/>
      <c r="G320" s="20"/>
      <c r="H320" s="8"/>
      <c r="I320" s="20"/>
      <c r="J320" s="21"/>
      <c r="K320" s="12"/>
    </row>
    <row r="321" spans="1:11" x14ac:dyDescent="0.2">
      <c r="A321" s="39" t="s">
        <v>12</v>
      </c>
      <c r="B321" s="8"/>
      <c r="C321" s="16" t="str">
        <f t="shared" si="6"/>
        <v/>
      </c>
      <c r="D321" s="8"/>
      <c r="E321" s="20"/>
      <c r="F321" s="8"/>
      <c r="G321" s="20"/>
      <c r="H321" s="8"/>
      <c r="I321" s="20"/>
      <c r="J321" s="21"/>
      <c r="K321" s="12"/>
    </row>
    <row r="322" spans="1:11" x14ac:dyDescent="0.2">
      <c r="A322" s="39" t="s">
        <v>12</v>
      </c>
      <c r="B322" s="8"/>
      <c r="C322" s="16" t="str">
        <f t="shared" si="6"/>
        <v/>
      </c>
      <c r="D322" s="8"/>
      <c r="E322" s="20"/>
      <c r="F322" s="8"/>
      <c r="G322" s="20"/>
      <c r="H322" s="8"/>
      <c r="I322" s="20"/>
      <c r="J322" s="21"/>
      <c r="K322" s="12"/>
    </row>
    <row r="323" spans="1:11" x14ac:dyDescent="0.2">
      <c r="A323" s="39" t="s">
        <v>12</v>
      </c>
      <c r="B323" s="8"/>
      <c r="C323" s="16" t="str">
        <f t="shared" si="6"/>
        <v/>
      </c>
      <c r="D323" s="8"/>
      <c r="E323" s="20"/>
      <c r="F323" s="8"/>
      <c r="G323" s="20"/>
      <c r="H323" s="8"/>
      <c r="I323" s="20"/>
      <c r="J323" s="21"/>
      <c r="K323" s="12"/>
    </row>
    <row r="324" spans="1:11" x14ac:dyDescent="0.2">
      <c r="A324" s="39" t="s">
        <v>12</v>
      </c>
      <c r="B324" s="8"/>
      <c r="C324" s="16" t="str">
        <f t="shared" si="6"/>
        <v/>
      </c>
      <c r="D324" s="8"/>
      <c r="E324" s="20"/>
      <c r="F324" s="8"/>
      <c r="G324" s="20"/>
      <c r="H324" s="8"/>
      <c r="I324" s="20"/>
      <c r="J324" s="21"/>
      <c r="K324" s="12"/>
    </row>
    <row r="325" spans="1:11" x14ac:dyDescent="0.2">
      <c r="A325" s="39" t="s">
        <v>12</v>
      </c>
      <c r="B325" s="8"/>
      <c r="C325" s="16" t="str">
        <f t="shared" si="6"/>
        <v/>
      </c>
      <c r="D325" s="8"/>
      <c r="E325" s="20"/>
      <c r="F325" s="8"/>
      <c r="G325" s="20"/>
      <c r="H325" s="8"/>
      <c r="I325" s="20"/>
      <c r="J325" s="21"/>
      <c r="K325" s="12"/>
    </row>
    <row r="326" spans="1:11" x14ac:dyDescent="0.2">
      <c r="A326" s="39" t="s">
        <v>12</v>
      </c>
      <c r="B326" s="8"/>
      <c r="C326" s="16" t="str">
        <f t="shared" si="6"/>
        <v/>
      </c>
      <c r="D326" s="8"/>
      <c r="E326" s="20"/>
      <c r="F326" s="8"/>
      <c r="G326" s="20"/>
      <c r="H326" s="8"/>
      <c r="I326" s="20"/>
      <c r="J326" s="21"/>
      <c r="K326" s="12"/>
    </row>
    <row r="327" spans="1:11" x14ac:dyDescent="0.2">
      <c r="A327" s="39" t="s">
        <v>12</v>
      </c>
      <c r="B327" s="8"/>
      <c r="C327" s="16" t="str">
        <f t="shared" si="6"/>
        <v/>
      </c>
      <c r="D327" s="8"/>
      <c r="E327" s="20"/>
      <c r="F327" s="8"/>
      <c r="G327" s="20"/>
      <c r="H327" s="8"/>
      <c r="I327" s="20"/>
      <c r="J327" s="21"/>
      <c r="K327" s="12"/>
    </row>
    <row r="328" spans="1:11" x14ac:dyDescent="0.2">
      <c r="A328" s="39" t="s">
        <v>12</v>
      </c>
      <c r="B328" s="8"/>
      <c r="C328" s="16" t="str">
        <f t="shared" si="6"/>
        <v/>
      </c>
      <c r="D328" s="8"/>
      <c r="E328" s="20"/>
      <c r="F328" s="8"/>
      <c r="G328" s="20"/>
      <c r="H328" s="8"/>
      <c r="I328" s="20"/>
      <c r="J328" s="21"/>
      <c r="K328" s="12"/>
    </row>
    <row r="329" spans="1:11" x14ac:dyDescent="0.2">
      <c r="A329" s="39" t="s">
        <v>12</v>
      </c>
      <c r="B329" s="8"/>
      <c r="C329" s="16" t="str">
        <f t="shared" si="6"/>
        <v/>
      </c>
      <c r="D329" s="8"/>
      <c r="E329" s="20"/>
      <c r="F329" s="8"/>
      <c r="G329" s="20"/>
      <c r="H329" s="8"/>
      <c r="I329" s="20"/>
      <c r="J329" s="21"/>
      <c r="K329" s="12"/>
    </row>
    <row r="330" spans="1:11" x14ac:dyDescent="0.2">
      <c r="A330" s="39" t="s">
        <v>12</v>
      </c>
      <c r="B330" s="8"/>
      <c r="C330" s="16" t="str">
        <f t="shared" si="6"/>
        <v/>
      </c>
      <c r="D330" s="8"/>
      <c r="E330" s="20"/>
      <c r="F330" s="8"/>
      <c r="G330" s="20"/>
      <c r="H330" s="8"/>
      <c r="I330" s="20"/>
      <c r="J330" s="21"/>
      <c r="K330" s="12"/>
    </row>
    <row r="331" spans="1:11" x14ac:dyDescent="0.2">
      <c r="A331" s="39" t="s">
        <v>12</v>
      </c>
      <c r="B331" s="8"/>
      <c r="C331" s="16" t="str">
        <f t="shared" si="6"/>
        <v/>
      </c>
      <c r="D331" s="8"/>
      <c r="E331" s="20"/>
      <c r="F331" s="8"/>
      <c r="G331" s="20"/>
      <c r="H331" s="8"/>
      <c r="I331" s="20"/>
      <c r="J331" s="21"/>
      <c r="K331" s="12"/>
    </row>
    <row r="332" spans="1:11" ht="15.75" thickBot="1" x14ac:dyDescent="0.25">
      <c r="A332" s="39" t="s">
        <v>12</v>
      </c>
      <c r="B332" s="22"/>
      <c r="C332" s="16" t="str">
        <f t="shared" si="6"/>
        <v/>
      </c>
      <c r="D332" s="22"/>
      <c r="E332" s="23"/>
      <c r="F332" s="22"/>
      <c r="G332" s="23"/>
      <c r="H332" s="22"/>
      <c r="I332" s="23"/>
      <c r="J332" s="24"/>
      <c r="K332" s="12"/>
    </row>
    <row r="333" spans="1:11" x14ac:dyDescent="0.2">
      <c r="A333" s="11"/>
      <c r="B333" s="119">
        <f>SUMIF(A300:A332,$O$6,B300:B332)</f>
        <v>3770.75</v>
      </c>
      <c r="C333" s="25"/>
      <c r="D333" s="25"/>
      <c r="E333" s="25"/>
      <c r="F333" s="25"/>
      <c r="G333" s="25"/>
      <c r="H333" s="25"/>
      <c r="I333" s="25"/>
      <c r="J333" s="25"/>
      <c r="K333" s="12"/>
    </row>
    <row r="334" spans="1:11" ht="15.75" thickBot="1" x14ac:dyDescent="0.25">
      <c r="A334" s="11"/>
      <c r="B334" s="107"/>
      <c r="C334" s="25"/>
      <c r="D334" s="25"/>
      <c r="E334" s="25"/>
      <c r="F334" s="25"/>
      <c r="G334" s="25"/>
      <c r="H334" s="25"/>
      <c r="I334" s="25"/>
      <c r="J334" s="25"/>
      <c r="K334" s="12"/>
    </row>
    <row r="335" spans="1:11" ht="15.75" thickBot="1" x14ac:dyDescent="0.25">
      <c r="A335" s="11"/>
      <c r="B335" s="25"/>
      <c r="C335" s="25"/>
      <c r="D335" s="25"/>
      <c r="E335" s="25"/>
      <c r="F335" s="25"/>
      <c r="G335" s="25"/>
      <c r="H335" s="25"/>
      <c r="I335" s="25"/>
      <c r="J335" s="25"/>
      <c r="K335" s="12"/>
    </row>
    <row r="336" spans="1:11" ht="15.75" thickBot="1" x14ac:dyDescent="0.25">
      <c r="A336" s="11"/>
      <c r="B336" s="25"/>
      <c r="C336" s="25"/>
      <c r="D336" s="25"/>
      <c r="E336" s="25"/>
      <c r="F336" s="25"/>
      <c r="G336" s="25"/>
      <c r="H336" s="108" t="s">
        <v>20</v>
      </c>
      <c r="I336" s="109"/>
      <c r="J336" s="26"/>
      <c r="K336" s="12"/>
    </row>
    <row r="337" spans="1:11" ht="15.75" thickBot="1" x14ac:dyDescent="0.25">
      <c r="A337" s="11"/>
      <c r="B337" s="27" t="s">
        <v>3</v>
      </c>
      <c r="C337" s="27" t="s">
        <v>5</v>
      </c>
      <c r="D337" s="27" t="s">
        <v>21</v>
      </c>
      <c r="E337" s="27" t="s">
        <v>22</v>
      </c>
      <c r="F337" s="27" t="s">
        <v>23</v>
      </c>
      <c r="G337" s="25"/>
      <c r="H337" s="28" t="s">
        <v>24</v>
      </c>
      <c r="I337" s="28">
        <f>I293</f>
        <v>2362.0200000000004</v>
      </c>
      <c r="J337" s="28"/>
      <c r="K337" s="12"/>
    </row>
    <row r="338" spans="1:11" ht="15.75" thickBot="1" x14ac:dyDescent="0.25">
      <c r="A338" s="11"/>
      <c r="B338" s="29">
        <f>B333</f>
        <v>3770.75</v>
      </c>
      <c r="C338" s="27">
        <f>SUM(F300:F332)</f>
        <v>0</v>
      </c>
      <c r="D338" s="27">
        <f>B338+C338</f>
        <v>3770.75</v>
      </c>
      <c r="E338" s="27">
        <f>SUM(H300:H332)</f>
        <v>0</v>
      </c>
      <c r="F338" s="30">
        <f>D338-E338</f>
        <v>3770.75</v>
      </c>
      <c r="G338" s="25"/>
      <c r="H338" s="31" t="s">
        <v>25</v>
      </c>
      <c r="I338" s="31">
        <f>F340</f>
        <v>2478</v>
      </c>
      <c r="J338" s="31"/>
      <c r="K338" s="12"/>
    </row>
    <row r="339" spans="1:11" ht="15.75" thickBot="1" x14ac:dyDescent="0.25">
      <c r="A339" s="11"/>
      <c r="B339" s="27" t="s">
        <v>26</v>
      </c>
      <c r="C339" s="27" t="s">
        <v>27</v>
      </c>
      <c r="D339" s="27" t="s">
        <v>28</v>
      </c>
      <c r="E339" s="27" t="s">
        <v>29</v>
      </c>
      <c r="F339" s="27" t="s">
        <v>25</v>
      </c>
      <c r="G339" s="25"/>
      <c r="H339" s="31" t="s">
        <v>30</v>
      </c>
      <c r="I339" s="31">
        <f>I337+I338</f>
        <v>4840.0200000000004</v>
      </c>
      <c r="J339" s="31"/>
      <c r="K339" s="12"/>
    </row>
    <row r="340" spans="1:11" ht="15.75" thickBot="1" x14ac:dyDescent="0.25">
      <c r="A340" s="11"/>
      <c r="B340" s="29">
        <f>F338</f>
        <v>3770.75</v>
      </c>
      <c r="C340" s="32"/>
      <c r="D340" s="32"/>
      <c r="E340" s="32">
        <v>1292.75</v>
      </c>
      <c r="F340" s="30">
        <f>B340-(C340+D340+E340)</f>
        <v>2478</v>
      </c>
      <c r="G340" s="25"/>
      <c r="H340" s="31" t="s">
        <v>31</v>
      </c>
      <c r="I340" s="33"/>
      <c r="J340" s="33"/>
      <c r="K340" s="12"/>
    </row>
    <row r="341" spans="1:11" ht="15.75" thickBot="1" x14ac:dyDescent="0.25">
      <c r="A341" s="11"/>
      <c r="B341" s="25"/>
      <c r="C341" s="25"/>
      <c r="D341" s="25"/>
      <c r="E341" s="25"/>
      <c r="F341" s="25"/>
      <c r="G341" s="25"/>
      <c r="H341" s="34" t="s">
        <v>32</v>
      </c>
      <c r="I341" s="34">
        <f>I339-I340</f>
        <v>4840.0200000000004</v>
      </c>
      <c r="J341" s="35"/>
      <c r="K341" s="12"/>
    </row>
    <row r="342" spans="1:11" ht="15.75" thickBot="1" x14ac:dyDescent="0.25">
      <c r="A342" s="11"/>
      <c r="B342" s="25"/>
      <c r="C342" s="25"/>
      <c r="D342" s="25"/>
      <c r="E342" s="25"/>
      <c r="F342" s="25"/>
      <c r="G342" s="25"/>
      <c r="H342" s="27" t="s">
        <v>33</v>
      </c>
      <c r="I342" s="36">
        <f>I341</f>
        <v>4840.0200000000004</v>
      </c>
      <c r="J342" s="25"/>
      <c r="K342" s="12"/>
    </row>
    <row r="343" spans="1:11" ht="15.75" thickBot="1" x14ac:dyDescent="0.25">
      <c r="A343" s="37"/>
      <c r="B343" s="38"/>
      <c r="C343" s="38"/>
      <c r="D343" s="38"/>
      <c r="E343" s="38"/>
      <c r="F343" s="38"/>
      <c r="G343" s="38"/>
      <c r="H343" s="38"/>
      <c r="I343" s="38"/>
      <c r="J343" s="38"/>
      <c r="K343" s="30"/>
    </row>
    <row r="344" spans="1:11" ht="15.75" thickBot="1" x14ac:dyDescent="0.25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</row>
    <row r="345" spans="1:11" ht="15.75" thickBot="1" x14ac:dyDescent="0.25">
      <c r="A345" s="4">
        <v>8</v>
      </c>
      <c r="B345" s="5"/>
      <c r="C345" s="5"/>
      <c r="D345" s="5"/>
      <c r="E345" s="5"/>
      <c r="F345" s="5"/>
      <c r="G345" s="5"/>
      <c r="H345" s="5"/>
      <c r="I345" s="5" t="s">
        <v>0</v>
      </c>
      <c r="J345" s="6" t="s">
        <v>11</v>
      </c>
      <c r="K345" s="7"/>
    </row>
    <row r="346" spans="1:11" ht="15.75" thickBot="1" x14ac:dyDescent="0.25">
      <c r="A346" s="8"/>
      <c r="B346" s="9"/>
      <c r="C346" s="9"/>
      <c r="D346" s="9"/>
      <c r="E346" s="9"/>
      <c r="F346" s="9"/>
      <c r="G346" s="9"/>
      <c r="H346" s="9"/>
      <c r="I346" s="9" t="s">
        <v>2</v>
      </c>
      <c r="J346" s="10">
        <v>44206</v>
      </c>
      <c r="K346" s="7"/>
    </row>
    <row r="347" spans="1:11" x14ac:dyDescent="0.2">
      <c r="A347" s="11"/>
      <c r="B347" s="120" t="s">
        <v>45</v>
      </c>
      <c r="C347" s="121"/>
      <c r="D347" s="120" t="s">
        <v>4</v>
      </c>
      <c r="E347" s="121"/>
      <c r="F347" s="120" t="s">
        <v>5</v>
      </c>
      <c r="G347" s="121"/>
      <c r="H347" s="120" t="s">
        <v>6</v>
      </c>
      <c r="I347" s="121"/>
      <c r="J347" s="117" t="s">
        <v>7</v>
      </c>
      <c r="K347" s="12"/>
    </row>
    <row r="348" spans="1:11" ht="15.75" thickBot="1" x14ac:dyDescent="0.25">
      <c r="A348" s="11"/>
      <c r="B348" s="13" t="s">
        <v>8</v>
      </c>
      <c r="C348" s="14" t="s">
        <v>9</v>
      </c>
      <c r="D348" s="13" t="s">
        <v>8</v>
      </c>
      <c r="E348" s="14" t="s">
        <v>9</v>
      </c>
      <c r="F348" s="13" t="s">
        <v>8</v>
      </c>
      <c r="G348" s="14" t="s">
        <v>10</v>
      </c>
      <c r="H348" s="13" t="s">
        <v>8</v>
      </c>
      <c r="I348" s="14" t="s">
        <v>10</v>
      </c>
      <c r="J348" s="118"/>
      <c r="K348" s="12"/>
    </row>
    <row r="349" spans="1:11" x14ac:dyDescent="0.2">
      <c r="A349" s="39" t="s">
        <v>12</v>
      </c>
      <c r="B349" s="15">
        <v>403</v>
      </c>
      <c r="C349" s="16">
        <v>40316</v>
      </c>
      <c r="D349" s="15"/>
      <c r="E349" s="17" t="s">
        <v>46</v>
      </c>
      <c r="F349" s="15">
        <v>1507</v>
      </c>
      <c r="G349" s="17">
        <v>40314</v>
      </c>
      <c r="H349" s="8">
        <v>212</v>
      </c>
      <c r="I349" s="20">
        <v>484</v>
      </c>
      <c r="J349" s="18" t="s">
        <v>47</v>
      </c>
      <c r="K349" s="12"/>
    </row>
    <row r="350" spans="1:11" x14ac:dyDescent="0.2">
      <c r="A350" s="39" t="s">
        <v>12</v>
      </c>
      <c r="B350" s="8">
        <v>161</v>
      </c>
      <c r="C350" s="16">
        <f t="shared" ref="C350:C381" si="7">IF(B350&gt;0.005,C349+1,"")</f>
        <v>40317</v>
      </c>
      <c r="D350" s="8"/>
      <c r="E350" s="17" t="s">
        <v>46</v>
      </c>
      <c r="F350" s="8">
        <v>1027</v>
      </c>
      <c r="G350" s="20">
        <v>40315</v>
      </c>
      <c r="H350" s="8"/>
      <c r="I350" s="20"/>
      <c r="J350" s="21"/>
      <c r="K350" s="12"/>
    </row>
    <row r="351" spans="1:11" x14ac:dyDescent="0.2">
      <c r="A351" s="39" t="s">
        <v>12</v>
      </c>
      <c r="B351" s="8">
        <v>97</v>
      </c>
      <c r="C351" s="16">
        <f t="shared" si="7"/>
        <v>40318</v>
      </c>
      <c r="D351" s="8"/>
      <c r="E351" s="20" t="s">
        <v>42</v>
      </c>
      <c r="F351" s="8">
        <v>11000</v>
      </c>
      <c r="G351" s="20">
        <v>638</v>
      </c>
      <c r="H351" s="8"/>
      <c r="I351" s="20"/>
      <c r="J351" s="21"/>
      <c r="K351" s="12"/>
    </row>
    <row r="352" spans="1:11" x14ac:dyDescent="0.2">
      <c r="A352" s="39" t="s">
        <v>12</v>
      </c>
      <c r="B352" s="8">
        <v>29</v>
      </c>
      <c r="C352" s="16">
        <f t="shared" si="7"/>
        <v>40319</v>
      </c>
      <c r="D352" s="8"/>
      <c r="E352" s="20"/>
      <c r="F352" s="8"/>
      <c r="G352" s="20"/>
      <c r="H352" s="8"/>
      <c r="I352" s="20"/>
      <c r="J352" s="21"/>
      <c r="K352" s="12"/>
    </row>
    <row r="353" spans="1:11" x14ac:dyDescent="0.2">
      <c r="A353" s="39" t="s">
        <v>12</v>
      </c>
      <c r="B353" s="8">
        <v>23</v>
      </c>
      <c r="C353" s="16">
        <f t="shared" si="7"/>
        <v>40320</v>
      </c>
      <c r="D353" s="8"/>
      <c r="E353" s="20"/>
      <c r="F353" s="8"/>
      <c r="G353" s="20"/>
      <c r="H353" s="8"/>
      <c r="I353" s="20"/>
      <c r="J353" s="21"/>
      <c r="K353" s="12"/>
    </row>
    <row r="354" spans="1:11" x14ac:dyDescent="0.2">
      <c r="A354" s="39" t="s">
        <v>12</v>
      </c>
      <c r="B354" s="8">
        <v>150</v>
      </c>
      <c r="C354" s="16">
        <f t="shared" si="7"/>
        <v>40321</v>
      </c>
      <c r="D354" s="8"/>
      <c r="E354" s="20"/>
      <c r="F354" s="8"/>
      <c r="G354" s="20"/>
      <c r="H354" s="8"/>
      <c r="I354" s="20"/>
      <c r="J354" s="21"/>
      <c r="K354" s="12"/>
    </row>
    <row r="355" spans="1:11" x14ac:dyDescent="0.2">
      <c r="A355" s="39" t="s">
        <v>12</v>
      </c>
      <c r="B355" s="8">
        <v>128</v>
      </c>
      <c r="C355" s="16">
        <f t="shared" si="7"/>
        <v>40322</v>
      </c>
      <c r="D355" s="8"/>
      <c r="E355" s="20"/>
      <c r="F355" s="8"/>
      <c r="G355" s="20"/>
      <c r="H355" s="8"/>
      <c r="I355" s="20"/>
      <c r="J355" s="21"/>
      <c r="K355" s="12"/>
    </row>
    <row r="356" spans="1:11" x14ac:dyDescent="0.2">
      <c r="A356" s="39" t="s">
        <v>12</v>
      </c>
      <c r="B356" s="8">
        <v>144</v>
      </c>
      <c r="C356" s="16">
        <f t="shared" si="7"/>
        <v>40323</v>
      </c>
      <c r="D356" s="8"/>
      <c r="E356" s="20"/>
      <c r="F356" s="8"/>
      <c r="G356" s="20"/>
      <c r="H356" s="8"/>
      <c r="I356" s="20"/>
      <c r="J356" s="21"/>
      <c r="K356" s="12"/>
    </row>
    <row r="357" spans="1:11" x14ac:dyDescent="0.2">
      <c r="A357" s="39" t="s">
        <v>12</v>
      </c>
      <c r="B357" s="8">
        <v>201</v>
      </c>
      <c r="C357" s="16">
        <f t="shared" si="7"/>
        <v>40324</v>
      </c>
      <c r="D357" s="8"/>
      <c r="E357" s="20"/>
      <c r="F357" s="8"/>
      <c r="G357" s="20"/>
      <c r="H357" s="8"/>
      <c r="I357" s="20"/>
      <c r="J357" s="21"/>
      <c r="K357" s="12"/>
    </row>
    <row r="358" spans="1:11" x14ac:dyDescent="0.2">
      <c r="A358" s="39" t="s">
        <v>12</v>
      </c>
      <c r="B358" s="8">
        <v>110</v>
      </c>
      <c r="C358" s="16">
        <f t="shared" si="7"/>
        <v>40325</v>
      </c>
      <c r="D358" s="8"/>
      <c r="E358" s="20"/>
      <c r="F358" s="8"/>
      <c r="G358" s="20"/>
      <c r="H358" s="8"/>
      <c r="I358" s="20"/>
      <c r="J358" s="21"/>
      <c r="K358" s="12"/>
    </row>
    <row r="359" spans="1:11" x14ac:dyDescent="0.2">
      <c r="A359" s="39" t="s">
        <v>12</v>
      </c>
      <c r="B359" s="8">
        <v>48</v>
      </c>
      <c r="C359" s="16">
        <f t="shared" si="7"/>
        <v>40326</v>
      </c>
      <c r="D359" s="8"/>
      <c r="E359" s="20"/>
      <c r="F359" s="8"/>
      <c r="G359" s="20"/>
      <c r="H359" s="8"/>
      <c r="I359" s="20"/>
      <c r="J359" s="21"/>
      <c r="K359" s="12"/>
    </row>
    <row r="360" spans="1:11" x14ac:dyDescent="0.2">
      <c r="A360" s="39" t="s">
        <v>14</v>
      </c>
      <c r="B360" s="8">
        <v>9430</v>
      </c>
      <c r="C360" s="16">
        <f t="shared" si="7"/>
        <v>40327</v>
      </c>
      <c r="D360" s="8" t="s">
        <v>48</v>
      </c>
      <c r="E360" s="20"/>
      <c r="F360" s="8"/>
      <c r="G360" s="20"/>
      <c r="H360" s="8"/>
      <c r="I360" s="20"/>
      <c r="J360" s="21"/>
      <c r="K360" s="12"/>
    </row>
    <row r="361" spans="1:11" x14ac:dyDescent="0.2">
      <c r="A361" s="39" t="s">
        <v>12</v>
      </c>
      <c r="B361" s="8">
        <v>318</v>
      </c>
      <c r="C361" s="16">
        <f t="shared" si="7"/>
        <v>40328</v>
      </c>
      <c r="D361" s="8"/>
      <c r="E361" s="20"/>
      <c r="F361" s="8"/>
      <c r="G361" s="20"/>
      <c r="H361" s="8"/>
      <c r="I361" s="20"/>
      <c r="J361" s="21"/>
      <c r="K361" s="12"/>
    </row>
    <row r="362" spans="1:11" x14ac:dyDescent="0.2">
      <c r="A362" s="39" t="s">
        <v>12</v>
      </c>
      <c r="B362" s="8"/>
      <c r="C362" s="16" t="str">
        <f t="shared" si="7"/>
        <v/>
      </c>
      <c r="D362" s="8"/>
      <c r="E362" s="20"/>
      <c r="F362" s="8"/>
      <c r="G362" s="20"/>
      <c r="H362" s="8"/>
      <c r="I362" s="20"/>
      <c r="J362" s="21"/>
      <c r="K362" s="12"/>
    </row>
    <row r="363" spans="1:11" x14ac:dyDescent="0.2">
      <c r="A363" s="39" t="s">
        <v>12</v>
      </c>
      <c r="B363" s="8"/>
      <c r="C363" s="16" t="str">
        <f t="shared" si="7"/>
        <v/>
      </c>
      <c r="D363" s="8"/>
      <c r="E363" s="20"/>
      <c r="F363" s="8"/>
      <c r="G363" s="20"/>
      <c r="H363" s="8"/>
      <c r="I363" s="20"/>
      <c r="J363" s="21"/>
      <c r="K363" s="12"/>
    </row>
    <row r="364" spans="1:11" x14ac:dyDescent="0.2">
      <c r="A364" s="39" t="s">
        <v>12</v>
      </c>
      <c r="B364" s="8"/>
      <c r="C364" s="16" t="str">
        <f t="shared" si="7"/>
        <v/>
      </c>
      <c r="D364" s="8"/>
      <c r="E364" s="20"/>
      <c r="F364" s="8"/>
      <c r="G364" s="20"/>
      <c r="H364" s="8"/>
      <c r="I364" s="20"/>
      <c r="J364" s="21"/>
      <c r="K364" s="12"/>
    </row>
    <row r="365" spans="1:11" x14ac:dyDescent="0.2">
      <c r="A365" s="39" t="s">
        <v>12</v>
      </c>
      <c r="B365" s="8"/>
      <c r="C365" s="16" t="str">
        <f t="shared" si="7"/>
        <v/>
      </c>
      <c r="D365" s="8"/>
      <c r="E365" s="20"/>
      <c r="F365" s="8"/>
      <c r="G365" s="20"/>
      <c r="H365" s="8"/>
      <c r="I365" s="20"/>
      <c r="J365" s="21"/>
      <c r="K365" s="12"/>
    </row>
    <row r="366" spans="1:11" x14ac:dyDescent="0.2">
      <c r="A366" s="39" t="s">
        <v>12</v>
      </c>
      <c r="B366" s="8"/>
      <c r="C366" s="16" t="str">
        <f t="shared" si="7"/>
        <v/>
      </c>
      <c r="D366" s="8"/>
      <c r="E366" s="20"/>
      <c r="F366" s="8"/>
      <c r="G366" s="20"/>
      <c r="H366" s="8"/>
      <c r="I366" s="20"/>
      <c r="J366" s="21"/>
      <c r="K366" s="12"/>
    </row>
    <row r="367" spans="1:11" x14ac:dyDescent="0.2">
      <c r="A367" s="39" t="s">
        <v>12</v>
      </c>
      <c r="B367" s="8"/>
      <c r="C367" s="16" t="str">
        <f t="shared" si="7"/>
        <v/>
      </c>
      <c r="D367" s="8"/>
      <c r="E367" s="20"/>
      <c r="F367" s="8"/>
      <c r="G367" s="20"/>
      <c r="H367" s="8"/>
      <c r="I367" s="20"/>
      <c r="J367" s="21"/>
      <c r="K367" s="12"/>
    </row>
    <row r="368" spans="1:11" x14ac:dyDescent="0.2">
      <c r="A368" s="39" t="s">
        <v>12</v>
      </c>
      <c r="B368" s="8"/>
      <c r="C368" s="16" t="str">
        <f t="shared" si="7"/>
        <v/>
      </c>
      <c r="D368" s="8"/>
      <c r="E368" s="20"/>
      <c r="F368" s="8"/>
      <c r="G368" s="20"/>
      <c r="H368" s="8"/>
      <c r="I368" s="20"/>
      <c r="J368" s="21"/>
      <c r="K368" s="12"/>
    </row>
    <row r="369" spans="1:11" x14ac:dyDescent="0.2">
      <c r="A369" s="39" t="s">
        <v>12</v>
      </c>
      <c r="B369" s="8"/>
      <c r="C369" s="16" t="str">
        <f t="shared" si="7"/>
        <v/>
      </c>
      <c r="D369" s="8"/>
      <c r="E369" s="20"/>
      <c r="F369" s="8"/>
      <c r="G369" s="20"/>
      <c r="H369" s="8"/>
      <c r="I369" s="20"/>
      <c r="J369" s="21"/>
      <c r="K369" s="12"/>
    </row>
    <row r="370" spans="1:11" x14ac:dyDescent="0.2">
      <c r="A370" s="39" t="s">
        <v>12</v>
      </c>
      <c r="B370" s="8"/>
      <c r="C370" s="16" t="str">
        <f t="shared" si="7"/>
        <v/>
      </c>
      <c r="D370" s="8"/>
      <c r="E370" s="20"/>
      <c r="F370" s="8"/>
      <c r="G370" s="20"/>
      <c r="H370" s="8"/>
      <c r="I370" s="20"/>
      <c r="J370" s="21"/>
      <c r="K370" s="12"/>
    </row>
    <row r="371" spans="1:11" x14ac:dyDescent="0.2">
      <c r="A371" s="39" t="s">
        <v>12</v>
      </c>
      <c r="B371" s="8"/>
      <c r="C371" s="16" t="str">
        <f t="shared" si="7"/>
        <v/>
      </c>
      <c r="D371" s="8"/>
      <c r="E371" s="20"/>
      <c r="F371" s="8"/>
      <c r="G371" s="20"/>
      <c r="H371" s="8"/>
      <c r="I371" s="20"/>
      <c r="J371" s="21"/>
      <c r="K371" s="12"/>
    </row>
    <row r="372" spans="1:11" x14ac:dyDescent="0.2">
      <c r="A372" s="39" t="s">
        <v>12</v>
      </c>
      <c r="B372" s="8"/>
      <c r="C372" s="16" t="str">
        <f t="shared" si="7"/>
        <v/>
      </c>
      <c r="D372" s="8"/>
      <c r="E372" s="20"/>
      <c r="F372" s="8"/>
      <c r="G372" s="20"/>
      <c r="H372" s="8"/>
      <c r="I372" s="20"/>
      <c r="J372" s="21"/>
      <c r="K372" s="12"/>
    </row>
    <row r="373" spans="1:11" x14ac:dyDescent="0.2">
      <c r="A373" s="39" t="s">
        <v>12</v>
      </c>
      <c r="B373" s="8"/>
      <c r="C373" s="16" t="str">
        <f t="shared" si="7"/>
        <v/>
      </c>
      <c r="D373" s="8"/>
      <c r="E373" s="20"/>
      <c r="F373" s="8"/>
      <c r="G373" s="20"/>
      <c r="H373" s="8"/>
      <c r="I373" s="20"/>
      <c r="J373" s="21"/>
      <c r="K373" s="12"/>
    </row>
    <row r="374" spans="1:11" x14ac:dyDescent="0.2">
      <c r="A374" s="39" t="s">
        <v>12</v>
      </c>
      <c r="B374" s="8"/>
      <c r="C374" s="16" t="str">
        <f t="shared" si="7"/>
        <v/>
      </c>
      <c r="D374" s="8"/>
      <c r="E374" s="20"/>
      <c r="F374" s="8"/>
      <c r="G374" s="20"/>
      <c r="H374" s="8"/>
      <c r="I374" s="20"/>
      <c r="J374" s="21"/>
      <c r="K374" s="12"/>
    </row>
    <row r="375" spans="1:11" x14ac:dyDescent="0.2">
      <c r="A375" s="39" t="s">
        <v>12</v>
      </c>
      <c r="B375" s="8"/>
      <c r="C375" s="16" t="str">
        <f t="shared" si="7"/>
        <v/>
      </c>
      <c r="D375" s="8"/>
      <c r="E375" s="20"/>
      <c r="F375" s="8"/>
      <c r="G375" s="20"/>
      <c r="H375" s="8"/>
      <c r="I375" s="20"/>
      <c r="J375" s="21"/>
      <c r="K375" s="12"/>
    </row>
    <row r="376" spans="1:11" x14ac:dyDescent="0.2">
      <c r="A376" s="39" t="s">
        <v>12</v>
      </c>
      <c r="B376" s="8"/>
      <c r="C376" s="16" t="str">
        <f t="shared" si="7"/>
        <v/>
      </c>
      <c r="D376" s="8"/>
      <c r="E376" s="20"/>
      <c r="F376" s="8"/>
      <c r="G376" s="20"/>
      <c r="H376" s="8"/>
      <c r="I376" s="20"/>
      <c r="J376" s="21"/>
      <c r="K376" s="12"/>
    </row>
    <row r="377" spans="1:11" x14ac:dyDescent="0.2">
      <c r="A377" s="39" t="s">
        <v>12</v>
      </c>
      <c r="B377" s="8"/>
      <c r="C377" s="16" t="str">
        <f t="shared" si="7"/>
        <v/>
      </c>
      <c r="D377" s="8"/>
      <c r="E377" s="20"/>
      <c r="F377" s="8"/>
      <c r="G377" s="20"/>
      <c r="H377" s="8"/>
      <c r="I377" s="20"/>
      <c r="J377" s="21"/>
      <c r="K377" s="12"/>
    </row>
    <row r="378" spans="1:11" x14ac:dyDescent="0.2">
      <c r="A378" s="39" t="s">
        <v>12</v>
      </c>
      <c r="B378" s="8"/>
      <c r="C378" s="16" t="str">
        <f t="shared" si="7"/>
        <v/>
      </c>
      <c r="D378" s="8"/>
      <c r="E378" s="20"/>
      <c r="F378" s="8"/>
      <c r="G378" s="20"/>
      <c r="H378" s="8"/>
      <c r="I378" s="20"/>
      <c r="J378" s="21"/>
      <c r="K378" s="12"/>
    </row>
    <row r="379" spans="1:11" x14ac:dyDescent="0.2">
      <c r="A379" s="39" t="s">
        <v>12</v>
      </c>
      <c r="B379" s="8"/>
      <c r="C379" s="16" t="str">
        <f t="shared" si="7"/>
        <v/>
      </c>
      <c r="D379" s="8"/>
      <c r="E379" s="20"/>
      <c r="F379" s="8"/>
      <c r="G379" s="20"/>
      <c r="H379" s="8"/>
      <c r="I379" s="20"/>
      <c r="J379" s="21"/>
      <c r="K379" s="12"/>
    </row>
    <row r="380" spans="1:11" x14ac:dyDescent="0.2">
      <c r="A380" s="39" t="s">
        <v>12</v>
      </c>
      <c r="B380" s="8"/>
      <c r="C380" s="16" t="str">
        <f t="shared" si="7"/>
        <v/>
      </c>
      <c r="D380" s="8"/>
      <c r="E380" s="20"/>
      <c r="F380" s="8"/>
      <c r="G380" s="20"/>
      <c r="H380" s="8"/>
      <c r="I380" s="20"/>
      <c r="J380" s="21"/>
      <c r="K380" s="12"/>
    </row>
    <row r="381" spans="1:11" ht="15.75" thickBot="1" x14ac:dyDescent="0.25">
      <c r="A381" s="39" t="s">
        <v>12</v>
      </c>
      <c r="B381" s="22"/>
      <c r="C381" s="16" t="str">
        <f t="shared" si="7"/>
        <v/>
      </c>
      <c r="D381" s="22"/>
      <c r="E381" s="23"/>
      <c r="F381" s="22"/>
      <c r="G381" s="23"/>
      <c r="H381" s="22"/>
      <c r="I381" s="23"/>
      <c r="J381" s="24"/>
      <c r="K381" s="12"/>
    </row>
    <row r="382" spans="1:11" x14ac:dyDescent="0.2">
      <c r="A382" s="11"/>
      <c r="B382" s="119">
        <f>SUMIF(A349:A381,$O$6,B349:B381)</f>
        <v>1812</v>
      </c>
      <c r="C382" s="25"/>
      <c r="D382" s="25"/>
      <c r="E382" s="25"/>
      <c r="F382" s="25"/>
      <c r="G382" s="25"/>
      <c r="H382" s="25"/>
      <c r="I382" s="25"/>
      <c r="J382" s="25"/>
      <c r="K382" s="12"/>
    </row>
    <row r="383" spans="1:11" ht="15.75" thickBot="1" x14ac:dyDescent="0.25">
      <c r="A383" s="11"/>
      <c r="B383" s="107"/>
      <c r="C383" s="25"/>
      <c r="D383" s="25"/>
      <c r="E383" s="25"/>
      <c r="F383" s="25"/>
      <c r="G383" s="25"/>
      <c r="H383" s="25"/>
      <c r="I383" s="25"/>
      <c r="J383" s="25"/>
      <c r="K383" s="12"/>
    </row>
    <row r="384" spans="1:11" ht="15.75" thickBot="1" x14ac:dyDescent="0.25">
      <c r="A384" s="11"/>
      <c r="B384" s="25"/>
      <c r="C384" s="25"/>
      <c r="D384" s="25"/>
      <c r="E384" s="25"/>
      <c r="F384" s="25"/>
      <c r="G384" s="25"/>
      <c r="H384" s="25"/>
      <c r="I384" s="25"/>
      <c r="J384" s="25"/>
      <c r="K384" s="12"/>
    </row>
    <row r="385" spans="1:11" ht="15.75" thickBot="1" x14ac:dyDescent="0.25">
      <c r="A385" s="11"/>
      <c r="B385" s="25"/>
      <c r="C385" s="25"/>
      <c r="D385" s="25"/>
      <c r="E385" s="25"/>
      <c r="F385" s="25"/>
      <c r="G385" s="25"/>
      <c r="H385" s="108" t="s">
        <v>20</v>
      </c>
      <c r="I385" s="109"/>
      <c r="J385" s="26"/>
      <c r="K385" s="12"/>
    </row>
    <row r="386" spans="1:11" ht="15.75" thickBot="1" x14ac:dyDescent="0.25">
      <c r="A386" s="11"/>
      <c r="B386" s="27" t="s">
        <v>45</v>
      </c>
      <c r="C386" s="27" t="s">
        <v>49</v>
      </c>
      <c r="D386" s="27" t="s">
        <v>50</v>
      </c>
      <c r="E386" s="41" t="s">
        <v>51</v>
      </c>
      <c r="F386" s="27" t="s">
        <v>52</v>
      </c>
      <c r="G386" s="25"/>
      <c r="H386" s="28" t="s">
        <v>53</v>
      </c>
      <c r="I386" s="28">
        <f>I342</f>
        <v>4840.0200000000004</v>
      </c>
      <c r="J386" s="28"/>
      <c r="K386" s="12"/>
    </row>
    <row r="387" spans="1:11" ht="15.75" thickBot="1" x14ac:dyDescent="0.25">
      <c r="A387" s="11"/>
      <c r="B387" s="29">
        <f>B382</f>
        <v>1812</v>
      </c>
      <c r="C387" s="27">
        <f>SUM(F349:F381)</f>
        <v>13534</v>
      </c>
      <c r="D387" s="27">
        <f>B387+C387</f>
        <v>15346</v>
      </c>
      <c r="E387" s="27">
        <f>SUM(H349:H381)</f>
        <v>212</v>
      </c>
      <c r="F387" s="30">
        <f>D387-E387</f>
        <v>15134</v>
      </c>
      <c r="G387" s="25"/>
      <c r="H387" s="31" t="s">
        <v>54</v>
      </c>
      <c r="I387" s="31">
        <f>F389</f>
        <v>12282</v>
      </c>
      <c r="J387" s="31"/>
      <c r="K387" s="12"/>
    </row>
    <row r="388" spans="1:11" ht="15.75" thickBot="1" x14ac:dyDescent="0.25">
      <c r="A388" s="11"/>
      <c r="B388" s="41" t="s">
        <v>55</v>
      </c>
      <c r="C388" s="42" t="s">
        <v>56</v>
      </c>
      <c r="D388" s="42" t="s">
        <v>57</v>
      </c>
      <c r="E388" s="27" t="s">
        <v>58</v>
      </c>
      <c r="F388" s="27" t="s">
        <v>54</v>
      </c>
      <c r="G388" s="25"/>
      <c r="H388" s="31" t="s">
        <v>59</v>
      </c>
      <c r="I388" s="31">
        <f>I386+I387</f>
        <v>17122.02</v>
      </c>
      <c r="J388" s="31"/>
      <c r="K388" s="12"/>
    </row>
    <row r="389" spans="1:11" ht="15.75" thickBot="1" x14ac:dyDescent="0.25">
      <c r="A389" s="11"/>
      <c r="B389" s="29">
        <f>F387</f>
        <v>15134</v>
      </c>
      <c r="C389" s="32"/>
      <c r="D389" s="32">
        <v>2534</v>
      </c>
      <c r="E389" s="32">
        <v>318</v>
      </c>
      <c r="F389" s="30">
        <f>B389-(C389+D389+E389)</f>
        <v>12282</v>
      </c>
      <c r="G389" s="25"/>
      <c r="H389" s="31" t="s">
        <v>60</v>
      </c>
      <c r="I389" s="33"/>
      <c r="J389" s="33"/>
      <c r="K389" s="12"/>
    </row>
    <row r="390" spans="1:11" ht="15.75" thickBot="1" x14ac:dyDescent="0.25">
      <c r="A390" s="11"/>
      <c r="B390" s="25"/>
      <c r="C390" s="25"/>
      <c r="D390" s="25"/>
      <c r="E390" s="25"/>
      <c r="F390" s="25"/>
      <c r="G390" s="25"/>
      <c r="H390" s="34" t="s">
        <v>61</v>
      </c>
      <c r="I390" s="34">
        <f>I388-I389</f>
        <v>17122.02</v>
      </c>
      <c r="J390" s="35"/>
      <c r="K390" s="12"/>
    </row>
    <row r="391" spans="1:11" ht="24.75" thickBot="1" x14ac:dyDescent="0.25">
      <c r="A391" s="11"/>
      <c r="B391" s="25"/>
      <c r="C391" s="25"/>
      <c r="D391" s="25"/>
      <c r="E391" s="25"/>
      <c r="F391" s="25"/>
      <c r="G391" s="25"/>
      <c r="H391" s="43" t="s">
        <v>62</v>
      </c>
      <c r="I391" s="36">
        <f>I390</f>
        <v>17122.02</v>
      </c>
      <c r="J391" s="25"/>
      <c r="K391" s="12"/>
    </row>
    <row r="392" spans="1:11" ht="15.75" thickBot="1" x14ac:dyDescent="0.25">
      <c r="A392" s="37"/>
      <c r="B392" s="38"/>
      <c r="C392" s="38"/>
      <c r="D392" s="38"/>
      <c r="E392" s="38"/>
      <c r="F392" s="38"/>
      <c r="G392" s="38"/>
      <c r="H392" s="38"/>
      <c r="I392" s="38"/>
      <c r="J392" s="38"/>
      <c r="K392" s="30"/>
    </row>
    <row r="393" spans="1:11" ht="15.75" thickBot="1" x14ac:dyDescent="0.25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</row>
    <row r="394" spans="1:11" ht="15.75" thickBot="1" x14ac:dyDescent="0.25">
      <c r="A394" s="4">
        <v>9</v>
      </c>
      <c r="B394" s="5"/>
      <c r="C394" s="5"/>
      <c r="D394" s="5"/>
      <c r="E394" s="5"/>
      <c r="F394" s="5"/>
      <c r="G394" s="5"/>
      <c r="H394" s="5"/>
      <c r="I394" s="5" t="s">
        <v>0</v>
      </c>
      <c r="J394" s="6" t="s">
        <v>13</v>
      </c>
      <c r="K394" s="7"/>
    </row>
    <row r="395" spans="1:11" ht="15.75" thickBot="1" x14ac:dyDescent="0.25">
      <c r="A395" s="8"/>
      <c r="B395" s="9"/>
      <c r="C395" s="9"/>
      <c r="D395" s="9"/>
      <c r="E395" s="9"/>
      <c r="F395" s="9"/>
      <c r="G395" s="9"/>
      <c r="H395" s="9"/>
      <c r="I395" s="9" t="s">
        <v>2</v>
      </c>
      <c r="J395" s="10">
        <v>44207</v>
      </c>
      <c r="K395" s="7"/>
    </row>
    <row r="396" spans="1:11" x14ac:dyDescent="0.2">
      <c r="A396" s="11"/>
      <c r="B396" s="120" t="s">
        <v>3</v>
      </c>
      <c r="C396" s="121"/>
      <c r="D396" s="120" t="s">
        <v>4</v>
      </c>
      <c r="E396" s="121"/>
      <c r="F396" s="120" t="s">
        <v>5</v>
      </c>
      <c r="G396" s="121"/>
      <c r="H396" s="120" t="s">
        <v>6</v>
      </c>
      <c r="I396" s="121"/>
      <c r="J396" s="117" t="s">
        <v>7</v>
      </c>
      <c r="K396" s="12"/>
    </row>
    <row r="397" spans="1:11" ht="15.75" thickBot="1" x14ac:dyDescent="0.25">
      <c r="A397" s="11"/>
      <c r="B397" s="13" t="s">
        <v>8</v>
      </c>
      <c r="C397" s="14" t="s">
        <v>9</v>
      </c>
      <c r="D397" s="13" t="s">
        <v>8</v>
      </c>
      <c r="E397" s="14" t="s">
        <v>9</v>
      </c>
      <c r="F397" s="13" t="s">
        <v>8</v>
      </c>
      <c r="G397" s="14" t="s">
        <v>10</v>
      </c>
      <c r="H397" s="13" t="s">
        <v>8</v>
      </c>
      <c r="I397" s="14" t="s">
        <v>10</v>
      </c>
      <c r="J397" s="118"/>
      <c r="K397" s="12"/>
    </row>
    <row r="398" spans="1:11" x14ac:dyDescent="0.2">
      <c r="A398" s="39" t="s">
        <v>12</v>
      </c>
      <c r="B398" s="15">
        <v>317.64999999999998</v>
      </c>
      <c r="C398" s="16">
        <v>40329</v>
      </c>
      <c r="D398" s="15"/>
      <c r="E398" s="17" t="s">
        <v>40</v>
      </c>
      <c r="F398" s="15">
        <v>270</v>
      </c>
      <c r="G398" s="17">
        <v>40221</v>
      </c>
      <c r="H398" s="8">
        <v>851</v>
      </c>
      <c r="I398" s="20">
        <v>5820</v>
      </c>
      <c r="J398" s="18"/>
      <c r="K398" s="12"/>
    </row>
    <row r="399" spans="1:11" x14ac:dyDescent="0.2">
      <c r="A399" s="39" t="s">
        <v>12</v>
      </c>
      <c r="B399" s="8">
        <v>158.47999999999999</v>
      </c>
      <c r="C399" s="16">
        <f t="shared" ref="C399:C430" si="8">IF(B399&gt;0.005,C398+1,"")</f>
        <v>40330</v>
      </c>
      <c r="D399" s="8"/>
      <c r="E399" s="20" t="s">
        <v>63</v>
      </c>
      <c r="F399" s="8">
        <v>8000</v>
      </c>
      <c r="G399" s="20"/>
      <c r="H399" s="8"/>
      <c r="I399" s="20"/>
      <c r="J399" s="21"/>
      <c r="K399" s="12"/>
    </row>
    <row r="400" spans="1:11" x14ac:dyDescent="0.2">
      <c r="A400" s="39" t="s">
        <v>12</v>
      </c>
      <c r="B400" s="8">
        <v>187.22</v>
      </c>
      <c r="C400" s="16">
        <f t="shared" si="8"/>
        <v>40331</v>
      </c>
      <c r="D400" s="8"/>
      <c r="E400" s="20"/>
      <c r="F400" s="8"/>
      <c r="G400" s="20"/>
      <c r="H400" s="8"/>
      <c r="I400" s="20"/>
      <c r="J400" s="21"/>
      <c r="K400" s="12"/>
    </row>
    <row r="401" spans="1:11" x14ac:dyDescent="0.2">
      <c r="A401" s="39" t="s">
        <v>12</v>
      </c>
      <c r="B401" s="8">
        <v>472</v>
      </c>
      <c r="C401" s="16">
        <f t="shared" si="8"/>
        <v>40332</v>
      </c>
      <c r="D401" s="8"/>
      <c r="E401" s="20"/>
      <c r="F401" s="8"/>
      <c r="G401" s="20"/>
      <c r="H401" s="8"/>
      <c r="I401" s="20"/>
      <c r="J401" s="21"/>
      <c r="K401" s="12"/>
    </row>
    <row r="402" spans="1:11" x14ac:dyDescent="0.2">
      <c r="A402" s="39" t="s">
        <v>12</v>
      </c>
      <c r="B402" s="8">
        <v>165</v>
      </c>
      <c r="C402" s="16">
        <f t="shared" si="8"/>
        <v>40333</v>
      </c>
      <c r="D402" s="8"/>
      <c r="E402" s="20"/>
      <c r="F402" s="8"/>
      <c r="G402" s="20"/>
      <c r="H402" s="8"/>
      <c r="I402" s="20"/>
      <c r="J402" s="21"/>
      <c r="K402" s="12"/>
    </row>
    <row r="403" spans="1:11" x14ac:dyDescent="0.2">
      <c r="A403" s="39" t="s">
        <v>12</v>
      </c>
      <c r="B403" s="8">
        <v>310</v>
      </c>
      <c r="C403" s="16">
        <f t="shared" si="8"/>
        <v>40334</v>
      </c>
      <c r="D403" s="8"/>
      <c r="E403" s="20"/>
      <c r="F403" s="8"/>
      <c r="G403" s="20"/>
      <c r="H403" s="8"/>
      <c r="I403" s="20"/>
      <c r="J403" s="21"/>
      <c r="K403" s="12"/>
    </row>
    <row r="404" spans="1:11" x14ac:dyDescent="0.2">
      <c r="A404" s="39" t="s">
        <v>12</v>
      </c>
      <c r="B404" s="8">
        <v>172.5</v>
      </c>
      <c r="C404" s="16">
        <f t="shared" si="8"/>
        <v>40335</v>
      </c>
      <c r="D404" s="8"/>
      <c r="E404" s="20"/>
      <c r="F404" s="8"/>
      <c r="G404" s="20"/>
      <c r="H404" s="8"/>
      <c r="I404" s="20"/>
      <c r="J404" s="21"/>
      <c r="K404" s="12"/>
    </row>
    <row r="405" spans="1:11" x14ac:dyDescent="0.2">
      <c r="A405" s="39" t="s">
        <v>12</v>
      </c>
      <c r="B405" s="8">
        <v>1283.6500000000001</v>
      </c>
      <c r="C405" s="16">
        <f t="shared" si="8"/>
        <v>40336</v>
      </c>
      <c r="D405" s="8"/>
      <c r="E405" s="20"/>
      <c r="F405" s="8"/>
      <c r="G405" s="20"/>
      <c r="H405" s="8"/>
      <c r="I405" s="20"/>
      <c r="J405" s="21"/>
      <c r="K405" s="12"/>
    </row>
    <row r="406" spans="1:11" x14ac:dyDescent="0.2">
      <c r="A406" s="39" t="s">
        <v>12</v>
      </c>
      <c r="B406" s="8">
        <v>2487.9699999999998</v>
      </c>
      <c r="C406" s="16">
        <f t="shared" si="8"/>
        <v>40337</v>
      </c>
      <c r="D406" s="8"/>
      <c r="E406" s="20"/>
      <c r="F406" s="8"/>
      <c r="G406" s="20"/>
      <c r="H406" s="8"/>
      <c r="I406" s="20"/>
      <c r="J406" s="21"/>
      <c r="K406" s="12"/>
    </row>
    <row r="407" spans="1:11" x14ac:dyDescent="0.2">
      <c r="A407" s="39" t="s">
        <v>12</v>
      </c>
      <c r="B407" s="8">
        <v>315</v>
      </c>
      <c r="C407" s="16">
        <f t="shared" si="8"/>
        <v>40338</v>
      </c>
      <c r="D407" s="8"/>
      <c r="E407" s="20"/>
      <c r="F407" s="8"/>
      <c r="G407" s="20"/>
      <c r="H407" s="8"/>
      <c r="I407" s="20"/>
      <c r="J407" s="21"/>
      <c r="K407" s="12"/>
    </row>
    <row r="408" spans="1:11" x14ac:dyDescent="0.2">
      <c r="A408" s="39" t="s">
        <v>12</v>
      </c>
      <c r="B408" s="8">
        <v>500</v>
      </c>
      <c r="C408" s="16">
        <f t="shared" si="8"/>
        <v>40339</v>
      </c>
      <c r="D408" s="8"/>
      <c r="E408" s="20"/>
      <c r="F408" s="8"/>
      <c r="G408" s="20"/>
      <c r="H408" s="8"/>
      <c r="I408" s="20"/>
      <c r="J408" s="21"/>
      <c r="K408" s="12"/>
    </row>
    <row r="409" spans="1:11" x14ac:dyDescent="0.2">
      <c r="A409" s="39" t="s">
        <v>12</v>
      </c>
      <c r="B409" s="8">
        <v>575</v>
      </c>
      <c r="C409" s="16">
        <f t="shared" si="8"/>
        <v>40340</v>
      </c>
      <c r="D409" s="8"/>
      <c r="E409" s="20"/>
      <c r="F409" s="8"/>
      <c r="G409" s="20"/>
      <c r="H409" s="8"/>
      <c r="I409" s="20"/>
      <c r="J409" s="21"/>
      <c r="K409" s="12"/>
    </row>
    <row r="410" spans="1:11" x14ac:dyDescent="0.2">
      <c r="A410" s="39" t="s">
        <v>12</v>
      </c>
      <c r="B410" s="8">
        <v>35</v>
      </c>
      <c r="C410" s="16">
        <f t="shared" si="8"/>
        <v>40341</v>
      </c>
      <c r="D410" s="8"/>
      <c r="E410" s="20"/>
      <c r="F410" s="8"/>
      <c r="G410" s="20"/>
      <c r="H410" s="8"/>
      <c r="I410" s="20"/>
      <c r="J410" s="21"/>
      <c r="K410" s="12"/>
    </row>
    <row r="411" spans="1:11" x14ac:dyDescent="0.2">
      <c r="A411" s="39" t="s">
        <v>12</v>
      </c>
      <c r="B411" s="8">
        <v>356.5</v>
      </c>
      <c r="C411" s="16">
        <f t="shared" si="8"/>
        <v>40342</v>
      </c>
      <c r="D411" s="8"/>
      <c r="E411" s="20"/>
      <c r="F411" s="8"/>
      <c r="G411" s="20"/>
      <c r="H411" s="8"/>
      <c r="I411" s="20"/>
      <c r="J411" s="21"/>
      <c r="K411" s="12"/>
    </row>
    <row r="412" spans="1:11" x14ac:dyDescent="0.2">
      <c r="A412" s="39" t="s">
        <v>12</v>
      </c>
      <c r="B412" s="8">
        <v>469</v>
      </c>
      <c r="C412" s="16">
        <f t="shared" si="8"/>
        <v>40343</v>
      </c>
      <c r="D412" s="8"/>
      <c r="E412" s="20"/>
      <c r="F412" s="8"/>
      <c r="G412" s="20"/>
      <c r="H412" s="8"/>
      <c r="I412" s="20"/>
      <c r="J412" s="21"/>
      <c r="K412" s="12"/>
    </row>
    <row r="413" spans="1:11" x14ac:dyDescent="0.2">
      <c r="A413" s="39" t="s">
        <v>12</v>
      </c>
      <c r="B413" s="8">
        <v>243</v>
      </c>
      <c r="C413" s="16">
        <f t="shared" si="8"/>
        <v>40344</v>
      </c>
      <c r="D413" s="8"/>
      <c r="E413" s="20"/>
      <c r="F413" s="8"/>
      <c r="G413" s="20"/>
      <c r="H413" s="8"/>
      <c r="I413" s="20"/>
      <c r="J413" s="21"/>
      <c r="K413" s="12"/>
    </row>
    <row r="414" spans="1:11" x14ac:dyDescent="0.2">
      <c r="A414" s="39" t="s">
        <v>14</v>
      </c>
      <c r="B414" s="8">
        <v>1966</v>
      </c>
      <c r="C414" s="16">
        <f t="shared" si="8"/>
        <v>40345</v>
      </c>
      <c r="D414" s="8"/>
      <c r="E414" s="20"/>
      <c r="F414" s="8"/>
      <c r="G414" s="20"/>
      <c r="H414" s="8"/>
      <c r="I414" s="20"/>
      <c r="J414" s="21"/>
      <c r="K414" s="12"/>
    </row>
    <row r="415" spans="1:11" x14ac:dyDescent="0.2">
      <c r="A415" s="39" t="s">
        <v>12</v>
      </c>
      <c r="B415" s="8">
        <v>186</v>
      </c>
      <c r="C415" s="16">
        <f t="shared" si="8"/>
        <v>40346</v>
      </c>
      <c r="D415" s="8"/>
      <c r="E415" s="20"/>
      <c r="F415" s="8"/>
      <c r="G415" s="20"/>
      <c r="H415" s="8"/>
      <c r="I415" s="20"/>
      <c r="J415" s="21"/>
      <c r="K415" s="12"/>
    </row>
    <row r="416" spans="1:11" x14ac:dyDescent="0.2">
      <c r="A416" s="39" t="s">
        <v>12</v>
      </c>
      <c r="B416" s="8"/>
      <c r="C416" s="16" t="str">
        <f t="shared" si="8"/>
        <v/>
      </c>
      <c r="D416" s="8"/>
      <c r="E416" s="20"/>
      <c r="F416" s="8"/>
      <c r="G416" s="20"/>
      <c r="H416" s="8"/>
      <c r="I416" s="20"/>
      <c r="J416" s="21"/>
      <c r="K416" s="12"/>
    </row>
    <row r="417" spans="1:11" x14ac:dyDescent="0.2">
      <c r="A417" s="39" t="s">
        <v>12</v>
      </c>
      <c r="B417" s="8"/>
      <c r="C417" s="16" t="str">
        <f t="shared" si="8"/>
        <v/>
      </c>
      <c r="D417" s="8"/>
      <c r="E417" s="20"/>
      <c r="F417" s="8"/>
      <c r="G417" s="20"/>
      <c r="H417" s="8"/>
      <c r="I417" s="20"/>
      <c r="J417" s="21"/>
      <c r="K417" s="12"/>
    </row>
    <row r="418" spans="1:11" x14ac:dyDescent="0.2">
      <c r="A418" s="39" t="s">
        <v>12</v>
      </c>
      <c r="B418" s="8"/>
      <c r="C418" s="16" t="str">
        <f t="shared" si="8"/>
        <v/>
      </c>
      <c r="D418" s="8"/>
      <c r="E418" s="20"/>
      <c r="F418" s="8"/>
      <c r="G418" s="20"/>
      <c r="H418" s="8"/>
      <c r="I418" s="20"/>
      <c r="J418" s="21"/>
      <c r="K418" s="12"/>
    </row>
    <row r="419" spans="1:11" x14ac:dyDescent="0.2">
      <c r="A419" s="39" t="s">
        <v>12</v>
      </c>
      <c r="B419" s="8"/>
      <c r="C419" s="16" t="str">
        <f t="shared" si="8"/>
        <v/>
      </c>
      <c r="D419" s="8"/>
      <c r="E419" s="20"/>
      <c r="F419" s="8"/>
      <c r="G419" s="20"/>
      <c r="H419" s="8"/>
      <c r="I419" s="20"/>
      <c r="J419" s="21"/>
      <c r="K419" s="12"/>
    </row>
    <row r="420" spans="1:11" x14ac:dyDescent="0.2">
      <c r="A420" s="39" t="s">
        <v>12</v>
      </c>
      <c r="B420" s="8"/>
      <c r="C420" s="16" t="str">
        <f t="shared" si="8"/>
        <v/>
      </c>
      <c r="D420" s="8"/>
      <c r="E420" s="20"/>
      <c r="F420" s="8"/>
      <c r="G420" s="20"/>
      <c r="H420" s="8"/>
      <c r="I420" s="20"/>
      <c r="J420" s="21"/>
      <c r="K420" s="12"/>
    </row>
    <row r="421" spans="1:11" x14ac:dyDescent="0.2">
      <c r="A421" s="39" t="s">
        <v>12</v>
      </c>
      <c r="B421" s="8"/>
      <c r="C421" s="16" t="str">
        <f t="shared" si="8"/>
        <v/>
      </c>
      <c r="D421" s="8"/>
      <c r="E421" s="20"/>
      <c r="F421" s="8"/>
      <c r="G421" s="20"/>
      <c r="H421" s="8"/>
      <c r="I421" s="20"/>
      <c r="J421" s="21"/>
      <c r="K421" s="12"/>
    </row>
    <row r="422" spans="1:11" x14ac:dyDescent="0.2">
      <c r="A422" s="39" t="s">
        <v>12</v>
      </c>
      <c r="B422" s="8"/>
      <c r="C422" s="16" t="str">
        <f t="shared" si="8"/>
        <v/>
      </c>
      <c r="D422" s="8"/>
      <c r="E422" s="20"/>
      <c r="F422" s="8"/>
      <c r="G422" s="20"/>
      <c r="H422" s="8"/>
      <c r="I422" s="20"/>
      <c r="J422" s="21"/>
      <c r="K422" s="12"/>
    </row>
    <row r="423" spans="1:11" x14ac:dyDescent="0.2">
      <c r="A423" s="39" t="s">
        <v>12</v>
      </c>
      <c r="B423" s="8"/>
      <c r="C423" s="16" t="str">
        <f t="shared" si="8"/>
        <v/>
      </c>
      <c r="D423" s="8"/>
      <c r="E423" s="20"/>
      <c r="F423" s="8"/>
      <c r="G423" s="20"/>
      <c r="H423" s="8"/>
      <c r="I423" s="20"/>
      <c r="J423" s="21"/>
      <c r="K423" s="12"/>
    </row>
    <row r="424" spans="1:11" x14ac:dyDescent="0.2">
      <c r="A424" s="39" t="s">
        <v>12</v>
      </c>
      <c r="B424" s="8"/>
      <c r="C424" s="16" t="str">
        <f t="shared" si="8"/>
        <v/>
      </c>
      <c r="D424" s="8"/>
      <c r="E424" s="20"/>
      <c r="F424" s="8"/>
      <c r="G424" s="20"/>
      <c r="H424" s="8"/>
      <c r="I424" s="20"/>
      <c r="J424" s="21"/>
      <c r="K424" s="12"/>
    </row>
    <row r="425" spans="1:11" x14ac:dyDescent="0.2">
      <c r="A425" s="39" t="s">
        <v>12</v>
      </c>
      <c r="B425" s="8"/>
      <c r="C425" s="16" t="str">
        <f t="shared" si="8"/>
        <v/>
      </c>
      <c r="D425" s="8"/>
      <c r="E425" s="20"/>
      <c r="F425" s="8"/>
      <c r="G425" s="20"/>
      <c r="H425" s="8"/>
      <c r="I425" s="20"/>
      <c r="J425" s="21"/>
      <c r="K425" s="12"/>
    </row>
    <row r="426" spans="1:11" x14ac:dyDescent="0.2">
      <c r="A426" s="39" t="s">
        <v>12</v>
      </c>
      <c r="B426" s="8"/>
      <c r="C426" s="16" t="str">
        <f t="shared" si="8"/>
        <v/>
      </c>
      <c r="D426" s="8"/>
      <c r="E426" s="20"/>
      <c r="F426" s="8"/>
      <c r="G426" s="20"/>
      <c r="H426" s="8"/>
      <c r="I426" s="20"/>
      <c r="J426" s="21"/>
      <c r="K426" s="12"/>
    </row>
    <row r="427" spans="1:11" x14ac:dyDescent="0.2">
      <c r="A427" s="39" t="s">
        <v>12</v>
      </c>
      <c r="B427" s="8"/>
      <c r="C427" s="16" t="str">
        <f t="shared" si="8"/>
        <v/>
      </c>
      <c r="D427" s="8"/>
      <c r="E427" s="20"/>
      <c r="F427" s="8"/>
      <c r="G427" s="20"/>
      <c r="H427" s="8"/>
      <c r="I427" s="20"/>
      <c r="J427" s="21"/>
      <c r="K427" s="12"/>
    </row>
    <row r="428" spans="1:11" x14ac:dyDescent="0.2">
      <c r="A428" s="39" t="s">
        <v>12</v>
      </c>
      <c r="B428" s="8"/>
      <c r="C428" s="16" t="str">
        <f t="shared" si="8"/>
        <v/>
      </c>
      <c r="D428" s="8"/>
      <c r="E428" s="20"/>
      <c r="F428" s="8"/>
      <c r="G428" s="20"/>
      <c r="H428" s="8"/>
      <c r="I428" s="20"/>
      <c r="J428" s="21"/>
      <c r="K428" s="12"/>
    </row>
    <row r="429" spans="1:11" x14ac:dyDescent="0.2">
      <c r="A429" s="39" t="s">
        <v>12</v>
      </c>
      <c r="B429" s="8"/>
      <c r="C429" s="16" t="str">
        <f t="shared" si="8"/>
        <v/>
      </c>
      <c r="D429" s="8"/>
      <c r="E429" s="20"/>
      <c r="F429" s="8"/>
      <c r="G429" s="20"/>
      <c r="H429" s="8"/>
      <c r="I429" s="20"/>
      <c r="J429" s="21"/>
      <c r="K429" s="12"/>
    </row>
    <row r="430" spans="1:11" ht="15.75" thickBot="1" x14ac:dyDescent="0.25">
      <c r="A430" s="39" t="s">
        <v>12</v>
      </c>
      <c r="B430" s="22"/>
      <c r="C430" s="16" t="str">
        <f t="shared" si="8"/>
        <v/>
      </c>
      <c r="D430" s="22"/>
      <c r="E430" s="23"/>
      <c r="F430" s="22"/>
      <c r="G430" s="23"/>
      <c r="H430" s="22"/>
      <c r="I430" s="23"/>
      <c r="J430" s="24"/>
      <c r="K430" s="12"/>
    </row>
    <row r="431" spans="1:11" x14ac:dyDescent="0.2">
      <c r="A431" s="11"/>
      <c r="B431" s="119">
        <f>SUMIF(A398:A430,$O$6,B398:B430)</f>
        <v>8233.9699999999993</v>
      </c>
      <c r="C431" s="25"/>
      <c r="D431" s="25"/>
      <c r="E431" s="25"/>
      <c r="F431" s="25"/>
      <c r="G431" s="25"/>
      <c r="H431" s="25"/>
      <c r="I431" s="25"/>
      <c r="J431" s="25"/>
      <c r="K431" s="12"/>
    </row>
    <row r="432" spans="1:11" ht="15.75" thickBot="1" x14ac:dyDescent="0.25">
      <c r="A432" s="11"/>
      <c r="B432" s="107"/>
      <c r="C432" s="25"/>
      <c r="D432" s="25"/>
      <c r="E432" s="25"/>
      <c r="F432" s="25"/>
      <c r="G432" s="25"/>
      <c r="H432" s="25"/>
      <c r="I432" s="25"/>
      <c r="J432" s="25"/>
      <c r="K432" s="12"/>
    </row>
    <row r="433" spans="1:11" ht="15.75" thickBot="1" x14ac:dyDescent="0.25">
      <c r="A433" s="11"/>
      <c r="B433" s="25"/>
      <c r="C433" s="25"/>
      <c r="D433" s="25"/>
      <c r="E433" s="25"/>
      <c r="F433" s="25"/>
      <c r="G433" s="25"/>
      <c r="H433" s="25"/>
      <c r="I433" s="25"/>
      <c r="J433" s="25"/>
      <c r="K433" s="12"/>
    </row>
    <row r="434" spans="1:11" ht="15.75" thickBot="1" x14ac:dyDescent="0.25">
      <c r="A434" s="11"/>
      <c r="B434" s="25"/>
      <c r="C434" s="25"/>
      <c r="D434" s="25"/>
      <c r="E434" s="25"/>
      <c r="F434" s="25"/>
      <c r="G434" s="25"/>
      <c r="H434" s="108" t="s">
        <v>20</v>
      </c>
      <c r="I434" s="109"/>
      <c r="J434" s="26"/>
      <c r="K434" s="12"/>
    </row>
    <row r="435" spans="1:11" ht="15.75" thickBot="1" x14ac:dyDescent="0.25">
      <c r="A435" s="11"/>
      <c r="B435" s="27" t="s">
        <v>45</v>
      </c>
      <c r="C435" s="27" t="s">
        <v>49</v>
      </c>
      <c r="D435" s="27" t="s">
        <v>50</v>
      </c>
      <c r="E435" s="27" t="s">
        <v>51</v>
      </c>
      <c r="F435" s="27" t="s">
        <v>52</v>
      </c>
      <c r="G435" s="25"/>
      <c r="H435" s="28" t="s">
        <v>53</v>
      </c>
      <c r="I435" s="28">
        <f>I391</f>
        <v>17122.02</v>
      </c>
      <c r="J435" s="28"/>
      <c r="K435" s="12"/>
    </row>
    <row r="436" spans="1:11" ht="15.75" thickBot="1" x14ac:dyDescent="0.25">
      <c r="A436" s="11"/>
      <c r="B436" s="29">
        <f>B431</f>
        <v>8233.9699999999993</v>
      </c>
      <c r="C436" s="27">
        <f>SUM(F398:F430)</f>
        <v>8270</v>
      </c>
      <c r="D436" s="27">
        <f>B436+C436</f>
        <v>16503.97</v>
      </c>
      <c r="E436" s="27">
        <f>SUM(H398:H430)</f>
        <v>851</v>
      </c>
      <c r="F436" s="30">
        <f>D436-E436</f>
        <v>15652.970000000001</v>
      </c>
      <c r="G436" s="25"/>
      <c r="H436" s="31" t="s">
        <v>54</v>
      </c>
      <c r="I436" s="31">
        <f>F438</f>
        <v>10435.5</v>
      </c>
      <c r="J436" s="31"/>
      <c r="K436" s="12"/>
    </row>
    <row r="437" spans="1:11" ht="15.75" thickBot="1" x14ac:dyDescent="0.25">
      <c r="A437" s="11"/>
      <c r="B437" s="42" t="s">
        <v>55</v>
      </c>
      <c r="C437" s="42" t="s">
        <v>56</v>
      </c>
      <c r="D437" s="42" t="s">
        <v>57</v>
      </c>
      <c r="E437" s="42" t="s">
        <v>58</v>
      </c>
      <c r="F437" s="42" t="s">
        <v>54</v>
      </c>
      <c r="G437" s="25"/>
      <c r="H437" s="31" t="s">
        <v>59</v>
      </c>
      <c r="I437" s="31">
        <f>I435+I436</f>
        <v>27557.52</v>
      </c>
      <c r="J437" s="31"/>
      <c r="K437" s="12"/>
    </row>
    <row r="438" spans="1:11" ht="15.75" thickBot="1" x14ac:dyDescent="0.25">
      <c r="A438" s="11"/>
      <c r="B438" s="29">
        <f>F436</f>
        <v>15652.970000000001</v>
      </c>
      <c r="C438" s="32"/>
      <c r="D438" s="32">
        <v>1456.15</v>
      </c>
      <c r="E438" s="32">
        <v>3761.32</v>
      </c>
      <c r="F438" s="30">
        <f>B438-(C438+D438+E438)</f>
        <v>10435.5</v>
      </c>
      <c r="G438" s="25"/>
      <c r="H438" s="31" t="s">
        <v>60</v>
      </c>
      <c r="I438" s="33">
        <v>25000</v>
      </c>
      <c r="J438" s="33" t="s">
        <v>35</v>
      </c>
      <c r="K438" s="12"/>
    </row>
    <row r="439" spans="1:11" ht="15.75" thickBot="1" x14ac:dyDescent="0.25">
      <c r="A439" s="11"/>
      <c r="B439" s="25"/>
      <c r="C439" s="25"/>
      <c r="D439" s="25"/>
      <c r="E439" s="25"/>
      <c r="F439" s="25"/>
      <c r="G439" s="25"/>
      <c r="H439" s="34" t="s">
        <v>61</v>
      </c>
      <c r="I439" s="34">
        <f>I437-I438</f>
        <v>2557.5200000000004</v>
      </c>
      <c r="J439" s="35"/>
      <c r="K439" s="12"/>
    </row>
    <row r="440" spans="1:11" ht="24.75" thickBot="1" x14ac:dyDescent="0.25">
      <c r="A440" s="11"/>
      <c r="B440" s="25"/>
      <c r="C440" s="25"/>
      <c r="D440" s="25"/>
      <c r="E440" s="25"/>
      <c r="F440" s="25"/>
      <c r="G440" s="25"/>
      <c r="H440" s="43" t="s">
        <v>62</v>
      </c>
      <c r="I440" s="36">
        <f>I439</f>
        <v>2557.5200000000004</v>
      </c>
      <c r="J440" s="25"/>
      <c r="K440" s="12"/>
    </row>
    <row r="441" spans="1:11" ht="15.75" thickBot="1" x14ac:dyDescent="0.25">
      <c r="A441" s="37"/>
      <c r="B441" s="38"/>
      <c r="C441" s="38"/>
      <c r="D441" s="38"/>
      <c r="E441" s="38"/>
      <c r="F441" s="38"/>
      <c r="G441" s="38"/>
      <c r="H441" s="38"/>
      <c r="I441" s="38"/>
      <c r="J441" s="38"/>
      <c r="K441" s="30"/>
    </row>
    <row r="442" spans="1:11" ht="15.75" thickBot="1" x14ac:dyDescent="0.25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</row>
    <row r="443" spans="1:11" ht="15.75" thickBot="1" x14ac:dyDescent="0.25">
      <c r="A443" s="4">
        <v>10</v>
      </c>
      <c r="B443" s="5"/>
      <c r="C443" s="5"/>
      <c r="D443" s="5"/>
      <c r="E443" s="5"/>
      <c r="F443" s="5"/>
      <c r="G443" s="5"/>
      <c r="H443" s="5"/>
      <c r="I443" s="5" t="s">
        <v>0</v>
      </c>
      <c r="J443" s="6" t="s">
        <v>15</v>
      </c>
      <c r="K443" s="7"/>
    </row>
    <row r="444" spans="1:11" ht="15.75" thickBot="1" x14ac:dyDescent="0.25">
      <c r="A444" s="8"/>
      <c r="B444" s="9"/>
      <c r="C444" s="9"/>
      <c r="D444" s="9"/>
      <c r="E444" s="9"/>
      <c r="F444" s="9"/>
      <c r="G444" s="9"/>
      <c r="H444" s="9"/>
      <c r="I444" s="9" t="s">
        <v>2</v>
      </c>
      <c r="J444" s="10">
        <v>44208</v>
      </c>
      <c r="K444" s="7"/>
    </row>
    <row r="445" spans="1:11" x14ac:dyDescent="0.2">
      <c r="A445" s="11"/>
      <c r="B445" s="120" t="s">
        <v>3</v>
      </c>
      <c r="C445" s="121"/>
      <c r="D445" s="120" t="s">
        <v>4</v>
      </c>
      <c r="E445" s="121"/>
      <c r="F445" s="120" t="s">
        <v>5</v>
      </c>
      <c r="G445" s="121"/>
      <c r="H445" s="120" t="s">
        <v>6</v>
      </c>
      <c r="I445" s="121"/>
      <c r="J445" s="117" t="s">
        <v>7</v>
      </c>
      <c r="K445" s="12"/>
    </row>
    <row r="446" spans="1:11" ht="15.75" thickBot="1" x14ac:dyDescent="0.25">
      <c r="A446" s="11"/>
      <c r="B446" s="13" t="s">
        <v>8</v>
      </c>
      <c r="C446" s="14" t="s">
        <v>9</v>
      </c>
      <c r="D446" s="13" t="s">
        <v>8</v>
      </c>
      <c r="E446" s="14" t="s">
        <v>9</v>
      </c>
      <c r="F446" s="13" t="s">
        <v>8</v>
      </c>
      <c r="G446" s="14" t="s">
        <v>10</v>
      </c>
      <c r="H446" s="13" t="s">
        <v>8</v>
      </c>
      <c r="I446" s="14" t="s">
        <v>10</v>
      </c>
      <c r="J446" s="118"/>
      <c r="K446" s="12"/>
    </row>
    <row r="447" spans="1:11" x14ac:dyDescent="0.2">
      <c r="A447" s="39" t="s">
        <v>12</v>
      </c>
      <c r="B447" s="15">
        <v>690</v>
      </c>
      <c r="C447" s="16">
        <v>40347</v>
      </c>
      <c r="D447" s="15"/>
      <c r="E447" s="17" t="s">
        <v>63</v>
      </c>
      <c r="F447" s="15">
        <v>3035.75</v>
      </c>
      <c r="G447" s="17">
        <v>641</v>
      </c>
      <c r="H447" s="8">
        <v>472</v>
      </c>
      <c r="I447" s="20">
        <v>40332</v>
      </c>
      <c r="J447" s="18" t="s">
        <v>64</v>
      </c>
      <c r="K447" s="12"/>
    </row>
    <row r="448" spans="1:11" x14ac:dyDescent="0.2">
      <c r="A448" s="39" t="s">
        <v>14</v>
      </c>
      <c r="B448" s="8">
        <v>2211</v>
      </c>
      <c r="C448" s="16">
        <f t="shared" ref="C448:C479" si="9">IF(B448&gt;0.005,C447+1,"")</f>
        <v>40348</v>
      </c>
      <c r="D448" s="8" t="s">
        <v>40</v>
      </c>
      <c r="E448" s="20"/>
      <c r="F448" s="8"/>
      <c r="G448" s="20"/>
      <c r="H448" s="8"/>
      <c r="I448" s="20"/>
      <c r="J448" s="21"/>
      <c r="K448" s="12"/>
    </row>
    <row r="449" spans="1:11" x14ac:dyDescent="0.2">
      <c r="A449" s="39" t="s">
        <v>14</v>
      </c>
      <c r="B449" s="8">
        <v>2027</v>
      </c>
      <c r="C449" s="16">
        <f t="shared" si="9"/>
        <v>40349</v>
      </c>
      <c r="D449" s="8" t="s">
        <v>40</v>
      </c>
      <c r="E449" s="20"/>
      <c r="F449" s="8"/>
      <c r="G449" s="20"/>
      <c r="H449" s="8"/>
      <c r="I449" s="20"/>
      <c r="J449" s="21"/>
      <c r="K449" s="12"/>
    </row>
    <row r="450" spans="1:11" x14ac:dyDescent="0.2">
      <c r="A450" s="39" t="s">
        <v>14</v>
      </c>
      <c r="B450" s="8">
        <v>311</v>
      </c>
      <c r="C450" s="16">
        <f t="shared" si="9"/>
        <v>40350</v>
      </c>
      <c r="D450" s="8" t="s">
        <v>40</v>
      </c>
      <c r="E450" s="20"/>
      <c r="F450" s="8"/>
      <c r="G450" s="20"/>
      <c r="H450" s="8"/>
      <c r="I450" s="20"/>
      <c r="J450" s="21"/>
      <c r="K450" s="12"/>
    </row>
    <row r="451" spans="1:11" x14ac:dyDescent="0.2">
      <c r="A451" s="39" t="s">
        <v>14</v>
      </c>
      <c r="B451" s="8">
        <v>414</v>
      </c>
      <c r="C451" s="16">
        <f t="shared" si="9"/>
        <v>40351</v>
      </c>
      <c r="D451" s="8" t="s">
        <v>65</v>
      </c>
      <c r="E451" s="20"/>
      <c r="F451" s="8"/>
      <c r="G451" s="20"/>
      <c r="H451" s="8"/>
      <c r="I451" s="20"/>
      <c r="J451" s="21"/>
      <c r="K451" s="12"/>
    </row>
    <row r="452" spans="1:11" x14ac:dyDescent="0.2">
      <c r="A452" s="39" t="s">
        <v>12</v>
      </c>
      <c r="B452" s="8">
        <v>107.82</v>
      </c>
      <c r="C452" s="16">
        <f t="shared" si="9"/>
        <v>40352</v>
      </c>
      <c r="D452" s="8"/>
      <c r="E452" s="20"/>
      <c r="F452" s="8"/>
      <c r="G452" s="20"/>
      <c r="H452" s="8"/>
      <c r="I452" s="20"/>
      <c r="J452" s="21"/>
      <c r="K452" s="12"/>
    </row>
    <row r="453" spans="1:11" x14ac:dyDescent="0.2">
      <c r="A453" s="39" t="s">
        <v>12</v>
      </c>
      <c r="B453" s="8">
        <v>37</v>
      </c>
      <c r="C453" s="16">
        <f t="shared" si="9"/>
        <v>40353</v>
      </c>
      <c r="D453" s="8"/>
      <c r="E453" s="20"/>
      <c r="F453" s="8"/>
      <c r="G453" s="20"/>
      <c r="H453" s="8"/>
      <c r="I453" s="20"/>
      <c r="J453" s="21"/>
      <c r="K453" s="12"/>
    </row>
    <row r="454" spans="1:11" x14ac:dyDescent="0.2">
      <c r="A454" s="39" t="s">
        <v>12</v>
      </c>
      <c r="B454" s="8">
        <v>235</v>
      </c>
      <c r="C454" s="16">
        <f t="shared" si="9"/>
        <v>40354</v>
      </c>
      <c r="D454" s="8"/>
      <c r="E454" s="20"/>
      <c r="F454" s="8"/>
      <c r="G454" s="20"/>
      <c r="H454" s="8"/>
      <c r="I454" s="20"/>
      <c r="J454" s="21"/>
      <c r="K454" s="12"/>
    </row>
    <row r="455" spans="1:11" x14ac:dyDescent="0.2">
      <c r="A455" s="39" t="s">
        <v>12</v>
      </c>
      <c r="B455" s="8">
        <v>148</v>
      </c>
      <c r="C455" s="16">
        <f t="shared" si="9"/>
        <v>40355</v>
      </c>
      <c r="D455" s="8"/>
      <c r="E455" s="20"/>
      <c r="F455" s="8"/>
      <c r="G455" s="20"/>
      <c r="H455" s="8"/>
      <c r="I455" s="20"/>
      <c r="J455" s="21"/>
      <c r="K455" s="12"/>
    </row>
    <row r="456" spans="1:11" x14ac:dyDescent="0.2">
      <c r="A456" s="39" t="s">
        <v>12</v>
      </c>
      <c r="B456" s="8">
        <v>629.04999999999995</v>
      </c>
      <c r="C456" s="16">
        <f t="shared" si="9"/>
        <v>40356</v>
      </c>
      <c r="D456" s="8"/>
      <c r="E456" s="20"/>
      <c r="F456" s="8"/>
      <c r="G456" s="20"/>
      <c r="H456" s="8"/>
      <c r="I456" s="20"/>
      <c r="J456" s="21"/>
      <c r="K456" s="12"/>
    </row>
    <row r="457" spans="1:11" x14ac:dyDescent="0.2">
      <c r="A457" s="39" t="s">
        <v>12</v>
      </c>
      <c r="B457" s="8">
        <v>40</v>
      </c>
      <c r="C457" s="16">
        <f t="shared" si="9"/>
        <v>40357</v>
      </c>
      <c r="D457" s="8"/>
      <c r="E457" s="20"/>
      <c r="F457" s="8"/>
      <c r="G457" s="20"/>
      <c r="H457" s="8"/>
      <c r="I457" s="20"/>
      <c r="J457" s="21"/>
      <c r="K457" s="12"/>
    </row>
    <row r="458" spans="1:11" x14ac:dyDescent="0.2">
      <c r="A458" s="39" t="s">
        <v>12</v>
      </c>
      <c r="B458" s="8">
        <v>138</v>
      </c>
      <c r="C458" s="16">
        <f t="shared" si="9"/>
        <v>40358</v>
      </c>
      <c r="D458" s="8"/>
      <c r="E458" s="20"/>
      <c r="F458" s="8"/>
      <c r="G458" s="20"/>
      <c r="H458" s="8"/>
      <c r="I458" s="20"/>
      <c r="J458" s="21"/>
      <c r="K458" s="12"/>
    </row>
    <row r="459" spans="1:11" x14ac:dyDescent="0.2">
      <c r="A459" s="39" t="s">
        <v>12</v>
      </c>
      <c r="B459" s="8">
        <v>830</v>
      </c>
      <c r="C459" s="16">
        <f t="shared" si="9"/>
        <v>40359</v>
      </c>
      <c r="D459" s="8"/>
      <c r="E459" s="20"/>
      <c r="F459" s="8"/>
      <c r="G459" s="20"/>
      <c r="H459" s="8"/>
      <c r="I459" s="20"/>
      <c r="J459" s="21"/>
      <c r="K459" s="12"/>
    </row>
    <row r="460" spans="1:11" x14ac:dyDescent="0.2">
      <c r="A460" s="39" t="s">
        <v>12</v>
      </c>
      <c r="B460" s="8">
        <v>543.82000000000005</v>
      </c>
      <c r="C460" s="16">
        <f t="shared" si="9"/>
        <v>40360</v>
      </c>
      <c r="D460" s="8"/>
      <c r="E460" s="20"/>
      <c r="F460" s="8"/>
      <c r="G460" s="20"/>
      <c r="H460" s="8"/>
      <c r="I460" s="20"/>
      <c r="J460" s="21"/>
      <c r="K460" s="12"/>
    </row>
    <row r="461" spans="1:11" x14ac:dyDescent="0.2">
      <c r="A461" s="39" t="s">
        <v>14</v>
      </c>
      <c r="B461" s="8">
        <v>1308</v>
      </c>
      <c r="C461" s="16">
        <f t="shared" si="9"/>
        <v>40361</v>
      </c>
      <c r="D461" s="8" t="s">
        <v>66</v>
      </c>
      <c r="E461" s="20"/>
      <c r="F461" s="8"/>
      <c r="G461" s="20"/>
      <c r="H461" s="8"/>
      <c r="I461" s="20"/>
      <c r="J461" s="21"/>
      <c r="K461" s="12"/>
    </row>
    <row r="462" spans="1:11" x14ac:dyDescent="0.2">
      <c r="A462" s="39" t="s">
        <v>12</v>
      </c>
      <c r="B462" s="8">
        <v>616</v>
      </c>
      <c r="C462" s="16">
        <f t="shared" si="9"/>
        <v>40362</v>
      </c>
      <c r="D462" s="8"/>
      <c r="E462" s="20"/>
      <c r="F462" s="8"/>
      <c r="G462" s="20"/>
      <c r="H462" s="8"/>
      <c r="I462" s="20"/>
      <c r="J462" s="21"/>
      <c r="K462" s="12"/>
    </row>
    <row r="463" spans="1:11" x14ac:dyDescent="0.2">
      <c r="A463" s="39" t="s">
        <v>14</v>
      </c>
      <c r="B463" s="8">
        <v>938</v>
      </c>
      <c r="C463" s="16">
        <f t="shared" si="9"/>
        <v>40363</v>
      </c>
      <c r="D463" s="8" t="s">
        <v>67</v>
      </c>
      <c r="E463" s="20"/>
      <c r="F463" s="8"/>
      <c r="G463" s="20"/>
      <c r="H463" s="8"/>
      <c r="I463" s="20"/>
      <c r="J463" s="21"/>
      <c r="K463" s="12"/>
    </row>
    <row r="464" spans="1:11" x14ac:dyDescent="0.2">
      <c r="A464" s="39" t="s">
        <v>12</v>
      </c>
      <c r="B464" s="8">
        <v>111.75</v>
      </c>
      <c r="C464" s="16">
        <f t="shared" si="9"/>
        <v>40364</v>
      </c>
      <c r="D464" s="8"/>
      <c r="E464" s="20"/>
      <c r="F464" s="8"/>
      <c r="G464" s="20"/>
      <c r="H464" s="8"/>
      <c r="I464" s="20"/>
      <c r="J464" s="21"/>
      <c r="K464" s="12"/>
    </row>
    <row r="465" spans="1:11" x14ac:dyDescent="0.2">
      <c r="A465" s="39" t="s">
        <v>12</v>
      </c>
      <c r="B465" s="8">
        <v>396.75</v>
      </c>
      <c r="C465" s="16">
        <f t="shared" si="9"/>
        <v>40365</v>
      </c>
      <c r="D465" s="8"/>
      <c r="E465" s="20"/>
      <c r="F465" s="8"/>
      <c r="G465" s="20"/>
      <c r="H465" s="8"/>
      <c r="I465" s="20"/>
      <c r="J465" s="21"/>
      <c r="K465" s="12"/>
    </row>
    <row r="466" spans="1:11" x14ac:dyDescent="0.2">
      <c r="A466" s="39" t="s">
        <v>12</v>
      </c>
      <c r="B466" s="8">
        <v>92</v>
      </c>
      <c r="C466" s="16">
        <f t="shared" si="9"/>
        <v>40366</v>
      </c>
      <c r="D466" s="8"/>
      <c r="E466" s="20"/>
      <c r="F466" s="8"/>
      <c r="G466" s="20"/>
      <c r="H466" s="8"/>
      <c r="I466" s="20"/>
      <c r="J466" s="21"/>
      <c r="K466" s="12"/>
    </row>
    <row r="467" spans="1:11" x14ac:dyDescent="0.2">
      <c r="A467" s="39" t="s">
        <v>12</v>
      </c>
      <c r="B467" s="8">
        <v>57</v>
      </c>
      <c r="C467" s="16">
        <f t="shared" si="9"/>
        <v>40367</v>
      </c>
      <c r="D467" s="8"/>
      <c r="E467" s="20"/>
      <c r="F467" s="8"/>
      <c r="G467" s="20"/>
      <c r="H467" s="8"/>
      <c r="I467" s="20"/>
      <c r="J467" s="21"/>
      <c r="K467" s="12"/>
    </row>
    <row r="468" spans="1:11" x14ac:dyDescent="0.2">
      <c r="A468" s="39" t="s">
        <v>12</v>
      </c>
      <c r="B468" s="8">
        <v>296</v>
      </c>
      <c r="C468" s="16">
        <f t="shared" si="9"/>
        <v>40368</v>
      </c>
      <c r="D468" s="8"/>
      <c r="E468" s="20"/>
      <c r="F468" s="8"/>
      <c r="G468" s="20"/>
      <c r="H468" s="8"/>
      <c r="I468" s="20"/>
      <c r="J468" s="21"/>
      <c r="K468" s="12"/>
    </row>
    <row r="469" spans="1:11" x14ac:dyDescent="0.2">
      <c r="A469" s="39" t="s">
        <v>12</v>
      </c>
      <c r="B469" s="8"/>
      <c r="C469" s="16" t="str">
        <f t="shared" si="9"/>
        <v/>
      </c>
      <c r="D469" s="8"/>
      <c r="E469" s="20"/>
      <c r="F469" s="8"/>
      <c r="G469" s="20"/>
      <c r="H469" s="8"/>
      <c r="I469" s="20"/>
      <c r="J469" s="21"/>
      <c r="K469" s="12"/>
    </row>
    <row r="470" spans="1:11" x14ac:dyDescent="0.2">
      <c r="A470" s="39" t="s">
        <v>12</v>
      </c>
      <c r="B470" s="8"/>
      <c r="C470" s="16" t="str">
        <f t="shared" si="9"/>
        <v/>
      </c>
      <c r="D470" s="8"/>
      <c r="E470" s="20"/>
      <c r="F470" s="8"/>
      <c r="G470" s="20"/>
      <c r="H470" s="8"/>
      <c r="I470" s="20"/>
      <c r="J470" s="21"/>
      <c r="K470" s="12"/>
    </row>
    <row r="471" spans="1:11" x14ac:dyDescent="0.2">
      <c r="A471" s="39" t="s">
        <v>12</v>
      </c>
      <c r="B471" s="8"/>
      <c r="C471" s="16" t="str">
        <f t="shared" si="9"/>
        <v/>
      </c>
      <c r="D471" s="8"/>
      <c r="E471" s="20"/>
      <c r="F471" s="8"/>
      <c r="G471" s="20"/>
      <c r="H471" s="8"/>
      <c r="I471" s="20"/>
      <c r="J471" s="21"/>
      <c r="K471" s="12"/>
    </row>
    <row r="472" spans="1:11" x14ac:dyDescent="0.2">
      <c r="A472" s="39" t="s">
        <v>12</v>
      </c>
      <c r="B472" s="8"/>
      <c r="C472" s="16" t="str">
        <f t="shared" si="9"/>
        <v/>
      </c>
      <c r="D472" s="8"/>
      <c r="E472" s="20"/>
      <c r="F472" s="8"/>
      <c r="G472" s="20"/>
      <c r="H472" s="8"/>
      <c r="I472" s="20"/>
      <c r="J472" s="21"/>
      <c r="K472" s="12"/>
    </row>
    <row r="473" spans="1:11" x14ac:dyDescent="0.2">
      <c r="A473" s="39" t="s">
        <v>12</v>
      </c>
      <c r="B473" s="8"/>
      <c r="C473" s="16" t="str">
        <f t="shared" si="9"/>
        <v/>
      </c>
      <c r="D473" s="8"/>
      <c r="E473" s="20"/>
      <c r="F473" s="8"/>
      <c r="G473" s="20"/>
      <c r="H473" s="8"/>
      <c r="I473" s="20"/>
      <c r="J473" s="21"/>
      <c r="K473" s="12"/>
    </row>
    <row r="474" spans="1:11" x14ac:dyDescent="0.2">
      <c r="A474" s="39" t="s">
        <v>12</v>
      </c>
      <c r="B474" s="8"/>
      <c r="C474" s="16" t="str">
        <f t="shared" si="9"/>
        <v/>
      </c>
      <c r="D474" s="8"/>
      <c r="E474" s="20"/>
      <c r="F474" s="8"/>
      <c r="G474" s="20"/>
      <c r="H474" s="8"/>
      <c r="I474" s="20"/>
      <c r="J474" s="21"/>
      <c r="K474" s="12"/>
    </row>
    <row r="475" spans="1:11" x14ac:dyDescent="0.2">
      <c r="A475" s="39" t="s">
        <v>12</v>
      </c>
      <c r="B475" s="8"/>
      <c r="C475" s="16" t="str">
        <f t="shared" si="9"/>
        <v/>
      </c>
      <c r="D475" s="8"/>
      <c r="E475" s="20"/>
      <c r="F475" s="8"/>
      <c r="G475" s="20"/>
      <c r="H475" s="8"/>
      <c r="I475" s="20"/>
      <c r="J475" s="21"/>
      <c r="K475" s="12"/>
    </row>
    <row r="476" spans="1:11" x14ac:dyDescent="0.2">
      <c r="A476" s="39" t="s">
        <v>12</v>
      </c>
      <c r="B476" s="8"/>
      <c r="C476" s="16" t="str">
        <f t="shared" si="9"/>
        <v/>
      </c>
      <c r="D476" s="8"/>
      <c r="E476" s="20"/>
      <c r="F476" s="8"/>
      <c r="G476" s="20"/>
      <c r="H476" s="8"/>
      <c r="I476" s="20"/>
      <c r="J476" s="21"/>
      <c r="K476" s="12"/>
    </row>
    <row r="477" spans="1:11" x14ac:dyDescent="0.2">
      <c r="A477" s="39" t="s">
        <v>12</v>
      </c>
      <c r="B477" s="8"/>
      <c r="C477" s="16" t="str">
        <f t="shared" si="9"/>
        <v/>
      </c>
      <c r="D477" s="8"/>
      <c r="E477" s="20"/>
      <c r="F477" s="8"/>
      <c r="G477" s="20"/>
      <c r="H477" s="8"/>
      <c r="I477" s="20"/>
      <c r="J477" s="21"/>
      <c r="K477" s="12"/>
    </row>
    <row r="478" spans="1:11" x14ac:dyDescent="0.2">
      <c r="A478" s="39" t="s">
        <v>12</v>
      </c>
      <c r="B478" s="8"/>
      <c r="C478" s="16" t="str">
        <f t="shared" si="9"/>
        <v/>
      </c>
      <c r="D478" s="8"/>
      <c r="E478" s="20"/>
      <c r="F478" s="8"/>
      <c r="G478" s="20"/>
      <c r="H478" s="8"/>
      <c r="I478" s="20"/>
      <c r="J478" s="21"/>
      <c r="K478" s="12"/>
    </row>
    <row r="479" spans="1:11" ht="15.75" thickBot="1" x14ac:dyDescent="0.25">
      <c r="A479" s="39" t="s">
        <v>12</v>
      </c>
      <c r="B479" s="22"/>
      <c r="C479" s="16" t="str">
        <f t="shared" si="9"/>
        <v/>
      </c>
      <c r="D479" s="22"/>
      <c r="E479" s="23"/>
      <c r="F479" s="22"/>
      <c r="G479" s="23"/>
      <c r="H479" s="22"/>
      <c r="I479" s="23"/>
      <c r="J479" s="24"/>
      <c r="K479" s="12"/>
    </row>
    <row r="480" spans="1:11" x14ac:dyDescent="0.2">
      <c r="A480" s="11"/>
      <c r="B480" s="119">
        <f>SUMIF(A447:A479,$O$6,B447:B479)</f>
        <v>4968.1900000000005</v>
      </c>
      <c r="C480" s="25"/>
      <c r="D480" s="25"/>
      <c r="E480" s="25"/>
      <c r="F480" s="25"/>
      <c r="G480" s="25"/>
      <c r="H480" s="25"/>
      <c r="I480" s="25"/>
      <c r="J480" s="25"/>
      <c r="K480" s="12"/>
    </row>
    <row r="481" spans="1:11" ht="15.75" thickBot="1" x14ac:dyDescent="0.25">
      <c r="A481" s="11"/>
      <c r="B481" s="107"/>
      <c r="C481" s="25"/>
      <c r="D481" s="25"/>
      <c r="E481" s="25"/>
      <c r="F481" s="25"/>
      <c r="G481" s="25"/>
      <c r="H481" s="25"/>
      <c r="I481" s="25"/>
      <c r="J481" s="25"/>
      <c r="K481" s="12"/>
    </row>
    <row r="482" spans="1:11" ht="15.75" thickBot="1" x14ac:dyDescent="0.25">
      <c r="A482" s="11"/>
      <c r="B482" s="25"/>
      <c r="C482" s="25"/>
      <c r="D482" s="25"/>
      <c r="E482" s="25"/>
      <c r="F482" s="25"/>
      <c r="G482" s="25"/>
      <c r="H482" s="25"/>
      <c r="I482" s="25"/>
      <c r="J482" s="25"/>
      <c r="K482" s="12"/>
    </row>
    <row r="483" spans="1:11" ht="15.75" thickBot="1" x14ac:dyDescent="0.25">
      <c r="A483" s="11"/>
      <c r="B483" s="25"/>
      <c r="C483" s="25"/>
      <c r="D483" s="25"/>
      <c r="E483" s="25"/>
      <c r="F483" s="25"/>
      <c r="G483" s="25"/>
      <c r="H483" s="108" t="s">
        <v>20</v>
      </c>
      <c r="I483" s="109"/>
      <c r="J483" s="26"/>
      <c r="K483" s="12"/>
    </row>
    <row r="484" spans="1:11" ht="15.75" thickBot="1" x14ac:dyDescent="0.25">
      <c r="A484" s="11"/>
      <c r="B484" s="27" t="s">
        <v>3</v>
      </c>
      <c r="C484" s="27" t="s">
        <v>5</v>
      </c>
      <c r="D484" s="27" t="s">
        <v>21</v>
      </c>
      <c r="E484" s="27" t="s">
        <v>22</v>
      </c>
      <c r="F484" s="27" t="s">
        <v>23</v>
      </c>
      <c r="G484" s="25"/>
      <c r="H484" s="28" t="s">
        <v>24</v>
      </c>
      <c r="I484" s="28">
        <f>I440</f>
        <v>2557.5200000000004</v>
      </c>
      <c r="J484" s="28"/>
      <c r="K484" s="12"/>
    </row>
    <row r="485" spans="1:11" ht="15.75" thickBot="1" x14ac:dyDescent="0.25">
      <c r="A485" s="11"/>
      <c r="B485" s="29">
        <f>B480</f>
        <v>4968.1900000000005</v>
      </c>
      <c r="C485" s="27">
        <f>SUM(F447:F479)</f>
        <v>3035.75</v>
      </c>
      <c r="D485" s="27">
        <f>B485+C485</f>
        <v>8003.9400000000005</v>
      </c>
      <c r="E485" s="27">
        <f>SUM(H447:H479)</f>
        <v>472</v>
      </c>
      <c r="F485" s="30">
        <f>D485-E485</f>
        <v>7531.9400000000005</v>
      </c>
      <c r="G485" s="25"/>
      <c r="H485" s="31" t="s">
        <v>25</v>
      </c>
      <c r="I485" s="31">
        <f>F487</f>
        <v>4858.5</v>
      </c>
      <c r="J485" s="31"/>
      <c r="K485" s="12"/>
    </row>
    <row r="486" spans="1:11" ht="15.75" thickBot="1" x14ac:dyDescent="0.25">
      <c r="A486" s="11"/>
      <c r="B486" s="27" t="s">
        <v>26</v>
      </c>
      <c r="C486" s="27" t="s">
        <v>27</v>
      </c>
      <c r="D486" s="27" t="s">
        <v>28</v>
      </c>
      <c r="E486" s="27" t="s">
        <v>29</v>
      </c>
      <c r="F486" s="27" t="s">
        <v>25</v>
      </c>
      <c r="G486" s="25"/>
      <c r="H486" s="31" t="s">
        <v>30</v>
      </c>
      <c r="I486" s="31">
        <f>I484+I485</f>
        <v>7416.02</v>
      </c>
      <c r="J486" s="31"/>
      <c r="K486" s="12"/>
    </row>
    <row r="487" spans="1:11" ht="15.75" thickBot="1" x14ac:dyDescent="0.25">
      <c r="A487" s="11"/>
      <c r="B487" s="29">
        <f>F485</f>
        <v>7531.9400000000005</v>
      </c>
      <c r="C487" s="32"/>
      <c r="D487" s="32">
        <v>543.32000000000005</v>
      </c>
      <c r="E487" s="32">
        <v>2130.12</v>
      </c>
      <c r="F487" s="30">
        <f>B487-(C487+D487+E487)</f>
        <v>4858.5</v>
      </c>
      <c r="G487" s="25"/>
      <c r="H487" s="31" t="s">
        <v>31</v>
      </c>
      <c r="I487" s="33"/>
      <c r="J487" s="33" t="s">
        <v>37</v>
      </c>
      <c r="K487" s="12"/>
    </row>
    <row r="488" spans="1:11" ht="15.75" thickBot="1" x14ac:dyDescent="0.25">
      <c r="A488" s="11"/>
      <c r="B488" s="25"/>
      <c r="C488" s="25"/>
      <c r="D488" s="25"/>
      <c r="E488" s="25"/>
      <c r="F488" s="25"/>
      <c r="G488" s="25"/>
      <c r="H488" s="34" t="s">
        <v>32</v>
      </c>
      <c r="I488" s="34">
        <f>I486-I487</f>
        <v>7416.02</v>
      </c>
      <c r="J488" s="35"/>
      <c r="K488" s="12"/>
    </row>
    <row r="489" spans="1:11" ht="15.75" thickBot="1" x14ac:dyDescent="0.25">
      <c r="A489" s="11"/>
      <c r="B489" s="25"/>
      <c r="C489" s="25"/>
      <c r="D489" s="25"/>
      <c r="E489" s="25"/>
      <c r="F489" s="25"/>
      <c r="G489" s="25"/>
      <c r="H489" s="27" t="s">
        <v>33</v>
      </c>
      <c r="I489" s="36">
        <f>I488</f>
        <v>7416.02</v>
      </c>
      <c r="J489" s="25"/>
      <c r="K489" s="12"/>
    </row>
    <row r="490" spans="1:11" ht="15.75" thickBot="1" x14ac:dyDescent="0.25">
      <c r="A490" s="37"/>
      <c r="B490" s="38"/>
      <c r="C490" s="38"/>
      <c r="D490" s="38"/>
      <c r="E490" s="38"/>
      <c r="F490" s="38"/>
      <c r="G490" s="38"/>
      <c r="H490" s="38"/>
      <c r="I490" s="38"/>
      <c r="J490" s="38"/>
      <c r="K490" s="30"/>
    </row>
    <row r="491" spans="1:11" ht="15.75" thickBot="1" x14ac:dyDescent="0.25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</row>
    <row r="492" spans="1:11" ht="15.75" thickBot="1" x14ac:dyDescent="0.25">
      <c r="A492" s="4">
        <v>11</v>
      </c>
      <c r="B492" s="5"/>
      <c r="C492" s="5"/>
      <c r="D492" s="5"/>
      <c r="E492" s="5"/>
      <c r="F492" s="5"/>
      <c r="G492" s="5"/>
      <c r="H492" s="5"/>
      <c r="I492" s="5" t="s">
        <v>0</v>
      </c>
      <c r="J492" s="6" t="s">
        <v>16</v>
      </c>
      <c r="K492" s="7"/>
    </row>
    <row r="493" spans="1:11" ht="15.75" thickBot="1" x14ac:dyDescent="0.25">
      <c r="A493" s="8"/>
      <c r="B493" s="9"/>
      <c r="C493" s="9"/>
      <c r="D493" s="9"/>
      <c r="E493" s="9"/>
      <c r="F493" s="9"/>
      <c r="G493" s="9"/>
      <c r="H493" s="9"/>
      <c r="I493" s="9" t="s">
        <v>2</v>
      </c>
      <c r="J493" s="10">
        <v>44209</v>
      </c>
      <c r="K493" s="7"/>
    </row>
    <row r="494" spans="1:11" x14ac:dyDescent="0.2">
      <c r="A494" s="11"/>
      <c r="B494" s="120" t="s">
        <v>3</v>
      </c>
      <c r="C494" s="121"/>
      <c r="D494" s="120" t="s">
        <v>4</v>
      </c>
      <c r="E494" s="121"/>
      <c r="F494" s="120" t="s">
        <v>5</v>
      </c>
      <c r="G494" s="121"/>
      <c r="H494" s="120" t="s">
        <v>6</v>
      </c>
      <c r="I494" s="121"/>
      <c r="J494" s="117" t="s">
        <v>7</v>
      </c>
      <c r="K494" s="12"/>
    </row>
    <row r="495" spans="1:11" ht="15.75" thickBot="1" x14ac:dyDescent="0.25">
      <c r="A495" s="11"/>
      <c r="B495" s="13" t="s">
        <v>8</v>
      </c>
      <c r="C495" s="14" t="s">
        <v>9</v>
      </c>
      <c r="D495" s="13" t="s">
        <v>8</v>
      </c>
      <c r="E495" s="14" t="s">
        <v>9</v>
      </c>
      <c r="F495" s="13" t="s">
        <v>8</v>
      </c>
      <c r="G495" s="14" t="s">
        <v>10</v>
      </c>
      <c r="H495" s="13" t="s">
        <v>8</v>
      </c>
      <c r="I495" s="14" t="s">
        <v>10</v>
      </c>
      <c r="J495" s="118"/>
      <c r="K495" s="12"/>
    </row>
    <row r="496" spans="1:11" x14ac:dyDescent="0.2">
      <c r="A496" s="39" t="s">
        <v>12</v>
      </c>
      <c r="B496" s="15">
        <v>184.45</v>
      </c>
      <c r="C496" s="16">
        <v>40369</v>
      </c>
      <c r="D496" s="15"/>
      <c r="E496" s="17" t="s">
        <v>67</v>
      </c>
      <c r="F496" s="15">
        <v>1966</v>
      </c>
      <c r="G496" s="17">
        <v>40345</v>
      </c>
      <c r="H496" s="8">
        <v>968</v>
      </c>
      <c r="I496" s="20">
        <v>627746</v>
      </c>
      <c r="J496" s="18" t="s">
        <v>68</v>
      </c>
      <c r="K496" s="12"/>
    </row>
    <row r="497" spans="1:11" x14ac:dyDescent="0.2">
      <c r="A497" s="39" t="s">
        <v>12</v>
      </c>
      <c r="B497" s="8">
        <v>130</v>
      </c>
      <c r="C497" s="16">
        <f t="shared" ref="C497:C528" si="10">IF(B497&gt;0.005,C496+1,"")</f>
        <v>40370</v>
      </c>
      <c r="D497" s="8"/>
      <c r="E497" s="20" t="s">
        <v>67</v>
      </c>
      <c r="F497" s="8">
        <v>938</v>
      </c>
      <c r="G497" s="20">
        <v>40363</v>
      </c>
      <c r="H497" s="8">
        <v>70</v>
      </c>
      <c r="I497" s="20">
        <v>40368</v>
      </c>
      <c r="J497" s="21" t="s">
        <v>64</v>
      </c>
      <c r="K497" s="12"/>
    </row>
    <row r="498" spans="1:11" x14ac:dyDescent="0.2">
      <c r="A498" s="39" t="s">
        <v>12</v>
      </c>
      <c r="B498" s="8">
        <v>210.37</v>
      </c>
      <c r="C498" s="16">
        <f t="shared" si="10"/>
        <v>40371</v>
      </c>
      <c r="D498" s="8"/>
      <c r="E498" s="20" t="s">
        <v>63</v>
      </c>
      <c r="F498" s="8">
        <v>425.96</v>
      </c>
      <c r="G498" s="20">
        <v>642</v>
      </c>
      <c r="H498" s="8"/>
      <c r="I498" s="20"/>
      <c r="J498" s="21"/>
      <c r="K498" s="12"/>
    </row>
    <row r="499" spans="1:11" x14ac:dyDescent="0.2">
      <c r="A499" s="39" t="s">
        <v>12</v>
      </c>
      <c r="B499" s="8">
        <v>217.3</v>
      </c>
      <c r="C499" s="16">
        <f t="shared" si="10"/>
        <v>40372</v>
      </c>
      <c r="D499" s="8"/>
      <c r="E499" s="20" t="s">
        <v>69</v>
      </c>
      <c r="F499" s="8">
        <v>470</v>
      </c>
      <c r="G499" s="20"/>
      <c r="H499" s="8"/>
      <c r="I499" s="20"/>
      <c r="J499" s="21"/>
      <c r="K499" s="12"/>
    </row>
    <row r="500" spans="1:11" x14ac:dyDescent="0.2">
      <c r="A500" s="39" t="s">
        <v>12</v>
      </c>
      <c r="B500" s="8">
        <v>368</v>
      </c>
      <c r="C500" s="16">
        <f t="shared" si="10"/>
        <v>40373</v>
      </c>
      <c r="D500" s="8"/>
      <c r="E500" s="20"/>
      <c r="F500" s="8">
        <v>500</v>
      </c>
      <c r="G500" s="20">
        <v>40375</v>
      </c>
      <c r="H500" s="8"/>
      <c r="I500" s="20"/>
      <c r="J500" s="21"/>
      <c r="K500" s="12"/>
    </row>
    <row r="501" spans="1:11" x14ac:dyDescent="0.2">
      <c r="A501" s="39" t="s">
        <v>14</v>
      </c>
      <c r="B501" s="8">
        <v>1202</v>
      </c>
      <c r="C501" s="16">
        <f t="shared" si="10"/>
        <v>40374</v>
      </c>
      <c r="D501" s="8" t="s">
        <v>40</v>
      </c>
      <c r="E501" s="20"/>
      <c r="F501" s="8"/>
      <c r="G501" s="20"/>
      <c r="H501" s="8"/>
      <c r="I501" s="20"/>
      <c r="J501" s="21"/>
      <c r="K501" s="12"/>
    </row>
    <row r="502" spans="1:11" x14ac:dyDescent="0.2">
      <c r="A502" s="39" t="s">
        <v>14</v>
      </c>
      <c r="B502" s="8">
        <v>1504</v>
      </c>
      <c r="C502" s="16">
        <f t="shared" si="10"/>
        <v>40375</v>
      </c>
      <c r="D502" s="8" t="s">
        <v>70</v>
      </c>
      <c r="E502" s="20"/>
      <c r="F502" s="8"/>
      <c r="G502" s="20"/>
      <c r="H502" s="8"/>
      <c r="I502" s="20"/>
      <c r="J502" s="21"/>
      <c r="K502" s="12"/>
    </row>
    <row r="503" spans="1:11" x14ac:dyDescent="0.2">
      <c r="A503" s="39" t="s">
        <v>12</v>
      </c>
      <c r="B503" s="8">
        <v>126</v>
      </c>
      <c r="C503" s="16">
        <f t="shared" si="10"/>
        <v>40376</v>
      </c>
      <c r="D503" s="8"/>
      <c r="E503" s="20"/>
      <c r="F503" s="8"/>
      <c r="G503" s="20"/>
      <c r="H503" s="8"/>
      <c r="I503" s="20"/>
      <c r="J503" s="21"/>
      <c r="K503" s="12"/>
    </row>
    <row r="504" spans="1:11" x14ac:dyDescent="0.2">
      <c r="A504" s="39" t="s">
        <v>12</v>
      </c>
      <c r="B504" s="8">
        <v>30</v>
      </c>
      <c r="C504" s="16">
        <f t="shared" si="10"/>
        <v>40377</v>
      </c>
      <c r="D504" s="8"/>
      <c r="E504" s="20"/>
      <c r="F504" s="8"/>
      <c r="G504" s="20"/>
      <c r="H504" s="8"/>
      <c r="I504" s="20"/>
      <c r="J504" s="21"/>
      <c r="K504" s="12"/>
    </row>
    <row r="505" spans="1:11" x14ac:dyDescent="0.2">
      <c r="A505" s="39" t="s">
        <v>12</v>
      </c>
      <c r="B505" s="8">
        <v>180</v>
      </c>
      <c r="C505" s="16">
        <f t="shared" si="10"/>
        <v>40378</v>
      </c>
      <c r="D505" s="8"/>
      <c r="E505" s="20"/>
      <c r="F505" s="8"/>
      <c r="G505" s="20"/>
      <c r="H505" s="8"/>
      <c r="I505" s="20"/>
      <c r="J505" s="21"/>
      <c r="K505" s="12"/>
    </row>
    <row r="506" spans="1:11" x14ac:dyDescent="0.2">
      <c r="A506" s="39" t="s">
        <v>14</v>
      </c>
      <c r="B506" s="8">
        <v>1910</v>
      </c>
      <c r="C506" s="16">
        <f t="shared" si="10"/>
        <v>40379</v>
      </c>
      <c r="D506" s="8" t="s">
        <v>71</v>
      </c>
      <c r="E506" s="20"/>
      <c r="F506" s="8"/>
      <c r="G506" s="20"/>
      <c r="H506" s="8"/>
      <c r="I506" s="20"/>
      <c r="J506" s="21"/>
      <c r="K506" s="12"/>
    </row>
    <row r="507" spans="1:11" x14ac:dyDescent="0.2">
      <c r="A507" s="39" t="s">
        <v>12</v>
      </c>
      <c r="B507" s="8"/>
      <c r="C507" s="16" t="str">
        <f t="shared" si="10"/>
        <v/>
      </c>
      <c r="D507" s="8"/>
      <c r="E507" s="20"/>
      <c r="F507" s="8"/>
      <c r="G507" s="20"/>
      <c r="H507" s="8"/>
      <c r="I507" s="20"/>
      <c r="J507" s="21"/>
      <c r="K507" s="12"/>
    </row>
    <row r="508" spans="1:11" x14ac:dyDescent="0.2">
      <c r="A508" s="39" t="s">
        <v>12</v>
      </c>
      <c r="B508" s="8"/>
      <c r="C508" s="16" t="str">
        <f t="shared" si="10"/>
        <v/>
      </c>
      <c r="D508" s="8"/>
      <c r="E508" s="20"/>
      <c r="F508" s="8"/>
      <c r="G508" s="20"/>
      <c r="H508" s="8"/>
      <c r="I508" s="20"/>
      <c r="J508" s="21"/>
      <c r="K508" s="12"/>
    </row>
    <row r="509" spans="1:11" x14ac:dyDescent="0.2">
      <c r="A509" s="39" t="s">
        <v>12</v>
      </c>
      <c r="B509" s="8"/>
      <c r="C509" s="16" t="str">
        <f t="shared" si="10"/>
        <v/>
      </c>
      <c r="D509" s="8"/>
      <c r="E509" s="20"/>
      <c r="F509" s="8"/>
      <c r="G509" s="20"/>
      <c r="H509" s="8"/>
      <c r="I509" s="20"/>
      <c r="J509" s="21"/>
      <c r="K509" s="12"/>
    </row>
    <row r="510" spans="1:11" x14ac:dyDescent="0.2">
      <c r="A510" s="39" t="s">
        <v>12</v>
      </c>
      <c r="B510" s="8"/>
      <c r="C510" s="16" t="str">
        <f t="shared" si="10"/>
        <v/>
      </c>
      <c r="D510" s="8"/>
      <c r="E510" s="20"/>
      <c r="F510" s="8"/>
      <c r="G510" s="20"/>
      <c r="H510" s="8"/>
      <c r="I510" s="20"/>
      <c r="J510" s="21"/>
      <c r="K510" s="12"/>
    </row>
    <row r="511" spans="1:11" x14ac:dyDescent="0.2">
      <c r="A511" s="39" t="s">
        <v>12</v>
      </c>
      <c r="B511" s="8"/>
      <c r="C511" s="16" t="str">
        <f t="shared" si="10"/>
        <v/>
      </c>
      <c r="D511" s="8"/>
      <c r="E511" s="20"/>
      <c r="F511" s="8"/>
      <c r="G511" s="20"/>
      <c r="H511" s="8"/>
      <c r="I511" s="20"/>
      <c r="J511" s="21"/>
      <c r="K511" s="12"/>
    </row>
    <row r="512" spans="1:11" x14ac:dyDescent="0.2">
      <c r="A512" s="39" t="s">
        <v>12</v>
      </c>
      <c r="B512" s="8"/>
      <c r="C512" s="16" t="str">
        <f t="shared" si="10"/>
        <v/>
      </c>
      <c r="D512" s="8"/>
      <c r="E512" s="20"/>
      <c r="F512" s="8"/>
      <c r="G512" s="20"/>
      <c r="H512" s="8"/>
      <c r="I512" s="20"/>
      <c r="J512" s="21"/>
      <c r="K512" s="12"/>
    </row>
    <row r="513" spans="1:11" x14ac:dyDescent="0.2">
      <c r="A513" s="39" t="s">
        <v>12</v>
      </c>
      <c r="B513" s="8"/>
      <c r="C513" s="16" t="str">
        <f t="shared" si="10"/>
        <v/>
      </c>
      <c r="D513" s="8"/>
      <c r="E513" s="20"/>
      <c r="F513" s="8"/>
      <c r="G513" s="20"/>
      <c r="H513" s="8"/>
      <c r="I513" s="20"/>
      <c r="J513" s="21"/>
      <c r="K513" s="12"/>
    </row>
    <row r="514" spans="1:11" x14ac:dyDescent="0.2">
      <c r="A514" s="39" t="s">
        <v>12</v>
      </c>
      <c r="B514" s="8"/>
      <c r="C514" s="16" t="str">
        <f t="shared" si="10"/>
        <v/>
      </c>
      <c r="D514" s="8"/>
      <c r="E514" s="20"/>
      <c r="F514" s="8"/>
      <c r="G514" s="20"/>
      <c r="H514" s="8"/>
      <c r="I514" s="20"/>
      <c r="J514" s="21"/>
      <c r="K514" s="12"/>
    </row>
    <row r="515" spans="1:11" x14ac:dyDescent="0.2">
      <c r="A515" s="39" t="s">
        <v>12</v>
      </c>
      <c r="B515" s="8"/>
      <c r="C515" s="16" t="str">
        <f t="shared" si="10"/>
        <v/>
      </c>
      <c r="D515" s="8"/>
      <c r="E515" s="20"/>
      <c r="F515" s="8"/>
      <c r="G515" s="20"/>
      <c r="H515" s="8"/>
      <c r="I515" s="20"/>
      <c r="J515" s="21"/>
      <c r="K515" s="12"/>
    </row>
    <row r="516" spans="1:11" x14ac:dyDescent="0.2">
      <c r="A516" s="39" t="s">
        <v>12</v>
      </c>
      <c r="B516" s="8"/>
      <c r="C516" s="16" t="str">
        <f t="shared" si="10"/>
        <v/>
      </c>
      <c r="D516" s="8"/>
      <c r="E516" s="20"/>
      <c r="F516" s="8"/>
      <c r="G516" s="20"/>
      <c r="H516" s="8"/>
      <c r="I516" s="20"/>
      <c r="J516" s="21"/>
      <c r="K516" s="12"/>
    </row>
    <row r="517" spans="1:11" x14ac:dyDescent="0.2">
      <c r="A517" s="39" t="s">
        <v>12</v>
      </c>
      <c r="B517" s="8"/>
      <c r="C517" s="16" t="str">
        <f t="shared" si="10"/>
        <v/>
      </c>
      <c r="D517" s="8"/>
      <c r="E517" s="20"/>
      <c r="F517" s="8"/>
      <c r="G517" s="20"/>
      <c r="H517" s="8"/>
      <c r="I517" s="20"/>
      <c r="J517" s="21"/>
      <c r="K517" s="12"/>
    </row>
    <row r="518" spans="1:11" x14ac:dyDescent="0.2">
      <c r="A518" s="39" t="s">
        <v>12</v>
      </c>
      <c r="B518" s="8"/>
      <c r="C518" s="16" t="str">
        <f t="shared" si="10"/>
        <v/>
      </c>
      <c r="D518" s="8"/>
      <c r="E518" s="20"/>
      <c r="F518" s="8"/>
      <c r="G518" s="20"/>
      <c r="H518" s="8"/>
      <c r="I518" s="20"/>
      <c r="J518" s="21"/>
      <c r="K518" s="12"/>
    </row>
    <row r="519" spans="1:11" x14ac:dyDescent="0.2">
      <c r="A519" s="39" t="s">
        <v>12</v>
      </c>
      <c r="B519" s="8"/>
      <c r="C519" s="16" t="str">
        <f t="shared" si="10"/>
        <v/>
      </c>
      <c r="D519" s="8"/>
      <c r="E519" s="20"/>
      <c r="F519" s="8"/>
      <c r="G519" s="20"/>
      <c r="H519" s="8"/>
      <c r="I519" s="20"/>
      <c r="J519" s="21"/>
      <c r="K519" s="12"/>
    </row>
    <row r="520" spans="1:11" x14ac:dyDescent="0.2">
      <c r="A520" s="39" t="s">
        <v>12</v>
      </c>
      <c r="B520" s="8"/>
      <c r="C520" s="16" t="str">
        <f t="shared" si="10"/>
        <v/>
      </c>
      <c r="D520" s="8"/>
      <c r="E520" s="20"/>
      <c r="F520" s="8"/>
      <c r="G520" s="20"/>
      <c r="H520" s="8"/>
      <c r="I520" s="20"/>
      <c r="J520" s="21"/>
      <c r="K520" s="12"/>
    </row>
    <row r="521" spans="1:11" x14ac:dyDescent="0.2">
      <c r="A521" s="39" t="s">
        <v>12</v>
      </c>
      <c r="B521" s="8"/>
      <c r="C521" s="16" t="str">
        <f t="shared" si="10"/>
        <v/>
      </c>
      <c r="D521" s="8"/>
      <c r="E521" s="20"/>
      <c r="F521" s="8"/>
      <c r="G521" s="20"/>
      <c r="H521" s="8"/>
      <c r="I521" s="20"/>
      <c r="J521" s="21"/>
      <c r="K521" s="12"/>
    </row>
    <row r="522" spans="1:11" x14ac:dyDescent="0.2">
      <c r="A522" s="39" t="s">
        <v>12</v>
      </c>
      <c r="B522" s="8"/>
      <c r="C522" s="16" t="str">
        <f t="shared" si="10"/>
        <v/>
      </c>
      <c r="D522" s="8"/>
      <c r="E522" s="20"/>
      <c r="F522" s="8"/>
      <c r="G522" s="20"/>
      <c r="H522" s="8"/>
      <c r="I522" s="20"/>
      <c r="J522" s="21"/>
      <c r="K522" s="12"/>
    </row>
    <row r="523" spans="1:11" x14ac:dyDescent="0.2">
      <c r="A523" s="39" t="s">
        <v>12</v>
      </c>
      <c r="B523" s="8"/>
      <c r="C523" s="16" t="str">
        <f t="shared" si="10"/>
        <v/>
      </c>
      <c r="D523" s="8"/>
      <c r="E523" s="20"/>
      <c r="F523" s="8"/>
      <c r="G523" s="20"/>
      <c r="H523" s="8"/>
      <c r="I523" s="20"/>
      <c r="J523" s="21"/>
      <c r="K523" s="12"/>
    </row>
    <row r="524" spans="1:11" x14ac:dyDescent="0.2">
      <c r="A524" s="39" t="s">
        <v>12</v>
      </c>
      <c r="B524" s="8"/>
      <c r="C524" s="16" t="str">
        <f t="shared" si="10"/>
        <v/>
      </c>
      <c r="D524" s="8"/>
      <c r="E524" s="20"/>
      <c r="F524" s="8"/>
      <c r="G524" s="20"/>
      <c r="H524" s="8"/>
      <c r="I524" s="20"/>
      <c r="J524" s="21"/>
      <c r="K524" s="12"/>
    </row>
    <row r="525" spans="1:11" x14ac:dyDescent="0.2">
      <c r="A525" s="39" t="s">
        <v>12</v>
      </c>
      <c r="B525" s="8"/>
      <c r="C525" s="16" t="str">
        <f t="shared" si="10"/>
        <v/>
      </c>
      <c r="D525" s="8"/>
      <c r="E525" s="20"/>
      <c r="F525" s="8"/>
      <c r="G525" s="20"/>
      <c r="H525" s="8"/>
      <c r="I525" s="20"/>
      <c r="J525" s="21"/>
      <c r="K525" s="12"/>
    </row>
    <row r="526" spans="1:11" x14ac:dyDescent="0.2">
      <c r="A526" s="39" t="s">
        <v>12</v>
      </c>
      <c r="B526" s="8"/>
      <c r="C526" s="16" t="str">
        <f t="shared" si="10"/>
        <v/>
      </c>
      <c r="D526" s="8"/>
      <c r="E526" s="20"/>
      <c r="F526" s="8"/>
      <c r="G526" s="20"/>
      <c r="H526" s="8"/>
      <c r="I526" s="20"/>
      <c r="J526" s="21"/>
      <c r="K526" s="12"/>
    </row>
    <row r="527" spans="1:11" x14ac:dyDescent="0.2">
      <c r="A527" s="39" t="s">
        <v>12</v>
      </c>
      <c r="B527" s="8"/>
      <c r="C527" s="16" t="str">
        <f t="shared" si="10"/>
        <v/>
      </c>
      <c r="D527" s="8"/>
      <c r="E527" s="20"/>
      <c r="F527" s="8"/>
      <c r="G527" s="20"/>
      <c r="H527" s="8"/>
      <c r="I527" s="20"/>
      <c r="J527" s="21"/>
      <c r="K527" s="12"/>
    </row>
    <row r="528" spans="1:11" ht="15.75" thickBot="1" x14ac:dyDescent="0.25">
      <c r="A528" s="39" t="s">
        <v>12</v>
      </c>
      <c r="B528" s="22"/>
      <c r="C528" s="16" t="str">
        <f t="shared" si="10"/>
        <v/>
      </c>
      <c r="D528" s="22"/>
      <c r="E528" s="23"/>
      <c r="F528" s="22"/>
      <c r="G528" s="23"/>
      <c r="H528" s="22"/>
      <c r="I528" s="23"/>
      <c r="J528" s="24"/>
      <c r="K528" s="12"/>
    </row>
    <row r="529" spans="1:11" x14ac:dyDescent="0.2">
      <c r="A529" s="11"/>
      <c r="B529" s="119">
        <f>SUMIF(A496:A528,$O$6,B496:B528)+500</f>
        <v>1946.12</v>
      </c>
      <c r="C529" s="25"/>
      <c r="D529" s="25"/>
      <c r="E529" s="25"/>
      <c r="F529" s="25"/>
      <c r="G529" s="25"/>
      <c r="H529" s="25"/>
      <c r="I529" s="25"/>
      <c r="J529" s="25"/>
      <c r="K529" s="12"/>
    </row>
    <row r="530" spans="1:11" ht="15.75" thickBot="1" x14ac:dyDescent="0.25">
      <c r="A530" s="11"/>
      <c r="B530" s="107"/>
      <c r="C530" s="25"/>
      <c r="D530" s="25"/>
      <c r="E530" s="25"/>
      <c r="F530" s="25"/>
      <c r="G530" s="25"/>
      <c r="H530" s="25"/>
      <c r="I530" s="25"/>
      <c r="J530" s="25"/>
      <c r="K530" s="12"/>
    </row>
    <row r="531" spans="1:11" ht="15.75" thickBot="1" x14ac:dyDescent="0.25">
      <c r="A531" s="11"/>
      <c r="B531" s="25"/>
      <c r="C531" s="25"/>
      <c r="D531" s="25"/>
      <c r="E531" s="25"/>
      <c r="F531" s="25"/>
      <c r="G531" s="25"/>
      <c r="H531" s="25"/>
      <c r="I531" s="25"/>
      <c r="J531" s="25"/>
      <c r="K531" s="12"/>
    </row>
    <row r="532" spans="1:11" ht="15.75" thickBot="1" x14ac:dyDescent="0.25">
      <c r="A532" s="11"/>
      <c r="B532" s="25"/>
      <c r="C532" s="25"/>
      <c r="D532" s="25"/>
      <c r="E532" s="25"/>
      <c r="F532" s="25"/>
      <c r="G532" s="25"/>
      <c r="H532" s="108" t="s">
        <v>20</v>
      </c>
      <c r="I532" s="109"/>
      <c r="J532" s="26"/>
      <c r="K532" s="12"/>
    </row>
    <row r="533" spans="1:11" ht="15.75" thickBot="1" x14ac:dyDescent="0.25">
      <c r="A533" s="11"/>
      <c r="B533" s="27" t="s">
        <v>3</v>
      </c>
      <c r="C533" s="27" t="s">
        <v>5</v>
      </c>
      <c r="D533" s="27" t="s">
        <v>21</v>
      </c>
      <c r="E533" s="27" t="s">
        <v>22</v>
      </c>
      <c r="F533" s="27" t="s">
        <v>23</v>
      </c>
      <c r="G533" s="25"/>
      <c r="H533" s="28" t="s">
        <v>24</v>
      </c>
      <c r="I533" s="28">
        <f>I489</f>
        <v>7416.02</v>
      </c>
      <c r="J533" s="28"/>
      <c r="K533" s="12"/>
    </row>
    <row r="534" spans="1:11" ht="15.75" thickBot="1" x14ac:dyDescent="0.25">
      <c r="A534" s="11"/>
      <c r="B534" s="29">
        <f>B529</f>
        <v>1946.12</v>
      </c>
      <c r="C534" s="27">
        <f>SUM(F496:F528)</f>
        <v>4299.96</v>
      </c>
      <c r="D534" s="27">
        <f>B534+C534</f>
        <v>6246.08</v>
      </c>
      <c r="E534" s="27">
        <f>SUM(H496:H528)</f>
        <v>1038</v>
      </c>
      <c r="F534" s="30">
        <f>D534-E534</f>
        <v>5208.08</v>
      </c>
      <c r="G534" s="25"/>
      <c r="H534" s="31" t="s">
        <v>25</v>
      </c>
      <c r="I534" s="31">
        <f>F536</f>
        <v>4095.96</v>
      </c>
      <c r="J534" s="31"/>
      <c r="K534" s="12"/>
    </row>
    <row r="535" spans="1:11" ht="15.75" thickBot="1" x14ac:dyDescent="0.25">
      <c r="A535" s="11"/>
      <c r="B535" s="27" t="s">
        <v>26</v>
      </c>
      <c r="C535" s="27" t="s">
        <v>27</v>
      </c>
      <c r="D535" s="27" t="s">
        <v>28</v>
      </c>
      <c r="E535" s="27" t="s">
        <v>29</v>
      </c>
      <c r="F535" s="27" t="s">
        <v>25</v>
      </c>
      <c r="G535" s="25"/>
      <c r="H535" s="31" t="s">
        <v>30</v>
      </c>
      <c r="I535" s="31">
        <f>I533+I534</f>
        <v>11511.98</v>
      </c>
      <c r="J535" s="31"/>
      <c r="K535" s="12"/>
    </row>
    <row r="536" spans="1:11" ht="15.75" thickBot="1" x14ac:dyDescent="0.25">
      <c r="A536" s="11"/>
      <c r="B536" s="29">
        <f>F534</f>
        <v>5208.08</v>
      </c>
      <c r="C536" s="32"/>
      <c r="D536" s="32">
        <v>500</v>
      </c>
      <c r="E536" s="32">
        <v>612.12</v>
      </c>
      <c r="F536" s="30">
        <f>B536-(C536+D536+E536)</f>
        <v>4095.96</v>
      </c>
      <c r="G536" s="25"/>
      <c r="H536" s="31" t="s">
        <v>31</v>
      </c>
      <c r="I536" s="33">
        <v>10650</v>
      </c>
      <c r="J536" s="33" t="s">
        <v>35</v>
      </c>
      <c r="K536" s="12"/>
    </row>
    <row r="537" spans="1:11" ht="15.75" thickBot="1" x14ac:dyDescent="0.25">
      <c r="A537" s="11"/>
      <c r="B537" s="25"/>
      <c r="C537" s="25"/>
      <c r="D537" s="25"/>
      <c r="E537" s="25"/>
      <c r="F537" s="25"/>
      <c r="G537" s="25"/>
      <c r="H537" s="34" t="s">
        <v>32</v>
      </c>
      <c r="I537" s="34">
        <f>I535-I536</f>
        <v>861.97999999999956</v>
      </c>
      <c r="J537" s="35"/>
      <c r="K537" s="12"/>
    </row>
    <row r="538" spans="1:11" ht="15.75" thickBot="1" x14ac:dyDescent="0.25">
      <c r="A538" s="11"/>
      <c r="B538" s="25"/>
      <c r="C538" s="25"/>
      <c r="D538" s="25"/>
      <c r="E538" s="25"/>
      <c r="F538" s="25"/>
      <c r="G538" s="25"/>
      <c r="H538" s="27" t="s">
        <v>33</v>
      </c>
      <c r="I538" s="36">
        <f>I537</f>
        <v>861.97999999999956</v>
      </c>
      <c r="J538" s="25"/>
      <c r="K538" s="12"/>
    </row>
    <row r="539" spans="1:11" ht="15.75" thickBot="1" x14ac:dyDescent="0.25">
      <c r="A539" s="37"/>
      <c r="B539" s="38"/>
      <c r="C539" s="38"/>
      <c r="D539" s="38"/>
      <c r="E539" s="38"/>
      <c r="F539" s="38"/>
      <c r="G539" s="38"/>
      <c r="H539" s="38"/>
      <c r="I539" s="38"/>
      <c r="J539" s="38"/>
      <c r="K539" s="30"/>
    </row>
    <row r="540" spans="1:11" ht="15.75" thickBot="1" x14ac:dyDescent="0.25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</row>
    <row r="541" spans="1:11" ht="15.75" thickBot="1" x14ac:dyDescent="0.25">
      <c r="A541" s="4">
        <v>12</v>
      </c>
      <c r="B541" s="5"/>
      <c r="C541" s="5"/>
      <c r="D541" s="5"/>
      <c r="E541" s="5"/>
      <c r="F541" s="5"/>
      <c r="G541" s="5"/>
      <c r="H541" s="5"/>
      <c r="I541" s="5" t="s">
        <v>0</v>
      </c>
      <c r="J541" s="6" t="s">
        <v>17</v>
      </c>
      <c r="K541" s="7"/>
    </row>
    <row r="542" spans="1:11" ht="15.75" thickBot="1" x14ac:dyDescent="0.25">
      <c r="A542" s="8"/>
      <c r="B542" s="9"/>
      <c r="C542" s="9"/>
      <c r="D542" s="9"/>
      <c r="E542" s="9"/>
      <c r="F542" s="9"/>
      <c r="G542" s="9"/>
      <c r="H542" s="9"/>
      <c r="I542" s="9" t="s">
        <v>2</v>
      </c>
      <c r="J542" s="10">
        <v>44210</v>
      </c>
      <c r="K542" s="7"/>
    </row>
    <row r="543" spans="1:11" x14ac:dyDescent="0.2">
      <c r="A543" s="11"/>
      <c r="B543" s="120" t="s">
        <v>3</v>
      </c>
      <c r="C543" s="121"/>
      <c r="D543" s="120" t="s">
        <v>4</v>
      </c>
      <c r="E543" s="121"/>
      <c r="F543" s="120" t="s">
        <v>5</v>
      </c>
      <c r="G543" s="121"/>
      <c r="H543" s="120" t="s">
        <v>6</v>
      </c>
      <c r="I543" s="121"/>
      <c r="J543" s="117" t="s">
        <v>7</v>
      </c>
      <c r="K543" s="12"/>
    </row>
    <row r="544" spans="1:11" ht="15.75" thickBot="1" x14ac:dyDescent="0.25">
      <c r="A544" s="11"/>
      <c r="B544" s="13" t="s">
        <v>8</v>
      </c>
      <c r="C544" s="14" t="s">
        <v>9</v>
      </c>
      <c r="D544" s="13" t="s">
        <v>8</v>
      </c>
      <c r="E544" s="14" t="s">
        <v>9</v>
      </c>
      <c r="F544" s="13" t="s">
        <v>8</v>
      </c>
      <c r="G544" s="14" t="s">
        <v>10</v>
      </c>
      <c r="H544" s="13" t="s">
        <v>8</v>
      </c>
      <c r="I544" s="14" t="s">
        <v>10</v>
      </c>
      <c r="J544" s="118"/>
      <c r="K544" s="12"/>
    </row>
    <row r="545" spans="1:11" x14ac:dyDescent="0.2">
      <c r="A545" s="39" t="s">
        <v>12</v>
      </c>
      <c r="B545" s="15">
        <v>70</v>
      </c>
      <c r="C545" s="16">
        <v>40380</v>
      </c>
      <c r="D545" s="15"/>
      <c r="E545" s="17" t="s">
        <v>63</v>
      </c>
      <c r="F545" s="15">
        <v>2447</v>
      </c>
      <c r="G545" s="17"/>
      <c r="H545" s="8">
        <v>33</v>
      </c>
      <c r="I545" s="20"/>
      <c r="J545" s="18" t="s">
        <v>72</v>
      </c>
      <c r="K545" s="12"/>
    </row>
    <row r="546" spans="1:11" x14ac:dyDescent="0.2">
      <c r="A546" s="39" t="s">
        <v>12</v>
      </c>
      <c r="B546" s="8">
        <v>202</v>
      </c>
      <c r="C546" s="16">
        <f t="shared" ref="C546:C577" si="11">IF(B546&gt;0.005,C545+1,"")</f>
        <v>40381</v>
      </c>
      <c r="D546" s="8"/>
      <c r="E546" s="20"/>
      <c r="F546" s="8"/>
      <c r="G546" s="20"/>
      <c r="H546" s="8">
        <v>632</v>
      </c>
      <c r="I546" s="20"/>
      <c r="J546" s="21" t="s">
        <v>73</v>
      </c>
      <c r="K546" s="12"/>
    </row>
    <row r="547" spans="1:11" x14ac:dyDescent="0.2">
      <c r="A547" s="39" t="s">
        <v>12</v>
      </c>
      <c r="B547" s="8">
        <v>24</v>
      </c>
      <c r="C547" s="16">
        <f t="shared" si="11"/>
        <v>40382</v>
      </c>
      <c r="D547" s="8"/>
      <c r="E547" s="20"/>
      <c r="F547" s="8"/>
      <c r="G547" s="20"/>
      <c r="H547" s="8">
        <v>17</v>
      </c>
      <c r="I547" s="20"/>
      <c r="J547" s="21" t="s">
        <v>74</v>
      </c>
      <c r="K547" s="12"/>
    </row>
    <row r="548" spans="1:11" x14ac:dyDescent="0.2">
      <c r="A548" s="39" t="s">
        <v>12</v>
      </c>
      <c r="B548" s="8">
        <v>48</v>
      </c>
      <c r="C548" s="16">
        <f t="shared" si="11"/>
        <v>40383</v>
      </c>
      <c r="D548" s="8"/>
      <c r="E548" s="20"/>
      <c r="F548" s="8"/>
      <c r="G548" s="20"/>
      <c r="H548" s="8">
        <v>892</v>
      </c>
      <c r="I548" s="20"/>
      <c r="J548" s="21" t="s">
        <v>75</v>
      </c>
      <c r="K548" s="12"/>
    </row>
    <row r="549" spans="1:11" x14ac:dyDescent="0.2">
      <c r="A549" s="39" t="s">
        <v>14</v>
      </c>
      <c r="B549" s="8">
        <v>2859</v>
      </c>
      <c r="C549" s="16">
        <f t="shared" si="11"/>
        <v>40384</v>
      </c>
      <c r="D549" s="8" t="s">
        <v>40</v>
      </c>
      <c r="E549" s="20"/>
      <c r="F549" s="8"/>
      <c r="G549" s="20"/>
      <c r="H549" s="8">
        <v>426</v>
      </c>
      <c r="I549" s="20"/>
      <c r="J549" s="21" t="s">
        <v>76</v>
      </c>
      <c r="K549" s="12"/>
    </row>
    <row r="550" spans="1:11" x14ac:dyDescent="0.2">
      <c r="A550" s="39" t="s">
        <v>14</v>
      </c>
      <c r="B550" s="8">
        <v>816</v>
      </c>
      <c r="C550" s="16">
        <f t="shared" si="11"/>
        <v>40385</v>
      </c>
      <c r="D550" s="8" t="s">
        <v>40</v>
      </c>
      <c r="E550" s="20"/>
      <c r="F550" s="8"/>
      <c r="G550" s="20"/>
      <c r="H550" s="8">
        <v>621</v>
      </c>
      <c r="I550" s="20"/>
      <c r="J550" s="21" t="s">
        <v>77</v>
      </c>
      <c r="K550" s="12"/>
    </row>
    <row r="551" spans="1:11" x14ac:dyDescent="0.2">
      <c r="A551" s="39" t="s">
        <v>12</v>
      </c>
      <c r="B551" s="8">
        <v>110</v>
      </c>
      <c r="C551" s="16">
        <f t="shared" si="11"/>
        <v>40386</v>
      </c>
      <c r="D551" s="8"/>
      <c r="E551" s="20"/>
      <c r="F551" s="8"/>
      <c r="G551" s="20"/>
      <c r="H551" s="8">
        <v>50</v>
      </c>
      <c r="I551" s="20"/>
      <c r="J551" s="21" t="s">
        <v>76</v>
      </c>
      <c r="K551" s="12"/>
    </row>
    <row r="552" spans="1:11" x14ac:dyDescent="0.2">
      <c r="A552" s="39" t="s">
        <v>12</v>
      </c>
      <c r="B552" s="8">
        <v>966</v>
      </c>
      <c r="C552" s="16">
        <f t="shared" si="11"/>
        <v>40387</v>
      </c>
      <c r="D552" s="8"/>
      <c r="E552" s="20"/>
      <c r="F552" s="8"/>
      <c r="G552" s="20"/>
      <c r="H552" s="8"/>
      <c r="I552" s="20"/>
      <c r="J552" s="21"/>
      <c r="K552" s="12"/>
    </row>
    <row r="553" spans="1:11" x14ac:dyDescent="0.2">
      <c r="A553" s="39" t="s">
        <v>12</v>
      </c>
      <c r="B553" s="8">
        <v>10</v>
      </c>
      <c r="C553" s="16">
        <f t="shared" si="11"/>
        <v>40388</v>
      </c>
      <c r="D553" s="8"/>
      <c r="E553" s="20"/>
      <c r="F553" s="8"/>
      <c r="G553" s="20"/>
      <c r="H553" s="8"/>
      <c r="I553" s="20"/>
      <c r="J553" s="21"/>
      <c r="K553" s="12"/>
    </row>
    <row r="554" spans="1:11" x14ac:dyDescent="0.2">
      <c r="A554" s="39" t="s">
        <v>14</v>
      </c>
      <c r="B554" s="8">
        <v>3686</v>
      </c>
      <c r="C554" s="16">
        <f t="shared" si="11"/>
        <v>40389</v>
      </c>
      <c r="D554" s="8" t="s">
        <v>78</v>
      </c>
      <c r="E554" s="20"/>
      <c r="F554" s="8"/>
      <c r="G554" s="20"/>
      <c r="H554" s="8"/>
      <c r="I554" s="20"/>
      <c r="J554" s="21"/>
      <c r="K554" s="12"/>
    </row>
    <row r="555" spans="1:11" x14ac:dyDescent="0.2">
      <c r="A555" s="39" t="s">
        <v>12</v>
      </c>
      <c r="B555" s="8">
        <v>525</v>
      </c>
      <c r="C555" s="16">
        <f t="shared" si="11"/>
        <v>40390</v>
      </c>
      <c r="D555" s="8"/>
      <c r="E555" s="20"/>
      <c r="F555" s="8"/>
      <c r="G555" s="20"/>
      <c r="H555" s="8"/>
      <c r="I555" s="20"/>
      <c r="J555" s="21"/>
      <c r="K555" s="12"/>
    </row>
    <row r="556" spans="1:11" x14ac:dyDescent="0.2">
      <c r="A556" s="39" t="s">
        <v>14</v>
      </c>
      <c r="B556" s="8">
        <v>40</v>
      </c>
      <c r="C556" s="16">
        <f t="shared" si="11"/>
        <v>40391</v>
      </c>
      <c r="D556" s="8" t="s">
        <v>79</v>
      </c>
      <c r="E556" s="20"/>
      <c r="F556" s="8"/>
      <c r="G556" s="20"/>
      <c r="H556" s="8"/>
      <c r="I556" s="20"/>
      <c r="J556" s="21"/>
      <c r="K556" s="12"/>
    </row>
    <row r="557" spans="1:11" x14ac:dyDescent="0.2">
      <c r="A557" s="39" t="s">
        <v>12</v>
      </c>
      <c r="B557" s="8">
        <v>255</v>
      </c>
      <c r="C557" s="16">
        <f t="shared" si="11"/>
        <v>40392</v>
      </c>
      <c r="D557" s="8"/>
      <c r="E557" s="20"/>
      <c r="F557" s="8"/>
      <c r="G557" s="20"/>
      <c r="H557" s="8"/>
      <c r="I557" s="20"/>
      <c r="J557" s="21"/>
      <c r="K557" s="12"/>
    </row>
    <row r="558" spans="1:11" x14ac:dyDescent="0.2">
      <c r="A558" s="39" t="s">
        <v>12</v>
      </c>
      <c r="B558" s="8">
        <v>32</v>
      </c>
      <c r="C558" s="16">
        <f t="shared" si="11"/>
        <v>40393</v>
      </c>
      <c r="D558" s="8"/>
      <c r="E558" s="20"/>
      <c r="F558" s="8"/>
      <c r="G558" s="20"/>
      <c r="H558" s="8"/>
      <c r="I558" s="20"/>
      <c r="J558" s="21"/>
      <c r="K558" s="12"/>
    </row>
    <row r="559" spans="1:11" x14ac:dyDescent="0.2">
      <c r="A559" s="39" t="s">
        <v>12</v>
      </c>
      <c r="B559" s="8">
        <v>41</v>
      </c>
      <c r="C559" s="16">
        <f t="shared" si="11"/>
        <v>40394</v>
      </c>
      <c r="D559" s="8"/>
      <c r="E559" s="20"/>
      <c r="F559" s="8"/>
      <c r="G559" s="20"/>
      <c r="H559" s="8"/>
      <c r="I559" s="20"/>
      <c r="J559" s="21"/>
      <c r="K559" s="12"/>
    </row>
    <row r="560" spans="1:11" x14ac:dyDescent="0.2">
      <c r="A560" s="39" t="s">
        <v>12</v>
      </c>
      <c r="B560" s="8">
        <v>1182.94</v>
      </c>
      <c r="C560" s="16">
        <f t="shared" si="11"/>
        <v>40395</v>
      </c>
      <c r="D560" s="8"/>
      <c r="E560" s="20"/>
      <c r="F560" s="8"/>
      <c r="G560" s="20"/>
      <c r="H560" s="8"/>
      <c r="I560" s="20"/>
      <c r="J560" s="21"/>
      <c r="K560" s="12"/>
    </row>
    <row r="561" spans="1:11" x14ac:dyDescent="0.2">
      <c r="A561" s="39" t="s">
        <v>12</v>
      </c>
      <c r="B561" s="8"/>
      <c r="C561" s="16" t="str">
        <f t="shared" si="11"/>
        <v/>
      </c>
      <c r="D561" s="8"/>
      <c r="E561" s="20"/>
      <c r="F561" s="8"/>
      <c r="G561" s="20"/>
      <c r="H561" s="8"/>
      <c r="I561" s="20"/>
      <c r="J561" s="21"/>
      <c r="K561" s="12"/>
    </row>
    <row r="562" spans="1:11" x14ac:dyDescent="0.2">
      <c r="A562" s="39" t="s">
        <v>12</v>
      </c>
      <c r="B562" s="8"/>
      <c r="C562" s="16" t="str">
        <f t="shared" si="11"/>
        <v/>
      </c>
      <c r="D562" s="8"/>
      <c r="E562" s="20"/>
      <c r="F562" s="8"/>
      <c r="G562" s="20"/>
      <c r="H562" s="8"/>
      <c r="I562" s="20"/>
      <c r="J562" s="21"/>
      <c r="K562" s="12"/>
    </row>
    <row r="563" spans="1:11" x14ac:dyDescent="0.2">
      <c r="A563" s="39" t="s">
        <v>12</v>
      </c>
      <c r="B563" s="8"/>
      <c r="C563" s="16" t="str">
        <f t="shared" si="11"/>
        <v/>
      </c>
      <c r="D563" s="8"/>
      <c r="E563" s="20"/>
      <c r="F563" s="8"/>
      <c r="G563" s="20"/>
      <c r="H563" s="8"/>
      <c r="I563" s="20"/>
      <c r="J563" s="21"/>
      <c r="K563" s="12"/>
    </row>
    <row r="564" spans="1:11" x14ac:dyDescent="0.2">
      <c r="A564" s="39" t="s">
        <v>12</v>
      </c>
      <c r="B564" s="8"/>
      <c r="C564" s="16" t="str">
        <f t="shared" si="11"/>
        <v/>
      </c>
      <c r="D564" s="8"/>
      <c r="E564" s="20"/>
      <c r="F564" s="8"/>
      <c r="G564" s="20"/>
      <c r="H564" s="8"/>
      <c r="I564" s="20"/>
      <c r="J564" s="21"/>
      <c r="K564" s="12"/>
    </row>
    <row r="565" spans="1:11" x14ac:dyDescent="0.2">
      <c r="A565" s="39" t="s">
        <v>12</v>
      </c>
      <c r="B565" s="8"/>
      <c r="C565" s="16" t="str">
        <f t="shared" si="11"/>
        <v/>
      </c>
      <c r="D565" s="8"/>
      <c r="E565" s="20"/>
      <c r="F565" s="8"/>
      <c r="G565" s="20"/>
      <c r="H565" s="8"/>
      <c r="I565" s="20"/>
      <c r="J565" s="21"/>
      <c r="K565" s="12"/>
    </row>
    <row r="566" spans="1:11" x14ac:dyDescent="0.2">
      <c r="A566" s="39" t="s">
        <v>12</v>
      </c>
      <c r="B566" s="8"/>
      <c r="C566" s="16" t="str">
        <f t="shared" si="11"/>
        <v/>
      </c>
      <c r="D566" s="8"/>
      <c r="E566" s="20"/>
      <c r="F566" s="8"/>
      <c r="G566" s="20"/>
      <c r="H566" s="8"/>
      <c r="I566" s="20"/>
      <c r="J566" s="21"/>
      <c r="K566" s="12"/>
    </row>
    <row r="567" spans="1:11" x14ac:dyDescent="0.2">
      <c r="A567" s="39" t="s">
        <v>12</v>
      </c>
      <c r="B567" s="8"/>
      <c r="C567" s="16" t="str">
        <f t="shared" si="11"/>
        <v/>
      </c>
      <c r="D567" s="8"/>
      <c r="E567" s="20"/>
      <c r="F567" s="8"/>
      <c r="G567" s="20"/>
      <c r="H567" s="8"/>
      <c r="I567" s="20"/>
      <c r="J567" s="21"/>
      <c r="K567" s="12"/>
    </row>
    <row r="568" spans="1:11" x14ac:dyDescent="0.2">
      <c r="A568" s="39" t="s">
        <v>12</v>
      </c>
      <c r="B568" s="8"/>
      <c r="C568" s="16" t="str">
        <f t="shared" si="11"/>
        <v/>
      </c>
      <c r="D568" s="8"/>
      <c r="E568" s="20"/>
      <c r="F568" s="8"/>
      <c r="G568" s="20"/>
      <c r="H568" s="8"/>
      <c r="I568" s="20"/>
      <c r="J568" s="21"/>
      <c r="K568" s="12"/>
    </row>
    <row r="569" spans="1:11" x14ac:dyDescent="0.2">
      <c r="A569" s="39" t="s">
        <v>12</v>
      </c>
      <c r="B569" s="8"/>
      <c r="C569" s="16" t="str">
        <f t="shared" si="11"/>
        <v/>
      </c>
      <c r="D569" s="8"/>
      <c r="E569" s="20"/>
      <c r="F569" s="8"/>
      <c r="G569" s="20"/>
      <c r="H569" s="8"/>
      <c r="I569" s="20"/>
      <c r="J569" s="21"/>
      <c r="K569" s="12"/>
    </row>
    <row r="570" spans="1:11" x14ac:dyDescent="0.2">
      <c r="A570" s="39" t="s">
        <v>12</v>
      </c>
      <c r="B570" s="8"/>
      <c r="C570" s="16" t="str">
        <f t="shared" si="11"/>
        <v/>
      </c>
      <c r="D570" s="8"/>
      <c r="E570" s="20"/>
      <c r="F570" s="8"/>
      <c r="G570" s="20"/>
      <c r="H570" s="8"/>
      <c r="I570" s="20"/>
      <c r="J570" s="21"/>
      <c r="K570" s="12"/>
    </row>
    <row r="571" spans="1:11" x14ac:dyDescent="0.2">
      <c r="A571" s="39" t="s">
        <v>12</v>
      </c>
      <c r="B571" s="8"/>
      <c r="C571" s="16" t="str">
        <f t="shared" si="11"/>
        <v/>
      </c>
      <c r="D571" s="8"/>
      <c r="E571" s="20"/>
      <c r="F571" s="8"/>
      <c r="G571" s="20"/>
      <c r="H571" s="8"/>
      <c r="I571" s="20"/>
      <c r="J571" s="21"/>
      <c r="K571" s="12"/>
    </row>
    <row r="572" spans="1:11" x14ac:dyDescent="0.2">
      <c r="A572" s="39" t="s">
        <v>12</v>
      </c>
      <c r="B572" s="8"/>
      <c r="C572" s="16" t="str">
        <f t="shared" si="11"/>
        <v/>
      </c>
      <c r="D572" s="8"/>
      <c r="E572" s="20"/>
      <c r="F572" s="8"/>
      <c r="G572" s="20"/>
      <c r="H572" s="8"/>
      <c r="I572" s="20"/>
      <c r="J572" s="21"/>
      <c r="K572" s="12"/>
    </row>
    <row r="573" spans="1:11" x14ac:dyDescent="0.2">
      <c r="A573" s="39" t="s">
        <v>12</v>
      </c>
      <c r="B573" s="8"/>
      <c r="C573" s="16" t="str">
        <f t="shared" si="11"/>
        <v/>
      </c>
      <c r="D573" s="8"/>
      <c r="E573" s="20"/>
      <c r="F573" s="8"/>
      <c r="G573" s="20"/>
      <c r="H573" s="8"/>
      <c r="I573" s="20"/>
      <c r="J573" s="21"/>
      <c r="K573" s="12"/>
    </row>
    <row r="574" spans="1:11" x14ac:dyDescent="0.2">
      <c r="A574" s="39" t="s">
        <v>12</v>
      </c>
      <c r="B574" s="8"/>
      <c r="C574" s="16" t="str">
        <f t="shared" si="11"/>
        <v/>
      </c>
      <c r="D574" s="8"/>
      <c r="E574" s="20"/>
      <c r="F574" s="8"/>
      <c r="G574" s="20"/>
      <c r="H574" s="8"/>
      <c r="I574" s="20"/>
      <c r="J574" s="21"/>
      <c r="K574" s="12"/>
    </row>
    <row r="575" spans="1:11" x14ac:dyDescent="0.2">
      <c r="A575" s="39" t="s">
        <v>12</v>
      </c>
      <c r="B575" s="8"/>
      <c r="C575" s="16" t="str">
        <f t="shared" si="11"/>
        <v/>
      </c>
      <c r="D575" s="8"/>
      <c r="E575" s="20"/>
      <c r="F575" s="8"/>
      <c r="G575" s="20"/>
      <c r="H575" s="8"/>
      <c r="I575" s="20"/>
      <c r="J575" s="21"/>
      <c r="K575" s="12"/>
    </row>
    <row r="576" spans="1:11" x14ac:dyDescent="0.2">
      <c r="A576" s="39" t="s">
        <v>12</v>
      </c>
      <c r="B576" s="8"/>
      <c r="C576" s="16" t="str">
        <f t="shared" si="11"/>
        <v/>
      </c>
      <c r="D576" s="8"/>
      <c r="E576" s="20"/>
      <c r="F576" s="8"/>
      <c r="G576" s="20"/>
      <c r="H576" s="8"/>
      <c r="I576" s="20"/>
      <c r="J576" s="21"/>
      <c r="K576" s="12"/>
    </row>
    <row r="577" spans="1:11" ht="15.75" thickBot="1" x14ac:dyDescent="0.25">
      <c r="A577" s="39" t="s">
        <v>12</v>
      </c>
      <c r="B577" s="22"/>
      <c r="C577" s="16" t="str">
        <f t="shared" si="11"/>
        <v/>
      </c>
      <c r="D577" s="22"/>
      <c r="E577" s="23"/>
      <c r="F577" s="22"/>
      <c r="G577" s="23"/>
      <c r="H577" s="22"/>
      <c r="I577" s="23"/>
      <c r="J577" s="24"/>
      <c r="K577" s="12"/>
    </row>
    <row r="578" spans="1:11" x14ac:dyDescent="0.2">
      <c r="A578" s="11"/>
      <c r="B578" s="119">
        <f>SUMIF(A545:A577,$O$6,B545:B577)</f>
        <v>3465.94</v>
      </c>
      <c r="C578" s="25"/>
      <c r="D578" s="25"/>
      <c r="E578" s="25"/>
      <c r="F578" s="25"/>
      <c r="G578" s="25"/>
      <c r="H578" s="25"/>
      <c r="I578" s="25"/>
      <c r="J578" s="25"/>
      <c r="K578" s="12"/>
    </row>
    <row r="579" spans="1:11" ht="15.75" thickBot="1" x14ac:dyDescent="0.25">
      <c r="A579" s="11"/>
      <c r="B579" s="107"/>
      <c r="C579" s="25"/>
      <c r="D579" s="25"/>
      <c r="E579" s="25"/>
      <c r="F579" s="25"/>
      <c r="G579" s="25"/>
      <c r="H579" s="25"/>
      <c r="I579" s="25"/>
      <c r="J579" s="25"/>
      <c r="K579" s="12"/>
    </row>
    <row r="580" spans="1:11" ht="15.75" thickBot="1" x14ac:dyDescent="0.25">
      <c r="A580" s="11"/>
      <c r="B580" s="25"/>
      <c r="C580" s="25"/>
      <c r="D580" s="25"/>
      <c r="E580" s="25"/>
      <c r="F580" s="25"/>
      <c r="G580" s="25"/>
      <c r="H580" s="25"/>
      <c r="I580" s="25"/>
      <c r="J580" s="25"/>
      <c r="K580" s="12"/>
    </row>
    <row r="581" spans="1:11" ht="15.75" thickBot="1" x14ac:dyDescent="0.25">
      <c r="A581" s="11"/>
      <c r="B581" s="25"/>
      <c r="C581" s="25"/>
      <c r="D581" s="25"/>
      <c r="E581" s="25"/>
      <c r="F581" s="25"/>
      <c r="G581" s="25"/>
      <c r="H581" s="108" t="s">
        <v>20</v>
      </c>
      <c r="I581" s="109"/>
      <c r="J581" s="26"/>
      <c r="K581" s="12"/>
    </row>
    <row r="582" spans="1:11" ht="15.75" thickBot="1" x14ac:dyDescent="0.25">
      <c r="A582" s="11"/>
      <c r="B582" s="27" t="s">
        <v>3</v>
      </c>
      <c r="C582" s="27" t="s">
        <v>5</v>
      </c>
      <c r="D582" s="27" t="s">
        <v>21</v>
      </c>
      <c r="E582" s="27" t="s">
        <v>22</v>
      </c>
      <c r="F582" s="27" t="s">
        <v>23</v>
      </c>
      <c r="G582" s="25"/>
      <c r="H582" s="28" t="s">
        <v>24</v>
      </c>
      <c r="I582" s="28">
        <f>I538</f>
        <v>861.97999999999956</v>
      </c>
      <c r="J582" s="28"/>
      <c r="K582" s="12"/>
    </row>
    <row r="583" spans="1:11" ht="15.75" thickBot="1" x14ac:dyDescent="0.25">
      <c r="A583" s="11"/>
      <c r="B583" s="29">
        <f>B578</f>
        <v>3465.94</v>
      </c>
      <c r="C583" s="27">
        <f>SUM(F545:F577)</f>
        <v>2447</v>
      </c>
      <c r="D583" s="27">
        <f>B583+C583</f>
        <v>5912.9400000000005</v>
      </c>
      <c r="E583" s="27">
        <f>SUM(H545:H577)</f>
        <v>2671</v>
      </c>
      <c r="F583" s="30">
        <f>D583-E583</f>
        <v>3241.9400000000005</v>
      </c>
      <c r="G583" s="25"/>
      <c r="H583" s="31" t="s">
        <v>25</v>
      </c>
      <c r="I583" s="31">
        <f>F585</f>
        <v>346.07000000000062</v>
      </c>
      <c r="J583" s="31"/>
      <c r="K583" s="12"/>
    </row>
    <row r="584" spans="1:11" ht="15.75" thickBot="1" x14ac:dyDescent="0.25">
      <c r="A584" s="11"/>
      <c r="B584" s="27" t="s">
        <v>26</v>
      </c>
      <c r="C584" s="27" t="s">
        <v>27</v>
      </c>
      <c r="D584" s="27" t="s">
        <v>28</v>
      </c>
      <c r="E584" s="27" t="s">
        <v>29</v>
      </c>
      <c r="F584" s="27" t="s">
        <v>25</v>
      </c>
      <c r="G584" s="25"/>
      <c r="H584" s="31" t="s">
        <v>30</v>
      </c>
      <c r="I584" s="31">
        <f>I582+I583</f>
        <v>1208.0500000000002</v>
      </c>
      <c r="J584" s="31"/>
      <c r="K584" s="12"/>
    </row>
    <row r="585" spans="1:11" ht="15.75" thickBot="1" x14ac:dyDescent="0.25">
      <c r="A585" s="11"/>
      <c r="B585" s="29">
        <f>F583</f>
        <v>3241.9400000000005</v>
      </c>
      <c r="C585" s="32"/>
      <c r="D585" s="32"/>
      <c r="E585" s="32">
        <v>2895.87</v>
      </c>
      <c r="F585" s="30">
        <f>B585-(C585+D585+E585)</f>
        <v>346.07000000000062</v>
      </c>
      <c r="G585" s="25"/>
      <c r="H585" s="31" t="s">
        <v>31</v>
      </c>
      <c r="I585" s="33"/>
      <c r="J585" s="33" t="s">
        <v>35</v>
      </c>
      <c r="K585" s="12"/>
    </row>
    <row r="586" spans="1:11" ht="15.75" thickBot="1" x14ac:dyDescent="0.25">
      <c r="A586" s="11"/>
      <c r="B586" s="25"/>
      <c r="C586" s="25"/>
      <c r="D586" s="25"/>
      <c r="E586" s="25"/>
      <c r="F586" s="25"/>
      <c r="G586" s="25"/>
      <c r="H586" s="34" t="s">
        <v>32</v>
      </c>
      <c r="I586" s="34">
        <f>I584-I585</f>
        <v>1208.0500000000002</v>
      </c>
      <c r="J586" s="35"/>
      <c r="K586" s="12"/>
    </row>
    <row r="587" spans="1:11" ht="15.75" thickBot="1" x14ac:dyDescent="0.25">
      <c r="A587" s="11"/>
      <c r="B587" s="25"/>
      <c r="C587" s="25"/>
      <c r="D587" s="25"/>
      <c r="E587" s="25"/>
      <c r="F587" s="25"/>
      <c r="G587" s="25"/>
      <c r="H587" s="27" t="s">
        <v>33</v>
      </c>
      <c r="I587" s="36">
        <f>I586</f>
        <v>1208.0500000000002</v>
      </c>
      <c r="J587" s="25"/>
      <c r="K587" s="12"/>
    </row>
    <row r="588" spans="1:11" ht="15.75" thickBot="1" x14ac:dyDescent="0.25">
      <c r="A588" s="37"/>
      <c r="B588" s="38"/>
      <c r="C588" s="38"/>
      <c r="D588" s="38"/>
      <c r="E588" s="38"/>
      <c r="F588" s="38"/>
      <c r="G588" s="38"/>
      <c r="H588" s="38"/>
      <c r="I588" s="38"/>
      <c r="J588" s="38"/>
      <c r="K588" s="30"/>
    </row>
    <row r="589" spans="1:11" ht="15.75" thickBot="1" x14ac:dyDescent="0.25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</row>
    <row r="590" spans="1:11" ht="15.75" thickBot="1" x14ac:dyDescent="0.25">
      <c r="A590" s="4">
        <v>13</v>
      </c>
      <c r="B590" s="5"/>
      <c r="C590" s="5"/>
      <c r="D590" s="5"/>
      <c r="E590" s="5"/>
      <c r="F590" s="5"/>
      <c r="G590" s="5"/>
      <c r="H590" s="5"/>
      <c r="I590" s="5" t="s">
        <v>0</v>
      </c>
      <c r="J590" s="6" t="s">
        <v>1</v>
      </c>
      <c r="K590" s="7"/>
    </row>
    <row r="591" spans="1:11" ht="15.75" thickBot="1" x14ac:dyDescent="0.25">
      <c r="A591" s="8"/>
      <c r="B591" s="9"/>
      <c r="C591" s="9"/>
      <c r="D591" s="9"/>
      <c r="E591" s="9"/>
      <c r="F591" s="9"/>
      <c r="G591" s="9"/>
      <c r="H591" s="9"/>
      <c r="I591" s="9" t="s">
        <v>2</v>
      </c>
      <c r="J591" s="10">
        <v>44212</v>
      </c>
      <c r="K591" s="7"/>
    </row>
    <row r="592" spans="1:11" x14ac:dyDescent="0.2">
      <c r="A592" s="11"/>
      <c r="B592" s="120" t="s">
        <v>3</v>
      </c>
      <c r="C592" s="121"/>
      <c r="D592" s="120" t="s">
        <v>4</v>
      </c>
      <c r="E592" s="121"/>
      <c r="F592" s="120" t="s">
        <v>5</v>
      </c>
      <c r="G592" s="121"/>
      <c r="H592" s="120" t="s">
        <v>6</v>
      </c>
      <c r="I592" s="121"/>
      <c r="J592" s="117" t="s">
        <v>7</v>
      </c>
      <c r="K592" s="12"/>
    </row>
    <row r="593" spans="1:11" ht="15.75" thickBot="1" x14ac:dyDescent="0.25">
      <c r="A593" s="11"/>
      <c r="B593" s="13" t="s">
        <v>8</v>
      </c>
      <c r="C593" s="14" t="s">
        <v>9</v>
      </c>
      <c r="D593" s="13" t="s">
        <v>8</v>
      </c>
      <c r="E593" s="14" t="s">
        <v>9</v>
      </c>
      <c r="F593" s="13" t="s">
        <v>8</v>
      </c>
      <c r="G593" s="14" t="s">
        <v>10</v>
      </c>
      <c r="H593" s="13" t="s">
        <v>8</v>
      </c>
      <c r="I593" s="14" t="s">
        <v>10</v>
      </c>
      <c r="J593" s="118"/>
      <c r="K593" s="12"/>
    </row>
    <row r="594" spans="1:11" x14ac:dyDescent="0.2">
      <c r="A594" s="39" t="s">
        <v>12</v>
      </c>
      <c r="B594" s="44">
        <v>14</v>
      </c>
      <c r="C594" s="16">
        <v>40396</v>
      </c>
      <c r="D594" s="15"/>
      <c r="E594" s="8" t="s">
        <v>40</v>
      </c>
      <c r="F594" s="15">
        <v>298</v>
      </c>
      <c r="G594" s="17">
        <v>40237</v>
      </c>
      <c r="H594" s="8">
        <v>425.5</v>
      </c>
      <c r="I594" s="20">
        <v>21001935</v>
      </c>
      <c r="J594" s="18" t="s">
        <v>80</v>
      </c>
      <c r="K594" s="12"/>
    </row>
    <row r="595" spans="1:11" x14ac:dyDescent="0.2">
      <c r="A595" s="39" t="s">
        <v>12</v>
      </c>
      <c r="B595" s="45">
        <v>297</v>
      </c>
      <c r="C595" s="16">
        <f t="shared" ref="C595:C626" si="12">IF(B595&gt;0.005,C594+1,"")</f>
        <v>40397</v>
      </c>
      <c r="D595" s="8"/>
      <c r="E595" s="8" t="s">
        <v>40</v>
      </c>
      <c r="F595" s="8">
        <v>313</v>
      </c>
      <c r="G595" s="20">
        <v>40238</v>
      </c>
      <c r="H595" s="8"/>
      <c r="I595" s="20"/>
      <c r="J595" s="21"/>
      <c r="K595" s="12"/>
    </row>
    <row r="596" spans="1:11" x14ac:dyDescent="0.2">
      <c r="A596" s="39" t="s">
        <v>12</v>
      </c>
      <c r="B596" s="45">
        <v>170.2</v>
      </c>
      <c r="C596" s="16">
        <f t="shared" si="12"/>
        <v>40398</v>
      </c>
      <c r="D596" s="8"/>
      <c r="E596" s="8" t="s">
        <v>40</v>
      </c>
      <c r="F596" s="8">
        <v>621</v>
      </c>
      <c r="G596" s="20">
        <v>40244</v>
      </c>
      <c r="H596" s="8"/>
      <c r="I596" s="20"/>
      <c r="J596" s="21"/>
      <c r="K596" s="12"/>
    </row>
    <row r="597" spans="1:11" x14ac:dyDescent="0.2">
      <c r="A597" s="39" t="s">
        <v>14</v>
      </c>
      <c r="B597" s="45">
        <v>28.75</v>
      </c>
      <c r="C597" s="16">
        <f t="shared" si="12"/>
        <v>40399</v>
      </c>
      <c r="D597" s="8" t="s">
        <v>40</v>
      </c>
      <c r="E597" s="8" t="s">
        <v>40</v>
      </c>
      <c r="F597" s="8">
        <v>58</v>
      </c>
      <c r="G597" s="20">
        <v>40253</v>
      </c>
      <c r="H597" s="8"/>
      <c r="I597" s="20"/>
      <c r="J597" s="21"/>
      <c r="K597" s="12"/>
    </row>
    <row r="598" spans="1:11" x14ac:dyDescent="0.2">
      <c r="A598" s="39" t="s">
        <v>14</v>
      </c>
      <c r="B598" s="45">
        <v>728</v>
      </c>
      <c r="C598" s="16">
        <f t="shared" si="12"/>
        <v>40400</v>
      </c>
      <c r="D598" s="8" t="s">
        <v>40</v>
      </c>
      <c r="E598" s="8" t="s">
        <v>40</v>
      </c>
      <c r="F598" s="8">
        <v>152</v>
      </c>
      <c r="G598" s="20">
        <v>40269</v>
      </c>
      <c r="H598" s="8"/>
      <c r="I598" s="20"/>
      <c r="J598" s="21"/>
      <c r="K598" s="12"/>
    </row>
    <row r="599" spans="1:11" x14ac:dyDescent="0.2">
      <c r="A599" s="39" t="s">
        <v>12</v>
      </c>
      <c r="B599" s="45">
        <v>341</v>
      </c>
      <c r="C599" s="16">
        <f t="shared" si="12"/>
        <v>40401</v>
      </c>
      <c r="D599" s="8"/>
      <c r="E599" s="8" t="s">
        <v>40</v>
      </c>
      <c r="F599" s="8">
        <v>73</v>
      </c>
      <c r="G599" s="20">
        <v>40289</v>
      </c>
      <c r="H599" s="8"/>
      <c r="I599" s="20"/>
      <c r="J599" s="21"/>
      <c r="K599" s="12"/>
    </row>
    <row r="600" spans="1:11" x14ac:dyDescent="0.2">
      <c r="A600" s="39" t="s">
        <v>12</v>
      </c>
      <c r="B600" s="45">
        <v>158</v>
      </c>
      <c r="C600" s="16">
        <f t="shared" si="12"/>
        <v>40402</v>
      </c>
      <c r="D600" s="8"/>
      <c r="E600" s="20" t="s">
        <v>63</v>
      </c>
      <c r="F600" s="8">
        <v>600</v>
      </c>
      <c r="G600" s="20"/>
      <c r="H600" s="8"/>
      <c r="I600" s="20"/>
      <c r="J600" s="21"/>
      <c r="K600" s="12"/>
    </row>
    <row r="601" spans="1:11" x14ac:dyDescent="0.2">
      <c r="A601" s="39" t="s">
        <v>14</v>
      </c>
      <c r="B601" s="45">
        <v>968</v>
      </c>
      <c r="C601" s="16">
        <f t="shared" si="12"/>
        <v>40403</v>
      </c>
      <c r="D601" s="8" t="s">
        <v>81</v>
      </c>
      <c r="E601" s="20"/>
      <c r="F601" s="8"/>
      <c r="G601" s="20"/>
      <c r="H601" s="8"/>
      <c r="I601" s="20"/>
      <c r="J601" s="21"/>
      <c r="K601" s="12"/>
    </row>
    <row r="602" spans="1:11" x14ac:dyDescent="0.2">
      <c r="A602" s="39" t="s">
        <v>12</v>
      </c>
      <c r="B602" s="45">
        <v>51.27</v>
      </c>
      <c r="C602" s="16">
        <f t="shared" si="12"/>
        <v>40404</v>
      </c>
      <c r="D602" s="8"/>
      <c r="E602" s="20"/>
      <c r="F602" s="8"/>
      <c r="G602" s="20"/>
      <c r="H602" s="8"/>
      <c r="I602" s="20"/>
      <c r="J602" s="21"/>
      <c r="K602" s="12"/>
    </row>
    <row r="603" spans="1:11" x14ac:dyDescent="0.2">
      <c r="A603" s="39" t="s">
        <v>12</v>
      </c>
      <c r="B603" s="45">
        <v>9</v>
      </c>
      <c r="C603" s="16">
        <f t="shared" si="12"/>
        <v>40405</v>
      </c>
      <c r="D603" s="8"/>
      <c r="E603" s="20"/>
      <c r="F603" s="8"/>
      <c r="G603" s="20"/>
      <c r="H603" s="8"/>
      <c r="I603" s="20"/>
      <c r="J603" s="21"/>
      <c r="K603" s="12"/>
    </row>
    <row r="604" spans="1:11" x14ac:dyDescent="0.2">
      <c r="A604" s="39" t="s">
        <v>12</v>
      </c>
      <c r="B604" s="45">
        <v>32</v>
      </c>
      <c r="C604" s="16">
        <f t="shared" si="12"/>
        <v>40406</v>
      </c>
      <c r="D604" s="8"/>
      <c r="E604" s="20"/>
      <c r="F604" s="8"/>
      <c r="G604" s="20"/>
      <c r="H604" s="8"/>
      <c r="I604" s="20"/>
      <c r="J604" s="21"/>
      <c r="K604" s="12"/>
    </row>
    <row r="605" spans="1:11" x14ac:dyDescent="0.2">
      <c r="A605" s="39" t="s">
        <v>12</v>
      </c>
      <c r="B605" s="45">
        <v>970.72</v>
      </c>
      <c r="C605" s="16">
        <f t="shared" si="12"/>
        <v>40407</v>
      </c>
      <c r="D605" s="8"/>
      <c r="E605" s="20"/>
      <c r="F605" s="8"/>
      <c r="G605" s="20"/>
      <c r="H605" s="8"/>
      <c r="I605" s="20"/>
      <c r="J605" s="21"/>
      <c r="K605" s="12"/>
    </row>
    <row r="606" spans="1:11" x14ac:dyDescent="0.2">
      <c r="A606" s="39" t="s">
        <v>12</v>
      </c>
      <c r="B606" s="45">
        <v>10</v>
      </c>
      <c r="C606" s="16">
        <f t="shared" si="12"/>
        <v>40408</v>
      </c>
      <c r="D606" s="8"/>
      <c r="E606" s="20"/>
      <c r="F606" s="8"/>
      <c r="G606" s="20"/>
      <c r="H606" s="8"/>
      <c r="I606" s="20"/>
      <c r="J606" s="21"/>
      <c r="K606" s="12"/>
    </row>
    <row r="607" spans="1:11" x14ac:dyDescent="0.2">
      <c r="A607" s="39" t="s">
        <v>12</v>
      </c>
      <c r="B607" s="45">
        <v>217</v>
      </c>
      <c r="C607" s="16">
        <f t="shared" si="12"/>
        <v>40409</v>
      </c>
      <c r="D607" s="8"/>
      <c r="E607" s="20"/>
      <c r="F607" s="8"/>
      <c r="G607" s="20"/>
      <c r="H607" s="8"/>
      <c r="I607" s="20"/>
      <c r="J607" s="21"/>
      <c r="K607" s="12"/>
    </row>
    <row r="608" spans="1:11" x14ac:dyDescent="0.2">
      <c r="A608" s="39" t="s">
        <v>12</v>
      </c>
      <c r="B608" s="45">
        <v>115</v>
      </c>
      <c r="C608" s="16">
        <f t="shared" si="12"/>
        <v>40410</v>
      </c>
      <c r="D608" s="8"/>
      <c r="E608" s="20"/>
      <c r="F608" s="8"/>
      <c r="G608" s="20"/>
      <c r="H608" s="8"/>
      <c r="I608" s="20"/>
      <c r="J608" s="21"/>
      <c r="K608" s="12"/>
    </row>
    <row r="609" spans="1:11" x14ac:dyDescent="0.2">
      <c r="A609" s="39" t="s">
        <v>12</v>
      </c>
      <c r="B609" s="8"/>
      <c r="C609" s="16" t="str">
        <f t="shared" si="12"/>
        <v/>
      </c>
      <c r="D609" s="8"/>
      <c r="E609" s="20"/>
      <c r="F609" s="8"/>
      <c r="G609" s="20"/>
      <c r="H609" s="8"/>
      <c r="I609" s="20"/>
      <c r="J609" s="21"/>
      <c r="K609" s="12"/>
    </row>
    <row r="610" spans="1:11" x14ac:dyDescent="0.2">
      <c r="A610" s="39" t="s">
        <v>12</v>
      </c>
      <c r="B610" s="8"/>
      <c r="C610" s="16" t="str">
        <f t="shared" si="12"/>
        <v/>
      </c>
      <c r="D610" s="8"/>
      <c r="E610" s="20"/>
      <c r="F610" s="8"/>
      <c r="G610" s="20"/>
      <c r="H610" s="8"/>
      <c r="I610" s="20"/>
      <c r="J610" s="21"/>
      <c r="K610" s="12"/>
    </row>
    <row r="611" spans="1:11" x14ac:dyDescent="0.2">
      <c r="A611" s="39" t="s">
        <v>12</v>
      </c>
      <c r="B611" s="8"/>
      <c r="C611" s="16" t="str">
        <f t="shared" si="12"/>
        <v/>
      </c>
      <c r="D611" s="8"/>
      <c r="E611" s="20"/>
      <c r="F611" s="8"/>
      <c r="G611" s="20"/>
      <c r="H611" s="8"/>
      <c r="I611" s="20"/>
      <c r="J611" s="21"/>
      <c r="K611" s="12"/>
    </row>
    <row r="612" spans="1:11" x14ac:dyDescent="0.2">
      <c r="A612" s="39" t="s">
        <v>12</v>
      </c>
      <c r="B612" s="8"/>
      <c r="C612" s="16" t="str">
        <f t="shared" si="12"/>
        <v/>
      </c>
      <c r="D612" s="8"/>
      <c r="E612" s="20"/>
      <c r="F612" s="8"/>
      <c r="G612" s="20"/>
      <c r="H612" s="8"/>
      <c r="I612" s="20"/>
      <c r="J612" s="21"/>
      <c r="K612" s="12"/>
    </row>
    <row r="613" spans="1:11" x14ac:dyDescent="0.2">
      <c r="A613" s="39" t="s">
        <v>12</v>
      </c>
      <c r="B613" s="8"/>
      <c r="C613" s="16" t="str">
        <f t="shared" si="12"/>
        <v/>
      </c>
      <c r="D613" s="8"/>
      <c r="E613" s="20"/>
      <c r="F613" s="8"/>
      <c r="G613" s="20"/>
      <c r="H613" s="8"/>
      <c r="I613" s="20"/>
      <c r="J613" s="21"/>
      <c r="K613" s="12"/>
    </row>
    <row r="614" spans="1:11" x14ac:dyDescent="0.2">
      <c r="A614" s="39" t="s">
        <v>12</v>
      </c>
      <c r="B614" s="8"/>
      <c r="C614" s="16" t="str">
        <f t="shared" si="12"/>
        <v/>
      </c>
      <c r="D614" s="8"/>
      <c r="E614" s="20"/>
      <c r="F614" s="8"/>
      <c r="G614" s="20"/>
      <c r="H614" s="8"/>
      <c r="I614" s="20"/>
      <c r="J614" s="21"/>
      <c r="K614" s="12"/>
    </row>
    <row r="615" spans="1:11" x14ac:dyDescent="0.2">
      <c r="A615" s="39" t="s">
        <v>12</v>
      </c>
      <c r="B615" s="8"/>
      <c r="C615" s="16" t="str">
        <f t="shared" si="12"/>
        <v/>
      </c>
      <c r="D615" s="8"/>
      <c r="E615" s="20"/>
      <c r="F615" s="8"/>
      <c r="G615" s="20"/>
      <c r="H615" s="8"/>
      <c r="I615" s="20"/>
      <c r="J615" s="21"/>
      <c r="K615" s="12"/>
    </row>
    <row r="616" spans="1:11" x14ac:dyDescent="0.2">
      <c r="A616" s="39" t="s">
        <v>12</v>
      </c>
      <c r="B616" s="8"/>
      <c r="C616" s="16" t="str">
        <f t="shared" si="12"/>
        <v/>
      </c>
      <c r="D616" s="8"/>
      <c r="E616" s="20"/>
      <c r="F616" s="8"/>
      <c r="G616" s="20"/>
      <c r="H616" s="8"/>
      <c r="I616" s="20"/>
      <c r="J616" s="21"/>
      <c r="K616" s="12"/>
    </row>
    <row r="617" spans="1:11" x14ac:dyDescent="0.2">
      <c r="A617" s="39" t="s">
        <v>12</v>
      </c>
      <c r="B617" s="8"/>
      <c r="C617" s="16" t="str">
        <f t="shared" si="12"/>
        <v/>
      </c>
      <c r="D617" s="8"/>
      <c r="E617" s="20"/>
      <c r="F617" s="8"/>
      <c r="G617" s="20"/>
      <c r="H617" s="8"/>
      <c r="I617" s="20"/>
      <c r="J617" s="21"/>
      <c r="K617" s="12"/>
    </row>
    <row r="618" spans="1:11" x14ac:dyDescent="0.2">
      <c r="A618" s="39" t="s">
        <v>12</v>
      </c>
      <c r="B618" s="8"/>
      <c r="C618" s="16" t="str">
        <f t="shared" si="12"/>
        <v/>
      </c>
      <c r="D618" s="8"/>
      <c r="E618" s="20"/>
      <c r="F618" s="8"/>
      <c r="G618" s="20"/>
      <c r="H618" s="8"/>
      <c r="I618" s="20"/>
      <c r="J618" s="21"/>
      <c r="K618" s="12"/>
    </row>
    <row r="619" spans="1:11" x14ac:dyDescent="0.2">
      <c r="A619" s="39" t="s">
        <v>12</v>
      </c>
      <c r="B619" s="8"/>
      <c r="C619" s="16" t="str">
        <f t="shared" si="12"/>
        <v/>
      </c>
      <c r="D619" s="8"/>
      <c r="E619" s="20"/>
      <c r="F619" s="8"/>
      <c r="G619" s="20"/>
      <c r="H619" s="8"/>
      <c r="I619" s="20"/>
      <c r="J619" s="21"/>
      <c r="K619" s="12"/>
    </row>
    <row r="620" spans="1:11" x14ac:dyDescent="0.2">
      <c r="A620" s="39" t="s">
        <v>12</v>
      </c>
      <c r="B620" s="8"/>
      <c r="C620" s="16" t="str">
        <f t="shared" si="12"/>
        <v/>
      </c>
      <c r="D620" s="8"/>
      <c r="E620" s="20"/>
      <c r="F620" s="8"/>
      <c r="G620" s="20"/>
      <c r="H620" s="8"/>
      <c r="I620" s="20"/>
      <c r="J620" s="21"/>
      <c r="K620" s="12"/>
    </row>
    <row r="621" spans="1:11" x14ac:dyDescent="0.2">
      <c r="A621" s="39" t="s">
        <v>12</v>
      </c>
      <c r="B621" s="8"/>
      <c r="C621" s="16" t="str">
        <f t="shared" si="12"/>
        <v/>
      </c>
      <c r="D621" s="8"/>
      <c r="E621" s="20"/>
      <c r="F621" s="8"/>
      <c r="G621" s="20"/>
      <c r="H621" s="8"/>
      <c r="I621" s="20"/>
      <c r="J621" s="21"/>
      <c r="K621" s="12"/>
    </row>
    <row r="622" spans="1:11" x14ac:dyDescent="0.2">
      <c r="A622" s="39" t="s">
        <v>12</v>
      </c>
      <c r="B622" s="8"/>
      <c r="C622" s="16" t="str">
        <f t="shared" si="12"/>
        <v/>
      </c>
      <c r="D622" s="8"/>
      <c r="E622" s="20"/>
      <c r="F622" s="8"/>
      <c r="G622" s="20"/>
      <c r="H622" s="8"/>
      <c r="I622" s="20"/>
      <c r="J622" s="21"/>
      <c r="K622" s="12"/>
    </row>
    <row r="623" spans="1:11" x14ac:dyDescent="0.2">
      <c r="A623" s="39" t="s">
        <v>12</v>
      </c>
      <c r="B623" s="8"/>
      <c r="C623" s="16" t="str">
        <f t="shared" si="12"/>
        <v/>
      </c>
      <c r="D623" s="8"/>
      <c r="E623" s="20"/>
      <c r="F623" s="8"/>
      <c r="G623" s="20"/>
      <c r="H623" s="8"/>
      <c r="I623" s="20"/>
      <c r="J623" s="21"/>
      <c r="K623" s="12"/>
    </row>
    <row r="624" spans="1:11" x14ac:dyDescent="0.2">
      <c r="A624" s="39" t="s">
        <v>12</v>
      </c>
      <c r="B624" s="8"/>
      <c r="C624" s="16" t="str">
        <f t="shared" si="12"/>
        <v/>
      </c>
      <c r="D624" s="8"/>
      <c r="E624" s="20"/>
      <c r="F624" s="8"/>
      <c r="G624" s="20"/>
      <c r="H624" s="8"/>
      <c r="I624" s="20"/>
      <c r="J624" s="21"/>
      <c r="K624" s="12"/>
    </row>
    <row r="625" spans="1:11" x14ac:dyDescent="0.2">
      <c r="A625" s="39" t="s">
        <v>12</v>
      </c>
      <c r="B625" s="8"/>
      <c r="C625" s="16" t="str">
        <f t="shared" si="12"/>
        <v/>
      </c>
      <c r="D625" s="8"/>
      <c r="E625" s="20"/>
      <c r="F625" s="8"/>
      <c r="G625" s="20"/>
      <c r="H625" s="8"/>
      <c r="I625" s="20"/>
      <c r="J625" s="21"/>
      <c r="K625" s="12"/>
    </row>
    <row r="626" spans="1:11" ht="15.75" thickBot="1" x14ac:dyDescent="0.25">
      <c r="A626" s="39" t="s">
        <v>12</v>
      </c>
      <c r="B626" s="22"/>
      <c r="C626" s="16" t="str">
        <f t="shared" si="12"/>
        <v/>
      </c>
      <c r="D626" s="22"/>
      <c r="E626" s="23"/>
      <c r="F626" s="22"/>
      <c r="G626" s="23"/>
      <c r="H626" s="22"/>
      <c r="I626" s="23"/>
      <c r="J626" s="24"/>
      <c r="K626" s="12"/>
    </row>
    <row r="627" spans="1:11" x14ac:dyDescent="0.2">
      <c r="A627" s="11"/>
      <c r="B627" s="119">
        <f>SUMIF(A594:A626,$O$6,B594:B626)</f>
        <v>2385.19</v>
      </c>
      <c r="C627" s="25"/>
      <c r="D627" s="25"/>
      <c r="E627" s="25"/>
      <c r="F627" s="25"/>
      <c r="G627" s="25"/>
      <c r="H627" s="25"/>
      <c r="I627" s="25"/>
      <c r="J627" s="25"/>
      <c r="K627" s="12"/>
    </row>
    <row r="628" spans="1:11" ht="15.75" thickBot="1" x14ac:dyDescent="0.25">
      <c r="A628" s="11"/>
      <c r="B628" s="107"/>
      <c r="C628" s="25"/>
      <c r="D628" s="25"/>
      <c r="E628" s="25"/>
      <c r="F628" s="25"/>
      <c r="G628" s="25"/>
      <c r="H628" s="25"/>
      <c r="I628" s="25"/>
      <c r="J628" s="25"/>
      <c r="K628" s="12"/>
    </row>
    <row r="629" spans="1:11" ht="15.75" thickBot="1" x14ac:dyDescent="0.25">
      <c r="A629" s="11"/>
      <c r="B629" s="25"/>
      <c r="C629" s="25"/>
      <c r="D629" s="25"/>
      <c r="E629" s="25"/>
      <c r="F629" s="25"/>
      <c r="G629" s="25"/>
      <c r="H629" s="25"/>
      <c r="I629" s="25"/>
      <c r="J629" s="25"/>
      <c r="K629" s="12"/>
    </row>
    <row r="630" spans="1:11" ht="15.75" thickBot="1" x14ac:dyDescent="0.25">
      <c r="A630" s="11"/>
      <c r="B630" s="25"/>
      <c r="C630" s="25"/>
      <c r="D630" s="25"/>
      <c r="E630" s="25"/>
      <c r="F630" s="25"/>
      <c r="G630" s="25"/>
      <c r="H630" s="108" t="s">
        <v>20</v>
      </c>
      <c r="I630" s="109"/>
      <c r="J630" s="26"/>
      <c r="K630" s="12"/>
    </row>
    <row r="631" spans="1:11" ht="15.75" thickBot="1" x14ac:dyDescent="0.25">
      <c r="A631" s="11"/>
      <c r="B631" s="27" t="s">
        <v>3</v>
      </c>
      <c r="C631" s="27" t="s">
        <v>5</v>
      </c>
      <c r="D631" s="27" t="s">
        <v>21</v>
      </c>
      <c r="E631" s="27" t="s">
        <v>22</v>
      </c>
      <c r="F631" s="27" t="s">
        <v>23</v>
      </c>
      <c r="G631" s="25"/>
      <c r="H631" s="28" t="s">
        <v>24</v>
      </c>
      <c r="I631" s="28">
        <f>I587</f>
        <v>1208.0500000000002</v>
      </c>
      <c r="J631" s="28"/>
      <c r="K631" s="12"/>
    </row>
    <row r="632" spans="1:11" ht="15.75" thickBot="1" x14ac:dyDescent="0.25">
      <c r="A632" s="11"/>
      <c r="B632" s="29">
        <f>B627</f>
        <v>2385.19</v>
      </c>
      <c r="C632" s="27">
        <f>SUM(F594:F626)</f>
        <v>2115</v>
      </c>
      <c r="D632" s="27">
        <f>B632+C632</f>
        <v>4500.1900000000005</v>
      </c>
      <c r="E632" s="27">
        <f>SUM(H594:H626)</f>
        <v>425.5</v>
      </c>
      <c r="F632" s="30">
        <f>D632-E632</f>
        <v>4074.6900000000005</v>
      </c>
      <c r="G632" s="25"/>
      <c r="H632" s="31" t="s">
        <v>25</v>
      </c>
      <c r="I632" s="31">
        <f>F634</f>
        <v>2818.7700000000004</v>
      </c>
      <c r="J632" s="31"/>
      <c r="K632" s="12"/>
    </row>
    <row r="633" spans="1:11" ht="15.75" thickBot="1" x14ac:dyDescent="0.25">
      <c r="A633" s="11"/>
      <c r="B633" s="27" t="s">
        <v>26</v>
      </c>
      <c r="C633" s="27" t="s">
        <v>27</v>
      </c>
      <c r="D633" s="27" t="s">
        <v>28</v>
      </c>
      <c r="E633" s="27" t="s">
        <v>29</v>
      </c>
      <c r="F633" s="27" t="s">
        <v>25</v>
      </c>
      <c r="G633" s="25"/>
      <c r="H633" s="31" t="s">
        <v>30</v>
      </c>
      <c r="I633" s="31">
        <f>I631+I632</f>
        <v>4026.8200000000006</v>
      </c>
      <c r="J633" s="31"/>
      <c r="K633" s="12"/>
    </row>
    <row r="634" spans="1:11" ht="15.75" thickBot="1" x14ac:dyDescent="0.25">
      <c r="A634" s="11"/>
      <c r="B634" s="29">
        <f>F632</f>
        <v>4074.6900000000005</v>
      </c>
      <c r="C634" s="32"/>
      <c r="D634" s="32"/>
      <c r="E634" s="32">
        <v>1255.92</v>
      </c>
      <c r="F634" s="30">
        <f>B634-(C634+D634+E634)</f>
        <v>2818.7700000000004</v>
      </c>
      <c r="G634" s="25"/>
      <c r="H634" s="31" t="s">
        <v>31</v>
      </c>
      <c r="I634" s="33"/>
      <c r="J634" s="33" t="s">
        <v>35</v>
      </c>
      <c r="K634" s="12"/>
    </row>
    <row r="635" spans="1:11" ht="15.75" thickBot="1" x14ac:dyDescent="0.25">
      <c r="A635" s="11"/>
      <c r="B635" s="25"/>
      <c r="C635" s="25"/>
      <c r="D635" s="25"/>
      <c r="E635" s="25"/>
      <c r="F635" s="25"/>
      <c r="G635" s="25"/>
      <c r="H635" s="34" t="s">
        <v>32</v>
      </c>
      <c r="I635" s="34">
        <f>I633-I634</f>
        <v>4026.8200000000006</v>
      </c>
      <c r="J635" s="35"/>
      <c r="K635" s="12"/>
    </row>
    <row r="636" spans="1:11" ht="15.75" thickBot="1" x14ac:dyDescent="0.25">
      <c r="A636" s="11"/>
      <c r="B636" s="25"/>
      <c r="C636" s="25"/>
      <c r="D636" s="25"/>
      <c r="E636" s="25"/>
      <c r="F636" s="25"/>
      <c r="G636" s="25"/>
      <c r="H636" s="27" t="s">
        <v>33</v>
      </c>
      <c r="I636" s="36">
        <f>I635</f>
        <v>4026.8200000000006</v>
      </c>
      <c r="J636" s="25"/>
      <c r="K636" s="12"/>
    </row>
    <row r="637" spans="1:11" ht="15.75" thickBot="1" x14ac:dyDescent="0.25">
      <c r="A637" s="37"/>
      <c r="B637" s="38"/>
      <c r="C637" s="38"/>
      <c r="D637" s="38"/>
      <c r="E637" s="38"/>
      <c r="F637" s="38"/>
      <c r="G637" s="38"/>
      <c r="H637" s="38"/>
      <c r="I637" s="38"/>
      <c r="J637" s="38"/>
      <c r="K637" s="30"/>
    </row>
    <row r="638" spans="1:11" ht="15.75" thickBot="1" x14ac:dyDescent="0.25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</row>
    <row r="639" spans="1:11" ht="15.75" thickBot="1" x14ac:dyDescent="0.25">
      <c r="A639" s="4">
        <v>14</v>
      </c>
      <c r="B639" s="5"/>
      <c r="C639" s="5"/>
      <c r="D639" s="5"/>
      <c r="E639" s="5"/>
      <c r="F639" s="5"/>
      <c r="G639" s="5"/>
      <c r="H639" s="5"/>
      <c r="I639" s="5" t="s">
        <v>0</v>
      </c>
      <c r="J639" s="6" t="s">
        <v>11</v>
      </c>
      <c r="K639" s="7"/>
    </row>
    <row r="640" spans="1:11" ht="15.75" thickBot="1" x14ac:dyDescent="0.25">
      <c r="A640" s="8"/>
      <c r="B640" s="9"/>
      <c r="C640" s="9"/>
      <c r="D640" s="9"/>
      <c r="E640" s="9"/>
      <c r="F640" s="9"/>
      <c r="G640" s="9"/>
      <c r="H640" s="9"/>
      <c r="I640" s="9" t="s">
        <v>2</v>
      </c>
      <c r="J640" s="10">
        <v>44213</v>
      </c>
      <c r="K640" s="7"/>
    </row>
    <row r="641" spans="1:11" x14ac:dyDescent="0.2">
      <c r="A641" s="11"/>
      <c r="B641" s="120" t="s">
        <v>3</v>
      </c>
      <c r="C641" s="121"/>
      <c r="D641" s="120" t="s">
        <v>4</v>
      </c>
      <c r="E641" s="121"/>
      <c r="F641" s="120" t="s">
        <v>5</v>
      </c>
      <c r="G641" s="121"/>
      <c r="H641" s="120" t="s">
        <v>6</v>
      </c>
      <c r="I641" s="121"/>
      <c r="J641" s="117" t="s">
        <v>7</v>
      </c>
      <c r="K641" s="12"/>
    </row>
    <row r="642" spans="1:11" ht="15.75" thickBot="1" x14ac:dyDescent="0.25">
      <c r="A642" s="11"/>
      <c r="B642" s="13" t="s">
        <v>8</v>
      </c>
      <c r="C642" s="14" t="s">
        <v>9</v>
      </c>
      <c r="D642" s="13" t="s">
        <v>8</v>
      </c>
      <c r="E642" s="14" t="s">
        <v>9</v>
      </c>
      <c r="F642" s="13" t="s">
        <v>8</v>
      </c>
      <c r="G642" s="14" t="s">
        <v>10</v>
      </c>
      <c r="H642" s="13" t="s">
        <v>8</v>
      </c>
      <c r="I642" s="14" t="s">
        <v>10</v>
      </c>
      <c r="J642" s="118"/>
      <c r="K642" s="12"/>
    </row>
    <row r="643" spans="1:11" x14ac:dyDescent="0.2">
      <c r="A643" s="39" t="s">
        <v>12</v>
      </c>
      <c r="B643" s="15">
        <v>14</v>
      </c>
      <c r="C643" s="16">
        <v>40411</v>
      </c>
      <c r="D643" s="15"/>
      <c r="E643" s="17" t="s">
        <v>81</v>
      </c>
      <c r="F643" s="15">
        <v>968</v>
      </c>
      <c r="G643" s="17">
        <v>40403</v>
      </c>
      <c r="H643" s="8">
        <v>1120</v>
      </c>
      <c r="I643" s="20">
        <v>5009</v>
      </c>
      <c r="J643" s="18" t="s">
        <v>82</v>
      </c>
      <c r="K643" s="12"/>
    </row>
    <row r="644" spans="1:11" x14ac:dyDescent="0.2">
      <c r="A644" s="39" t="s">
        <v>12</v>
      </c>
      <c r="B644" s="8">
        <v>359.7</v>
      </c>
      <c r="C644" s="16">
        <f t="shared" ref="C644:C675" si="13">IF(B644&gt;0.005,C643+1,"")</f>
        <v>40412</v>
      </c>
      <c r="D644" s="8"/>
      <c r="E644" s="20" t="s">
        <v>63</v>
      </c>
      <c r="F644" s="8">
        <v>1400</v>
      </c>
      <c r="G644" s="20">
        <v>647</v>
      </c>
      <c r="H644" s="8">
        <v>615.25</v>
      </c>
      <c r="I644" s="20">
        <v>937</v>
      </c>
      <c r="J644" s="21" t="s">
        <v>83</v>
      </c>
      <c r="K644" s="12"/>
    </row>
    <row r="645" spans="1:11" x14ac:dyDescent="0.2">
      <c r="A645" s="39" t="s">
        <v>12</v>
      </c>
      <c r="B645" s="8">
        <v>50.6</v>
      </c>
      <c r="C645" s="16">
        <f t="shared" si="13"/>
        <v>40413</v>
      </c>
      <c r="D645" s="8"/>
      <c r="E645" s="20" t="s">
        <v>40</v>
      </c>
      <c r="F645" s="8">
        <v>728</v>
      </c>
      <c r="G645" s="20">
        <v>40400</v>
      </c>
      <c r="H645" s="8">
        <v>517.5</v>
      </c>
      <c r="I645" s="20">
        <v>935</v>
      </c>
      <c r="J645" s="21" t="s">
        <v>83</v>
      </c>
      <c r="K645" s="12"/>
    </row>
    <row r="646" spans="1:11" x14ac:dyDescent="0.2">
      <c r="A646" s="39" t="s">
        <v>14</v>
      </c>
      <c r="B646" s="8">
        <v>3479</v>
      </c>
      <c r="C646" s="16">
        <f t="shared" si="13"/>
        <v>40414</v>
      </c>
      <c r="D646" s="8" t="s">
        <v>84</v>
      </c>
      <c r="E646" s="20"/>
      <c r="F646" s="8"/>
      <c r="G646" s="20"/>
      <c r="H646" s="8">
        <v>74.75</v>
      </c>
      <c r="I646" s="20">
        <v>934</v>
      </c>
      <c r="J646" s="21" t="s">
        <v>83</v>
      </c>
      <c r="K646" s="12"/>
    </row>
    <row r="647" spans="1:11" x14ac:dyDescent="0.2">
      <c r="A647" s="39" t="s">
        <v>12</v>
      </c>
      <c r="B647" s="8">
        <v>536.58000000000004</v>
      </c>
      <c r="C647" s="16">
        <f t="shared" si="13"/>
        <v>40415</v>
      </c>
      <c r="D647" s="8"/>
      <c r="E647" s="20"/>
      <c r="F647" s="8"/>
      <c r="G647" s="20"/>
      <c r="H647" s="8">
        <v>69</v>
      </c>
      <c r="I647" s="20">
        <v>452091</v>
      </c>
      <c r="J647" s="21" t="s">
        <v>85</v>
      </c>
      <c r="K647" s="12"/>
    </row>
    <row r="648" spans="1:11" x14ac:dyDescent="0.2">
      <c r="A648" s="39" t="s">
        <v>14</v>
      </c>
      <c r="B648" s="8">
        <v>220</v>
      </c>
      <c r="C648" s="16">
        <f t="shared" si="13"/>
        <v>40416</v>
      </c>
      <c r="D648" s="8" t="s">
        <v>86</v>
      </c>
      <c r="E648" s="20"/>
      <c r="F648" s="8"/>
      <c r="G648" s="20"/>
      <c r="H648" s="8">
        <v>728</v>
      </c>
      <c r="I648" s="20">
        <v>40400</v>
      </c>
      <c r="J648" s="21" t="s">
        <v>87</v>
      </c>
      <c r="K648" s="12"/>
    </row>
    <row r="649" spans="1:11" x14ac:dyDescent="0.2">
      <c r="A649" s="39" t="s">
        <v>14</v>
      </c>
      <c r="B649" s="8">
        <v>676</v>
      </c>
      <c r="C649" s="16">
        <f t="shared" si="13"/>
        <v>40417</v>
      </c>
      <c r="D649" s="8"/>
      <c r="E649" s="20"/>
      <c r="F649" s="8"/>
      <c r="G649" s="20"/>
      <c r="H649" s="8"/>
      <c r="I649" s="20"/>
      <c r="J649" s="21"/>
      <c r="K649" s="12"/>
    </row>
    <row r="650" spans="1:11" x14ac:dyDescent="0.2">
      <c r="A650" s="39" t="s">
        <v>12</v>
      </c>
      <c r="B650" s="8">
        <v>717</v>
      </c>
      <c r="C650" s="16">
        <f t="shared" si="13"/>
        <v>40418</v>
      </c>
      <c r="D650" s="8"/>
      <c r="E650" s="20"/>
      <c r="F650" s="8"/>
      <c r="G650" s="20"/>
      <c r="H650" s="8"/>
      <c r="I650" s="20"/>
      <c r="J650" s="21"/>
      <c r="K650" s="12"/>
    </row>
    <row r="651" spans="1:11" x14ac:dyDescent="0.2">
      <c r="A651" s="39" t="s">
        <v>12</v>
      </c>
      <c r="B651" s="8">
        <v>157.32</v>
      </c>
      <c r="C651" s="16">
        <f t="shared" si="13"/>
        <v>40419</v>
      </c>
      <c r="D651" s="8"/>
      <c r="E651" s="20"/>
      <c r="F651" s="8"/>
      <c r="G651" s="20"/>
      <c r="H651" s="8"/>
      <c r="I651" s="20"/>
      <c r="J651" s="21"/>
      <c r="K651" s="12"/>
    </row>
    <row r="652" spans="1:11" x14ac:dyDescent="0.2">
      <c r="A652" s="39" t="s">
        <v>12</v>
      </c>
      <c r="B652" s="8">
        <v>165</v>
      </c>
      <c r="C652" s="16">
        <f t="shared" si="13"/>
        <v>40420</v>
      </c>
      <c r="D652" s="8"/>
      <c r="E652" s="20"/>
      <c r="F652" s="8"/>
      <c r="G652" s="20"/>
      <c r="H652" s="8"/>
      <c r="I652" s="20"/>
      <c r="J652" s="21"/>
      <c r="K652" s="12"/>
    </row>
    <row r="653" spans="1:11" x14ac:dyDescent="0.2">
      <c r="A653" s="39" t="s">
        <v>12</v>
      </c>
      <c r="B653" s="8">
        <v>166</v>
      </c>
      <c r="C653" s="16">
        <f t="shared" si="13"/>
        <v>40421</v>
      </c>
      <c r="D653" s="8"/>
      <c r="E653" s="20"/>
      <c r="F653" s="8"/>
      <c r="G653" s="20"/>
      <c r="H653" s="8"/>
      <c r="I653" s="20"/>
      <c r="J653" s="21"/>
      <c r="K653" s="12"/>
    </row>
    <row r="654" spans="1:11" x14ac:dyDescent="0.2">
      <c r="A654" s="39" t="s">
        <v>12</v>
      </c>
      <c r="B654" s="8">
        <v>46</v>
      </c>
      <c r="C654" s="16">
        <f t="shared" si="13"/>
        <v>40422</v>
      </c>
      <c r="D654" s="8"/>
      <c r="E654" s="20"/>
      <c r="F654" s="8"/>
      <c r="G654" s="20"/>
      <c r="H654" s="8"/>
      <c r="I654" s="20"/>
      <c r="J654" s="21"/>
      <c r="K654" s="12"/>
    </row>
    <row r="655" spans="1:11" x14ac:dyDescent="0.2">
      <c r="A655" s="39" t="s">
        <v>12</v>
      </c>
      <c r="B655" s="8">
        <v>141.44999999999999</v>
      </c>
      <c r="C655" s="16">
        <f t="shared" si="13"/>
        <v>40423</v>
      </c>
      <c r="D655" s="8"/>
      <c r="E655" s="20"/>
      <c r="F655" s="8"/>
      <c r="G655" s="20"/>
      <c r="H655" s="8"/>
      <c r="I655" s="20"/>
      <c r="J655" s="21"/>
      <c r="K655" s="12"/>
    </row>
    <row r="656" spans="1:11" x14ac:dyDescent="0.2">
      <c r="A656" s="39" t="s">
        <v>12</v>
      </c>
      <c r="B656" s="8">
        <v>120</v>
      </c>
      <c r="C656" s="16">
        <f t="shared" si="13"/>
        <v>40424</v>
      </c>
      <c r="D656" s="8"/>
      <c r="E656" s="20"/>
      <c r="F656" s="8"/>
      <c r="G656" s="20"/>
      <c r="H656" s="8"/>
      <c r="I656" s="20"/>
      <c r="J656" s="21"/>
      <c r="K656" s="12"/>
    </row>
    <row r="657" spans="1:11" x14ac:dyDescent="0.2">
      <c r="A657" s="39" t="s">
        <v>12</v>
      </c>
      <c r="B657" s="8">
        <v>380.83</v>
      </c>
      <c r="C657" s="16">
        <f t="shared" si="13"/>
        <v>40425</v>
      </c>
      <c r="D657" s="8"/>
      <c r="E657" s="20"/>
      <c r="F657" s="8"/>
      <c r="G657" s="20"/>
      <c r="H657" s="8"/>
      <c r="I657" s="20"/>
      <c r="J657" s="21"/>
      <c r="K657" s="12"/>
    </row>
    <row r="658" spans="1:11" x14ac:dyDescent="0.2">
      <c r="A658" s="39" t="s">
        <v>14</v>
      </c>
      <c r="B658" s="8">
        <v>862</v>
      </c>
      <c r="C658" s="16">
        <f t="shared" si="13"/>
        <v>40426</v>
      </c>
      <c r="D658" s="8" t="s">
        <v>40</v>
      </c>
      <c r="E658" s="20"/>
      <c r="F658" s="8"/>
      <c r="G658" s="20"/>
      <c r="H658" s="8"/>
      <c r="I658" s="20"/>
      <c r="J658" s="21"/>
      <c r="K658" s="12"/>
    </row>
    <row r="659" spans="1:11" x14ac:dyDescent="0.2">
      <c r="A659" s="39" t="s">
        <v>14</v>
      </c>
      <c r="B659" s="8">
        <v>719</v>
      </c>
      <c r="C659" s="16">
        <f t="shared" si="13"/>
        <v>40427</v>
      </c>
      <c r="D659" s="8" t="s">
        <v>40</v>
      </c>
      <c r="E659" s="20"/>
      <c r="F659" s="8"/>
      <c r="G659" s="20"/>
      <c r="H659" s="8"/>
      <c r="I659" s="20"/>
      <c r="J659" s="21"/>
      <c r="K659" s="12"/>
    </row>
    <row r="660" spans="1:11" x14ac:dyDescent="0.2">
      <c r="A660" s="39" t="s">
        <v>12</v>
      </c>
      <c r="B660" s="8">
        <v>50</v>
      </c>
      <c r="C660" s="16">
        <f t="shared" si="13"/>
        <v>40428</v>
      </c>
      <c r="D660" s="8"/>
      <c r="E660" s="20"/>
      <c r="F660" s="8"/>
      <c r="G660" s="20"/>
      <c r="H660" s="8"/>
      <c r="I660" s="20"/>
      <c r="J660" s="21"/>
      <c r="K660" s="12"/>
    </row>
    <row r="661" spans="1:11" x14ac:dyDescent="0.2">
      <c r="A661" s="39" t="s">
        <v>12</v>
      </c>
      <c r="B661" s="8">
        <v>290</v>
      </c>
      <c r="C661" s="16">
        <f t="shared" si="13"/>
        <v>40429</v>
      </c>
      <c r="D661" s="8"/>
      <c r="E661" s="20"/>
      <c r="F661" s="8"/>
      <c r="G661" s="20"/>
      <c r="H661" s="8"/>
      <c r="I661" s="20"/>
      <c r="J661" s="21"/>
      <c r="K661" s="12"/>
    </row>
    <row r="662" spans="1:11" x14ac:dyDescent="0.2">
      <c r="A662" s="39" t="s">
        <v>12</v>
      </c>
      <c r="B662" s="8">
        <v>115</v>
      </c>
      <c r="C662" s="16">
        <f t="shared" si="13"/>
        <v>40430</v>
      </c>
      <c r="D662" s="8"/>
      <c r="E662" s="20"/>
      <c r="F662" s="8"/>
      <c r="G662" s="20"/>
      <c r="H662" s="8"/>
      <c r="I662" s="20"/>
      <c r="J662" s="21"/>
      <c r="K662" s="12"/>
    </row>
    <row r="663" spans="1:11" x14ac:dyDescent="0.2">
      <c r="A663" s="39" t="s">
        <v>12</v>
      </c>
      <c r="B663" s="8"/>
      <c r="C663" s="16" t="str">
        <f t="shared" si="13"/>
        <v/>
      </c>
      <c r="D663" s="8"/>
      <c r="E663" s="20"/>
      <c r="F663" s="8"/>
      <c r="G663" s="20"/>
      <c r="H663" s="8"/>
      <c r="I663" s="20"/>
      <c r="J663" s="21"/>
      <c r="K663" s="12"/>
    </row>
    <row r="664" spans="1:11" x14ac:dyDescent="0.2">
      <c r="A664" s="39" t="s">
        <v>12</v>
      </c>
      <c r="B664" s="8"/>
      <c r="C664" s="16" t="str">
        <f t="shared" si="13"/>
        <v/>
      </c>
      <c r="D664" s="8"/>
      <c r="E664" s="20"/>
      <c r="F664" s="8"/>
      <c r="G664" s="20"/>
      <c r="H664" s="8"/>
      <c r="I664" s="20"/>
      <c r="J664" s="21"/>
      <c r="K664" s="12"/>
    </row>
    <row r="665" spans="1:11" x14ac:dyDescent="0.2">
      <c r="A665" s="39" t="s">
        <v>12</v>
      </c>
      <c r="B665" s="8"/>
      <c r="C665" s="16" t="str">
        <f t="shared" si="13"/>
        <v/>
      </c>
      <c r="D665" s="8"/>
      <c r="E665" s="20"/>
      <c r="F665" s="8"/>
      <c r="G665" s="20"/>
      <c r="H665" s="8"/>
      <c r="I665" s="20"/>
      <c r="J665" s="21"/>
      <c r="K665" s="12"/>
    </row>
    <row r="666" spans="1:11" x14ac:dyDescent="0.2">
      <c r="A666" s="39" t="s">
        <v>12</v>
      </c>
      <c r="B666" s="8"/>
      <c r="C666" s="16" t="str">
        <f t="shared" si="13"/>
        <v/>
      </c>
      <c r="D666" s="8"/>
      <c r="E666" s="20"/>
      <c r="F666" s="8"/>
      <c r="G666" s="20"/>
      <c r="H666" s="8"/>
      <c r="I666" s="20"/>
      <c r="J666" s="21"/>
      <c r="K666" s="12"/>
    </row>
    <row r="667" spans="1:11" x14ac:dyDescent="0.2">
      <c r="A667" s="39" t="s">
        <v>12</v>
      </c>
      <c r="B667" s="8"/>
      <c r="C667" s="16" t="str">
        <f t="shared" si="13"/>
        <v/>
      </c>
      <c r="D667" s="8"/>
      <c r="E667" s="20"/>
      <c r="F667" s="8"/>
      <c r="G667" s="20"/>
      <c r="H667" s="8"/>
      <c r="I667" s="20"/>
      <c r="J667" s="21"/>
      <c r="K667" s="12"/>
    </row>
    <row r="668" spans="1:11" x14ac:dyDescent="0.2">
      <c r="A668" s="39" t="s">
        <v>12</v>
      </c>
      <c r="B668" s="8"/>
      <c r="C668" s="16" t="str">
        <f t="shared" si="13"/>
        <v/>
      </c>
      <c r="D668" s="8"/>
      <c r="E668" s="20"/>
      <c r="F668" s="8"/>
      <c r="G668" s="20"/>
      <c r="H668" s="8"/>
      <c r="I668" s="20"/>
      <c r="J668" s="21"/>
      <c r="K668" s="12"/>
    </row>
    <row r="669" spans="1:11" x14ac:dyDescent="0.2">
      <c r="A669" s="39" t="s">
        <v>12</v>
      </c>
      <c r="B669" s="8"/>
      <c r="C669" s="16" t="str">
        <f t="shared" si="13"/>
        <v/>
      </c>
      <c r="D669" s="8"/>
      <c r="E669" s="20"/>
      <c r="F669" s="8"/>
      <c r="G669" s="20"/>
      <c r="H669" s="8"/>
      <c r="I669" s="20"/>
      <c r="J669" s="21"/>
      <c r="K669" s="12"/>
    </row>
    <row r="670" spans="1:11" x14ac:dyDescent="0.2">
      <c r="A670" s="39" t="s">
        <v>12</v>
      </c>
      <c r="B670" s="8"/>
      <c r="C670" s="16" t="str">
        <f t="shared" si="13"/>
        <v/>
      </c>
      <c r="D670" s="8"/>
      <c r="E670" s="20"/>
      <c r="F670" s="8"/>
      <c r="G670" s="20"/>
      <c r="H670" s="8"/>
      <c r="I670" s="20"/>
      <c r="J670" s="21"/>
      <c r="K670" s="12"/>
    </row>
    <row r="671" spans="1:11" x14ac:dyDescent="0.2">
      <c r="A671" s="39" t="s">
        <v>12</v>
      </c>
      <c r="B671" s="8"/>
      <c r="C671" s="16" t="str">
        <f t="shared" si="13"/>
        <v/>
      </c>
      <c r="D671" s="8"/>
      <c r="E671" s="20"/>
      <c r="F671" s="8"/>
      <c r="G671" s="20"/>
      <c r="H671" s="8"/>
      <c r="I671" s="20"/>
      <c r="J671" s="21"/>
      <c r="K671" s="12"/>
    </row>
    <row r="672" spans="1:11" x14ac:dyDescent="0.2">
      <c r="A672" s="39" t="s">
        <v>12</v>
      </c>
      <c r="B672" s="8"/>
      <c r="C672" s="16" t="str">
        <f t="shared" si="13"/>
        <v/>
      </c>
      <c r="D672" s="8"/>
      <c r="E672" s="20"/>
      <c r="F672" s="8"/>
      <c r="G672" s="20"/>
      <c r="H672" s="8"/>
      <c r="I672" s="20"/>
      <c r="J672" s="21"/>
      <c r="K672" s="12"/>
    </row>
    <row r="673" spans="1:11" x14ac:dyDescent="0.2">
      <c r="A673" s="39" t="s">
        <v>12</v>
      </c>
      <c r="B673" s="8"/>
      <c r="C673" s="16" t="str">
        <f t="shared" si="13"/>
        <v/>
      </c>
      <c r="D673" s="8"/>
      <c r="E673" s="20"/>
      <c r="F673" s="8"/>
      <c r="G673" s="20"/>
      <c r="H673" s="8"/>
      <c r="I673" s="20"/>
      <c r="J673" s="21"/>
      <c r="K673" s="12"/>
    </row>
    <row r="674" spans="1:11" x14ac:dyDescent="0.2">
      <c r="A674" s="39" t="s">
        <v>12</v>
      </c>
      <c r="B674" s="8"/>
      <c r="C674" s="16" t="str">
        <f t="shared" si="13"/>
        <v/>
      </c>
      <c r="D674" s="8"/>
      <c r="E674" s="20"/>
      <c r="F674" s="8"/>
      <c r="G674" s="20"/>
      <c r="H674" s="8"/>
      <c r="I674" s="20"/>
      <c r="J674" s="21"/>
      <c r="K674" s="12"/>
    </row>
    <row r="675" spans="1:11" ht="15.75" thickBot="1" x14ac:dyDescent="0.25">
      <c r="A675" s="39" t="s">
        <v>12</v>
      </c>
      <c r="B675" s="22"/>
      <c r="C675" s="16" t="str">
        <f t="shared" si="13"/>
        <v/>
      </c>
      <c r="D675" s="22"/>
      <c r="E675" s="23"/>
      <c r="F675" s="22"/>
      <c r="G675" s="23"/>
      <c r="H675" s="22"/>
      <c r="I675" s="23"/>
      <c r="J675" s="24"/>
      <c r="K675" s="12"/>
    </row>
    <row r="676" spans="1:11" x14ac:dyDescent="0.2">
      <c r="A676" s="11"/>
      <c r="B676" s="119">
        <f>SUMIF(A643:A675,$O$6,B643:B675)</f>
        <v>3309.4799999999996</v>
      </c>
      <c r="C676" s="25"/>
      <c r="D676" s="25"/>
      <c r="E676" s="25"/>
      <c r="F676" s="25"/>
      <c r="G676" s="25"/>
      <c r="H676" s="25"/>
      <c r="I676" s="25"/>
      <c r="J676" s="25"/>
      <c r="K676" s="12"/>
    </row>
    <row r="677" spans="1:11" ht="15.75" thickBot="1" x14ac:dyDescent="0.25">
      <c r="A677" s="11"/>
      <c r="B677" s="107"/>
      <c r="C677" s="25"/>
      <c r="D677" s="25"/>
      <c r="E677" s="25"/>
      <c r="F677" s="25"/>
      <c r="G677" s="25"/>
      <c r="H677" s="25"/>
      <c r="I677" s="25"/>
      <c r="J677" s="25"/>
      <c r="K677" s="12"/>
    </row>
    <row r="678" spans="1:11" ht="15.75" thickBot="1" x14ac:dyDescent="0.25">
      <c r="A678" s="11"/>
      <c r="B678" s="25"/>
      <c r="C678" s="25"/>
      <c r="D678" s="25"/>
      <c r="E678" s="25"/>
      <c r="F678" s="25"/>
      <c r="G678" s="25"/>
      <c r="H678" s="25"/>
      <c r="I678" s="25"/>
      <c r="J678" s="25"/>
      <c r="K678" s="12"/>
    </row>
    <row r="679" spans="1:11" ht="15.75" thickBot="1" x14ac:dyDescent="0.25">
      <c r="A679" s="11"/>
      <c r="B679" s="25"/>
      <c r="C679" s="25"/>
      <c r="D679" s="25"/>
      <c r="E679" s="25"/>
      <c r="F679" s="25"/>
      <c r="G679" s="25"/>
      <c r="H679" s="108" t="s">
        <v>20</v>
      </c>
      <c r="I679" s="109"/>
      <c r="J679" s="26"/>
      <c r="K679" s="12"/>
    </row>
    <row r="680" spans="1:11" ht="15.75" thickBot="1" x14ac:dyDescent="0.25">
      <c r="A680" s="11"/>
      <c r="B680" s="27" t="s">
        <v>3</v>
      </c>
      <c r="C680" s="27" t="s">
        <v>5</v>
      </c>
      <c r="D680" s="27" t="s">
        <v>21</v>
      </c>
      <c r="E680" s="27" t="s">
        <v>22</v>
      </c>
      <c r="F680" s="27" t="s">
        <v>23</v>
      </c>
      <c r="G680" s="25"/>
      <c r="H680" s="28" t="s">
        <v>24</v>
      </c>
      <c r="I680" s="28">
        <f>I636</f>
        <v>4026.8200000000006</v>
      </c>
      <c r="J680" s="28"/>
      <c r="K680" s="12"/>
    </row>
    <row r="681" spans="1:11" ht="15.75" thickBot="1" x14ac:dyDescent="0.25">
      <c r="A681" s="11"/>
      <c r="B681" s="29">
        <f>B676</f>
        <v>3309.4799999999996</v>
      </c>
      <c r="C681" s="27">
        <f>SUM(F643:F675)</f>
        <v>3096</v>
      </c>
      <c r="D681" s="27">
        <f>B681+C681</f>
        <v>6405.48</v>
      </c>
      <c r="E681" s="27">
        <f>SUM(H643:H675)</f>
        <v>3124.5</v>
      </c>
      <c r="F681" s="30">
        <f>D681-E681</f>
        <v>3280.9799999999996</v>
      </c>
      <c r="G681" s="25"/>
      <c r="H681" s="31" t="s">
        <v>25</v>
      </c>
      <c r="I681" s="31">
        <f>F683</f>
        <v>1846.5499999999995</v>
      </c>
      <c r="J681" s="31"/>
      <c r="K681" s="12"/>
    </row>
    <row r="682" spans="1:11" ht="15.75" thickBot="1" x14ac:dyDescent="0.25">
      <c r="A682" s="11"/>
      <c r="B682" s="27" t="s">
        <v>26</v>
      </c>
      <c r="C682" s="27" t="s">
        <v>27</v>
      </c>
      <c r="D682" s="27" t="s">
        <v>28</v>
      </c>
      <c r="E682" s="27" t="s">
        <v>29</v>
      </c>
      <c r="F682" s="27" t="s">
        <v>25</v>
      </c>
      <c r="G682" s="25"/>
      <c r="H682" s="31" t="s">
        <v>30</v>
      </c>
      <c r="I682" s="31">
        <f>I680+I681</f>
        <v>5873.37</v>
      </c>
      <c r="J682" s="31"/>
      <c r="K682" s="12"/>
    </row>
    <row r="683" spans="1:11" ht="15.75" thickBot="1" x14ac:dyDescent="0.25">
      <c r="A683" s="11"/>
      <c r="B683" s="29">
        <f>F681</f>
        <v>3280.9799999999996</v>
      </c>
      <c r="C683" s="32"/>
      <c r="D683" s="32"/>
      <c r="E683" s="32">
        <v>1434.43</v>
      </c>
      <c r="F683" s="30">
        <f>B683-(C683+D683+E683)</f>
        <v>1846.5499999999995</v>
      </c>
      <c r="G683" s="25"/>
      <c r="H683" s="31" t="s">
        <v>31</v>
      </c>
      <c r="I683" s="33"/>
      <c r="J683" s="33" t="s">
        <v>37</v>
      </c>
      <c r="K683" s="12"/>
    </row>
    <row r="684" spans="1:11" ht="15.75" thickBot="1" x14ac:dyDescent="0.25">
      <c r="A684" s="11"/>
      <c r="B684" s="25"/>
      <c r="C684" s="25"/>
      <c r="D684" s="25"/>
      <c r="E684" s="25"/>
      <c r="F684" s="25"/>
      <c r="G684" s="25"/>
      <c r="H684" s="34" t="s">
        <v>32</v>
      </c>
      <c r="I684" s="34">
        <f>I682-I683</f>
        <v>5873.37</v>
      </c>
      <c r="J684" s="35"/>
      <c r="K684" s="12"/>
    </row>
    <row r="685" spans="1:11" ht="15.75" thickBot="1" x14ac:dyDescent="0.25">
      <c r="A685" s="11"/>
      <c r="B685" s="25"/>
      <c r="C685" s="25"/>
      <c r="D685" s="25"/>
      <c r="E685" s="25"/>
      <c r="F685" s="25"/>
      <c r="G685" s="25"/>
      <c r="H685" s="27" t="s">
        <v>33</v>
      </c>
      <c r="I685" s="36">
        <f>I684</f>
        <v>5873.37</v>
      </c>
      <c r="J685" s="25"/>
      <c r="K685" s="12"/>
    </row>
    <row r="686" spans="1:11" ht="15.75" thickBot="1" x14ac:dyDescent="0.25">
      <c r="A686" s="37"/>
      <c r="B686" s="38"/>
      <c r="C686" s="38"/>
      <c r="D686" s="38"/>
      <c r="E686" s="38"/>
      <c r="F686" s="38"/>
      <c r="G686" s="38"/>
      <c r="H686" s="38"/>
      <c r="I686" s="38"/>
      <c r="J686" s="38"/>
      <c r="K686" s="30"/>
    </row>
    <row r="687" spans="1:11" ht="15.75" thickBot="1" x14ac:dyDescent="0.25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</row>
    <row r="688" spans="1:11" ht="15.75" thickBot="1" x14ac:dyDescent="0.25">
      <c r="A688" s="4">
        <v>15</v>
      </c>
      <c r="B688" s="5"/>
      <c r="C688" s="5"/>
      <c r="D688" s="5"/>
      <c r="E688" s="5"/>
      <c r="F688" s="5"/>
      <c r="G688" s="5"/>
      <c r="H688" s="5"/>
      <c r="I688" s="5" t="s">
        <v>0</v>
      </c>
      <c r="J688" s="6" t="s">
        <v>13</v>
      </c>
      <c r="K688" s="7"/>
    </row>
    <row r="689" spans="1:11" ht="15.75" thickBot="1" x14ac:dyDescent="0.25">
      <c r="A689" s="8"/>
      <c r="B689" s="9"/>
      <c r="C689" s="9"/>
      <c r="D689" s="9"/>
      <c r="E689" s="9"/>
      <c r="F689" s="9"/>
      <c r="G689" s="9"/>
      <c r="H689" s="9"/>
      <c r="I689" s="9" t="s">
        <v>2</v>
      </c>
      <c r="J689" s="10">
        <v>44214</v>
      </c>
      <c r="K689" s="7"/>
    </row>
    <row r="690" spans="1:11" x14ac:dyDescent="0.2">
      <c r="A690" s="11"/>
      <c r="B690" s="120" t="s">
        <v>3</v>
      </c>
      <c r="C690" s="121"/>
      <c r="D690" s="120" t="s">
        <v>4</v>
      </c>
      <c r="E690" s="121"/>
      <c r="F690" s="120" t="s">
        <v>5</v>
      </c>
      <c r="G690" s="121"/>
      <c r="H690" s="120" t="s">
        <v>6</v>
      </c>
      <c r="I690" s="121"/>
      <c r="J690" s="117" t="s">
        <v>7</v>
      </c>
      <c r="K690" s="12"/>
    </row>
    <row r="691" spans="1:11" ht="15.75" thickBot="1" x14ac:dyDescent="0.25">
      <c r="A691" s="11"/>
      <c r="B691" s="13" t="s">
        <v>8</v>
      </c>
      <c r="C691" s="14" t="s">
        <v>9</v>
      </c>
      <c r="D691" s="13" t="s">
        <v>8</v>
      </c>
      <c r="E691" s="14" t="s">
        <v>9</v>
      </c>
      <c r="F691" s="13" t="s">
        <v>8</v>
      </c>
      <c r="G691" s="14" t="s">
        <v>10</v>
      </c>
      <c r="H691" s="13" t="s">
        <v>8</v>
      </c>
      <c r="I691" s="14" t="s">
        <v>10</v>
      </c>
      <c r="J691" s="118"/>
      <c r="K691" s="12"/>
    </row>
    <row r="692" spans="1:11" x14ac:dyDescent="0.2">
      <c r="A692" s="39" t="s">
        <v>12</v>
      </c>
      <c r="B692" s="15">
        <v>105.6</v>
      </c>
      <c r="C692" s="16">
        <v>40431</v>
      </c>
      <c r="D692" s="15"/>
      <c r="E692" s="17" t="s">
        <v>63</v>
      </c>
      <c r="F692" s="15">
        <v>1000</v>
      </c>
      <c r="G692" s="17">
        <v>648</v>
      </c>
      <c r="H692" s="8">
        <v>475</v>
      </c>
      <c r="I692" s="20">
        <v>2455</v>
      </c>
      <c r="J692" s="18"/>
      <c r="K692" s="12"/>
    </row>
    <row r="693" spans="1:11" x14ac:dyDescent="0.2">
      <c r="A693" s="39" t="s">
        <v>12</v>
      </c>
      <c r="B693" s="8">
        <v>446</v>
      </c>
      <c r="C693" s="16">
        <f t="shared" ref="C693:C724" si="14">IF(B693&gt;0.005,C692+1,"")</f>
        <v>40432</v>
      </c>
      <c r="D693" s="8"/>
      <c r="E693" s="20" t="s">
        <v>88</v>
      </c>
      <c r="F693" s="8">
        <v>1504</v>
      </c>
      <c r="G693" s="20">
        <v>40375</v>
      </c>
      <c r="H693" s="8">
        <v>14</v>
      </c>
      <c r="I693" s="20">
        <v>81</v>
      </c>
      <c r="J693" s="21"/>
      <c r="K693" s="12"/>
    </row>
    <row r="694" spans="1:11" x14ac:dyDescent="0.2">
      <c r="A694" s="39" t="s">
        <v>12</v>
      </c>
      <c r="B694" s="8">
        <v>51</v>
      </c>
      <c r="C694" s="16">
        <f t="shared" si="14"/>
        <v>40433</v>
      </c>
      <c r="D694" s="8"/>
      <c r="E694" s="20"/>
      <c r="F694" s="8"/>
      <c r="G694" s="20"/>
      <c r="H694" s="8">
        <v>214</v>
      </c>
      <c r="I694" s="20">
        <v>103466</v>
      </c>
      <c r="J694" s="21" t="s">
        <v>89</v>
      </c>
      <c r="K694" s="12"/>
    </row>
    <row r="695" spans="1:11" x14ac:dyDescent="0.2">
      <c r="A695" s="39" t="s">
        <v>14</v>
      </c>
      <c r="B695" s="8">
        <v>803.85</v>
      </c>
      <c r="C695" s="16">
        <f t="shared" si="14"/>
        <v>40434</v>
      </c>
      <c r="D695" s="8" t="s">
        <v>90</v>
      </c>
      <c r="E695" s="20"/>
      <c r="F695" s="8"/>
      <c r="G695" s="20"/>
      <c r="H695" s="8">
        <v>500</v>
      </c>
      <c r="I695" s="20">
        <v>458</v>
      </c>
      <c r="J695" s="21" t="s">
        <v>91</v>
      </c>
      <c r="K695" s="12"/>
    </row>
    <row r="696" spans="1:11" x14ac:dyDescent="0.2">
      <c r="A696" s="39" t="s">
        <v>12</v>
      </c>
      <c r="B696" s="8">
        <v>2587</v>
      </c>
      <c r="C696" s="16">
        <f t="shared" si="14"/>
        <v>40435</v>
      </c>
      <c r="D696" s="8"/>
      <c r="E696" s="20"/>
      <c r="F696" s="8"/>
      <c r="G696" s="20"/>
      <c r="H696" s="8"/>
      <c r="I696" s="20"/>
      <c r="J696" s="21"/>
      <c r="K696" s="12"/>
    </row>
    <row r="697" spans="1:11" x14ac:dyDescent="0.2">
      <c r="A697" s="39" t="s">
        <v>12</v>
      </c>
      <c r="B697" s="8">
        <v>80.5</v>
      </c>
      <c r="C697" s="16">
        <f t="shared" si="14"/>
        <v>40436</v>
      </c>
      <c r="D697" s="8"/>
      <c r="E697" s="20"/>
      <c r="F697" s="8"/>
      <c r="G697" s="20"/>
      <c r="H697" s="8"/>
      <c r="I697" s="20"/>
      <c r="J697" s="21"/>
      <c r="K697" s="12"/>
    </row>
    <row r="698" spans="1:11" x14ac:dyDescent="0.2">
      <c r="A698" s="39" t="s">
        <v>12</v>
      </c>
      <c r="B698" s="8">
        <v>299</v>
      </c>
      <c r="C698" s="16">
        <f t="shared" si="14"/>
        <v>40437</v>
      </c>
      <c r="D698" s="8"/>
      <c r="E698" s="20"/>
      <c r="F698" s="8"/>
      <c r="G698" s="20"/>
      <c r="H698" s="8"/>
      <c r="I698" s="20"/>
      <c r="J698" s="21"/>
      <c r="K698" s="12"/>
    </row>
    <row r="699" spans="1:11" x14ac:dyDescent="0.2">
      <c r="A699" s="39" t="s">
        <v>14</v>
      </c>
      <c r="B699" s="8">
        <v>321</v>
      </c>
      <c r="C699" s="16">
        <f t="shared" si="14"/>
        <v>40438</v>
      </c>
      <c r="D699" s="8" t="s">
        <v>40</v>
      </c>
      <c r="E699" s="20"/>
      <c r="F699" s="8"/>
      <c r="G699" s="20"/>
      <c r="H699" s="8"/>
      <c r="I699" s="20"/>
      <c r="J699" s="21"/>
      <c r="K699" s="12"/>
    </row>
    <row r="700" spans="1:11" x14ac:dyDescent="0.2">
      <c r="A700" s="39" t="s">
        <v>12</v>
      </c>
      <c r="B700" s="8">
        <v>374.33</v>
      </c>
      <c r="C700" s="16">
        <f t="shared" si="14"/>
        <v>40439</v>
      </c>
      <c r="D700" s="8"/>
      <c r="E700" s="20"/>
      <c r="F700" s="8"/>
      <c r="G700" s="20"/>
      <c r="H700" s="8"/>
      <c r="I700" s="20"/>
      <c r="J700" s="21"/>
      <c r="K700" s="12"/>
    </row>
    <row r="701" spans="1:11" x14ac:dyDescent="0.2">
      <c r="A701" s="39" t="s">
        <v>12</v>
      </c>
      <c r="B701" s="8">
        <v>76.400000000000006</v>
      </c>
      <c r="C701" s="16">
        <f t="shared" si="14"/>
        <v>40440</v>
      </c>
      <c r="D701" s="8"/>
      <c r="E701" s="20"/>
      <c r="F701" s="8"/>
      <c r="G701" s="20"/>
      <c r="H701" s="8"/>
      <c r="I701" s="20"/>
      <c r="J701" s="21"/>
      <c r="K701" s="12"/>
    </row>
    <row r="702" spans="1:11" x14ac:dyDescent="0.2">
      <c r="A702" s="39" t="s">
        <v>12</v>
      </c>
      <c r="B702" s="8">
        <v>2884.76</v>
      </c>
      <c r="C702" s="16">
        <f t="shared" si="14"/>
        <v>40441</v>
      </c>
      <c r="D702" s="8"/>
      <c r="E702" s="20"/>
      <c r="F702" s="8"/>
      <c r="G702" s="20"/>
      <c r="H702" s="8"/>
      <c r="I702" s="20"/>
      <c r="J702" s="21"/>
      <c r="K702" s="12"/>
    </row>
    <row r="703" spans="1:11" x14ac:dyDescent="0.2">
      <c r="A703" s="39" t="s">
        <v>12</v>
      </c>
      <c r="B703" s="8">
        <v>264.5</v>
      </c>
      <c r="C703" s="16">
        <f t="shared" si="14"/>
        <v>40442</v>
      </c>
      <c r="D703" s="8"/>
      <c r="E703" s="20"/>
      <c r="F703" s="8"/>
      <c r="G703" s="20"/>
      <c r="H703" s="8"/>
      <c r="I703" s="20"/>
      <c r="J703" s="21"/>
      <c r="K703" s="12"/>
    </row>
    <row r="704" spans="1:11" x14ac:dyDescent="0.2">
      <c r="A704" s="39" t="s">
        <v>12</v>
      </c>
      <c r="B704" s="8"/>
      <c r="C704" s="16" t="str">
        <f t="shared" si="14"/>
        <v/>
      </c>
      <c r="D704" s="8"/>
      <c r="E704" s="20"/>
      <c r="F704" s="8"/>
      <c r="G704" s="20"/>
      <c r="H704" s="8"/>
      <c r="I704" s="20"/>
      <c r="J704" s="21"/>
      <c r="K704" s="12"/>
    </row>
    <row r="705" spans="1:11" x14ac:dyDescent="0.2">
      <c r="A705" s="39" t="s">
        <v>12</v>
      </c>
      <c r="B705" s="8"/>
      <c r="C705" s="16" t="str">
        <f t="shared" si="14"/>
        <v/>
      </c>
      <c r="D705" s="8"/>
      <c r="E705" s="20"/>
      <c r="F705" s="8"/>
      <c r="G705" s="20"/>
      <c r="H705" s="8"/>
      <c r="I705" s="20"/>
      <c r="J705" s="21"/>
      <c r="K705" s="12"/>
    </row>
    <row r="706" spans="1:11" x14ac:dyDescent="0.2">
      <c r="A706" s="39" t="s">
        <v>12</v>
      </c>
      <c r="B706" s="8"/>
      <c r="C706" s="16" t="str">
        <f t="shared" si="14"/>
        <v/>
      </c>
      <c r="D706" s="8"/>
      <c r="E706" s="20"/>
      <c r="F706" s="8"/>
      <c r="G706" s="20"/>
      <c r="H706" s="8"/>
      <c r="I706" s="20"/>
      <c r="J706" s="21"/>
      <c r="K706" s="12"/>
    </row>
    <row r="707" spans="1:11" x14ac:dyDescent="0.2">
      <c r="A707" s="39" t="s">
        <v>12</v>
      </c>
      <c r="B707" s="8"/>
      <c r="C707" s="16" t="str">
        <f t="shared" si="14"/>
        <v/>
      </c>
      <c r="D707" s="8"/>
      <c r="E707" s="20"/>
      <c r="F707" s="8"/>
      <c r="G707" s="20"/>
      <c r="H707" s="8"/>
      <c r="I707" s="20"/>
      <c r="J707" s="21"/>
      <c r="K707" s="12"/>
    </row>
    <row r="708" spans="1:11" x14ac:dyDescent="0.2">
      <c r="A708" s="39" t="s">
        <v>12</v>
      </c>
      <c r="B708" s="8"/>
      <c r="C708" s="16" t="str">
        <f t="shared" si="14"/>
        <v/>
      </c>
      <c r="D708" s="8"/>
      <c r="E708" s="20"/>
      <c r="F708" s="8"/>
      <c r="G708" s="20"/>
      <c r="H708" s="8"/>
      <c r="I708" s="20"/>
      <c r="J708" s="21"/>
      <c r="K708" s="12"/>
    </row>
    <row r="709" spans="1:11" x14ac:dyDescent="0.2">
      <c r="A709" s="39" t="s">
        <v>12</v>
      </c>
      <c r="B709" s="8"/>
      <c r="C709" s="16" t="str">
        <f t="shared" si="14"/>
        <v/>
      </c>
      <c r="D709" s="8"/>
      <c r="E709" s="20"/>
      <c r="F709" s="8"/>
      <c r="G709" s="20"/>
      <c r="H709" s="8"/>
      <c r="I709" s="20"/>
      <c r="J709" s="21"/>
      <c r="K709" s="12"/>
    </row>
    <row r="710" spans="1:11" x14ac:dyDescent="0.2">
      <c r="A710" s="39" t="s">
        <v>12</v>
      </c>
      <c r="B710" s="8"/>
      <c r="C710" s="16" t="str">
        <f t="shared" si="14"/>
        <v/>
      </c>
      <c r="D710" s="8"/>
      <c r="E710" s="20"/>
      <c r="F710" s="8"/>
      <c r="G710" s="20"/>
      <c r="H710" s="8"/>
      <c r="I710" s="20"/>
      <c r="J710" s="21"/>
      <c r="K710" s="12"/>
    </row>
    <row r="711" spans="1:11" x14ac:dyDescent="0.2">
      <c r="A711" s="39" t="s">
        <v>12</v>
      </c>
      <c r="B711" s="8"/>
      <c r="C711" s="16" t="str">
        <f t="shared" si="14"/>
        <v/>
      </c>
      <c r="D711" s="8"/>
      <c r="E711" s="20"/>
      <c r="F711" s="8"/>
      <c r="G711" s="20"/>
      <c r="H711" s="8"/>
      <c r="I711" s="20"/>
      <c r="J711" s="21"/>
      <c r="K711" s="12"/>
    </row>
    <row r="712" spans="1:11" x14ac:dyDescent="0.2">
      <c r="A712" s="39" t="s">
        <v>12</v>
      </c>
      <c r="B712" s="8"/>
      <c r="C712" s="16" t="str">
        <f t="shared" si="14"/>
        <v/>
      </c>
      <c r="D712" s="8"/>
      <c r="E712" s="20"/>
      <c r="F712" s="8"/>
      <c r="G712" s="20"/>
      <c r="H712" s="8"/>
      <c r="I712" s="20"/>
      <c r="J712" s="21"/>
      <c r="K712" s="12"/>
    </row>
    <row r="713" spans="1:11" x14ac:dyDescent="0.2">
      <c r="A713" s="39" t="s">
        <v>12</v>
      </c>
      <c r="B713" s="8"/>
      <c r="C713" s="16" t="str">
        <f t="shared" si="14"/>
        <v/>
      </c>
      <c r="D713" s="8"/>
      <c r="E713" s="20"/>
      <c r="F713" s="8"/>
      <c r="G713" s="20"/>
      <c r="H713" s="8"/>
      <c r="I713" s="20"/>
      <c r="J713" s="21"/>
      <c r="K713" s="12"/>
    </row>
    <row r="714" spans="1:11" x14ac:dyDescent="0.2">
      <c r="A714" s="39" t="s">
        <v>12</v>
      </c>
      <c r="B714" s="8"/>
      <c r="C714" s="16" t="str">
        <f t="shared" si="14"/>
        <v/>
      </c>
      <c r="D714" s="8"/>
      <c r="E714" s="20"/>
      <c r="F714" s="8"/>
      <c r="G714" s="20"/>
      <c r="H714" s="8"/>
      <c r="I714" s="20"/>
      <c r="J714" s="21"/>
      <c r="K714" s="12"/>
    </row>
    <row r="715" spans="1:11" x14ac:dyDescent="0.2">
      <c r="A715" s="39" t="s">
        <v>12</v>
      </c>
      <c r="B715" s="8"/>
      <c r="C715" s="16" t="str">
        <f t="shared" si="14"/>
        <v/>
      </c>
      <c r="D715" s="8"/>
      <c r="E715" s="20"/>
      <c r="F715" s="8"/>
      <c r="G715" s="20"/>
      <c r="H715" s="8"/>
      <c r="I715" s="20"/>
      <c r="J715" s="21"/>
      <c r="K715" s="12"/>
    </row>
    <row r="716" spans="1:11" x14ac:dyDescent="0.2">
      <c r="A716" s="39" t="s">
        <v>12</v>
      </c>
      <c r="B716" s="8"/>
      <c r="C716" s="16" t="str">
        <f t="shared" si="14"/>
        <v/>
      </c>
      <c r="D716" s="8"/>
      <c r="E716" s="20"/>
      <c r="F716" s="8"/>
      <c r="G716" s="20"/>
      <c r="H716" s="8"/>
      <c r="I716" s="20"/>
      <c r="J716" s="21"/>
      <c r="K716" s="12"/>
    </row>
    <row r="717" spans="1:11" x14ac:dyDescent="0.2">
      <c r="A717" s="39" t="s">
        <v>12</v>
      </c>
      <c r="B717" s="8"/>
      <c r="C717" s="16" t="str">
        <f t="shared" si="14"/>
        <v/>
      </c>
      <c r="D717" s="8"/>
      <c r="E717" s="20"/>
      <c r="F717" s="8"/>
      <c r="G717" s="20"/>
      <c r="H717" s="8"/>
      <c r="I717" s="20"/>
      <c r="J717" s="21"/>
      <c r="K717" s="12"/>
    </row>
    <row r="718" spans="1:11" x14ac:dyDescent="0.2">
      <c r="A718" s="39" t="s">
        <v>12</v>
      </c>
      <c r="B718" s="8"/>
      <c r="C718" s="16" t="str">
        <f t="shared" si="14"/>
        <v/>
      </c>
      <c r="D718" s="8"/>
      <c r="E718" s="20"/>
      <c r="F718" s="8"/>
      <c r="G718" s="20"/>
      <c r="H718" s="8"/>
      <c r="I718" s="20"/>
      <c r="J718" s="21"/>
      <c r="K718" s="12"/>
    </row>
    <row r="719" spans="1:11" x14ac:dyDescent="0.2">
      <c r="A719" s="39" t="s">
        <v>12</v>
      </c>
      <c r="B719" s="8"/>
      <c r="C719" s="16" t="str">
        <f t="shared" si="14"/>
        <v/>
      </c>
      <c r="D719" s="8"/>
      <c r="E719" s="20"/>
      <c r="F719" s="8"/>
      <c r="G719" s="20"/>
      <c r="H719" s="8"/>
      <c r="I719" s="20"/>
      <c r="J719" s="21"/>
      <c r="K719" s="12"/>
    </row>
    <row r="720" spans="1:11" x14ac:dyDescent="0.2">
      <c r="A720" s="39" t="s">
        <v>12</v>
      </c>
      <c r="B720" s="8"/>
      <c r="C720" s="16" t="str">
        <f t="shared" si="14"/>
        <v/>
      </c>
      <c r="D720" s="8"/>
      <c r="E720" s="20"/>
      <c r="F720" s="8"/>
      <c r="G720" s="20"/>
      <c r="H720" s="8"/>
      <c r="I720" s="20"/>
      <c r="J720" s="21"/>
      <c r="K720" s="12"/>
    </row>
    <row r="721" spans="1:11" x14ac:dyDescent="0.2">
      <c r="A721" s="39" t="s">
        <v>12</v>
      </c>
      <c r="B721" s="8"/>
      <c r="C721" s="16" t="str">
        <f t="shared" si="14"/>
        <v/>
      </c>
      <c r="D721" s="8"/>
      <c r="E721" s="20"/>
      <c r="F721" s="8"/>
      <c r="G721" s="20"/>
      <c r="H721" s="8"/>
      <c r="I721" s="20"/>
      <c r="J721" s="21"/>
      <c r="K721" s="12"/>
    </row>
    <row r="722" spans="1:11" x14ac:dyDescent="0.2">
      <c r="A722" s="39" t="s">
        <v>12</v>
      </c>
      <c r="B722" s="8"/>
      <c r="C722" s="16" t="str">
        <f t="shared" si="14"/>
        <v/>
      </c>
      <c r="D722" s="8"/>
      <c r="E722" s="20"/>
      <c r="F722" s="8"/>
      <c r="G722" s="20"/>
      <c r="H722" s="8"/>
      <c r="I722" s="20"/>
      <c r="J722" s="21"/>
      <c r="K722" s="12"/>
    </row>
    <row r="723" spans="1:11" x14ac:dyDescent="0.2">
      <c r="A723" s="39" t="s">
        <v>12</v>
      </c>
      <c r="B723" s="8"/>
      <c r="C723" s="16" t="str">
        <f t="shared" si="14"/>
        <v/>
      </c>
      <c r="D723" s="8"/>
      <c r="E723" s="20"/>
      <c r="F723" s="8"/>
      <c r="G723" s="20"/>
      <c r="H723" s="8"/>
      <c r="I723" s="20"/>
      <c r="J723" s="21"/>
      <c r="K723" s="12"/>
    </row>
    <row r="724" spans="1:11" ht="15.75" thickBot="1" x14ac:dyDescent="0.25">
      <c r="A724" s="39" t="s">
        <v>12</v>
      </c>
      <c r="B724" s="22"/>
      <c r="C724" s="16" t="str">
        <f t="shared" si="14"/>
        <v/>
      </c>
      <c r="D724" s="22"/>
      <c r="E724" s="23"/>
      <c r="F724" s="22"/>
      <c r="G724" s="23"/>
      <c r="H724" s="22"/>
      <c r="I724" s="23"/>
      <c r="J724" s="24"/>
      <c r="K724" s="12"/>
    </row>
    <row r="725" spans="1:11" x14ac:dyDescent="0.2">
      <c r="A725" s="11"/>
      <c r="B725" s="119">
        <f>SUMIF(A692:A724,$O$6,B692:B724)</f>
        <v>7169.09</v>
      </c>
      <c r="C725" s="25"/>
      <c r="D725" s="25"/>
      <c r="E725" s="25"/>
      <c r="F725" s="25"/>
      <c r="G725" s="25"/>
      <c r="H725" s="25"/>
      <c r="I725" s="25"/>
      <c r="J725" s="25"/>
      <c r="K725" s="12"/>
    </row>
    <row r="726" spans="1:11" ht="15.75" thickBot="1" x14ac:dyDescent="0.25">
      <c r="A726" s="11"/>
      <c r="B726" s="107"/>
      <c r="C726" s="25"/>
      <c r="D726" s="25"/>
      <c r="E726" s="25"/>
      <c r="F726" s="25"/>
      <c r="G726" s="25"/>
      <c r="H726" s="25"/>
      <c r="I726" s="25"/>
      <c r="J726" s="25"/>
      <c r="K726" s="12"/>
    </row>
    <row r="727" spans="1:11" ht="15.75" thickBot="1" x14ac:dyDescent="0.25">
      <c r="A727" s="11"/>
      <c r="B727" s="25"/>
      <c r="C727" s="25"/>
      <c r="D727" s="25"/>
      <c r="E727" s="25"/>
      <c r="F727" s="25"/>
      <c r="G727" s="25"/>
      <c r="H727" s="25"/>
      <c r="I727" s="25"/>
      <c r="J727" s="25"/>
      <c r="K727" s="12"/>
    </row>
    <row r="728" spans="1:11" ht="15.75" thickBot="1" x14ac:dyDescent="0.25">
      <c r="A728" s="11"/>
      <c r="B728" s="25"/>
      <c r="C728" s="25"/>
      <c r="D728" s="25"/>
      <c r="E728" s="25"/>
      <c r="F728" s="25"/>
      <c r="G728" s="25"/>
      <c r="H728" s="108" t="s">
        <v>20</v>
      </c>
      <c r="I728" s="109"/>
      <c r="J728" s="26"/>
      <c r="K728" s="12"/>
    </row>
    <row r="729" spans="1:11" ht="15.75" thickBot="1" x14ac:dyDescent="0.25">
      <c r="A729" s="11"/>
      <c r="B729" s="27" t="s">
        <v>3</v>
      </c>
      <c r="C729" s="27" t="s">
        <v>5</v>
      </c>
      <c r="D729" s="27" t="s">
        <v>21</v>
      </c>
      <c r="E729" s="27" t="s">
        <v>22</v>
      </c>
      <c r="F729" s="27" t="s">
        <v>23</v>
      </c>
      <c r="G729" s="25"/>
      <c r="H729" s="28" t="s">
        <v>24</v>
      </c>
      <c r="I729" s="28">
        <f>I685</f>
        <v>5873.37</v>
      </c>
      <c r="J729" s="28"/>
      <c r="K729" s="12"/>
    </row>
    <row r="730" spans="1:11" ht="15.75" thickBot="1" x14ac:dyDescent="0.25">
      <c r="A730" s="11"/>
      <c r="B730" s="29">
        <f>B725</f>
        <v>7169.09</v>
      </c>
      <c r="C730" s="27">
        <f>SUM(F692:F724)</f>
        <v>2504</v>
      </c>
      <c r="D730" s="27">
        <f>B730+C730</f>
        <v>9673.09</v>
      </c>
      <c r="E730" s="27">
        <f>SUM(H692:H724)</f>
        <v>1203</v>
      </c>
      <c r="F730" s="30">
        <f>D730-E730</f>
        <v>8470.09</v>
      </c>
      <c r="G730" s="25"/>
      <c r="H730" s="31" t="s">
        <v>25</v>
      </c>
      <c r="I730" s="31">
        <f>F732</f>
        <v>4206.9000000000005</v>
      </c>
      <c r="J730" s="31"/>
      <c r="K730" s="12"/>
    </row>
    <row r="731" spans="1:11" ht="15.75" thickBot="1" x14ac:dyDescent="0.25">
      <c r="A731" s="11"/>
      <c r="B731" s="27" t="s">
        <v>26</v>
      </c>
      <c r="C731" s="27" t="s">
        <v>27</v>
      </c>
      <c r="D731" s="27" t="s">
        <v>28</v>
      </c>
      <c r="E731" s="27" t="s">
        <v>29</v>
      </c>
      <c r="F731" s="27" t="s">
        <v>25</v>
      </c>
      <c r="G731" s="25"/>
      <c r="H731" s="31" t="s">
        <v>30</v>
      </c>
      <c r="I731" s="31">
        <f>I729+I730</f>
        <v>10080.27</v>
      </c>
      <c r="J731" s="31"/>
      <c r="K731" s="12"/>
    </row>
    <row r="732" spans="1:11" ht="15.75" thickBot="1" x14ac:dyDescent="0.25">
      <c r="A732" s="11"/>
      <c r="B732" s="29">
        <f>F730</f>
        <v>8470.09</v>
      </c>
      <c r="C732" s="32"/>
      <c r="D732" s="32"/>
      <c r="E732" s="32">
        <v>4263.1899999999996</v>
      </c>
      <c r="F732" s="30">
        <f>B732-(C732+D732+E732)</f>
        <v>4206.9000000000005</v>
      </c>
      <c r="G732" s="25"/>
      <c r="H732" s="31" t="s">
        <v>31</v>
      </c>
      <c r="I732" s="33">
        <v>5750</v>
      </c>
      <c r="J732" s="33" t="s">
        <v>35</v>
      </c>
      <c r="K732" s="12"/>
    </row>
    <row r="733" spans="1:11" ht="15.75" thickBot="1" x14ac:dyDescent="0.25">
      <c r="A733" s="11"/>
      <c r="B733" s="25"/>
      <c r="C733" s="25"/>
      <c r="D733" s="25"/>
      <c r="E733" s="25"/>
      <c r="F733" s="25"/>
      <c r="G733" s="25"/>
      <c r="H733" s="34" t="s">
        <v>32</v>
      </c>
      <c r="I733" s="34">
        <f>I731-I732</f>
        <v>4330.2700000000004</v>
      </c>
      <c r="J733" s="35"/>
      <c r="K733" s="12"/>
    </row>
    <row r="734" spans="1:11" ht="15.75" thickBot="1" x14ac:dyDescent="0.25">
      <c r="A734" s="11"/>
      <c r="B734" s="25"/>
      <c r="C734" s="25"/>
      <c r="D734" s="25"/>
      <c r="E734" s="25"/>
      <c r="F734" s="25"/>
      <c r="G734" s="25"/>
      <c r="H734" s="27" t="s">
        <v>33</v>
      </c>
      <c r="I734" s="36">
        <f>I733</f>
        <v>4330.2700000000004</v>
      </c>
      <c r="J734" s="25"/>
      <c r="K734" s="12"/>
    </row>
    <row r="735" spans="1:11" ht="15.75" thickBot="1" x14ac:dyDescent="0.25">
      <c r="A735" s="37"/>
      <c r="B735" s="38"/>
      <c r="C735" s="38"/>
      <c r="D735" s="38"/>
      <c r="E735" s="38"/>
      <c r="F735" s="38"/>
      <c r="G735" s="38"/>
      <c r="H735" s="38"/>
      <c r="I735" s="38"/>
      <c r="J735" s="38"/>
      <c r="K735" s="30"/>
    </row>
    <row r="736" spans="1:11" ht="15.75" thickBot="1" x14ac:dyDescent="0.25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</row>
    <row r="737" spans="1:11" ht="15.75" thickBot="1" x14ac:dyDescent="0.25">
      <c r="A737" s="4">
        <v>16</v>
      </c>
      <c r="B737" s="5"/>
      <c r="C737" s="5"/>
      <c r="D737" s="5"/>
      <c r="E737" s="5"/>
      <c r="F737" s="5"/>
      <c r="G737" s="5"/>
      <c r="H737" s="5"/>
      <c r="I737" s="5" t="s">
        <v>0</v>
      </c>
      <c r="J737" s="6" t="s">
        <v>15</v>
      </c>
      <c r="K737" s="7"/>
    </row>
    <row r="738" spans="1:11" ht="15.75" thickBot="1" x14ac:dyDescent="0.25">
      <c r="A738" s="8"/>
      <c r="B738" s="9"/>
      <c r="C738" s="9"/>
      <c r="D738" s="9"/>
      <c r="E738" s="9"/>
      <c r="F738" s="9"/>
      <c r="G738" s="9"/>
      <c r="H738" s="9"/>
      <c r="I738" s="9" t="s">
        <v>2</v>
      </c>
      <c r="J738" s="10">
        <v>44215</v>
      </c>
      <c r="K738" s="7"/>
    </row>
    <row r="739" spans="1:11" x14ac:dyDescent="0.2">
      <c r="A739" s="11"/>
      <c r="B739" s="120" t="s">
        <v>3</v>
      </c>
      <c r="C739" s="121"/>
      <c r="D739" s="120" t="s">
        <v>4</v>
      </c>
      <c r="E739" s="121"/>
      <c r="F739" s="120" t="s">
        <v>5</v>
      </c>
      <c r="G739" s="121"/>
      <c r="H739" s="120" t="s">
        <v>6</v>
      </c>
      <c r="I739" s="121"/>
      <c r="J739" s="117" t="s">
        <v>7</v>
      </c>
      <c r="K739" s="12"/>
    </row>
    <row r="740" spans="1:11" ht="15.75" thickBot="1" x14ac:dyDescent="0.25">
      <c r="A740" s="11"/>
      <c r="B740" s="13" t="s">
        <v>8</v>
      </c>
      <c r="C740" s="14" t="s">
        <v>9</v>
      </c>
      <c r="D740" s="13" t="s">
        <v>8</v>
      </c>
      <c r="E740" s="14" t="s">
        <v>9</v>
      </c>
      <c r="F740" s="13" t="s">
        <v>8</v>
      </c>
      <c r="G740" s="14" t="s">
        <v>10</v>
      </c>
      <c r="H740" s="13" t="s">
        <v>8</v>
      </c>
      <c r="I740" s="14" t="s">
        <v>10</v>
      </c>
      <c r="J740" s="118"/>
      <c r="K740" s="12"/>
    </row>
    <row r="741" spans="1:11" x14ac:dyDescent="0.2">
      <c r="A741" s="39" t="s">
        <v>12</v>
      </c>
      <c r="B741" s="15">
        <v>86</v>
      </c>
      <c r="C741" s="16">
        <v>40443</v>
      </c>
      <c r="D741" s="15"/>
      <c r="E741" s="17" t="s">
        <v>92</v>
      </c>
      <c r="F741" s="15">
        <v>291</v>
      </c>
      <c r="G741" s="17">
        <v>40286</v>
      </c>
      <c r="H741" s="8">
        <v>935</v>
      </c>
      <c r="I741" s="20">
        <v>630135</v>
      </c>
      <c r="J741" s="18" t="s">
        <v>93</v>
      </c>
      <c r="K741" s="12"/>
    </row>
    <row r="742" spans="1:11" x14ac:dyDescent="0.2">
      <c r="A742" s="39" t="s">
        <v>12</v>
      </c>
      <c r="B742" s="8">
        <v>21</v>
      </c>
      <c r="C742" s="16">
        <f t="shared" ref="C742:C773" si="15">IF(B742&gt;0.005,C741+1,"")</f>
        <v>40444</v>
      </c>
      <c r="D742" s="8"/>
      <c r="E742" s="20" t="s">
        <v>63</v>
      </c>
      <c r="F742" s="8">
        <v>1324</v>
      </c>
      <c r="G742" s="20">
        <v>649</v>
      </c>
      <c r="H742" s="8"/>
      <c r="I742" s="20"/>
      <c r="J742" s="21"/>
      <c r="K742" s="12"/>
    </row>
    <row r="743" spans="1:11" x14ac:dyDescent="0.2">
      <c r="A743" s="39" t="s">
        <v>12</v>
      </c>
      <c r="B743" s="8">
        <v>833</v>
      </c>
      <c r="C743" s="16">
        <f t="shared" si="15"/>
        <v>40445</v>
      </c>
      <c r="D743" s="8"/>
      <c r="E743" s="20"/>
      <c r="F743" s="8"/>
      <c r="G743" s="20"/>
      <c r="H743" s="8"/>
      <c r="I743" s="20"/>
      <c r="J743" s="21"/>
      <c r="K743" s="12"/>
    </row>
    <row r="744" spans="1:11" x14ac:dyDescent="0.2">
      <c r="A744" s="39" t="s">
        <v>12</v>
      </c>
      <c r="B744" s="8">
        <v>393.3</v>
      </c>
      <c r="C744" s="16">
        <f t="shared" si="15"/>
        <v>40446</v>
      </c>
      <c r="D744" s="8"/>
      <c r="E744" s="20"/>
      <c r="F744" s="8"/>
      <c r="G744" s="20"/>
      <c r="H744" s="8"/>
      <c r="I744" s="20"/>
      <c r="J744" s="21"/>
      <c r="K744" s="12"/>
    </row>
    <row r="745" spans="1:11" x14ac:dyDescent="0.2">
      <c r="A745" s="39" t="s">
        <v>14</v>
      </c>
      <c r="B745" s="8">
        <v>288.64999999999998</v>
      </c>
      <c r="C745" s="16">
        <f t="shared" si="15"/>
        <v>40447</v>
      </c>
      <c r="D745" s="8" t="s">
        <v>65</v>
      </c>
      <c r="E745" s="20"/>
      <c r="F745" s="8"/>
      <c r="G745" s="20"/>
      <c r="H745" s="8"/>
      <c r="I745" s="20"/>
      <c r="J745" s="21"/>
      <c r="K745" s="12"/>
    </row>
    <row r="746" spans="1:11" x14ac:dyDescent="0.2">
      <c r="A746" s="39" t="s">
        <v>12</v>
      </c>
      <c r="B746" s="8">
        <v>891</v>
      </c>
      <c r="C746" s="16">
        <f t="shared" si="15"/>
        <v>40448</v>
      </c>
      <c r="D746" s="8"/>
      <c r="E746" s="20"/>
      <c r="F746" s="8"/>
      <c r="G746" s="20"/>
      <c r="H746" s="8"/>
      <c r="I746" s="20"/>
      <c r="J746" s="21"/>
      <c r="K746" s="12"/>
    </row>
    <row r="747" spans="1:11" x14ac:dyDescent="0.2">
      <c r="A747" s="39" t="s">
        <v>12</v>
      </c>
      <c r="B747" s="8">
        <v>413</v>
      </c>
      <c r="C747" s="16">
        <f t="shared" si="15"/>
        <v>40449</v>
      </c>
      <c r="D747" s="8"/>
      <c r="E747" s="20"/>
      <c r="F747" s="8"/>
      <c r="G747" s="20"/>
      <c r="H747" s="8"/>
      <c r="I747" s="20"/>
      <c r="J747" s="21"/>
      <c r="K747" s="12"/>
    </row>
    <row r="748" spans="1:11" x14ac:dyDescent="0.2">
      <c r="A748" s="39" t="s">
        <v>12</v>
      </c>
      <c r="B748" s="8">
        <v>4692</v>
      </c>
      <c r="C748" s="16">
        <f t="shared" si="15"/>
        <v>40450</v>
      </c>
      <c r="D748" s="8"/>
      <c r="E748" s="20"/>
      <c r="F748" s="8"/>
      <c r="G748" s="20"/>
      <c r="H748" s="8"/>
      <c r="I748" s="20"/>
      <c r="J748" s="21"/>
      <c r="K748" s="12"/>
    </row>
    <row r="749" spans="1:11" x14ac:dyDescent="0.2">
      <c r="A749" s="39" t="s">
        <v>12</v>
      </c>
      <c r="B749" s="8">
        <v>1290</v>
      </c>
      <c r="C749" s="16">
        <f t="shared" si="15"/>
        <v>40451</v>
      </c>
      <c r="D749" s="8"/>
      <c r="E749" s="20"/>
      <c r="F749" s="8"/>
      <c r="G749" s="20"/>
      <c r="H749" s="8"/>
      <c r="I749" s="20"/>
      <c r="J749" s="21"/>
      <c r="K749" s="12"/>
    </row>
    <row r="750" spans="1:11" x14ac:dyDescent="0.2">
      <c r="A750" s="39" t="s">
        <v>12</v>
      </c>
      <c r="B750" s="8">
        <v>362</v>
      </c>
      <c r="C750" s="16">
        <f t="shared" si="15"/>
        <v>40452</v>
      </c>
      <c r="D750" s="8"/>
      <c r="E750" s="20"/>
      <c r="F750" s="8"/>
      <c r="G750" s="20"/>
      <c r="H750" s="8"/>
      <c r="I750" s="20"/>
      <c r="J750" s="21"/>
      <c r="K750" s="12"/>
    </row>
    <row r="751" spans="1:11" x14ac:dyDescent="0.2">
      <c r="A751" s="39" t="s">
        <v>12</v>
      </c>
      <c r="B751" s="8">
        <v>19.5</v>
      </c>
      <c r="C751" s="16">
        <f t="shared" si="15"/>
        <v>40453</v>
      </c>
      <c r="D751" s="8"/>
      <c r="E751" s="20"/>
      <c r="F751" s="8"/>
      <c r="G751" s="20"/>
      <c r="H751" s="8"/>
      <c r="I751" s="20"/>
      <c r="J751" s="21"/>
      <c r="K751" s="12"/>
    </row>
    <row r="752" spans="1:11" x14ac:dyDescent="0.2">
      <c r="A752" s="39" t="s">
        <v>14</v>
      </c>
      <c r="B752" s="8">
        <v>2452.2600000000002</v>
      </c>
      <c r="C752" s="16">
        <f t="shared" si="15"/>
        <v>40454</v>
      </c>
      <c r="D752" s="8" t="s">
        <v>94</v>
      </c>
      <c r="E752" s="20"/>
      <c r="F752" s="8"/>
      <c r="G752" s="20"/>
      <c r="H752" s="8"/>
      <c r="I752" s="20"/>
      <c r="J752" s="21"/>
      <c r="K752" s="12"/>
    </row>
    <row r="753" spans="1:11" x14ac:dyDescent="0.2">
      <c r="A753" s="39" t="s">
        <v>12</v>
      </c>
      <c r="B753" s="8">
        <v>14</v>
      </c>
      <c r="C753" s="16">
        <f t="shared" si="15"/>
        <v>40455</v>
      </c>
      <c r="D753" s="8"/>
      <c r="E753" s="20"/>
      <c r="F753" s="8"/>
      <c r="G753" s="20"/>
      <c r="H753" s="8"/>
      <c r="I753" s="20"/>
      <c r="J753" s="21"/>
      <c r="K753" s="12"/>
    </row>
    <row r="754" spans="1:11" x14ac:dyDescent="0.2">
      <c r="A754" s="39" t="s">
        <v>12</v>
      </c>
      <c r="B754" s="8">
        <v>189</v>
      </c>
      <c r="C754" s="16">
        <f t="shared" si="15"/>
        <v>40456</v>
      </c>
      <c r="D754" s="8"/>
      <c r="E754" s="20"/>
      <c r="F754" s="8"/>
      <c r="G754" s="20"/>
      <c r="H754" s="8"/>
      <c r="I754" s="20"/>
      <c r="J754" s="21"/>
      <c r="K754" s="12"/>
    </row>
    <row r="755" spans="1:11" x14ac:dyDescent="0.2">
      <c r="A755" s="39" t="s">
        <v>12</v>
      </c>
      <c r="B755" s="8">
        <v>145</v>
      </c>
      <c r="C755" s="16">
        <f t="shared" si="15"/>
        <v>40457</v>
      </c>
      <c r="D755" s="8"/>
      <c r="E755" s="20"/>
      <c r="F755" s="8"/>
      <c r="G755" s="20"/>
      <c r="H755" s="8"/>
      <c r="I755" s="20"/>
      <c r="J755" s="21"/>
      <c r="K755" s="12"/>
    </row>
    <row r="756" spans="1:11" x14ac:dyDescent="0.2">
      <c r="A756" s="39" t="s">
        <v>14</v>
      </c>
      <c r="B756" s="8">
        <v>362</v>
      </c>
      <c r="C756" s="16">
        <f t="shared" si="15"/>
        <v>40458</v>
      </c>
      <c r="D756" s="8" t="s">
        <v>40</v>
      </c>
      <c r="E756" s="20"/>
      <c r="F756" s="8"/>
      <c r="G756" s="20"/>
      <c r="H756" s="8"/>
      <c r="I756" s="20"/>
      <c r="J756" s="21"/>
      <c r="K756" s="12"/>
    </row>
    <row r="757" spans="1:11" x14ac:dyDescent="0.2">
      <c r="A757" s="39" t="s">
        <v>12</v>
      </c>
      <c r="B757" s="8"/>
      <c r="C757" s="16" t="str">
        <f t="shared" si="15"/>
        <v/>
      </c>
      <c r="D757" s="8"/>
      <c r="E757" s="20"/>
      <c r="F757" s="8"/>
      <c r="G757" s="20"/>
      <c r="H757" s="8"/>
      <c r="I757" s="20"/>
      <c r="J757" s="21"/>
      <c r="K757" s="12"/>
    </row>
    <row r="758" spans="1:11" x14ac:dyDescent="0.2">
      <c r="A758" s="39" t="s">
        <v>12</v>
      </c>
      <c r="B758" s="8"/>
      <c r="C758" s="16" t="str">
        <f t="shared" si="15"/>
        <v/>
      </c>
      <c r="D758" s="8"/>
      <c r="E758" s="20"/>
      <c r="F758" s="8"/>
      <c r="G758" s="20"/>
      <c r="H758" s="8"/>
      <c r="I758" s="20"/>
      <c r="J758" s="21"/>
      <c r="K758" s="12"/>
    </row>
    <row r="759" spans="1:11" x14ac:dyDescent="0.2">
      <c r="A759" s="39" t="s">
        <v>12</v>
      </c>
      <c r="B759" s="8"/>
      <c r="C759" s="16" t="str">
        <f t="shared" si="15"/>
        <v/>
      </c>
      <c r="D759" s="8"/>
      <c r="E759" s="20"/>
      <c r="F759" s="8"/>
      <c r="G759" s="20"/>
      <c r="H759" s="8"/>
      <c r="I759" s="20"/>
      <c r="J759" s="21"/>
      <c r="K759" s="12"/>
    </row>
    <row r="760" spans="1:11" x14ac:dyDescent="0.2">
      <c r="A760" s="39" t="s">
        <v>12</v>
      </c>
      <c r="B760" s="8"/>
      <c r="C760" s="16" t="str">
        <f t="shared" si="15"/>
        <v/>
      </c>
      <c r="D760" s="8"/>
      <c r="E760" s="20"/>
      <c r="F760" s="8"/>
      <c r="G760" s="20"/>
      <c r="H760" s="8"/>
      <c r="I760" s="20"/>
      <c r="J760" s="21"/>
      <c r="K760" s="12"/>
    </row>
    <row r="761" spans="1:11" x14ac:dyDescent="0.2">
      <c r="A761" s="39" t="s">
        <v>12</v>
      </c>
      <c r="B761" s="8"/>
      <c r="C761" s="16" t="str">
        <f t="shared" si="15"/>
        <v/>
      </c>
      <c r="D761" s="8"/>
      <c r="E761" s="20"/>
      <c r="F761" s="8"/>
      <c r="G761" s="20"/>
      <c r="H761" s="8"/>
      <c r="I761" s="20"/>
      <c r="J761" s="21"/>
      <c r="K761" s="12"/>
    </row>
    <row r="762" spans="1:11" x14ac:dyDescent="0.2">
      <c r="A762" s="39" t="s">
        <v>12</v>
      </c>
      <c r="B762" s="8"/>
      <c r="C762" s="16" t="str">
        <f t="shared" si="15"/>
        <v/>
      </c>
      <c r="D762" s="8"/>
      <c r="E762" s="20"/>
      <c r="F762" s="8"/>
      <c r="G762" s="20"/>
      <c r="H762" s="8"/>
      <c r="I762" s="20"/>
      <c r="J762" s="21"/>
      <c r="K762" s="12"/>
    </row>
    <row r="763" spans="1:11" x14ac:dyDescent="0.2">
      <c r="A763" s="39" t="s">
        <v>12</v>
      </c>
      <c r="B763" s="8"/>
      <c r="C763" s="16" t="str">
        <f t="shared" si="15"/>
        <v/>
      </c>
      <c r="D763" s="8"/>
      <c r="E763" s="20"/>
      <c r="F763" s="8"/>
      <c r="G763" s="20"/>
      <c r="H763" s="8"/>
      <c r="I763" s="20"/>
      <c r="J763" s="21"/>
      <c r="K763" s="12"/>
    </row>
    <row r="764" spans="1:11" x14ac:dyDescent="0.2">
      <c r="A764" s="39" t="s">
        <v>12</v>
      </c>
      <c r="B764" s="8"/>
      <c r="C764" s="16" t="str">
        <f t="shared" si="15"/>
        <v/>
      </c>
      <c r="D764" s="8"/>
      <c r="E764" s="20"/>
      <c r="F764" s="8"/>
      <c r="G764" s="20"/>
      <c r="H764" s="8"/>
      <c r="I764" s="20"/>
      <c r="J764" s="21"/>
      <c r="K764" s="12"/>
    </row>
    <row r="765" spans="1:11" x14ac:dyDescent="0.2">
      <c r="A765" s="39" t="s">
        <v>12</v>
      </c>
      <c r="B765" s="8"/>
      <c r="C765" s="16" t="str">
        <f t="shared" si="15"/>
        <v/>
      </c>
      <c r="D765" s="8"/>
      <c r="E765" s="20"/>
      <c r="F765" s="8"/>
      <c r="G765" s="20"/>
      <c r="H765" s="8"/>
      <c r="I765" s="20"/>
      <c r="J765" s="21"/>
      <c r="K765" s="12"/>
    </row>
    <row r="766" spans="1:11" x14ac:dyDescent="0.2">
      <c r="A766" s="39" t="s">
        <v>12</v>
      </c>
      <c r="B766" s="8"/>
      <c r="C766" s="16" t="str">
        <f t="shared" si="15"/>
        <v/>
      </c>
      <c r="D766" s="8"/>
      <c r="E766" s="20"/>
      <c r="F766" s="8"/>
      <c r="G766" s="20"/>
      <c r="H766" s="8"/>
      <c r="I766" s="20"/>
      <c r="J766" s="21"/>
      <c r="K766" s="12"/>
    </row>
    <row r="767" spans="1:11" x14ac:dyDescent="0.2">
      <c r="A767" s="39" t="s">
        <v>12</v>
      </c>
      <c r="B767" s="8"/>
      <c r="C767" s="16" t="str">
        <f t="shared" si="15"/>
        <v/>
      </c>
      <c r="D767" s="8"/>
      <c r="E767" s="20"/>
      <c r="F767" s="8"/>
      <c r="G767" s="20"/>
      <c r="H767" s="8"/>
      <c r="I767" s="20"/>
      <c r="J767" s="21"/>
      <c r="K767" s="12"/>
    </row>
    <row r="768" spans="1:11" x14ac:dyDescent="0.2">
      <c r="A768" s="39" t="s">
        <v>12</v>
      </c>
      <c r="B768" s="8"/>
      <c r="C768" s="16" t="str">
        <f t="shared" si="15"/>
        <v/>
      </c>
      <c r="D768" s="8"/>
      <c r="E768" s="20"/>
      <c r="F768" s="8"/>
      <c r="G768" s="20"/>
      <c r="H768" s="8"/>
      <c r="I768" s="20"/>
      <c r="J768" s="21"/>
      <c r="K768" s="12"/>
    </row>
    <row r="769" spans="1:11" x14ac:dyDescent="0.2">
      <c r="A769" s="39" t="s">
        <v>12</v>
      </c>
      <c r="B769" s="8"/>
      <c r="C769" s="16" t="str">
        <f t="shared" si="15"/>
        <v/>
      </c>
      <c r="D769" s="8"/>
      <c r="E769" s="20"/>
      <c r="F769" s="8"/>
      <c r="G769" s="20"/>
      <c r="H769" s="8"/>
      <c r="I769" s="20"/>
      <c r="J769" s="21"/>
      <c r="K769" s="12"/>
    </row>
    <row r="770" spans="1:11" x14ac:dyDescent="0.2">
      <c r="A770" s="39" t="s">
        <v>12</v>
      </c>
      <c r="B770" s="8"/>
      <c r="C770" s="16" t="str">
        <f t="shared" si="15"/>
        <v/>
      </c>
      <c r="D770" s="8"/>
      <c r="E770" s="20"/>
      <c r="F770" s="8"/>
      <c r="G770" s="20"/>
      <c r="H770" s="8"/>
      <c r="I770" s="20"/>
      <c r="J770" s="21"/>
      <c r="K770" s="12"/>
    </row>
    <row r="771" spans="1:11" x14ac:dyDescent="0.2">
      <c r="A771" s="39" t="s">
        <v>12</v>
      </c>
      <c r="B771" s="8"/>
      <c r="C771" s="16" t="str">
        <f t="shared" si="15"/>
        <v/>
      </c>
      <c r="D771" s="8"/>
      <c r="E771" s="20"/>
      <c r="F771" s="8"/>
      <c r="G771" s="20"/>
      <c r="H771" s="8"/>
      <c r="I771" s="20"/>
      <c r="J771" s="21"/>
      <c r="K771" s="12"/>
    </row>
    <row r="772" spans="1:11" x14ac:dyDescent="0.2">
      <c r="A772" s="39" t="s">
        <v>12</v>
      </c>
      <c r="B772" s="8"/>
      <c r="C772" s="16" t="str">
        <f t="shared" si="15"/>
        <v/>
      </c>
      <c r="D772" s="8"/>
      <c r="E772" s="20"/>
      <c r="F772" s="8"/>
      <c r="G772" s="20"/>
      <c r="H772" s="8"/>
      <c r="I772" s="20"/>
      <c r="J772" s="21"/>
      <c r="K772" s="12"/>
    </row>
    <row r="773" spans="1:11" ht="15.75" thickBot="1" x14ac:dyDescent="0.25">
      <c r="A773" s="39" t="s">
        <v>12</v>
      </c>
      <c r="B773" s="22"/>
      <c r="C773" s="16" t="str">
        <f t="shared" si="15"/>
        <v/>
      </c>
      <c r="D773" s="22"/>
      <c r="E773" s="23"/>
      <c r="F773" s="22"/>
      <c r="G773" s="23"/>
      <c r="H773" s="22"/>
      <c r="I773" s="23"/>
      <c r="J773" s="24"/>
      <c r="K773" s="12"/>
    </row>
    <row r="774" spans="1:11" x14ac:dyDescent="0.2">
      <c r="A774" s="11"/>
      <c r="B774" s="119">
        <f>SUMIF(A741:A773,$O$6,B741:B773)</f>
        <v>9348.7999999999993</v>
      </c>
      <c r="C774" s="25"/>
      <c r="D774" s="25"/>
      <c r="E774" s="25"/>
      <c r="F774" s="25"/>
      <c r="G774" s="25"/>
      <c r="H774" s="25"/>
      <c r="I774" s="25"/>
      <c r="J774" s="25"/>
      <c r="K774" s="12"/>
    </row>
    <row r="775" spans="1:11" ht="15.75" thickBot="1" x14ac:dyDescent="0.25">
      <c r="A775" s="11"/>
      <c r="B775" s="107"/>
      <c r="C775" s="25"/>
      <c r="D775" s="25"/>
      <c r="E775" s="25"/>
      <c r="F775" s="25"/>
      <c r="G775" s="25"/>
      <c r="H775" s="25"/>
      <c r="I775" s="25"/>
      <c r="J775" s="25"/>
      <c r="K775" s="12"/>
    </row>
    <row r="776" spans="1:11" ht="15.75" thickBot="1" x14ac:dyDescent="0.25">
      <c r="A776" s="11"/>
      <c r="B776" s="25"/>
      <c r="C776" s="25"/>
      <c r="D776" s="25"/>
      <c r="E776" s="25"/>
      <c r="F776" s="25"/>
      <c r="G776" s="25"/>
      <c r="H776" s="25"/>
      <c r="I776" s="25"/>
      <c r="J776" s="25"/>
      <c r="K776" s="12"/>
    </row>
    <row r="777" spans="1:11" ht="15.75" thickBot="1" x14ac:dyDescent="0.25">
      <c r="A777" s="11"/>
      <c r="B777" s="25"/>
      <c r="C777" s="25"/>
      <c r="D777" s="25"/>
      <c r="E777" s="25"/>
      <c r="F777" s="25"/>
      <c r="G777" s="25"/>
      <c r="H777" s="108" t="s">
        <v>20</v>
      </c>
      <c r="I777" s="109"/>
      <c r="J777" s="26"/>
      <c r="K777" s="12"/>
    </row>
    <row r="778" spans="1:11" ht="15.75" thickBot="1" x14ac:dyDescent="0.25">
      <c r="A778" s="11"/>
      <c r="B778" s="27" t="s">
        <v>3</v>
      </c>
      <c r="C778" s="27" t="s">
        <v>5</v>
      </c>
      <c r="D778" s="27" t="s">
        <v>21</v>
      </c>
      <c r="E778" s="27" t="s">
        <v>22</v>
      </c>
      <c r="F778" s="27" t="s">
        <v>23</v>
      </c>
      <c r="G778" s="25"/>
      <c r="H778" s="28" t="s">
        <v>24</v>
      </c>
      <c r="I778" s="28">
        <f>I734</f>
        <v>4330.2700000000004</v>
      </c>
      <c r="J778" s="28"/>
      <c r="K778" s="12"/>
    </row>
    <row r="779" spans="1:11" ht="15.75" thickBot="1" x14ac:dyDescent="0.25">
      <c r="A779" s="11"/>
      <c r="B779" s="29">
        <f>B774</f>
        <v>9348.7999999999993</v>
      </c>
      <c r="C779" s="27">
        <f>SUM(F741:F773)</f>
        <v>1615</v>
      </c>
      <c r="D779" s="27">
        <f>B779+C779</f>
        <v>10963.8</v>
      </c>
      <c r="E779" s="27">
        <f>SUM(H741:H773)</f>
        <v>935</v>
      </c>
      <c r="F779" s="30">
        <f>D779-E779</f>
        <v>10028.799999999999</v>
      </c>
      <c r="G779" s="25"/>
      <c r="H779" s="31" t="s">
        <v>25</v>
      </c>
      <c r="I779" s="31">
        <f>F781</f>
        <v>4528.4999999999991</v>
      </c>
      <c r="J779" s="31"/>
      <c r="K779" s="12"/>
    </row>
    <row r="780" spans="1:11" ht="15.75" thickBot="1" x14ac:dyDescent="0.25">
      <c r="A780" s="11"/>
      <c r="B780" s="27" t="s">
        <v>26</v>
      </c>
      <c r="C780" s="27" t="s">
        <v>27</v>
      </c>
      <c r="D780" s="27" t="s">
        <v>28</v>
      </c>
      <c r="E780" s="27" t="s">
        <v>29</v>
      </c>
      <c r="F780" s="27" t="s">
        <v>25</v>
      </c>
      <c r="G780" s="25"/>
      <c r="H780" s="31" t="s">
        <v>30</v>
      </c>
      <c r="I780" s="31">
        <f>I778+I779</f>
        <v>8858.77</v>
      </c>
      <c r="J780" s="31"/>
      <c r="K780" s="12"/>
    </row>
    <row r="781" spans="1:11" ht="15.75" thickBot="1" x14ac:dyDescent="0.25">
      <c r="A781" s="11"/>
      <c r="B781" s="29">
        <f>F779</f>
        <v>10028.799999999999</v>
      </c>
      <c r="C781" s="32"/>
      <c r="D781" s="32"/>
      <c r="E781" s="32">
        <v>5500.3</v>
      </c>
      <c r="F781" s="30">
        <f>B781-(C781+D781+E781)</f>
        <v>4528.4999999999991</v>
      </c>
      <c r="G781" s="25"/>
      <c r="H781" s="31" t="s">
        <v>31</v>
      </c>
      <c r="I781" s="33">
        <v>7000</v>
      </c>
      <c r="J781" s="33" t="s">
        <v>35</v>
      </c>
      <c r="K781" s="12"/>
    </row>
    <row r="782" spans="1:11" ht="15.75" thickBot="1" x14ac:dyDescent="0.25">
      <c r="A782" s="11"/>
      <c r="B782" s="25"/>
      <c r="C782" s="25"/>
      <c r="D782" s="25"/>
      <c r="E782" s="25"/>
      <c r="F782" s="25"/>
      <c r="G782" s="25"/>
      <c r="H782" s="34" t="s">
        <v>32</v>
      </c>
      <c r="I782" s="34">
        <f>I780-I781</f>
        <v>1858.7700000000004</v>
      </c>
      <c r="J782" s="35"/>
      <c r="K782" s="12"/>
    </row>
    <row r="783" spans="1:11" ht="15.75" thickBot="1" x14ac:dyDescent="0.25">
      <c r="A783" s="11"/>
      <c r="B783" s="25"/>
      <c r="C783" s="25"/>
      <c r="D783" s="25"/>
      <c r="E783" s="25"/>
      <c r="F783" s="25"/>
      <c r="G783" s="25"/>
      <c r="H783" s="27" t="s">
        <v>33</v>
      </c>
      <c r="I783" s="36">
        <f>I782</f>
        <v>1858.7700000000004</v>
      </c>
      <c r="J783" s="25"/>
      <c r="K783" s="12"/>
    </row>
    <row r="784" spans="1:11" ht="15.75" thickBot="1" x14ac:dyDescent="0.25">
      <c r="A784" s="37"/>
      <c r="B784" s="38"/>
      <c r="C784" s="38"/>
      <c r="D784" s="38"/>
      <c r="E784" s="38"/>
      <c r="F784" s="38"/>
      <c r="G784" s="38"/>
      <c r="H784" s="38"/>
      <c r="I784" s="38"/>
      <c r="J784" s="38"/>
      <c r="K784" s="30"/>
    </row>
    <row r="785" spans="1:11" ht="15.75" thickBot="1" x14ac:dyDescent="0.25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</row>
    <row r="786" spans="1:11" ht="15.75" thickBot="1" x14ac:dyDescent="0.25">
      <c r="A786" s="4">
        <v>17</v>
      </c>
      <c r="B786" s="5"/>
      <c r="C786" s="5"/>
      <c r="D786" s="5"/>
      <c r="E786" s="5"/>
      <c r="F786" s="5"/>
      <c r="G786" s="5"/>
      <c r="H786" s="5"/>
      <c r="I786" s="5" t="s">
        <v>0</v>
      </c>
      <c r="J786" s="6" t="s">
        <v>16</v>
      </c>
      <c r="K786" s="7"/>
    </row>
    <row r="787" spans="1:11" ht="15.75" thickBot="1" x14ac:dyDescent="0.25">
      <c r="A787" s="8"/>
      <c r="B787" s="9"/>
      <c r="C787" s="9"/>
      <c r="D787" s="9"/>
      <c r="E787" s="9"/>
      <c r="F787" s="9"/>
      <c r="G787" s="9"/>
      <c r="H787" s="9"/>
      <c r="I787" s="9" t="s">
        <v>2</v>
      </c>
      <c r="J787" s="10">
        <v>44216</v>
      </c>
      <c r="K787" s="7"/>
    </row>
    <row r="788" spans="1:11" x14ac:dyDescent="0.2">
      <c r="A788" s="11"/>
      <c r="B788" s="120" t="s">
        <v>3</v>
      </c>
      <c r="C788" s="121"/>
      <c r="D788" s="120" t="s">
        <v>4</v>
      </c>
      <c r="E788" s="121"/>
      <c r="F788" s="120" t="s">
        <v>5</v>
      </c>
      <c r="G788" s="121"/>
      <c r="H788" s="120" t="s">
        <v>6</v>
      </c>
      <c r="I788" s="121"/>
      <c r="J788" s="117" t="s">
        <v>7</v>
      </c>
      <c r="K788" s="12"/>
    </row>
    <row r="789" spans="1:11" ht="15.75" thickBot="1" x14ac:dyDescent="0.25">
      <c r="A789" s="11"/>
      <c r="B789" s="13" t="s">
        <v>8</v>
      </c>
      <c r="C789" s="14" t="s">
        <v>9</v>
      </c>
      <c r="D789" s="13" t="s">
        <v>8</v>
      </c>
      <c r="E789" s="14" t="s">
        <v>9</v>
      </c>
      <c r="F789" s="13" t="s">
        <v>8</v>
      </c>
      <c r="G789" s="14" t="s">
        <v>10</v>
      </c>
      <c r="H789" s="13" t="s">
        <v>8</v>
      </c>
      <c r="I789" s="14" t="s">
        <v>10</v>
      </c>
      <c r="J789" s="118"/>
      <c r="K789" s="12"/>
    </row>
    <row r="790" spans="1:11" x14ac:dyDescent="0.2">
      <c r="A790" s="39" t="s">
        <v>12</v>
      </c>
      <c r="B790" s="15">
        <v>34.5</v>
      </c>
      <c r="C790" s="16">
        <v>40459</v>
      </c>
      <c r="D790" s="15"/>
      <c r="E790" s="8" t="s">
        <v>40</v>
      </c>
      <c r="F790" s="15">
        <v>104</v>
      </c>
      <c r="G790" s="17">
        <v>40290</v>
      </c>
      <c r="H790" s="8">
        <v>20</v>
      </c>
      <c r="I790" s="20">
        <v>89078</v>
      </c>
      <c r="J790" s="18" t="s">
        <v>72</v>
      </c>
      <c r="K790" s="12"/>
    </row>
    <row r="791" spans="1:11" x14ac:dyDescent="0.2">
      <c r="A791" s="39" t="s">
        <v>12</v>
      </c>
      <c r="B791" s="8">
        <v>330</v>
      </c>
      <c r="C791" s="16">
        <f t="shared" ref="C791:C822" si="16">IF(B791&gt;0.005,C790+1,"")</f>
        <v>40460</v>
      </c>
      <c r="D791" s="8"/>
      <c r="E791" s="8" t="s">
        <v>40</v>
      </c>
      <c r="F791" s="8">
        <v>2211</v>
      </c>
      <c r="G791" s="20">
        <v>40348</v>
      </c>
      <c r="H791" s="8">
        <v>1265</v>
      </c>
      <c r="I791" s="20">
        <v>53635</v>
      </c>
      <c r="J791" s="21" t="s">
        <v>95</v>
      </c>
      <c r="K791" s="12"/>
    </row>
    <row r="792" spans="1:11" x14ac:dyDescent="0.2">
      <c r="A792" s="39" t="s">
        <v>12</v>
      </c>
      <c r="B792" s="8">
        <v>215</v>
      </c>
      <c r="C792" s="16">
        <f t="shared" si="16"/>
        <v>40461</v>
      </c>
      <c r="D792" s="8"/>
      <c r="E792" s="8" t="s">
        <v>40</v>
      </c>
      <c r="F792" s="8">
        <v>2027</v>
      </c>
      <c r="G792" s="20">
        <v>40349</v>
      </c>
      <c r="H792" s="8">
        <v>690</v>
      </c>
      <c r="I792" s="20">
        <v>4335</v>
      </c>
      <c r="J792" s="21" t="s">
        <v>74</v>
      </c>
      <c r="K792" s="12"/>
    </row>
    <row r="793" spans="1:11" x14ac:dyDescent="0.2">
      <c r="A793" s="39" t="s">
        <v>12</v>
      </c>
      <c r="B793" s="8">
        <v>51</v>
      </c>
      <c r="C793" s="16">
        <f t="shared" si="16"/>
        <v>40462</v>
      </c>
      <c r="D793" s="8"/>
      <c r="E793" s="8" t="s">
        <v>40</v>
      </c>
      <c r="F793" s="8">
        <v>311</v>
      </c>
      <c r="G793" s="20">
        <v>40350</v>
      </c>
      <c r="H793" s="8"/>
      <c r="I793" s="20"/>
      <c r="J793" s="21"/>
      <c r="K793" s="12"/>
    </row>
    <row r="794" spans="1:11" x14ac:dyDescent="0.2">
      <c r="A794" s="39" t="s">
        <v>12</v>
      </c>
      <c r="B794" s="8">
        <v>172.96</v>
      </c>
      <c r="C794" s="16">
        <f t="shared" si="16"/>
        <v>40463</v>
      </c>
      <c r="D794" s="8"/>
      <c r="E794" s="8" t="s">
        <v>40</v>
      </c>
      <c r="F794" s="8">
        <v>1202</v>
      </c>
      <c r="G794" s="20">
        <v>40374</v>
      </c>
      <c r="H794" s="8"/>
      <c r="I794" s="20"/>
      <c r="J794" s="21"/>
      <c r="K794" s="12"/>
    </row>
    <row r="795" spans="1:11" x14ac:dyDescent="0.2">
      <c r="A795" s="39" t="s">
        <v>12</v>
      </c>
      <c r="B795" s="8">
        <v>115.54</v>
      </c>
      <c r="C795" s="16">
        <f t="shared" si="16"/>
        <v>40464</v>
      </c>
      <c r="D795" s="8"/>
      <c r="E795" s="8" t="s">
        <v>40</v>
      </c>
      <c r="F795" s="8">
        <v>816</v>
      </c>
      <c r="G795" s="20">
        <v>40385</v>
      </c>
      <c r="H795" s="8"/>
      <c r="I795" s="20"/>
      <c r="J795" s="21"/>
      <c r="K795" s="12"/>
    </row>
    <row r="796" spans="1:11" x14ac:dyDescent="0.2">
      <c r="A796" s="39" t="s">
        <v>12</v>
      </c>
      <c r="B796" s="8">
        <v>295</v>
      </c>
      <c r="C796" s="16">
        <f t="shared" si="16"/>
        <v>40465</v>
      </c>
      <c r="D796" s="8"/>
      <c r="E796" s="20" t="s">
        <v>63</v>
      </c>
      <c r="F796" s="8">
        <v>5200</v>
      </c>
      <c r="G796" s="20">
        <v>651</v>
      </c>
      <c r="H796" s="8"/>
      <c r="I796" s="20"/>
      <c r="J796" s="21"/>
      <c r="K796" s="12"/>
    </row>
    <row r="797" spans="1:11" x14ac:dyDescent="0.2">
      <c r="A797" s="39" t="s">
        <v>12</v>
      </c>
      <c r="B797" s="8">
        <v>274</v>
      </c>
      <c r="C797" s="16">
        <f t="shared" si="16"/>
        <v>40466</v>
      </c>
      <c r="D797" s="8"/>
      <c r="E797" s="20"/>
      <c r="F797" s="8"/>
      <c r="G797" s="20"/>
      <c r="H797" s="8"/>
      <c r="I797" s="20"/>
      <c r="J797" s="21"/>
      <c r="K797" s="12"/>
    </row>
    <row r="798" spans="1:11" x14ac:dyDescent="0.2">
      <c r="A798" s="39" t="s">
        <v>12</v>
      </c>
      <c r="B798" s="8">
        <v>345</v>
      </c>
      <c r="C798" s="16">
        <f t="shared" si="16"/>
        <v>40467</v>
      </c>
      <c r="D798" s="8"/>
      <c r="E798" s="20"/>
      <c r="F798" s="8"/>
      <c r="G798" s="20"/>
      <c r="H798" s="8"/>
      <c r="I798" s="20"/>
      <c r="J798" s="21"/>
      <c r="K798" s="12"/>
    </row>
    <row r="799" spans="1:11" x14ac:dyDescent="0.2">
      <c r="A799" s="39" t="s">
        <v>12</v>
      </c>
      <c r="B799" s="8">
        <v>109</v>
      </c>
      <c r="C799" s="16">
        <f t="shared" si="16"/>
        <v>40468</v>
      </c>
      <c r="D799" s="8"/>
      <c r="E799" s="20"/>
      <c r="F799" s="8"/>
      <c r="G799" s="20"/>
      <c r="H799" s="8"/>
      <c r="I799" s="20"/>
      <c r="J799" s="21"/>
      <c r="K799" s="12"/>
    </row>
    <row r="800" spans="1:11" x14ac:dyDescent="0.2">
      <c r="A800" s="39" t="s">
        <v>12</v>
      </c>
      <c r="B800" s="8">
        <v>133</v>
      </c>
      <c r="C800" s="16">
        <f t="shared" si="16"/>
        <v>40469</v>
      </c>
      <c r="D800" s="8"/>
      <c r="E800" s="20"/>
      <c r="F800" s="8"/>
      <c r="G800" s="20"/>
      <c r="H800" s="8"/>
      <c r="I800" s="20"/>
      <c r="J800" s="21"/>
      <c r="K800" s="12"/>
    </row>
    <row r="801" spans="1:11" x14ac:dyDescent="0.2">
      <c r="A801" s="39" t="s">
        <v>12</v>
      </c>
      <c r="B801" s="8">
        <v>117</v>
      </c>
      <c r="C801" s="16">
        <f t="shared" si="16"/>
        <v>40470</v>
      </c>
      <c r="D801" s="8"/>
      <c r="E801" s="20"/>
      <c r="F801" s="8"/>
      <c r="G801" s="20"/>
      <c r="H801" s="8"/>
      <c r="I801" s="20"/>
      <c r="J801" s="21"/>
      <c r="K801" s="12"/>
    </row>
    <row r="802" spans="1:11" x14ac:dyDescent="0.2">
      <c r="A802" s="39" t="s">
        <v>12</v>
      </c>
      <c r="B802" s="8">
        <v>24</v>
      </c>
      <c r="C802" s="16">
        <f t="shared" si="16"/>
        <v>40471</v>
      </c>
      <c r="D802" s="8"/>
      <c r="E802" s="20"/>
      <c r="F802" s="8"/>
      <c r="G802" s="20"/>
      <c r="H802" s="8"/>
      <c r="I802" s="20"/>
      <c r="J802" s="21"/>
      <c r="K802" s="12"/>
    </row>
    <row r="803" spans="1:11" x14ac:dyDescent="0.2">
      <c r="A803" s="39" t="s">
        <v>12</v>
      </c>
      <c r="B803" s="8">
        <v>134.55000000000001</v>
      </c>
      <c r="C803" s="16">
        <f t="shared" si="16"/>
        <v>40472</v>
      </c>
      <c r="D803" s="8"/>
      <c r="E803" s="20"/>
      <c r="F803" s="8"/>
      <c r="G803" s="20"/>
      <c r="H803" s="8"/>
      <c r="I803" s="20"/>
      <c r="J803" s="21"/>
      <c r="K803" s="12"/>
    </row>
    <row r="804" spans="1:11" x14ac:dyDescent="0.2">
      <c r="A804" s="39" t="s">
        <v>12</v>
      </c>
      <c r="B804" s="8">
        <v>695</v>
      </c>
      <c r="C804" s="16">
        <f t="shared" si="16"/>
        <v>40473</v>
      </c>
      <c r="D804" s="8"/>
      <c r="E804" s="20"/>
      <c r="F804" s="8"/>
      <c r="G804" s="20"/>
      <c r="H804" s="8"/>
      <c r="I804" s="20"/>
      <c r="J804" s="21"/>
      <c r="K804" s="12"/>
    </row>
    <row r="805" spans="1:11" x14ac:dyDescent="0.2">
      <c r="A805" s="39" t="s">
        <v>12</v>
      </c>
      <c r="B805" s="8">
        <v>167</v>
      </c>
      <c r="C805" s="16">
        <f t="shared" si="16"/>
        <v>40474</v>
      </c>
      <c r="D805" s="8"/>
      <c r="E805" s="20"/>
      <c r="F805" s="8"/>
      <c r="G805" s="20"/>
      <c r="H805" s="8"/>
      <c r="I805" s="20"/>
      <c r="J805" s="21"/>
      <c r="K805" s="12"/>
    </row>
    <row r="806" spans="1:11" x14ac:dyDescent="0.2">
      <c r="A806" s="39" t="s">
        <v>12</v>
      </c>
      <c r="B806" s="8">
        <v>999.56</v>
      </c>
      <c r="C806" s="16">
        <f t="shared" si="16"/>
        <v>40475</v>
      </c>
      <c r="D806" s="8"/>
      <c r="E806" s="20"/>
      <c r="F806" s="8"/>
      <c r="G806" s="20"/>
      <c r="H806" s="8"/>
      <c r="I806" s="20"/>
      <c r="J806" s="21"/>
      <c r="K806" s="12"/>
    </row>
    <row r="807" spans="1:11" x14ac:dyDescent="0.2">
      <c r="A807" s="39" t="s">
        <v>12</v>
      </c>
      <c r="B807" s="8">
        <v>60</v>
      </c>
      <c r="C807" s="16">
        <f t="shared" si="16"/>
        <v>40476</v>
      </c>
      <c r="D807" s="8"/>
      <c r="E807" s="20"/>
      <c r="F807" s="8"/>
      <c r="G807" s="20"/>
      <c r="H807" s="8"/>
      <c r="I807" s="20"/>
      <c r="J807" s="21"/>
      <c r="K807" s="12"/>
    </row>
    <row r="808" spans="1:11" x14ac:dyDescent="0.2">
      <c r="A808" s="39" t="s">
        <v>12</v>
      </c>
      <c r="B808" s="8">
        <v>35</v>
      </c>
      <c r="C808" s="16">
        <f t="shared" si="16"/>
        <v>40477</v>
      </c>
      <c r="D808" s="8"/>
      <c r="E808" s="20"/>
      <c r="F808" s="8"/>
      <c r="G808" s="20"/>
      <c r="H808" s="8"/>
      <c r="I808" s="20"/>
      <c r="J808" s="21"/>
      <c r="K808" s="12"/>
    </row>
    <row r="809" spans="1:11" x14ac:dyDescent="0.2">
      <c r="A809" s="39" t="s">
        <v>12</v>
      </c>
      <c r="B809" s="8"/>
      <c r="C809" s="16" t="str">
        <f t="shared" si="16"/>
        <v/>
      </c>
      <c r="D809" s="8"/>
      <c r="E809" s="20"/>
      <c r="F809" s="8"/>
      <c r="G809" s="20"/>
      <c r="H809" s="8"/>
      <c r="I809" s="20"/>
      <c r="J809" s="21"/>
      <c r="K809" s="12"/>
    </row>
    <row r="810" spans="1:11" x14ac:dyDescent="0.2">
      <c r="A810" s="39" t="s">
        <v>12</v>
      </c>
      <c r="B810" s="8"/>
      <c r="C810" s="16" t="str">
        <f t="shared" si="16"/>
        <v/>
      </c>
      <c r="D810" s="8"/>
      <c r="E810" s="20"/>
      <c r="F810" s="8"/>
      <c r="G810" s="20"/>
      <c r="H810" s="8"/>
      <c r="I810" s="20"/>
      <c r="J810" s="21"/>
      <c r="K810" s="12"/>
    </row>
    <row r="811" spans="1:11" x14ac:dyDescent="0.2">
      <c r="A811" s="39" t="s">
        <v>12</v>
      </c>
      <c r="B811" s="8"/>
      <c r="C811" s="16" t="str">
        <f t="shared" si="16"/>
        <v/>
      </c>
      <c r="D811" s="8"/>
      <c r="E811" s="20"/>
      <c r="F811" s="8"/>
      <c r="G811" s="20"/>
      <c r="H811" s="8"/>
      <c r="I811" s="20"/>
      <c r="J811" s="21"/>
      <c r="K811" s="12"/>
    </row>
    <row r="812" spans="1:11" x14ac:dyDescent="0.2">
      <c r="A812" s="39" t="s">
        <v>12</v>
      </c>
      <c r="B812" s="8"/>
      <c r="C812" s="16" t="str">
        <f t="shared" si="16"/>
        <v/>
      </c>
      <c r="D812" s="8"/>
      <c r="E812" s="20"/>
      <c r="F812" s="8"/>
      <c r="G812" s="20"/>
      <c r="H812" s="8"/>
      <c r="I812" s="20"/>
      <c r="J812" s="21"/>
      <c r="K812" s="12"/>
    </row>
    <row r="813" spans="1:11" x14ac:dyDescent="0.2">
      <c r="A813" s="39" t="s">
        <v>12</v>
      </c>
      <c r="B813" s="8"/>
      <c r="C813" s="16" t="str">
        <f t="shared" si="16"/>
        <v/>
      </c>
      <c r="D813" s="8"/>
      <c r="E813" s="20"/>
      <c r="F813" s="8"/>
      <c r="G813" s="20"/>
      <c r="H813" s="8"/>
      <c r="I813" s="20"/>
      <c r="J813" s="21"/>
      <c r="K813" s="12"/>
    </row>
    <row r="814" spans="1:11" x14ac:dyDescent="0.2">
      <c r="A814" s="39" t="s">
        <v>12</v>
      </c>
      <c r="B814" s="8"/>
      <c r="C814" s="16" t="str">
        <f t="shared" si="16"/>
        <v/>
      </c>
      <c r="D814" s="8"/>
      <c r="E814" s="20"/>
      <c r="F814" s="8"/>
      <c r="G814" s="20"/>
      <c r="H814" s="8"/>
      <c r="I814" s="20"/>
      <c r="J814" s="21"/>
      <c r="K814" s="12"/>
    </row>
    <row r="815" spans="1:11" x14ac:dyDescent="0.2">
      <c r="A815" s="39" t="s">
        <v>12</v>
      </c>
      <c r="B815" s="8"/>
      <c r="C815" s="16" t="str">
        <f t="shared" si="16"/>
        <v/>
      </c>
      <c r="D815" s="8"/>
      <c r="E815" s="20"/>
      <c r="F815" s="8"/>
      <c r="G815" s="20"/>
      <c r="H815" s="8"/>
      <c r="I815" s="20"/>
      <c r="J815" s="21"/>
      <c r="K815" s="12"/>
    </row>
    <row r="816" spans="1:11" x14ac:dyDescent="0.2">
      <c r="A816" s="39" t="s">
        <v>12</v>
      </c>
      <c r="B816" s="8"/>
      <c r="C816" s="16" t="str">
        <f t="shared" si="16"/>
        <v/>
      </c>
      <c r="D816" s="8"/>
      <c r="E816" s="20"/>
      <c r="F816" s="8"/>
      <c r="G816" s="20"/>
      <c r="H816" s="8"/>
      <c r="I816" s="20"/>
      <c r="J816" s="21"/>
      <c r="K816" s="12"/>
    </row>
    <row r="817" spans="1:11" x14ac:dyDescent="0.2">
      <c r="A817" s="39" t="s">
        <v>12</v>
      </c>
      <c r="B817" s="8"/>
      <c r="C817" s="16" t="str">
        <f t="shared" si="16"/>
        <v/>
      </c>
      <c r="D817" s="8"/>
      <c r="E817" s="20"/>
      <c r="F817" s="8"/>
      <c r="G817" s="20"/>
      <c r="H817" s="8"/>
      <c r="I817" s="20"/>
      <c r="J817" s="21"/>
      <c r="K817" s="12"/>
    </row>
    <row r="818" spans="1:11" x14ac:dyDescent="0.2">
      <c r="A818" s="39" t="s">
        <v>12</v>
      </c>
      <c r="B818" s="8"/>
      <c r="C818" s="16" t="str">
        <f t="shared" si="16"/>
        <v/>
      </c>
      <c r="D818" s="8"/>
      <c r="E818" s="20"/>
      <c r="F818" s="8"/>
      <c r="G818" s="20"/>
      <c r="H818" s="8"/>
      <c r="I818" s="20"/>
      <c r="J818" s="21"/>
      <c r="K818" s="12"/>
    </row>
    <row r="819" spans="1:11" x14ac:dyDescent="0.2">
      <c r="A819" s="39" t="s">
        <v>12</v>
      </c>
      <c r="B819" s="8"/>
      <c r="C819" s="16" t="str">
        <f t="shared" si="16"/>
        <v/>
      </c>
      <c r="D819" s="8"/>
      <c r="E819" s="20"/>
      <c r="F819" s="8"/>
      <c r="G819" s="20"/>
      <c r="H819" s="8"/>
      <c r="I819" s="20"/>
      <c r="J819" s="21"/>
      <c r="K819" s="12"/>
    </row>
    <row r="820" spans="1:11" x14ac:dyDescent="0.2">
      <c r="A820" s="39" t="s">
        <v>12</v>
      </c>
      <c r="B820" s="8"/>
      <c r="C820" s="16" t="str">
        <f t="shared" si="16"/>
        <v/>
      </c>
      <c r="D820" s="8"/>
      <c r="E820" s="20"/>
      <c r="F820" s="8"/>
      <c r="G820" s="20"/>
      <c r="H820" s="8"/>
      <c r="I820" s="20"/>
      <c r="J820" s="21"/>
      <c r="K820" s="12"/>
    </row>
    <row r="821" spans="1:11" x14ac:dyDescent="0.2">
      <c r="A821" s="39" t="s">
        <v>12</v>
      </c>
      <c r="B821" s="8"/>
      <c r="C821" s="16" t="str">
        <f t="shared" si="16"/>
        <v/>
      </c>
      <c r="D821" s="8"/>
      <c r="E821" s="20"/>
      <c r="F821" s="8"/>
      <c r="G821" s="20"/>
      <c r="H821" s="8"/>
      <c r="I821" s="20"/>
      <c r="J821" s="21"/>
      <c r="K821" s="12"/>
    </row>
    <row r="822" spans="1:11" ht="15.75" thickBot="1" x14ac:dyDescent="0.25">
      <c r="A822" s="39" t="s">
        <v>12</v>
      </c>
      <c r="B822" s="22"/>
      <c r="C822" s="16" t="str">
        <f t="shared" si="16"/>
        <v/>
      </c>
      <c r="D822" s="22"/>
      <c r="E822" s="23"/>
      <c r="F822" s="22"/>
      <c r="G822" s="23"/>
      <c r="H822" s="22"/>
      <c r="I822" s="23"/>
      <c r="J822" s="24"/>
      <c r="K822" s="12"/>
    </row>
    <row r="823" spans="1:11" x14ac:dyDescent="0.2">
      <c r="A823" s="11"/>
      <c r="B823" s="119">
        <f>SUMIF(A790:A822,$O$6,B790:B822)</f>
        <v>4307.1100000000006</v>
      </c>
      <c r="C823" s="25"/>
      <c r="D823" s="25"/>
      <c r="E823" s="25"/>
      <c r="F823" s="25"/>
      <c r="G823" s="25"/>
      <c r="H823" s="25"/>
      <c r="I823" s="25"/>
      <c r="J823" s="25"/>
      <c r="K823" s="12"/>
    </row>
    <row r="824" spans="1:11" ht="15.75" thickBot="1" x14ac:dyDescent="0.25">
      <c r="A824" s="11"/>
      <c r="B824" s="107"/>
      <c r="C824" s="25"/>
      <c r="D824" s="25"/>
      <c r="E824" s="25"/>
      <c r="F824" s="25"/>
      <c r="G824" s="25"/>
      <c r="H824" s="25"/>
      <c r="I824" s="25"/>
      <c r="J824" s="25"/>
      <c r="K824" s="12"/>
    </row>
    <row r="825" spans="1:11" ht="15.75" thickBot="1" x14ac:dyDescent="0.25">
      <c r="A825" s="11"/>
      <c r="B825" s="25"/>
      <c r="C825" s="25"/>
      <c r="D825" s="25"/>
      <c r="E825" s="25"/>
      <c r="F825" s="25"/>
      <c r="G825" s="25"/>
      <c r="H825" s="25"/>
      <c r="I825" s="25"/>
      <c r="J825" s="25"/>
      <c r="K825" s="12"/>
    </row>
    <row r="826" spans="1:11" ht="15.75" thickBot="1" x14ac:dyDescent="0.25">
      <c r="A826" s="11"/>
      <c r="B826" s="25"/>
      <c r="C826" s="25"/>
      <c r="D826" s="25"/>
      <c r="E826" s="25"/>
      <c r="F826" s="25"/>
      <c r="G826" s="25"/>
      <c r="H826" s="108" t="s">
        <v>20</v>
      </c>
      <c r="I826" s="109"/>
      <c r="J826" s="26"/>
      <c r="K826" s="12"/>
    </row>
    <row r="827" spans="1:11" ht="15.75" thickBot="1" x14ac:dyDescent="0.25">
      <c r="A827" s="11"/>
      <c r="B827" s="27" t="s">
        <v>3</v>
      </c>
      <c r="C827" s="27" t="s">
        <v>5</v>
      </c>
      <c r="D827" s="27" t="s">
        <v>21</v>
      </c>
      <c r="E827" s="27" t="s">
        <v>22</v>
      </c>
      <c r="F827" s="27" t="s">
        <v>23</v>
      </c>
      <c r="G827" s="25"/>
      <c r="H827" s="28" t="s">
        <v>24</v>
      </c>
      <c r="I827" s="28">
        <f>I783</f>
        <v>1858.7700000000004</v>
      </c>
      <c r="J827" s="28"/>
      <c r="K827" s="12"/>
    </row>
    <row r="828" spans="1:11" ht="15.75" thickBot="1" x14ac:dyDescent="0.25">
      <c r="A828" s="11"/>
      <c r="B828" s="29">
        <f>B823</f>
        <v>4307.1100000000006</v>
      </c>
      <c r="C828" s="27">
        <f>SUM(F790:F822)</f>
        <v>11871</v>
      </c>
      <c r="D828" s="27">
        <f>B828+C828</f>
        <v>16178.11</v>
      </c>
      <c r="E828" s="27">
        <f>SUM(H790:H822)</f>
        <v>1975</v>
      </c>
      <c r="F828" s="30">
        <f>D828-E828</f>
        <v>14203.11</v>
      </c>
      <c r="G828" s="25"/>
      <c r="H828" s="31" t="s">
        <v>25</v>
      </c>
      <c r="I828" s="31">
        <f>F830</f>
        <v>12780.5</v>
      </c>
      <c r="J828" s="31"/>
      <c r="K828" s="12"/>
    </row>
    <row r="829" spans="1:11" ht="15.75" thickBot="1" x14ac:dyDescent="0.25">
      <c r="A829" s="11"/>
      <c r="B829" s="27" t="s">
        <v>26</v>
      </c>
      <c r="C829" s="27" t="s">
        <v>27</v>
      </c>
      <c r="D829" s="27" t="s">
        <v>28</v>
      </c>
      <c r="E829" s="27" t="s">
        <v>29</v>
      </c>
      <c r="F829" s="27" t="s">
        <v>25</v>
      </c>
      <c r="G829" s="25"/>
      <c r="H829" s="31" t="s">
        <v>30</v>
      </c>
      <c r="I829" s="31">
        <f>I827+I828</f>
        <v>14639.27</v>
      </c>
      <c r="J829" s="31"/>
      <c r="K829" s="12"/>
    </row>
    <row r="830" spans="1:11" ht="15.75" thickBot="1" x14ac:dyDescent="0.25">
      <c r="A830" s="11"/>
      <c r="B830" s="29">
        <f>F828</f>
        <v>14203.11</v>
      </c>
      <c r="C830" s="32"/>
      <c r="D830" s="32"/>
      <c r="E830" s="32">
        <v>1422.61</v>
      </c>
      <c r="F830" s="30">
        <f>B830-(C830+D830+E830)</f>
        <v>12780.5</v>
      </c>
      <c r="G830" s="25"/>
      <c r="H830" s="31" t="s">
        <v>31</v>
      </c>
      <c r="I830" s="33">
        <v>14000</v>
      </c>
      <c r="J830" s="33" t="s">
        <v>34</v>
      </c>
      <c r="K830" s="12"/>
    </row>
    <row r="831" spans="1:11" ht="15.75" thickBot="1" x14ac:dyDescent="0.25">
      <c r="A831" s="11"/>
      <c r="B831" s="25"/>
      <c r="C831" s="25"/>
      <c r="D831" s="25"/>
      <c r="E831" s="25"/>
      <c r="F831" s="25"/>
      <c r="G831" s="25"/>
      <c r="H831" s="34" t="s">
        <v>32</v>
      </c>
      <c r="I831" s="34">
        <f>I829-I830</f>
        <v>639.27000000000044</v>
      </c>
      <c r="J831" s="35"/>
      <c r="K831" s="12"/>
    </row>
    <row r="832" spans="1:11" ht="15.75" thickBot="1" x14ac:dyDescent="0.25">
      <c r="A832" s="11"/>
      <c r="B832" s="25"/>
      <c r="C832" s="25"/>
      <c r="D832" s="25"/>
      <c r="E832" s="25"/>
      <c r="F832" s="25"/>
      <c r="G832" s="25"/>
      <c r="H832" s="27" t="s">
        <v>33</v>
      </c>
      <c r="I832" s="36">
        <f>I831</f>
        <v>639.27000000000044</v>
      </c>
      <c r="J832" s="25"/>
      <c r="K832" s="12"/>
    </row>
    <row r="833" spans="1:11" ht="15.75" thickBot="1" x14ac:dyDescent="0.25">
      <c r="A833" s="37"/>
      <c r="B833" s="38"/>
      <c r="C833" s="38"/>
      <c r="D833" s="38"/>
      <c r="E833" s="38"/>
      <c r="F833" s="38"/>
      <c r="G833" s="38"/>
      <c r="H833" s="38"/>
      <c r="I833" s="38"/>
      <c r="J833" s="38"/>
      <c r="K833" s="30"/>
    </row>
    <row r="834" spans="1:11" ht="15.75" thickBot="1" x14ac:dyDescent="0.25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</row>
    <row r="835" spans="1:11" ht="15.75" thickBot="1" x14ac:dyDescent="0.25">
      <c r="A835" s="4">
        <v>18</v>
      </c>
      <c r="B835" s="5"/>
      <c r="C835" s="5"/>
      <c r="D835" s="5"/>
      <c r="E835" s="5"/>
      <c r="F835" s="5"/>
      <c r="G835" s="5"/>
      <c r="H835" s="5"/>
      <c r="I835" s="5" t="s">
        <v>0</v>
      </c>
      <c r="J835" s="6" t="s">
        <v>17</v>
      </c>
      <c r="K835" s="7"/>
    </row>
    <row r="836" spans="1:11" ht="15.75" thickBot="1" x14ac:dyDescent="0.25">
      <c r="A836" s="8"/>
      <c r="B836" s="9"/>
      <c r="C836" s="9"/>
      <c r="D836" s="9"/>
      <c r="E836" s="9"/>
      <c r="F836" s="9"/>
      <c r="G836" s="9"/>
      <c r="H836" s="9"/>
      <c r="I836" s="9" t="s">
        <v>2</v>
      </c>
      <c r="J836" s="10">
        <v>44217</v>
      </c>
      <c r="K836" s="7"/>
    </row>
    <row r="837" spans="1:11" x14ac:dyDescent="0.2">
      <c r="A837" s="11"/>
      <c r="B837" s="120" t="s">
        <v>3</v>
      </c>
      <c r="C837" s="121"/>
      <c r="D837" s="120" t="s">
        <v>4</v>
      </c>
      <c r="E837" s="121"/>
      <c r="F837" s="120" t="s">
        <v>5</v>
      </c>
      <c r="G837" s="121"/>
      <c r="H837" s="120" t="s">
        <v>6</v>
      </c>
      <c r="I837" s="121"/>
      <c r="J837" s="117" t="s">
        <v>7</v>
      </c>
      <c r="K837" s="12"/>
    </row>
    <row r="838" spans="1:11" ht="15.75" thickBot="1" x14ac:dyDescent="0.25">
      <c r="A838" s="11"/>
      <c r="B838" s="13" t="s">
        <v>8</v>
      </c>
      <c r="C838" s="14" t="s">
        <v>9</v>
      </c>
      <c r="D838" s="13" t="s">
        <v>8</v>
      </c>
      <c r="E838" s="14" t="s">
        <v>9</v>
      </c>
      <c r="F838" s="13" t="s">
        <v>8</v>
      </c>
      <c r="G838" s="14" t="s">
        <v>10</v>
      </c>
      <c r="H838" s="13" t="s">
        <v>8</v>
      </c>
      <c r="I838" s="14" t="s">
        <v>10</v>
      </c>
      <c r="J838" s="118"/>
      <c r="K838" s="12"/>
    </row>
    <row r="839" spans="1:11" x14ac:dyDescent="0.2">
      <c r="A839" s="39" t="s">
        <v>12</v>
      </c>
      <c r="B839" s="15">
        <v>42</v>
      </c>
      <c r="C839" s="16">
        <v>40478</v>
      </c>
      <c r="D839" s="15"/>
      <c r="E839" s="17" t="s">
        <v>96</v>
      </c>
      <c r="F839" s="15">
        <v>743.3</v>
      </c>
      <c r="G839" s="17">
        <v>39889</v>
      </c>
      <c r="H839" s="8">
        <v>133</v>
      </c>
      <c r="I839" s="20">
        <v>40469</v>
      </c>
      <c r="J839" s="21" t="s">
        <v>87</v>
      </c>
      <c r="K839" s="12"/>
    </row>
    <row r="840" spans="1:11" x14ac:dyDescent="0.2">
      <c r="A840" s="39" t="s">
        <v>12</v>
      </c>
      <c r="B840" s="8">
        <v>127.77</v>
      </c>
      <c r="C840" s="16">
        <f t="shared" ref="C840:C871" si="17">IF(B840&gt;0.005,C839+1,"")</f>
        <v>40479</v>
      </c>
      <c r="D840" s="8"/>
      <c r="E840" s="20" t="s">
        <v>63</v>
      </c>
      <c r="F840" s="8">
        <v>1800</v>
      </c>
      <c r="G840" s="20">
        <v>653</v>
      </c>
      <c r="H840" s="8">
        <v>500</v>
      </c>
      <c r="I840" s="46">
        <v>37</v>
      </c>
      <c r="J840" s="21" t="s">
        <v>97</v>
      </c>
      <c r="K840" s="12"/>
    </row>
    <row r="841" spans="1:11" x14ac:dyDescent="0.2">
      <c r="A841" s="39" t="s">
        <v>12</v>
      </c>
      <c r="B841" s="8">
        <v>5167</v>
      </c>
      <c r="C841" s="16">
        <f t="shared" si="17"/>
        <v>40480</v>
      </c>
      <c r="D841" s="8"/>
      <c r="E841" s="20"/>
      <c r="F841" s="8"/>
      <c r="G841" s="20"/>
      <c r="H841" s="8"/>
      <c r="I841" s="20"/>
      <c r="J841" s="21"/>
      <c r="K841" s="12"/>
    </row>
    <row r="842" spans="1:11" x14ac:dyDescent="0.2">
      <c r="A842" s="39" t="s">
        <v>12</v>
      </c>
      <c r="B842" s="8">
        <v>354</v>
      </c>
      <c r="C842" s="16">
        <f t="shared" si="17"/>
        <v>40481</v>
      </c>
      <c r="D842" s="8"/>
      <c r="E842" s="20"/>
      <c r="F842" s="8"/>
      <c r="G842" s="20"/>
      <c r="H842" s="8"/>
      <c r="I842" s="20"/>
      <c r="J842" s="21"/>
      <c r="K842" s="12"/>
    </row>
    <row r="843" spans="1:11" x14ac:dyDescent="0.2">
      <c r="A843" s="39" t="s">
        <v>12</v>
      </c>
      <c r="B843" s="8">
        <v>336</v>
      </c>
      <c r="C843" s="16">
        <f t="shared" si="17"/>
        <v>40482</v>
      </c>
      <c r="D843" s="8"/>
      <c r="E843" s="20"/>
      <c r="F843" s="8"/>
      <c r="G843" s="20"/>
      <c r="H843" s="8"/>
      <c r="I843" s="20"/>
      <c r="J843" s="21"/>
      <c r="K843" s="12"/>
    </row>
    <row r="844" spans="1:11" x14ac:dyDescent="0.2">
      <c r="A844" s="39" t="s">
        <v>12</v>
      </c>
      <c r="B844" s="8">
        <v>31</v>
      </c>
      <c r="C844" s="16">
        <f t="shared" si="17"/>
        <v>40483</v>
      </c>
      <c r="D844" s="8"/>
      <c r="E844" s="20"/>
      <c r="F844" s="8"/>
      <c r="G844" s="20"/>
      <c r="H844" s="8"/>
      <c r="I844" s="20"/>
      <c r="J844" s="21"/>
      <c r="K844" s="12"/>
    </row>
    <row r="845" spans="1:11" x14ac:dyDescent="0.2">
      <c r="A845" s="39" t="s">
        <v>12</v>
      </c>
      <c r="B845" s="8">
        <v>6100</v>
      </c>
      <c r="C845" s="16">
        <f t="shared" si="17"/>
        <v>40484</v>
      </c>
      <c r="D845" s="8"/>
      <c r="E845" s="20"/>
      <c r="F845" s="8"/>
      <c r="G845" s="20"/>
      <c r="H845" s="8"/>
      <c r="I845" s="20"/>
      <c r="J845" s="21"/>
      <c r="K845" s="12"/>
    </row>
    <row r="846" spans="1:11" x14ac:dyDescent="0.2">
      <c r="A846" s="39" t="s">
        <v>12</v>
      </c>
      <c r="B846" s="8">
        <v>55</v>
      </c>
      <c r="C846" s="16">
        <f t="shared" si="17"/>
        <v>40485</v>
      </c>
      <c r="D846" s="8"/>
      <c r="E846" s="20"/>
      <c r="F846" s="8"/>
      <c r="G846" s="20"/>
      <c r="H846" s="8"/>
      <c r="I846" s="20"/>
      <c r="J846" s="21"/>
      <c r="K846" s="12"/>
    </row>
    <row r="847" spans="1:11" x14ac:dyDescent="0.2">
      <c r="A847" s="39" t="s">
        <v>12</v>
      </c>
      <c r="B847" s="8">
        <v>450</v>
      </c>
      <c r="C847" s="16">
        <f t="shared" si="17"/>
        <v>40486</v>
      </c>
      <c r="D847" s="8"/>
      <c r="E847" s="20"/>
      <c r="F847" s="8"/>
      <c r="G847" s="20"/>
      <c r="H847" s="8"/>
      <c r="I847" s="20"/>
      <c r="J847" s="21"/>
      <c r="K847" s="12"/>
    </row>
    <row r="848" spans="1:11" x14ac:dyDescent="0.2">
      <c r="A848" s="39" t="s">
        <v>12</v>
      </c>
      <c r="B848" s="8"/>
      <c r="C848" s="16" t="str">
        <f t="shared" si="17"/>
        <v/>
      </c>
      <c r="D848" s="8"/>
      <c r="E848" s="20"/>
      <c r="F848" s="8"/>
      <c r="G848" s="20"/>
      <c r="H848" s="8"/>
      <c r="I848" s="20"/>
      <c r="J848" s="21"/>
      <c r="K848" s="12"/>
    </row>
    <row r="849" spans="1:11" x14ac:dyDescent="0.2">
      <c r="A849" s="39" t="s">
        <v>12</v>
      </c>
      <c r="B849" s="8"/>
      <c r="C849" s="16" t="str">
        <f t="shared" si="17"/>
        <v/>
      </c>
      <c r="D849" s="8"/>
      <c r="E849" s="20"/>
      <c r="F849" s="8"/>
      <c r="G849" s="20"/>
      <c r="H849" s="8"/>
      <c r="I849" s="20"/>
      <c r="J849" s="21"/>
      <c r="K849" s="12"/>
    </row>
    <row r="850" spans="1:11" x14ac:dyDescent="0.2">
      <c r="A850" s="39" t="s">
        <v>12</v>
      </c>
      <c r="B850" s="8"/>
      <c r="C850" s="16" t="str">
        <f t="shared" si="17"/>
        <v/>
      </c>
      <c r="D850" s="8"/>
      <c r="E850" s="20"/>
      <c r="F850" s="8"/>
      <c r="G850" s="20"/>
      <c r="H850" s="8"/>
      <c r="I850" s="20"/>
      <c r="J850" s="21"/>
      <c r="K850" s="12"/>
    </row>
    <row r="851" spans="1:11" x14ac:dyDescent="0.2">
      <c r="A851" s="39" t="s">
        <v>12</v>
      </c>
      <c r="B851" s="8"/>
      <c r="C851" s="16" t="str">
        <f t="shared" si="17"/>
        <v/>
      </c>
      <c r="D851" s="8"/>
      <c r="E851" s="20"/>
      <c r="F851" s="8"/>
      <c r="G851" s="20"/>
      <c r="H851" s="8"/>
      <c r="I851" s="20"/>
      <c r="J851" s="21"/>
      <c r="K851" s="12"/>
    </row>
    <row r="852" spans="1:11" x14ac:dyDescent="0.2">
      <c r="A852" s="39" t="s">
        <v>12</v>
      </c>
      <c r="B852" s="8"/>
      <c r="C852" s="16" t="str">
        <f t="shared" si="17"/>
        <v/>
      </c>
      <c r="D852" s="8"/>
      <c r="E852" s="20"/>
      <c r="F852" s="8"/>
      <c r="G852" s="20"/>
      <c r="H852" s="8"/>
      <c r="I852" s="20"/>
      <c r="J852" s="21"/>
      <c r="K852" s="12"/>
    </row>
    <row r="853" spans="1:11" x14ac:dyDescent="0.2">
      <c r="A853" s="39" t="s">
        <v>12</v>
      </c>
      <c r="B853" s="8"/>
      <c r="C853" s="16" t="str">
        <f t="shared" si="17"/>
        <v/>
      </c>
      <c r="D853" s="8"/>
      <c r="E853" s="20"/>
      <c r="F853" s="8"/>
      <c r="G853" s="20"/>
      <c r="H853" s="8"/>
      <c r="I853" s="20"/>
      <c r="J853" s="21"/>
      <c r="K853" s="12"/>
    </row>
    <row r="854" spans="1:11" x14ac:dyDescent="0.2">
      <c r="A854" s="39" t="s">
        <v>12</v>
      </c>
      <c r="B854" s="8"/>
      <c r="C854" s="16" t="str">
        <f t="shared" si="17"/>
        <v/>
      </c>
      <c r="D854" s="8"/>
      <c r="E854" s="20"/>
      <c r="F854" s="8"/>
      <c r="G854" s="20"/>
      <c r="H854" s="8"/>
      <c r="I854" s="20"/>
      <c r="J854" s="21"/>
      <c r="K854" s="12"/>
    </row>
    <row r="855" spans="1:11" x14ac:dyDescent="0.2">
      <c r="A855" s="39" t="s">
        <v>12</v>
      </c>
      <c r="B855" s="8"/>
      <c r="C855" s="16" t="str">
        <f t="shared" si="17"/>
        <v/>
      </c>
      <c r="D855" s="8"/>
      <c r="E855" s="20"/>
      <c r="F855" s="8"/>
      <c r="G855" s="20"/>
      <c r="H855" s="8"/>
      <c r="I855" s="20"/>
      <c r="J855" s="21"/>
      <c r="K855" s="12"/>
    </row>
    <row r="856" spans="1:11" x14ac:dyDescent="0.2">
      <c r="A856" s="39" t="s">
        <v>12</v>
      </c>
      <c r="B856" s="8"/>
      <c r="C856" s="16" t="str">
        <f t="shared" si="17"/>
        <v/>
      </c>
      <c r="D856" s="8"/>
      <c r="E856" s="20"/>
      <c r="F856" s="8"/>
      <c r="G856" s="20"/>
      <c r="H856" s="8"/>
      <c r="I856" s="20"/>
      <c r="J856" s="21"/>
      <c r="K856" s="12"/>
    </row>
    <row r="857" spans="1:11" x14ac:dyDescent="0.2">
      <c r="A857" s="39" t="s">
        <v>12</v>
      </c>
      <c r="B857" s="8"/>
      <c r="C857" s="16" t="str">
        <f t="shared" si="17"/>
        <v/>
      </c>
      <c r="D857" s="8"/>
      <c r="E857" s="20"/>
      <c r="F857" s="8"/>
      <c r="G857" s="20"/>
      <c r="H857" s="8"/>
      <c r="I857" s="20"/>
      <c r="J857" s="21"/>
      <c r="K857" s="12"/>
    </row>
    <row r="858" spans="1:11" x14ac:dyDescent="0.2">
      <c r="A858" s="39" t="s">
        <v>12</v>
      </c>
      <c r="B858" s="8"/>
      <c r="C858" s="16" t="str">
        <f t="shared" si="17"/>
        <v/>
      </c>
      <c r="D858" s="8"/>
      <c r="E858" s="20"/>
      <c r="F858" s="8"/>
      <c r="G858" s="20"/>
      <c r="H858" s="8"/>
      <c r="I858" s="20"/>
      <c r="J858" s="21"/>
      <c r="K858" s="12"/>
    </row>
    <row r="859" spans="1:11" x14ac:dyDescent="0.2">
      <c r="A859" s="39" t="s">
        <v>12</v>
      </c>
      <c r="B859" s="8"/>
      <c r="C859" s="16" t="str">
        <f t="shared" si="17"/>
        <v/>
      </c>
      <c r="D859" s="8"/>
      <c r="E859" s="20"/>
      <c r="F859" s="8"/>
      <c r="G859" s="20"/>
      <c r="H859" s="8"/>
      <c r="I859" s="20"/>
      <c r="J859" s="21"/>
      <c r="K859" s="12"/>
    </row>
    <row r="860" spans="1:11" x14ac:dyDescent="0.2">
      <c r="A860" s="39" t="s">
        <v>12</v>
      </c>
      <c r="B860" s="8"/>
      <c r="C860" s="16" t="str">
        <f t="shared" si="17"/>
        <v/>
      </c>
      <c r="D860" s="8"/>
      <c r="E860" s="20"/>
      <c r="F860" s="8"/>
      <c r="G860" s="20"/>
      <c r="H860" s="8"/>
      <c r="I860" s="20"/>
      <c r="J860" s="21"/>
      <c r="K860" s="12"/>
    </row>
    <row r="861" spans="1:11" x14ac:dyDescent="0.2">
      <c r="A861" s="39" t="s">
        <v>12</v>
      </c>
      <c r="B861" s="8"/>
      <c r="C861" s="16" t="str">
        <f t="shared" si="17"/>
        <v/>
      </c>
      <c r="D861" s="8"/>
      <c r="E861" s="20"/>
      <c r="F861" s="8"/>
      <c r="G861" s="20"/>
      <c r="H861" s="8"/>
      <c r="I861" s="20"/>
      <c r="J861" s="21"/>
      <c r="K861" s="12"/>
    </row>
    <row r="862" spans="1:11" x14ac:dyDescent="0.2">
      <c r="A862" s="39" t="s">
        <v>12</v>
      </c>
      <c r="B862" s="8"/>
      <c r="C862" s="16" t="str">
        <f t="shared" si="17"/>
        <v/>
      </c>
      <c r="D862" s="8"/>
      <c r="E862" s="20"/>
      <c r="F862" s="8"/>
      <c r="G862" s="20"/>
      <c r="H862" s="8"/>
      <c r="I862" s="20"/>
      <c r="J862" s="21"/>
      <c r="K862" s="12"/>
    </row>
    <row r="863" spans="1:11" x14ac:dyDescent="0.2">
      <c r="A863" s="39" t="s">
        <v>12</v>
      </c>
      <c r="B863" s="8"/>
      <c r="C863" s="16" t="str">
        <f t="shared" si="17"/>
        <v/>
      </c>
      <c r="D863" s="8"/>
      <c r="E863" s="20"/>
      <c r="F863" s="8"/>
      <c r="G863" s="20"/>
      <c r="H863" s="8"/>
      <c r="I863" s="20"/>
      <c r="J863" s="21"/>
      <c r="K863" s="12"/>
    </row>
    <row r="864" spans="1:11" x14ac:dyDescent="0.2">
      <c r="A864" s="39" t="s">
        <v>12</v>
      </c>
      <c r="B864" s="8"/>
      <c r="C864" s="16" t="str">
        <f t="shared" si="17"/>
        <v/>
      </c>
      <c r="D864" s="8"/>
      <c r="E864" s="20"/>
      <c r="F864" s="8"/>
      <c r="G864" s="20"/>
      <c r="H864" s="8"/>
      <c r="I864" s="20"/>
      <c r="J864" s="21"/>
      <c r="K864" s="12"/>
    </row>
    <row r="865" spans="1:11" x14ac:dyDescent="0.2">
      <c r="A865" s="39" t="s">
        <v>12</v>
      </c>
      <c r="B865" s="8"/>
      <c r="C865" s="16" t="str">
        <f t="shared" si="17"/>
        <v/>
      </c>
      <c r="D865" s="8"/>
      <c r="E865" s="20"/>
      <c r="F865" s="8"/>
      <c r="G865" s="20"/>
      <c r="H865" s="8"/>
      <c r="I865" s="20"/>
      <c r="J865" s="21"/>
      <c r="K865" s="12"/>
    </row>
    <row r="866" spans="1:11" x14ac:dyDescent="0.2">
      <c r="A866" s="39" t="s">
        <v>12</v>
      </c>
      <c r="B866" s="8"/>
      <c r="C866" s="16" t="str">
        <f t="shared" si="17"/>
        <v/>
      </c>
      <c r="D866" s="8"/>
      <c r="E866" s="20"/>
      <c r="F866" s="8"/>
      <c r="G866" s="20"/>
      <c r="H866" s="8"/>
      <c r="I866" s="20"/>
      <c r="J866" s="21"/>
      <c r="K866" s="12"/>
    </row>
    <row r="867" spans="1:11" x14ac:dyDescent="0.2">
      <c r="A867" s="39" t="s">
        <v>12</v>
      </c>
      <c r="B867" s="8"/>
      <c r="C867" s="16" t="str">
        <f t="shared" si="17"/>
        <v/>
      </c>
      <c r="D867" s="8"/>
      <c r="E867" s="20"/>
      <c r="F867" s="8"/>
      <c r="G867" s="20"/>
      <c r="H867" s="8"/>
      <c r="I867" s="20"/>
      <c r="J867" s="21"/>
      <c r="K867" s="12"/>
    </row>
    <row r="868" spans="1:11" x14ac:dyDescent="0.2">
      <c r="A868" s="39" t="s">
        <v>12</v>
      </c>
      <c r="B868" s="8"/>
      <c r="C868" s="16" t="str">
        <f t="shared" si="17"/>
        <v/>
      </c>
      <c r="D868" s="8"/>
      <c r="E868" s="20"/>
      <c r="F868" s="8"/>
      <c r="G868" s="20"/>
      <c r="H868" s="8"/>
      <c r="I868" s="20"/>
      <c r="J868" s="21"/>
      <c r="K868" s="12"/>
    </row>
    <row r="869" spans="1:11" x14ac:dyDescent="0.2">
      <c r="A869" s="39" t="s">
        <v>12</v>
      </c>
      <c r="B869" s="8"/>
      <c r="C869" s="16" t="str">
        <f t="shared" si="17"/>
        <v/>
      </c>
      <c r="D869" s="8"/>
      <c r="E869" s="20"/>
      <c r="F869" s="8"/>
      <c r="G869" s="20"/>
      <c r="H869" s="8"/>
      <c r="I869" s="20"/>
      <c r="J869" s="21"/>
      <c r="K869" s="12"/>
    </row>
    <row r="870" spans="1:11" x14ac:dyDescent="0.2">
      <c r="A870" s="39" t="s">
        <v>12</v>
      </c>
      <c r="B870" s="8"/>
      <c r="C870" s="16" t="str">
        <f t="shared" si="17"/>
        <v/>
      </c>
      <c r="D870" s="8"/>
      <c r="E870" s="20"/>
      <c r="F870" s="8"/>
      <c r="G870" s="20"/>
      <c r="H870" s="8"/>
      <c r="I870" s="20"/>
      <c r="J870" s="21"/>
      <c r="K870" s="12"/>
    </row>
    <row r="871" spans="1:11" ht="15.75" thickBot="1" x14ac:dyDescent="0.25">
      <c r="A871" s="39" t="s">
        <v>12</v>
      </c>
      <c r="B871" s="22"/>
      <c r="C871" s="16" t="str">
        <f t="shared" si="17"/>
        <v/>
      </c>
      <c r="D871" s="22"/>
      <c r="E871" s="23"/>
      <c r="F871" s="22"/>
      <c r="G871" s="23"/>
      <c r="H871" s="22"/>
      <c r="I871" s="23"/>
      <c r="J871" s="24"/>
      <c r="K871" s="12"/>
    </row>
    <row r="872" spans="1:11" x14ac:dyDescent="0.2">
      <c r="A872" s="11"/>
      <c r="B872" s="119">
        <f>SUMIF(A839:A871,$O$6,B839:B871)</f>
        <v>12662.77</v>
      </c>
      <c r="C872" s="25"/>
      <c r="D872" s="25"/>
      <c r="E872" s="25"/>
      <c r="F872" s="25"/>
      <c r="G872" s="25"/>
      <c r="H872" s="25"/>
      <c r="I872" s="25"/>
      <c r="J872" s="25"/>
      <c r="K872" s="12"/>
    </row>
    <row r="873" spans="1:11" ht="15.75" thickBot="1" x14ac:dyDescent="0.25">
      <c r="A873" s="11"/>
      <c r="B873" s="107"/>
      <c r="C873" s="25"/>
      <c r="D873" s="25"/>
      <c r="E873" s="25"/>
      <c r="F873" s="25"/>
      <c r="G873" s="25"/>
      <c r="H873" s="25"/>
      <c r="I873" s="25"/>
      <c r="J873" s="25"/>
      <c r="K873" s="12"/>
    </row>
    <row r="874" spans="1:11" ht="15.75" thickBot="1" x14ac:dyDescent="0.25">
      <c r="A874" s="11"/>
      <c r="B874" s="25"/>
      <c r="C874" s="25"/>
      <c r="D874" s="25"/>
      <c r="E874" s="25"/>
      <c r="F874" s="25"/>
      <c r="G874" s="25"/>
      <c r="H874" s="25"/>
      <c r="I874" s="25"/>
      <c r="J874" s="25"/>
      <c r="K874" s="12"/>
    </row>
    <row r="875" spans="1:11" ht="15.75" thickBot="1" x14ac:dyDescent="0.25">
      <c r="A875" s="11"/>
      <c r="B875" s="25"/>
      <c r="C875" s="25"/>
      <c r="D875" s="25"/>
      <c r="E875" s="25"/>
      <c r="F875" s="25"/>
      <c r="G875" s="25"/>
      <c r="H875" s="108" t="s">
        <v>20</v>
      </c>
      <c r="I875" s="109"/>
      <c r="J875" s="26"/>
      <c r="K875" s="12"/>
    </row>
    <row r="876" spans="1:11" ht="15.75" thickBot="1" x14ac:dyDescent="0.25">
      <c r="A876" s="11"/>
      <c r="B876" s="27" t="s">
        <v>3</v>
      </c>
      <c r="C876" s="27" t="s">
        <v>5</v>
      </c>
      <c r="D876" s="27" t="s">
        <v>21</v>
      </c>
      <c r="E876" s="27" t="s">
        <v>22</v>
      </c>
      <c r="F876" s="27" t="s">
        <v>23</v>
      </c>
      <c r="G876" s="25"/>
      <c r="H876" s="28" t="s">
        <v>24</v>
      </c>
      <c r="I876" s="28">
        <f>I832</f>
        <v>639.27000000000044</v>
      </c>
      <c r="J876" s="28"/>
      <c r="K876" s="12"/>
    </row>
    <row r="877" spans="1:11" ht="15.75" thickBot="1" x14ac:dyDescent="0.25">
      <c r="A877" s="11"/>
      <c r="B877" s="29">
        <f>B872</f>
        <v>12662.77</v>
      </c>
      <c r="C877" s="27">
        <f>SUM(F839:F871)</f>
        <v>2543.3000000000002</v>
      </c>
      <c r="D877" s="27">
        <f>B877+C877</f>
        <v>15206.07</v>
      </c>
      <c r="E877" s="27">
        <f>SUM(H839:H871)</f>
        <v>633</v>
      </c>
      <c r="F877" s="30">
        <f>D877-E877</f>
        <v>14573.07</v>
      </c>
      <c r="G877" s="25"/>
      <c r="H877" s="31" t="s">
        <v>25</v>
      </c>
      <c r="I877" s="47">
        <f>F879</f>
        <v>13516</v>
      </c>
      <c r="J877" s="31"/>
      <c r="K877" s="12"/>
    </row>
    <row r="878" spans="1:11" ht="15.75" thickBot="1" x14ac:dyDescent="0.25">
      <c r="A878" s="11"/>
      <c r="B878" s="27" t="s">
        <v>26</v>
      </c>
      <c r="C878" s="27" t="s">
        <v>27</v>
      </c>
      <c r="D878" s="27" t="s">
        <v>28</v>
      </c>
      <c r="E878" s="27" t="s">
        <v>29</v>
      </c>
      <c r="F878" s="27" t="s">
        <v>25</v>
      </c>
      <c r="G878" s="25"/>
      <c r="H878" s="31" t="s">
        <v>30</v>
      </c>
      <c r="I878" s="31">
        <f>I876+I877</f>
        <v>14155.27</v>
      </c>
      <c r="J878" s="31"/>
      <c r="K878" s="12"/>
    </row>
    <row r="879" spans="1:11" ht="15.75" thickBot="1" x14ac:dyDescent="0.25">
      <c r="A879" s="11"/>
      <c r="B879" s="29">
        <f>F877</f>
        <v>14573.07</v>
      </c>
      <c r="C879" s="32"/>
      <c r="D879" s="32">
        <v>743.3</v>
      </c>
      <c r="E879" s="32">
        <v>313.77</v>
      </c>
      <c r="F879" s="48">
        <f>B879-(C879+D879+E879)</f>
        <v>13516</v>
      </c>
      <c r="G879" s="25"/>
      <c r="H879" s="31" t="s">
        <v>31</v>
      </c>
      <c r="I879" s="33">
        <v>13000</v>
      </c>
      <c r="J879" s="33" t="s">
        <v>35</v>
      </c>
      <c r="K879" s="12"/>
    </row>
    <row r="880" spans="1:11" ht="15.75" thickBot="1" x14ac:dyDescent="0.25">
      <c r="A880" s="11"/>
      <c r="B880" s="25"/>
      <c r="C880" s="25"/>
      <c r="D880" s="25"/>
      <c r="E880" s="25"/>
      <c r="F880" s="25"/>
      <c r="G880" s="25"/>
      <c r="H880" s="34" t="s">
        <v>32</v>
      </c>
      <c r="I880" s="34">
        <f>I878-I879</f>
        <v>1155.2700000000004</v>
      </c>
      <c r="J880" s="35"/>
      <c r="K880" s="12"/>
    </row>
    <row r="881" spans="1:11" ht="15.75" thickBot="1" x14ac:dyDescent="0.25">
      <c r="A881" s="11"/>
      <c r="B881" s="25"/>
      <c r="C881" s="25"/>
      <c r="D881" s="25"/>
      <c r="E881" s="25"/>
      <c r="F881" s="25"/>
      <c r="G881" s="25"/>
      <c r="H881" s="27" t="s">
        <v>33</v>
      </c>
      <c r="I881" s="36">
        <f>I880</f>
        <v>1155.2700000000004</v>
      </c>
      <c r="J881" s="25"/>
      <c r="K881" s="12"/>
    </row>
    <row r="882" spans="1:11" ht="15.75" thickBot="1" x14ac:dyDescent="0.25">
      <c r="A882" s="37"/>
      <c r="B882" s="38"/>
      <c r="C882" s="38"/>
      <c r="D882" s="38"/>
      <c r="E882" s="38"/>
      <c r="F882" s="38"/>
      <c r="G882" s="38"/>
      <c r="H882" s="38"/>
      <c r="I882" s="38"/>
      <c r="J882" s="38"/>
      <c r="K882" s="30"/>
    </row>
    <row r="883" spans="1:11" ht="15.75" thickBot="1" x14ac:dyDescent="0.25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</row>
    <row r="884" spans="1:11" ht="15.75" thickBot="1" x14ac:dyDescent="0.25">
      <c r="A884" s="4">
        <v>19</v>
      </c>
      <c r="B884" s="5"/>
      <c r="C884" s="5"/>
      <c r="D884" s="5"/>
      <c r="E884" s="5"/>
      <c r="F884" s="5"/>
      <c r="G884" s="5"/>
      <c r="H884" s="5"/>
      <c r="I884" s="5" t="s">
        <v>0</v>
      </c>
      <c r="J884" s="6" t="s">
        <v>1</v>
      </c>
      <c r="K884" s="7"/>
    </row>
    <row r="885" spans="1:11" ht="15.75" thickBot="1" x14ac:dyDescent="0.25">
      <c r="A885" s="8"/>
      <c r="B885" s="9"/>
      <c r="C885" s="9"/>
      <c r="D885" s="9"/>
      <c r="E885" s="9"/>
      <c r="F885" s="9"/>
      <c r="G885" s="9"/>
      <c r="H885" s="9"/>
      <c r="I885" s="9" t="s">
        <v>2</v>
      </c>
      <c r="J885" s="10">
        <v>44219</v>
      </c>
      <c r="K885" s="7"/>
    </row>
    <row r="886" spans="1:11" x14ac:dyDescent="0.2">
      <c r="A886" s="11"/>
      <c r="B886" s="120" t="s">
        <v>3</v>
      </c>
      <c r="C886" s="121"/>
      <c r="D886" s="120" t="s">
        <v>4</v>
      </c>
      <c r="E886" s="121"/>
      <c r="F886" s="120" t="s">
        <v>5</v>
      </c>
      <c r="G886" s="121"/>
      <c r="H886" s="120" t="s">
        <v>6</v>
      </c>
      <c r="I886" s="121"/>
      <c r="J886" s="117" t="s">
        <v>7</v>
      </c>
      <c r="K886" s="12"/>
    </row>
    <row r="887" spans="1:11" ht="15.75" thickBot="1" x14ac:dyDescent="0.25">
      <c r="A887" s="11"/>
      <c r="B887" s="13" t="s">
        <v>8</v>
      </c>
      <c r="C887" s="14" t="s">
        <v>9</v>
      </c>
      <c r="D887" s="13" t="s">
        <v>8</v>
      </c>
      <c r="E887" s="14" t="s">
        <v>9</v>
      </c>
      <c r="F887" s="13" t="s">
        <v>8</v>
      </c>
      <c r="G887" s="14" t="s">
        <v>10</v>
      </c>
      <c r="H887" s="13" t="s">
        <v>8</v>
      </c>
      <c r="I887" s="14" t="s">
        <v>10</v>
      </c>
      <c r="J887" s="118"/>
      <c r="K887" s="12"/>
    </row>
    <row r="888" spans="1:11" x14ac:dyDescent="0.2">
      <c r="A888" s="39" t="s">
        <v>12</v>
      </c>
      <c r="B888" s="15">
        <v>560</v>
      </c>
      <c r="C888" s="16">
        <v>40487</v>
      </c>
      <c r="D888" s="15"/>
      <c r="E888" s="17"/>
      <c r="F888" s="15"/>
      <c r="G888" s="17"/>
      <c r="H888" s="8">
        <v>83</v>
      </c>
      <c r="I888" s="20">
        <v>9237</v>
      </c>
      <c r="J888" s="18" t="s">
        <v>98</v>
      </c>
      <c r="K888" s="12"/>
    </row>
    <row r="889" spans="1:11" x14ac:dyDescent="0.2">
      <c r="A889" s="39" t="s">
        <v>12</v>
      </c>
      <c r="B889" s="8">
        <v>131</v>
      </c>
      <c r="C889" s="16">
        <f t="shared" ref="C889:C920" si="18">IF(B889&gt;0.005,C888+1,"")</f>
        <v>40488</v>
      </c>
      <c r="D889" s="8"/>
      <c r="E889" s="20"/>
      <c r="F889" s="8"/>
      <c r="G889" s="20"/>
      <c r="H889" s="8"/>
      <c r="I889" s="20"/>
      <c r="J889" s="21"/>
      <c r="K889" s="12"/>
    </row>
    <row r="890" spans="1:11" x14ac:dyDescent="0.2">
      <c r="A890" s="39" t="s">
        <v>14</v>
      </c>
      <c r="B890" s="8">
        <v>208</v>
      </c>
      <c r="C890" s="16">
        <f t="shared" si="18"/>
        <v>40489</v>
      </c>
      <c r="D890" s="8" t="s">
        <v>40</v>
      </c>
      <c r="E890" s="20"/>
      <c r="F890" s="8"/>
      <c r="G890" s="20"/>
      <c r="H890" s="8"/>
      <c r="I890" s="20"/>
      <c r="J890" s="21"/>
      <c r="K890" s="12"/>
    </row>
    <row r="891" spans="1:11" x14ac:dyDescent="0.2">
      <c r="A891" s="39" t="s">
        <v>14</v>
      </c>
      <c r="B891" s="8">
        <v>101</v>
      </c>
      <c r="C891" s="16">
        <f t="shared" si="18"/>
        <v>40490</v>
      </c>
      <c r="D891" s="8" t="s">
        <v>40</v>
      </c>
      <c r="E891" s="20"/>
      <c r="F891" s="8"/>
      <c r="G891" s="20"/>
      <c r="H891" s="8"/>
      <c r="I891" s="20"/>
      <c r="J891" s="21"/>
      <c r="K891" s="12"/>
    </row>
    <row r="892" spans="1:11" x14ac:dyDescent="0.2">
      <c r="A892" s="39" t="s">
        <v>12</v>
      </c>
      <c r="B892" s="8">
        <v>49.45</v>
      </c>
      <c r="C892" s="16">
        <f t="shared" si="18"/>
        <v>40491</v>
      </c>
      <c r="D892" s="8"/>
      <c r="E892" s="20"/>
      <c r="F892" s="8"/>
      <c r="G892" s="20"/>
      <c r="H892" s="8"/>
      <c r="I892" s="20"/>
      <c r="J892" s="21"/>
      <c r="K892" s="12"/>
    </row>
    <row r="893" spans="1:11" x14ac:dyDescent="0.2">
      <c r="A893" s="39" t="s">
        <v>14</v>
      </c>
      <c r="B893" s="8">
        <v>1889.53</v>
      </c>
      <c r="C893" s="16">
        <f t="shared" si="18"/>
        <v>40492</v>
      </c>
      <c r="D893" s="8" t="s">
        <v>78</v>
      </c>
      <c r="E893" s="20"/>
      <c r="F893" s="8"/>
      <c r="G893" s="20"/>
      <c r="H893" s="8"/>
      <c r="I893" s="20"/>
      <c r="J893" s="21"/>
      <c r="K893" s="12"/>
    </row>
    <row r="894" spans="1:11" x14ac:dyDescent="0.2">
      <c r="A894" s="39" t="s">
        <v>12</v>
      </c>
      <c r="B894" s="8">
        <v>1100.55</v>
      </c>
      <c r="C894" s="16">
        <f t="shared" si="18"/>
        <v>40493</v>
      </c>
      <c r="D894" s="8"/>
      <c r="E894" s="20"/>
      <c r="F894" s="8"/>
      <c r="G894" s="20"/>
      <c r="H894" s="8"/>
      <c r="I894" s="20"/>
      <c r="J894" s="21"/>
      <c r="K894" s="12"/>
    </row>
    <row r="895" spans="1:11" x14ac:dyDescent="0.2">
      <c r="A895" s="39" t="s">
        <v>14</v>
      </c>
      <c r="B895" s="8">
        <v>418</v>
      </c>
      <c r="C895" s="16">
        <f t="shared" si="18"/>
        <v>40494</v>
      </c>
      <c r="D895" s="8" t="s">
        <v>40</v>
      </c>
      <c r="E895" s="20"/>
      <c r="F895" s="8"/>
      <c r="G895" s="20"/>
      <c r="H895" s="8"/>
      <c r="I895" s="20"/>
      <c r="J895" s="21"/>
      <c r="K895" s="12"/>
    </row>
    <row r="896" spans="1:11" x14ac:dyDescent="0.2">
      <c r="A896" s="39" t="s">
        <v>12</v>
      </c>
      <c r="B896" s="8">
        <v>117</v>
      </c>
      <c r="C896" s="16">
        <f t="shared" si="18"/>
        <v>40495</v>
      </c>
      <c r="D896" s="8"/>
      <c r="E896" s="20"/>
      <c r="F896" s="8"/>
      <c r="G896" s="20"/>
      <c r="H896" s="8"/>
      <c r="I896" s="20"/>
      <c r="J896" s="21"/>
      <c r="K896" s="12"/>
    </row>
    <row r="897" spans="1:11" x14ac:dyDescent="0.2">
      <c r="A897" s="39" t="s">
        <v>12</v>
      </c>
      <c r="B897" s="8">
        <v>968.35</v>
      </c>
      <c r="C897" s="16">
        <f t="shared" si="18"/>
        <v>40496</v>
      </c>
      <c r="D897" s="8"/>
      <c r="E897" s="20"/>
      <c r="F897" s="8"/>
      <c r="G897" s="20"/>
      <c r="H897" s="8"/>
      <c r="I897" s="20"/>
      <c r="J897" s="21"/>
      <c r="K897" s="12"/>
    </row>
    <row r="898" spans="1:11" x14ac:dyDescent="0.2">
      <c r="A898" s="39" t="s">
        <v>12</v>
      </c>
      <c r="B898" s="8">
        <v>448</v>
      </c>
      <c r="C898" s="16">
        <f t="shared" si="18"/>
        <v>40497</v>
      </c>
      <c r="D898" s="8"/>
      <c r="E898" s="20"/>
      <c r="F898" s="8"/>
      <c r="G898" s="20"/>
      <c r="H898" s="8"/>
      <c r="I898" s="20"/>
      <c r="J898" s="21"/>
      <c r="K898" s="12"/>
    </row>
    <row r="899" spans="1:11" x14ac:dyDescent="0.2">
      <c r="A899" s="39" t="s">
        <v>12</v>
      </c>
      <c r="B899" s="8"/>
      <c r="C899" s="16" t="str">
        <f t="shared" si="18"/>
        <v/>
      </c>
      <c r="D899" s="8"/>
      <c r="E899" s="20"/>
      <c r="F899" s="8"/>
      <c r="G899" s="20"/>
      <c r="H899" s="8"/>
      <c r="I899" s="20"/>
      <c r="J899" s="21"/>
      <c r="K899" s="12"/>
    </row>
    <row r="900" spans="1:11" x14ac:dyDescent="0.2">
      <c r="A900" s="39" t="s">
        <v>12</v>
      </c>
      <c r="B900" s="8"/>
      <c r="C900" s="16" t="str">
        <f t="shared" si="18"/>
        <v/>
      </c>
      <c r="D900" s="8"/>
      <c r="E900" s="20"/>
      <c r="F900" s="8"/>
      <c r="G900" s="20"/>
      <c r="H900" s="8"/>
      <c r="I900" s="20"/>
      <c r="J900" s="21"/>
      <c r="K900" s="12"/>
    </row>
    <row r="901" spans="1:11" x14ac:dyDescent="0.2">
      <c r="A901" s="39" t="s">
        <v>12</v>
      </c>
      <c r="B901" s="8"/>
      <c r="C901" s="16" t="str">
        <f t="shared" si="18"/>
        <v/>
      </c>
      <c r="D901" s="8"/>
      <c r="E901" s="20"/>
      <c r="F901" s="8"/>
      <c r="G901" s="20"/>
      <c r="H901" s="8"/>
      <c r="I901" s="20"/>
      <c r="J901" s="21"/>
      <c r="K901" s="12"/>
    </row>
    <row r="902" spans="1:11" x14ac:dyDescent="0.2">
      <c r="A902" s="39" t="s">
        <v>12</v>
      </c>
      <c r="B902" s="8"/>
      <c r="C902" s="16" t="str">
        <f t="shared" si="18"/>
        <v/>
      </c>
      <c r="D902" s="8"/>
      <c r="E902" s="20"/>
      <c r="F902" s="8"/>
      <c r="G902" s="20"/>
      <c r="H902" s="8"/>
      <c r="I902" s="20"/>
      <c r="J902" s="21"/>
      <c r="K902" s="12"/>
    </row>
    <row r="903" spans="1:11" x14ac:dyDescent="0.2">
      <c r="A903" s="39" t="s">
        <v>12</v>
      </c>
      <c r="B903" s="8"/>
      <c r="C903" s="16" t="str">
        <f t="shared" si="18"/>
        <v/>
      </c>
      <c r="D903" s="8"/>
      <c r="E903" s="20"/>
      <c r="F903" s="8"/>
      <c r="G903" s="20"/>
      <c r="H903" s="8"/>
      <c r="I903" s="20"/>
      <c r="J903" s="21"/>
      <c r="K903" s="12"/>
    </row>
    <row r="904" spans="1:11" x14ac:dyDescent="0.2">
      <c r="A904" s="39" t="s">
        <v>12</v>
      </c>
      <c r="B904" s="8"/>
      <c r="C904" s="16" t="str">
        <f t="shared" si="18"/>
        <v/>
      </c>
      <c r="D904" s="8"/>
      <c r="E904" s="20"/>
      <c r="F904" s="8"/>
      <c r="G904" s="20"/>
      <c r="H904" s="8"/>
      <c r="I904" s="20"/>
      <c r="J904" s="21"/>
      <c r="K904" s="12"/>
    </row>
    <row r="905" spans="1:11" x14ac:dyDescent="0.2">
      <c r="A905" s="39" t="s">
        <v>12</v>
      </c>
      <c r="B905" s="8"/>
      <c r="C905" s="16" t="str">
        <f t="shared" si="18"/>
        <v/>
      </c>
      <c r="D905" s="8"/>
      <c r="E905" s="20"/>
      <c r="F905" s="8"/>
      <c r="G905" s="20"/>
      <c r="H905" s="8"/>
      <c r="I905" s="20"/>
      <c r="J905" s="21"/>
      <c r="K905" s="12"/>
    </row>
    <row r="906" spans="1:11" x14ac:dyDescent="0.2">
      <c r="A906" s="39" t="s">
        <v>12</v>
      </c>
      <c r="B906" s="8"/>
      <c r="C906" s="16" t="str">
        <f t="shared" si="18"/>
        <v/>
      </c>
      <c r="D906" s="8"/>
      <c r="E906" s="20"/>
      <c r="F906" s="8"/>
      <c r="G906" s="20"/>
      <c r="H906" s="8"/>
      <c r="I906" s="20"/>
      <c r="J906" s="21"/>
      <c r="K906" s="12"/>
    </row>
    <row r="907" spans="1:11" x14ac:dyDescent="0.2">
      <c r="A907" s="39" t="s">
        <v>12</v>
      </c>
      <c r="B907" s="8"/>
      <c r="C907" s="16" t="str">
        <f t="shared" si="18"/>
        <v/>
      </c>
      <c r="D907" s="8"/>
      <c r="E907" s="20"/>
      <c r="F907" s="8"/>
      <c r="G907" s="20"/>
      <c r="H907" s="8"/>
      <c r="I907" s="20"/>
      <c r="J907" s="21"/>
      <c r="K907" s="12"/>
    </row>
    <row r="908" spans="1:11" x14ac:dyDescent="0.2">
      <c r="A908" s="39" t="s">
        <v>12</v>
      </c>
      <c r="B908" s="8"/>
      <c r="C908" s="16" t="str">
        <f t="shared" si="18"/>
        <v/>
      </c>
      <c r="D908" s="8"/>
      <c r="E908" s="20"/>
      <c r="F908" s="8"/>
      <c r="G908" s="20"/>
      <c r="H908" s="8"/>
      <c r="I908" s="20"/>
      <c r="J908" s="21"/>
      <c r="K908" s="12"/>
    </row>
    <row r="909" spans="1:11" x14ac:dyDescent="0.2">
      <c r="A909" s="39" t="s">
        <v>12</v>
      </c>
      <c r="B909" s="8"/>
      <c r="C909" s="16" t="str">
        <f t="shared" si="18"/>
        <v/>
      </c>
      <c r="D909" s="8"/>
      <c r="E909" s="20"/>
      <c r="F909" s="8"/>
      <c r="G909" s="20"/>
      <c r="H909" s="8"/>
      <c r="I909" s="20"/>
      <c r="J909" s="21"/>
      <c r="K909" s="12"/>
    </row>
    <row r="910" spans="1:11" x14ac:dyDescent="0.2">
      <c r="A910" s="39" t="s">
        <v>12</v>
      </c>
      <c r="B910" s="8"/>
      <c r="C910" s="16" t="str">
        <f t="shared" si="18"/>
        <v/>
      </c>
      <c r="D910" s="8"/>
      <c r="E910" s="20"/>
      <c r="F910" s="8"/>
      <c r="G910" s="20"/>
      <c r="H910" s="8"/>
      <c r="I910" s="20"/>
      <c r="J910" s="21"/>
      <c r="K910" s="12"/>
    </row>
    <row r="911" spans="1:11" x14ac:dyDescent="0.2">
      <c r="A911" s="39" t="s">
        <v>12</v>
      </c>
      <c r="B911" s="8"/>
      <c r="C911" s="16" t="str">
        <f t="shared" si="18"/>
        <v/>
      </c>
      <c r="D911" s="8"/>
      <c r="E911" s="20"/>
      <c r="F911" s="8"/>
      <c r="G911" s="20"/>
      <c r="H911" s="8"/>
      <c r="I911" s="20"/>
      <c r="J911" s="21"/>
      <c r="K911" s="12"/>
    </row>
    <row r="912" spans="1:11" x14ac:dyDescent="0.2">
      <c r="A912" s="39" t="s">
        <v>12</v>
      </c>
      <c r="B912" s="8"/>
      <c r="C912" s="16" t="str">
        <f t="shared" si="18"/>
        <v/>
      </c>
      <c r="D912" s="8"/>
      <c r="E912" s="20"/>
      <c r="F912" s="8"/>
      <c r="G912" s="20"/>
      <c r="H912" s="8"/>
      <c r="I912" s="20"/>
      <c r="J912" s="21"/>
      <c r="K912" s="12"/>
    </row>
    <row r="913" spans="1:11" x14ac:dyDescent="0.2">
      <c r="A913" s="39" t="s">
        <v>12</v>
      </c>
      <c r="B913" s="8"/>
      <c r="C913" s="16" t="str">
        <f t="shared" si="18"/>
        <v/>
      </c>
      <c r="D913" s="8"/>
      <c r="E913" s="20"/>
      <c r="F913" s="8"/>
      <c r="G913" s="20"/>
      <c r="H913" s="8"/>
      <c r="I913" s="20"/>
      <c r="J913" s="21"/>
      <c r="K913" s="12"/>
    </row>
    <row r="914" spans="1:11" x14ac:dyDescent="0.2">
      <c r="A914" s="39" t="s">
        <v>12</v>
      </c>
      <c r="B914" s="8"/>
      <c r="C914" s="16" t="str">
        <f t="shared" si="18"/>
        <v/>
      </c>
      <c r="D914" s="8"/>
      <c r="E914" s="20"/>
      <c r="F914" s="8"/>
      <c r="G914" s="20"/>
      <c r="H914" s="8"/>
      <c r="I914" s="20"/>
      <c r="J914" s="21"/>
      <c r="K914" s="12"/>
    </row>
    <row r="915" spans="1:11" x14ac:dyDescent="0.2">
      <c r="A915" s="39" t="s">
        <v>12</v>
      </c>
      <c r="B915" s="8"/>
      <c r="C915" s="16" t="str">
        <f t="shared" si="18"/>
        <v/>
      </c>
      <c r="D915" s="8"/>
      <c r="E915" s="20"/>
      <c r="F915" s="8"/>
      <c r="G915" s="20"/>
      <c r="H915" s="8"/>
      <c r="I915" s="20"/>
      <c r="J915" s="21"/>
      <c r="K915" s="12"/>
    </row>
    <row r="916" spans="1:11" x14ac:dyDescent="0.2">
      <c r="A916" s="39" t="s">
        <v>12</v>
      </c>
      <c r="B916" s="8"/>
      <c r="C916" s="16" t="str">
        <f t="shared" si="18"/>
        <v/>
      </c>
      <c r="D916" s="8"/>
      <c r="E916" s="20"/>
      <c r="F916" s="8"/>
      <c r="G916" s="20"/>
      <c r="H916" s="8"/>
      <c r="I916" s="20"/>
      <c r="J916" s="21"/>
      <c r="K916" s="12"/>
    </row>
    <row r="917" spans="1:11" x14ac:dyDescent="0.2">
      <c r="A917" s="39" t="s">
        <v>12</v>
      </c>
      <c r="B917" s="8"/>
      <c r="C917" s="16" t="str">
        <f t="shared" si="18"/>
        <v/>
      </c>
      <c r="D917" s="8"/>
      <c r="E917" s="20"/>
      <c r="F917" s="8"/>
      <c r="G917" s="20"/>
      <c r="H917" s="8"/>
      <c r="I917" s="20"/>
      <c r="J917" s="21"/>
      <c r="K917" s="12"/>
    </row>
    <row r="918" spans="1:11" x14ac:dyDescent="0.2">
      <c r="A918" s="39" t="s">
        <v>12</v>
      </c>
      <c r="B918" s="8"/>
      <c r="C918" s="16" t="str">
        <f t="shared" si="18"/>
        <v/>
      </c>
      <c r="D918" s="8"/>
      <c r="E918" s="20"/>
      <c r="F918" s="8"/>
      <c r="G918" s="20"/>
      <c r="H918" s="8"/>
      <c r="I918" s="20"/>
      <c r="J918" s="21"/>
      <c r="K918" s="12"/>
    </row>
    <row r="919" spans="1:11" x14ac:dyDescent="0.2">
      <c r="A919" s="39" t="s">
        <v>12</v>
      </c>
      <c r="B919" s="8"/>
      <c r="C919" s="16" t="str">
        <f t="shared" si="18"/>
        <v/>
      </c>
      <c r="D919" s="8"/>
      <c r="E919" s="20"/>
      <c r="F919" s="8"/>
      <c r="G919" s="20"/>
      <c r="H919" s="8"/>
      <c r="I919" s="20"/>
      <c r="J919" s="21"/>
      <c r="K919" s="12"/>
    </row>
    <row r="920" spans="1:11" ht="15.75" thickBot="1" x14ac:dyDescent="0.25">
      <c r="A920" s="39" t="s">
        <v>12</v>
      </c>
      <c r="B920" s="22"/>
      <c r="C920" s="16" t="str">
        <f t="shared" si="18"/>
        <v/>
      </c>
      <c r="D920" s="22"/>
      <c r="E920" s="23"/>
      <c r="F920" s="22"/>
      <c r="G920" s="23"/>
      <c r="H920" s="22"/>
      <c r="I920" s="23"/>
      <c r="J920" s="24"/>
      <c r="K920" s="12"/>
    </row>
    <row r="921" spans="1:11" x14ac:dyDescent="0.2">
      <c r="A921" s="11"/>
      <c r="B921" s="119">
        <f>SUMIF(A888:A920,$O$6,B888:B920)</f>
        <v>3374.35</v>
      </c>
      <c r="C921" s="25"/>
      <c r="D921" s="25"/>
      <c r="E921" s="25"/>
      <c r="F921" s="25"/>
      <c r="G921" s="25"/>
      <c r="H921" s="25"/>
      <c r="I921" s="25"/>
      <c r="J921" s="25"/>
      <c r="K921" s="12"/>
    </row>
    <row r="922" spans="1:11" ht="15.75" thickBot="1" x14ac:dyDescent="0.25">
      <c r="A922" s="11"/>
      <c r="B922" s="107"/>
      <c r="C922" s="25"/>
      <c r="D922" s="25"/>
      <c r="E922" s="25"/>
      <c r="F922" s="25"/>
      <c r="G922" s="25"/>
      <c r="H922" s="25"/>
      <c r="I922" s="25"/>
      <c r="J922" s="25"/>
      <c r="K922" s="12"/>
    </row>
    <row r="923" spans="1:11" ht="15.75" thickBot="1" x14ac:dyDescent="0.25">
      <c r="A923" s="11"/>
      <c r="B923" s="25"/>
      <c r="C923" s="25"/>
      <c r="D923" s="25"/>
      <c r="E923" s="25"/>
      <c r="F923" s="25"/>
      <c r="G923" s="25"/>
      <c r="H923" s="25"/>
      <c r="I923" s="25"/>
      <c r="J923" s="25"/>
      <c r="K923" s="12"/>
    </row>
    <row r="924" spans="1:11" ht="15.75" thickBot="1" x14ac:dyDescent="0.25">
      <c r="A924" s="11"/>
      <c r="B924" s="25"/>
      <c r="C924" s="25"/>
      <c r="D924" s="25"/>
      <c r="E924" s="25"/>
      <c r="F924" s="25"/>
      <c r="G924" s="25"/>
      <c r="H924" s="108" t="s">
        <v>20</v>
      </c>
      <c r="I924" s="109"/>
      <c r="J924" s="26"/>
      <c r="K924" s="12"/>
    </row>
    <row r="925" spans="1:11" ht="15.75" thickBot="1" x14ac:dyDescent="0.25">
      <c r="A925" s="11"/>
      <c r="B925" s="27" t="s">
        <v>3</v>
      </c>
      <c r="C925" s="27" t="s">
        <v>5</v>
      </c>
      <c r="D925" s="27" t="s">
        <v>21</v>
      </c>
      <c r="E925" s="27" t="s">
        <v>22</v>
      </c>
      <c r="F925" s="27" t="s">
        <v>23</v>
      </c>
      <c r="G925" s="25"/>
      <c r="H925" s="28" t="s">
        <v>24</v>
      </c>
      <c r="I925" s="28">
        <f>I881</f>
        <v>1155.2700000000004</v>
      </c>
      <c r="J925" s="28"/>
      <c r="K925" s="12"/>
    </row>
    <row r="926" spans="1:11" ht="15.75" thickBot="1" x14ac:dyDescent="0.25">
      <c r="A926" s="11"/>
      <c r="B926" s="29">
        <f>B921</f>
        <v>3374.35</v>
      </c>
      <c r="C926" s="27">
        <f>SUM(F888:F920)</f>
        <v>0</v>
      </c>
      <c r="D926" s="27">
        <f>B926+C926</f>
        <v>3374.35</v>
      </c>
      <c r="E926" s="27">
        <f>SUM(H888:H920)</f>
        <v>83</v>
      </c>
      <c r="F926" s="30">
        <f>D926-E926</f>
        <v>3291.35</v>
      </c>
      <c r="G926" s="25"/>
      <c r="H926" s="31" t="s">
        <v>25</v>
      </c>
      <c r="I926" s="31">
        <f>F928</f>
        <v>1822.4499999999998</v>
      </c>
      <c r="J926" s="31"/>
      <c r="K926" s="12"/>
    </row>
    <row r="927" spans="1:11" ht="15.75" thickBot="1" x14ac:dyDescent="0.25">
      <c r="A927" s="11"/>
      <c r="B927" s="27" t="s">
        <v>26</v>
      </c>
      <c r="C927" s="27" t="s">
        <v>27</v>
      </c>
      <c r="D927" s="27" t="s">
        <v>28</v>
      </c>
      <c r="E927" s="27" t="s">
        <v>29</v>
      </c>
      <c r="F927" s="27" t="s">
        <v>25</v>
      </c>
      <c r="G927" s="25"/>
      <c r="H927" s="31" t="s">
        <v>30</v>
      </c>
      <c r="I927" s="31">
        <f>I925+I926</f>
        <v>2977.7200000000003</v>
      </c>
      <c r="J927" s="31"/>
      <c r="K927" s="12"/>
    </row>
    <row r="928" spans="1:11" ht="15.75" thickBot="1" x14ac:dyDescent="0.25">
      <c r="A928" s="11"/>
      <c r="B928" s="29">
        <f>F926</f>
        <v>3291.35</v>
      </c>
      <c r="C928" s="32"/>
      <c r="D928" s="32"/>
      <c r="E928" s="32">
        <v>1468.9</v>
      </c>
      <c r="F928" s="30">
        <f>B928-(C928+D928+E928)</f>
        <v>1822.4499999999998</v>
      </c>
      <c r="G928" s="25"/>
      <c r="H928" s="31" t="s">
        <v>31</v>
      </c>
      <c r="I928" s="33"/>
      <c r="J928" s="33"/>
      <c r="K928" s="12"/>
    </row>
    <row r="929" spans="1:11" ht="15.75" thickBot="1" x14ac:dyDescent="0.25">
      <c r="A929" s="11"/>
      <c r="B929" s="25"/>
      <c r="C929" s="25"/>
      <c r="D929" s="25"/>
      <c r="E929" s="25"/>
      <c r="F929" s="25"/>
      <c r="G929" s="25"/>
      <c r="H929" s="34" t="s">
        <v>32</v>
      </c>
      <c r="I929" s="34">
        <f>I927-I928</f>
        <v>2977.7200000000003</v>
      </c>
      <c r="J929" s="35"/>
      <c r="K929" s="12"/>
    </row>
    <row r="930" spans="1:11" ht="15.75" thickBot="1" x14ac:dyDescent="0.25">
      <c r="A930" s="11"/>
      <c r="B930" s="25"/>
      <c r="C930" s="25"/>
      <c r="D930" s="25"/>
      <c r="E930" s="25"/>
      <c r="F930" s="25"/>
      <c r="G930" s="25"/>
      <c r="H930" s="27" t="s">
        <v>33</v>
      </c>
      <c r="I930" s="36">
        <f>I929</f>
        <v>2977.7200000000003</v>
      </c>
      <c r="J930" s="25"/>
      <c r="K930" s="12"/>
    </row>
    <row r="931" spans="1:11" ht="15.75" thickBot="1" x14ac:dyDescent="0.25">
      <c r="A931" s="37"/>
      <c r="B931" s="38"/>
      <c r="C931" s="38"/>
      <c r="D931" s="38"/>
      <c r="E931" s="38"/>
      <c r="F931" s="38"/>
      <c r="G931" s="38"/>
      <c r="H931" s="38"/>
      <c r="I931" s="38"/>
      <c r="J931" s="38"/>
      <c r="K931" s="30"/>
    </row>
    <row r="932" spans="1:11" ht="15.75" thickBot="1" x14ac:dyDescent="0.25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</row>
    <row r="933" spans="1:11" ht="15.75" thickBot="1" x14ac:dyDescent="0.25">
      <c r="A933" s="4">
        <v>20</v>
      </c>
      <c r="B933" s="5"/>
      <c r="C933" s="5"/>
      <c r="D933" s="5"/>
      <c r="E933" s="5"/>
      <c r="F933" s="5"/>
      <c r="G933" s="5"/>
      <c r="H933" s="5"/>
      <c r="I933" s="5" t="s">
        <v>0</v>
      </c>
      <c r="J933" s="6" t="s">
        <v>11</v>
      </c>
      <c r="K933" s="7"/>
    </row>
    <row r="934" spans="1:11" ht="15.75" thickBot="1" x14ac:dyDescent="0.25">
      <c r="A934" s="8"/>
      <c r="B934" s="9"/>
      <c r="C934" s="9"/>
      <c r="D934" s="9"/>
      <c r="E934" s="9"/>
      <c r="F934" s="9"/>
      <c r="G934" s="9"/>
      <c r="H934" s="9"/>
      <c r="I934" s="9" t="s">
        <v>2</v>
      </c>
      <c r="J934" s="10">
        <v>44220</v>
      </c>
      <c r="K934" s="7"/>
    </row>
    <row r="935" spans="1:11" x14ac:dyDescent="0.2">
      <c r="A935" s="11"/>
      <c r="B935" s="120" t="s">
        <v>3</v>
      </c>
      <c r="C935" s="121"/>
      <c r="D935" s="120" t="s">
        <v>4</v>
      </c>
      <c r="E935" s="121"/>
      <c r="F935" s="120" t="s">
        <v>5</v>
      </c>
      <c r="G935" s="121"/>
      <c r="H935" s="120" t="s">
        <v>6</v>
      </c>
      <c r="I935" s="121"/>
      <c r="J935" s="117" t="s">
        <v>7</v>
      </c>
      <c r="K935" s="12"/>
    </row>
    <row r="936" spans="1:11" ht="15.75" thickBot="1" x14ac:dyDescent="0.25">
      <c r="A936" s="11"/>
      <c r="B936" s="13" t="s">
        <v>8</v>
      </c>
      <c r="C936" s="14" t="s">
        <v>9</v>
      </c>
      <c r="D936" s="13" t="s">
        <v>8</v>
      </c>
      <c r="E936" s="14" t="s">
        <v>9</v>
      </c>
      <c r="F936" s="13" t="s">
        <v>8</v>
      </c>
      <c r="G936" s="14" t="s">
        <v>10</v>
      </c>
      <c r="H936" s="13" t="s">
        <v>8</v>
      </c>
      <c r="I936" s="14" t="s">
        <v>10</v>
      </c>
      <c r="J936" s="118"/>
      <c r="K936" s="12"/>
    </row>
    <row r="937" spans="1:11" x14ac:dyDescent="0.2">
      <c r="A937" s="39" t="s">
        <v>12</v>
      </c>
      <c r="B937" s="15">
        <v>276</v>
      </c>
      <c r="C937" s="16">
        <v>40498</v>
      </c>
      <c r="D937" s="15"/>
      <c r="E937" s="17" t="s">
        <v>63</v>
      </c>
      <c r="F937" s="15">
        <v>1600</v>
      </c>
      <c r="G937" s="17">
        <v>656</v>
      </c>
      <c r="H937" s="8">
        <v>446</v>
      </c>
      <c r="I937" s="20">
        <v>40432</v>
      </c>
      <c r="J937" s="18" t="s">
        <v>87</v>
      </c>
      <c r="K937" s="12"/>
    </row>
    <row r="938" spans="1:11" x14ac:dyDescent="0.2">
      <c r="A938" s="39" t="s">
        <v>14</v>
      </c>
      <c r="B938" s="8">
        <v>2737</v>
      </c>
      <c r="C938" s="16">
        <f t="shared" ref="C938:C969" si="19">IF(B938&gt;0.005,C937+1,"")</f>
        <v>40499</v>
      </c>
      <c r="D938" s="8" t="s">
        <v>66</v>
      </c>
      <c r="E938" s="20" t="s">
        <v>99</v>
      </c>
      <c r="F938" s="8">
        <v>2452.2600000000002</v>
      </c>
      <c r="G938" s="20">
        <v>40454</v>
      </c>
      <c r="H938" s="8"/>
      <c r="I938" s="20"/>
      <c r="J938" s="21"/>
      <c r="K938" s="12"/>
    </row>
    <row r="939" spans="1:11" x14ac:dyDescent="0.2">
      <c r="A939" s="39" t="s">
        <v>12</v>
      </c>
      <c r="B939" s="8">
        <v>630</v>
      </c>
      <c r="C939" s="16">
        <f t="shared" si="19"/>
        <v>40500</v>
      </c>
      <c r="D939" s="8"/>
      <c r="E939" s="20" t="s">
        <v>96</v>
      </c>
      <c r="F939" s="8">
        <v>9430</v>
      </c>
      <c r="G939" s="20">
        <v>40327</v>
      </c>
      <c r="H939" s="8"/>
      <c r="I939" s="20"/>
      <c r="J939" s="21"/>
      <c r="K939" s="12"/>
    </row>
    <row r="940" spans="1:11" x14ac:dyDescent="0.2">
      <c r="A940" s="39" t="s">
        <v>12</v>
      </c>
      <c r="B940" s="8">
        <v>50.42</v>
      </c>
      <c r="C940" s="16">
        <f t="shared" si="19"/>
        <v>40501</v>
      </c>
      <c r="D940" s="8"/>
      <c r="E940" s="20" t="s">
        <v>63</v>
      </c>
      <c r="F940" s="8">
        <v>2200</v>
      </c>
      <c r="G940" s="20"/>
      <c r="H940" s="8"/>
      <c r="I940" s="20"/>
      <c r="J940" s="21"/>
      <c r="K940" s="12"/>
    </row>
    <row r="941" spans="1:11" x14ac:dyDescent="0.2">
      <c r="A941" s="39" t="s">
        <v>12</v>
      </c>
      <c r="B941" s="8">
        <v>1181.31</v>
      </c>
      <c r="C941" s="16">
        <f t="shared" si="19"/>
        <v>40502</v>
      </c>
      <c r="D941" s="8"/>
      <c r="E941" s="20"/>
      <c r="F941" s="8"/>
      <c r="G941" s="20"/>
      <c r="H941" s="8"/>
      <c r="I941" s="20"/>
      <c r="J941" s="21"/>
      <c r="K941" s="12"/>
    </row>
    <row r="942" spans="1:11" x14ac:dyDescent="0.2">
      <c r="A942" s="39" t="s">
        <v>12</v>
      </c>
      <c r="B942" s="8">
        <v>36.799999999999997</v>
      </c>
      <c r="C942" s="16">
        <f t="shared" si="19"/>
        <v>40503</v>
      </c>
      <c r="D942" s="8"/>
      <c r="E942" s="20"/>
      <c r="F942" s="8"/>
      <c r="G942" s="20"/>
      <c r="H942" s="8"/>
      <c r="I942" s="20"/>
      <c r="J942" s="21"/>
      <c r="K942" s="12"/>
    </row>
    <row r="943" spans="1:11" x14ac:dyDescent="0.2">
      <c r="A943" s="39" t="s">
        <v>12</v>
      </c>
      <c r="B943" s="8"/>
      <c r="C943" s="16" t="str">
        <f t="shared" si="19"/>
        <v/>
      </c>
      <c r="D943" s="8"/>
      <c r="E943" s="20"/>
      <c r="F943" s="8"/>
      <c r="G943" s="20"/>
      <c r="H943" s="8"/>
      <c r="I943" s="20"/>
      <c r="J943" s="21"/>
      <c r="K943" s="12"/>
    </row>
    <row r="944" spans="1:11" x14ac:dyDescent="0.2">
      <c r="A944" s="39" t="s">
        <v>12</v>
      </c>
      <c r="B944" s="8"/>
      <c r="C944" s="16" t="str">
        <f t="shared" si="19"/>
        <v/>
      </c>
      <c r="D944" s="8"/>
      <c r="E944" s="20"/>
      <c r="F944" s="8"/>
      <c r="G944" s="20"/>
      <c r="H944" s="8"/>
      <c r="I944" s="20"/>
      <c r="J944" s="21"/>
      <c r="K944" s="12"/>
    </row>
    <row r="945" spans="1:11" x14ac:dyDescent="0.2">
      <c r="A945" s="39" t="s">
        <v>12</v>
      </c>
      <c r="B945" s="8"/>
      <c r="C945" s="16" t="str">
        <f t="shared" si="19"/>
        <v/>
      </c>
      <c r="D945" s="8"/>
      <c r="E945" s="20"/>
      <c r="F945" s="8"/>
      <c r="G945" s="20"/>
      <c r="H945" s="8"/>
      <c r="I945" s="20"/>
      <c r="J945" s="21"/>
      <c r="K945" s="12"/>
    </row>
    <row r="946" spans="1:11" x14ac:dyDescent="0.2">
      <c r="A946" s="39" t="s">
        <v>12</v>
      </c>
      <c r="B946" s="8"/>
      <c r="C946" s="16" t="str">
        <f t="shared" si="19"/>
        <v/>
      </c>
      <c r="D946" s="8"/>
      <c r="E946" s="20"/>
      <c r="F946" s="8"/>
      <c r="G946" s="20"/>
      <c r="H946" s="8"/>
      <c r="I946" s="20"/>
      <c r="J946" s="21"/>
      <c r="K946" s="12"/>
    </row>
    <row r="947" spans="1:11" x14ac:dyDescent="0.2">
      <c r="A947" s="39" t="s">
        <v>12</v>
      </c>
      <c r="B947" s="8"/>
      <c r="C947" s="16" t="str">
        <f t="shared" si="19"/>
        <v/>
      </c>
      <c r="D947" s="8"/>
      <c r="E947" s="20"/>
      <c r="F947" s="8"/>
      <c r="G947" s="20"/>
      <c r="H947" s="8"/>
      <c r="I947" s="20"/>
      <c r="J947" s="21"/>
      <c r="K947" s="12"/>
    </row>
    <row r="948" spans="1:11" x14ac:dyDescent="0.2">
      <c r="A948" s="39" t="s">
        <v>12</v>
      </c>
      <c r="B948" s="8"/>
      <c r="C948" s="16" t="str">
        <f t="shared" si="19"/>
        <v/>
      </c>
      <c r="D948" s="8"/>
      <c r="E948" s="20"/>
      <c r="F948" s="8"/>
      <c r="G948" s="20"/>
      <c r="H948" s="8"/>
      <c r="I948" s="20"/>
      <c r="J948" s="21"/>
      <c r="K948" s="12"/>
    </row>
    <row r="949" spans="1:11" x14ac:dyDescent="0.2">
      <c r="A949" s="39" t="s">
        <v>12</v>
      </c>
      <c r="B949" s="8"/>
      <c r="C949" s="16" t="str">
        <f t="shared" si="19"/>
        <v/>
      </c>
      <c r="D949" s="8"/>
      <c r="E949" s="20"/>
      <c r="F949" s="8"/>
      <c r="G949" s="20"/>
      <c r="H949" s="8"/>
      <c r="I949" s="20"/>
      <c r="J949" s="21"/>
      <c r="K949" s="12"/>
    </row>
    <row r="950" spans="1:11" x14ac:dyDescent="0.2">
      <c r="A950" s="39" t="s">
        <v>12</v>
      </c>
      <c r="B950" s="8"/>
      <c r="C950" s="16" t="str">
        <f t="shared" si="19"/>
        <v/>
      </c>
      <c r="D950" s="8"/>
      <c r="E950" s="20"/>
      <c r="F950" s="8"/>
      <c r="G950" s="20"/>
      <c r="H950" s="8"/>
      <c r="I950" s="20"/>
      <c r="J950" s="21"/>
      <c r="K950" s="12"/>
    </row>
    <row r="951" spans="1:11" x14ac:dyDescent="0.2">
      <c r="A951" s="39" t="s">
        <v>12</v>
      </c>
      <c r="B951" s="8"/>
      <c r="C951" s="16" t="str">
        <f t="shared" si="19"/>
        <v/>
      </c>
      <c r="D951" s="8"/>
      <c r="E951" s="20"/>
      <c r="F951" s="8"/>
      <c r="G951" s="20"/>
      <c r="H951" s="8"/>
      <c r="I951" s="20"/>
      <c r="J951" s="21"/>
      <c r="K951" s="12"/>
    </row>
    <row r="952" spans="1:11" x14ac:dyDescent="0.2">
      <c r="A952" s="39" t="s">
        <v>12</v>
      </c>
      <c r="B952" s="8"/>
      <c r="C952" s="16" t="str">
        <f t="shared" si="19"/>
        <v/>
      </c>
      <c r="D952" s="8"/>
      <c r="E952" s="20"/>
      <c r="F952" s="8"/>
      <c r="G952" s="20"/>
      <c r="H952" s="8"/>
      <c r="I952" s="20"/>
      <c r="J952" s="21"/>
      <c r="K952" s="12"/>
    </row>
    <row r="953" spans="1:11" x14ac:dyDescent="0.2">
      <c r="A953" s="39" t="s">
        <v>12</v>
      </c>
      <c r="B953" s="8"/>
      <c r="C953" s="16" t="str">
        <f t="shared" si="19"/>
        <v/>
      </c>
      <c r="D953" s="8"/>
      <c r="E953" s="20"/>
      <c r="F953" s="8"/>
      <c r="G953" s="20"/>
      <c r="H953" s="8"/>
      <c r="I953" s="20"/>
      <c r="J953" s="21"/>
      <c r="K953" s="12"/>
    </row>
    <row r="954" spans="1:11" x14ac:dyDescent="0.2">
      <c r="A954" s="39" t="s">
        <v>12</v>
      </c>
      <c r="B954" s="8"/>
      <c r="C954" s="16" t="str">
        <f t="shared" si="19"/>
        <v/>
      </c>
      <c r="D954" s="8"/>
      <c r="E954" s="20"/>
      <c r="F954" s="8"/>
      <c r="G954" s="20"/>
      <c r="H954" s="8"/>
      <c r="I954" s="20"/>
      <c r="J954" s="21"/>
      <c r="K954" s="12"/>
    </row>
    <row r="955" spans="1:11" x14ac:dyDescent="0.2">
      <c r="A955" s="39" t="s">
        <v>12</v>
      </c>
      <c r="B955" s="8"/>
      <c r="C955" s="16" t="str">
        <f t="shared" si="19"/>
        <v/>
      </c>
      <c r="D955" s="8"/>
      <c r="E955" s="20"/>
      <c r="F955" s="8"/>
      <c r="G955" s="20"/>
      <c r="H955" s="8"/>
      <c r="I955" s="20"/>
      <c r="J955" s="21"/>
      <c r="K955" s="12"/>
    </row>
    <row r="956" spans="1:11" x14ac:dyDescent="0.2">
      <c r="A956" s="39" t="s">
        <v>12</v>
      </c>
      <c r="B956" s="8"/>
      <c r="C956" s="16" t="str">
        <f t="shared" si="19"/>
        <v/>
      </c>
      <c r="D956" s="8"/>
      <c r="E956" s="20"/>
      <c r="F956" s="8"/>
      <c r="G956" s="20"/>
      <c r="H956" s="8"/>
      <c r="I956" s="20"/>
      <c r="J956" s="21"/>
      <c r="K956" s="12"/>
    </row>
    <row r="957" spans="1:11" x14ac:dyDescent="0.2">
      <c r="A957" s="39" t="s">
        <v>12</v>
      </c>
      <c r="B957" s="8"/>
      <c r="C957" s="16" t="str">
        <f t="shared" si="19"/>
        <v/>
      </c>
      <c r="D957" s="8"/>
      <c r="E957" s="20"/>
      <c r="F957" s="8"/>
      <c r="G957" s="20"/>
      <c r="H957" s="8"/>
      <c r="I957" s="20"/>
      <c r="J957" s="21"/>
      <c r="K957" s="12"/>
    </row>
    <row r="958" spans="1:11" x14ac:dyDescent="0.2">
      <c r="A958" s="39" t="s">
        <v>12</v>
      </c>
      <c r="B958" s="8"/>
      <c r="C958" s="16" t="str">
        <f t="shared" si="19"/>
        <v/>
      </c>
      <c r="D958" s="8"/>
      <c r="E958" s="20"/>
      <c r="F958" s="8"/>
      <c r="G958" s="20"/>
      <c r="H958" s="8"/>
      <c r="I958" s="20"/>
      <c r="J958" s="21"/>
      <c r="K958" s="12"/>
    </row>
    <row r="959" spans="1:11" x14ac:dyDescent="0.2">
      <c r="A959" s="39" t="s">
        <v>12</v>
      </c>
      <c r="B959" s="8"/>
      <c r="C959" s="16" t="str">
        <f t="shared" si="19"/>
        <v/>
      </c>
      <c r="D959" s="8"/>
      <c r="E959" s="20"/>
      <c r="F959" s="8"/>
      <c r="G959" s="20"/>
      <c r="H959" s="8"/>
      <c r="I959" s="20"/>
      <c r="J959" s="21"/>
      <c r="K959" s="12"/>
    </row>
    <row r="960" spans="1:11" x14ac:dyDescent="0.2">
      <c r="A960" s="39" t="s">
        <v>12</v>
      </c>
      <c r="B960" s="8"/>
      <c r="C960" s="16" t="str">
        <f t="shared" si="19"/>
        <v/>
      </c>
      <c r="D960" s="8"/>
      <c r="E960" s="20"/>
      <c r="F960" s="8"/>
      <c r="G960" s="20"/>
      <c r="H960" s="8"/>
      <c r="I960" s="20"/>
      <c r="J960" s="21"/>
      <c r="K960" s="12"/>
    </row>
    <row r="961" spans="1:11" x14ac:dyDescent="0.2">
      <c r="A961" s="39" t="s">
        <v>12</v>
      </c>
      <c r="B961" s="8"/>
      <c r="C961" s="16" t="str">
        <f t="shared" si="19"/>
        <v/>
      </c>
      <c r="D961" s="8"/>
      <c r="E961" s="20"/>
      <c r="F961" s="8"/>
      <c r="G961" s="20"/>
      <c r="H961" s="8"/>
      <c r="I961" s="20"/>
      <c r="J961" s="21"/>
      <c r="K961" s="12"/>
    </row>
    <row r="962" spans="1:11" x14ac:dyDescent="0.2">
      <c r="A962" s="39" t="s">
        <v>12</v>
      </c>
      <c r="B962" s="8"/>
      <c r="C962" s="16" t="str">
        <f t="shared" si="19"/>
        <v/>
      </c>
      <c r="D962" s="8"/>
      <c r="E962" s="20"/>
      <c r="F962" s="8"/>
      <c r="G962" s="20"/>
      <c r="H962" s="8"/>
      <c r="I962" s="20"/>
      <c r="J962" s="21"/>
      <c r="K962" s="12"/>
    </row>
    <row r="963" spans="1:11" x14ac:dyDescent="0.2">
      <c r="A963" s="39" t="s">
        <v>12</v>
      </c>
      <c r="B963" s="8"/>
      <c r="C963" s="16" t="str">
        <f t="shared" si="19"/>
        <v/>
      </c>
      <c r="D963" s="8"/>
      <c r="E963" s="20"/>
      <c r="F963" s="8"/>
      <c r="G963" s="20"/>
      <c r="H963" s="8"/>
      <c r="I963" s="20"/>
      <c r="J963" s="21"/>
      <c r="K963" s="12"/>
    </row>
    <row r="964" spans="1:11" x14ac:dyDescent="0.2">
      <c r="A964" s="39" t="s">
        <v>12</v>
      </c>
      <c r="B964" s="8"/>
      <c r="C964" s="16" t="str">
        <f t="shared" si="19"/>
        <v/>
      </c>
      <c r="D964" s="8"/>
      <c r="E964" s="20"/>
      <c r="F964" s="8"/>
      <c r="G964" s="20"/>
      <c r="H964" s="8"/>
      <c r="I964" s="20"/>
      <c r="J964" s="21"/>
      <c r="K964" s="12"/>
    </row>
    <row r="965" spans="1:11" x14ac:dyDescent="0.2">
      <c r="A965" s="39" t="s">
        <v>12</v>
      </c>
      <c r="B965" s="8"/>
      <c r="C965" s="16" t="str">
        <f t="shared" si="19"/>
        <v/>
      </c>
      <c r="D965" s="8"/>
      <c r="E965" s="20"/>
      <c r="F965" s="8"/>
      <c r="G965" s="20"/>
      <c r="H965" s="8"/>
      <c r="I965" s="20"/>
      <c r="J965" s="21"/>
      <c r="K965" s="12"/>
    </row>
    <row r="966" spans="1:11" x14ac:dyDescent="0.2">
      <c r="A966" s="39" t="s">
        <v>12</v>
      </c>
      <c r="B966" s="8"/>
      <c r="C966" s="16" t="str">
        <f t="shared" si="19"/>
        <v/>
      </c>
      <c r="D966" s="8"/>
      <c r="E966" s="20"/>
      <c r="F966" s="8"/>
      <c r="G966" s="20"/>
      <c r="H966" s="8"/>
      <c r="I966" s="20"/>
      <c r="J966" s="21"/>
      <c r="K966" s="12"/>
    </row>
    <row r="967" spans="1:11" x14ac:dyDescent="0.2">
      <c r="A967" s="39" t="s">
        <v>12</v>
      </c>
      <c r="B967" s="8"/>
      <c r="C967" s="16" t="str">
        <f t="shared" si="19"/>
        <v/>
      </c>
      <c r="D967" s="8"/>
      <c r="E967" s="20"/>
      <c r="F967" s="8"/>
      <c r="G967" s="20"/>
      <c r="H967" s="8"/>
      <c r="I967" s="20"/>
      <c r="J967" s="21"/>
      <c r="K967" s="12"/>
    </row>
    <row r="968" spans="1:11" x14ac:dyDescent="0.2">
      <c r="A968" s="39" t="s">
        <v>12</v>
      </c>
      <c r="B968" s="8"/>
      <c r="C968" s="16" t="str">
        <f t="shared" si="19"/>
        <v/>
      </c>
      <c r="D968" s="8"/>
      <c r="E968" s="20"/>
      <c r="F968" s="8"/>
      <c r="G968" s="20"/>
      <c r="H968" s="8"/>
      <c r="I968" s="20"/>
      <c r="J968" s="21"/>
      <c r="K968" s="12"/>
    </row>
    <row r="969" spans="1:11" ht="15.75" thickBot="1" x14ac:dyDescent="0.25">
      <c r="A969" s="39" t="s">
        <v>12</v>
      </c>
      <c r="B969" s="22"/>
      <c r="C969" s="16" t="str">
        <f t="shared" si="19"/>
        <v/>
      </c>
      <c r="D969" s="22"/>
      <c r="E969" s="23"/>
      <c r="F969" s="22"/>
      <c r="G969" s="23"/>
      <c r="H969" s="22"/>
      <c r="I969" s="23"/>
      <c r="J969" s="24"/>
      <c r="K969" s="12"/>
    </row>
    <row r="970" spans="1:11" x14ac:dyDescent="0.2">
      <c r="A970" s="11"/>
      <c r="B970" s="119">
        <f>SUMIF(A937:A969,$O$6,B937:B969)</f>
        <v>2174.5300000000002</v>
      </c>
      <c r="C970" s="25"/>
      <c r="D970" s="25"/>
      <c r="E970" s="25"/>
      <c r="F970" s="25"/>
      <c r="G970" s="25"/>
      <c r="H970" s="25"/>
      <c r="I970" s="25"/>
      <c r="J970" s="25"/>
      <c r="K970" s="12"/>
    </row>
    <row r="971" spans="1:11" ht="15.75" thickBot="1" x14ac:dyDescent="0.25">
      <c r="A971" s="11"/>
      <c r="B971" s="107"/>
      <c r="C971" s="25"/>
      <c r="D971" s="25"/>
      <c r="E971" s="25"/>
      <c r="F971" s="25"/>
      <c r="G971" s="25"/>
      <c r="H971" s="25"/>
      <c r="I971" s="25"/>
      <c r="J971" s="25"/>
      <c r="K971" s="12"/>
    </row>
    <row r="972" spans="1:11" ht="15.75" thickBot="1" x14ac:dyDescent="0.25">
      <c r="A972" s="11"/>
      <c r="B972" s="25"/>
      <c r="C972" s="25"/>
      <c r="D972" s="25"/>
      <c r="E972" s="25"/>
      <c r="F972" s="25"/>
      <c r="G972" s="25"/>
      <c r="H972" s="25"/>
      <c r="I972" s="25"/>
      <c r="J972" s="25"/>
      <c r="K972" s="12"/>
    </row>
    <row r="973" spans="1:11" ht="15.75" thickBot="1" x14ac:dyDescent="0.25">
      <c r="A973" s="11"/>
      <c r="B973" s="25"/>
      <c r="C973" s="25"/>
      <c r="D973" s="25"/>
      <c r="E973" s="25"/>
      <c r="F973" s="25"/>
      <c r="G973" s="25"/>
      <c r="H973" s="108" t="s">
        <v>20</v>
      </c>
      <c r="I973" s="109"/>
      <c r="J973" s="26"/>
      <c r="K973" s="12"/>
    </row>
    <row r="974" spans="1:11" ht="15.75" thickBot="1" x14ac:dyDescent="0.25">
      <c r="A974" s="11"/>
      <c r="B974" s="27" t="s">
        <v>3</v>
      </c>
      <c r="C974" s="27" t="s">
        <v>5</v>
      </c>
      <c r="D974" s="27" t="s">
        <v>21</v>
      </c>
      <c r="E974" s="27" t="s">
        <v>22</v>
      </c>
      <c r="F974" s="27" t="s">
        <v>23</v>
      </c>
      <c r="G974" s="25"/>
      <c r="H974" s="28" t="s">
        <v>24</v>
      </c>
      <c r="I974" s="28">
        <f>I930</f>
        <v>2977.7200000000003</v>
      </c>
      <c r="J974" s="28"/>
      <c r="K974" s="12"/>
    </row>
    <row r="975" spans="1:11" ht="15.75" thickBot="1" x14ac:dyDescent="0.25">
      <c r="A975" s="11"/>
      <c r="B975" s="29">
        <f>B970</f>
        <v>2174.5300000000002</v>
      </c>
      <c r="C975" s="27">
        <f>SUM(F937:F969)</f>
        <v>15682.26</v>
      </c>
      <c r="D975" s="27">
        <f>B975+C975</f>
        <v>17856.79</v>
      </c>
      <c r="E975" s="27">
        <f>SUM(H937:H969)</f>
        <v>446</v>
      </c>
      <c r="F975" s="30">
        <f>D975-E975</f>
        <v>17410.79</v>
      </c>
      <c r="G975" s="25"/>
      <c r="H975" s="31" t="s">
        <v>25</v>
      </c>
      <c r="I975" s="31">
        <f>F977</f>
        <v>3984</v>
      </c>
      <c r="J975" s="31"/>
      <c r="K975" s="12"/>
    </row>
    <row r="976" spans="1:11" ht="15.75" thickBot="1" x14ac:dyDescent="0.25">
      <c r="A976" s="11"/>
      <c r="B976" s="27" t="s">
        <v>26</v>
      </c>
      <c r="C976" s="27" t="s">
        <v>27</v>
      </c>
      <c r="D976" s="27" t="s">
        <v>28</v>
      </c>
      <c r="E976" s="27" t="s">
        <v>29</v>
      </c>
      <c r="F976" s="27" t="s">
        <v>25</v>
      </c>
      <c r="G976" s="25"/>
      <c r="H976" s="31" t="s">
        <v>30</v>
      </c>
      <c r="I976" s="31">
        <f>I974+I975</f>
        <v>6961.72</v>
      </c>
      <c r="J976" s="31"/>
      <c r="K976" s="12"/>
    </row>
    <row r="977" spans="1:11" ht="15.75" thickBot="1" x14ac:dyDescent="0.25">
      <c r="A977" s="11"/>
      <c r="B977" s="29">
        <f>F975</f>
        <v>17410.79</v>
      </c>
      <c r="C977" s="32"/>
      <c r="D977" s="32">
        <v>11882.26</v>
      </c>
      <c r="E977" s="32">
        <v>1544.53</v>
      </c>
      <c r="F977" s="30">
        <f>B977-(C977+D977+E977)</f>
        <v>3984</v>
      </c>
      <c r="G977" s="25"/>
      <c r="H977" s="31" t="s">
        <v>31</v>
      </c>
      <c r="I977" s="33"/>
      <c r="J977" s="33"/>
      <c r="K977" s="12"/>
    </row>
    <row r="978" spans="1:11" ht="15.75" thickBot="1" x14ac:dyDescent="0.25">
      <c r="A978" s="11"/>
      <c r="B978" s="25"/>
      <c r="C978" s="25"/>
      <c r="D978" s="25"/>
      <c r="E978" s="25"/>
      <c r="F978" s="25"/>
      <c r="G978" s="25"/>
      <c r="H978" s="34" t="s">
        <v>32</v>
      </c>
      <c r="I978" s="34">
        <f>I976-I977</f>
        <v>6961.72</v>
      </c>
      <c r="J978" s="35"/>
      <c r="K978" s="12"/>
    </row>
    <row r="979" spans="1:11" ht="15.75" thickBot="1" x14ac:dyDescent="0.25">
      <c r="A979" s="11"/>
      <c r="B979" s="25"/>
      <c r="C979" s="25"/>
      <c r="D979" s="25"/>
      <c r="E979" s="25"/>
      <c r="F979" s="25"/>
      <c r="G979" s="25"/>
      <c r="H979" s="27" t="s">
        <v>33</v>
      </c>
      <c r="I979" s="36">
        <f>I978</f>
        <v>6961.72</v>
      </c>
      <c r="J979" s="25"/>
      <c r="K979" s="12"/>
    </row>
    <row r="980" spans="1:11" ht="15.75" thickBot="1" x14ac:dyDescent="0.25">
      <c r="A980" s="37"/>
      <c r="B980" s="38"/>
      <c r="C980" s="38"/>
      <c r="D980" s="38"/>
      <c r="E980" s="38"/>
      <c r="F980" s="38"/>
      <c r="G980" s="38"/>
      <c r="H980" s="38"/>
      <c r="I980" s="38"/>
      <c r="J980" s="38"/>
      <c r="K980" s="30"/>
    </row>
    <row r="981" spans="1:11" ht="15.75" thickBot="1" x14ac:dyDescent="0.25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</row>
    <row r="982" spans="1:11" ht="15.75" thickBot="1" x14ac:dyDescent="0.25">
      <c r="A982" s="4">
        <v>21</v>
      </c>
      <c r="B982" s="5"/>
      <c r="C982" s="5"/>
      <c r="D982" s="5"/>
      <c r="E982" s="5"/>
      <c r="F982" s="5"/>
      <c r="G982" s="5"/>
      <c r="H982" s="5"/>
      <c r="I982" s="5" t="s">
        <v>0</v>
      </c>
      <c r="J982" s="6" t="s">
        <v>13</v>
      </c>
      <c r="K982" s="7"/>
    </row>
    <row r="983" spans="1:11" ht="15.75" thickBot="1" x14ac:dyDescent="0.25">
      <c r="A983" s="8"/>
      <c r="B983" s="9"/>
      <c r="C983" s="9"/>
      <c r="D983" s="9"/>
      <c r="E983" s="9"/>
      <c r="F983" s="9"/>
      <c r="G983" s="9"/>
      <c r="H983" s="9"/>
      <c r="I983" s="9" t="s">
        <v>2</v>
      </c>
      <c r="J983" s="10">
        <v>44221</v>
      </c>
      <c r="K983" s="7"/>
    </row>
    <row r="984" spans="1:11" x14ac:dyDescent="0.2">
      <c r="A984" s="11"/>
      <c r="B984" s="120" t="s">
        <v>3</v>
      </c>
      <c r="C984" s="121"/>
      <c r="D984" s="120" t="s">
        <v>4</v>
      </c>
      <c r="E984" s="121"/>
      <c r="F984" s="120" t="s">
        <v>5</v>
      </c>
      <c r="G984" s="121"/>
      <c r="H984" s="120" t="s">
        <v>6</v>
      </c>
      <c r="I984" s="121"/>
      <c r="J984" s="117" t="s">
        <v>7</v>
      </c>
      <c r="K984" s="12"/>
    </row>
    <row r="985" spans="1:11" ht="15.75" thickBot="1" x14ac:dyDescent="0.25">
      <c r="A985" s="11"/>
      <c r="B985" s="13" t="s">
        <v>8</v>
      </c>
      <c r="C985" s="14" t="s">
        <v>9</v>
      </c>
      <c r="D985" s="13" t="s">
        <v>8</v>
      </c>
      <c r="E985" s="14" t="s">
        <v>9</v>
      </c>
      <c r="F985" s="13" t="s">
        <v>8</v>
      </c>
      <c r="G985" s="14" t="s">
        <v>10</v>
      </c>
      <c r="H985" s="13" t="s">
        <v>8</v>
      </c>
      <c r="I985" s="14" t="s">
        <v>10</v>
      </c>
      <c r="J985" s="118"/>
      <c r="K985" s="12"/>
    </row>
    <row r="986" spans="1:11" x14ac:dyDescent="0.2">
      <c r="A986" s="39" t="s">
        <v>12</v>
      </c>
      <c r="B986" s="15">
        <v>335</v>
      </c>
      <c r="C986" s="16">
        <v>40504</v>
      </c>
      <c r="D986" s="15"/>
      <c r="E986" s="8" t="s">
        <v>40</v>
      </c>
      <c r="F986" s="15">
        <v>28.75</v>
      </c>
      <c r="G986" s="17">
        <v>40399</v>
      </c>
      <c r="H986" s="8"/>
      <c r="I986" s="20"/>
      <c r="J986" s="18"/>
      <c r="K986" s="12"/>
    </row>
    <row r="987" spans="1:11" x14ac:dyDescent="0.2">
      <c r="A987" s="39" t="s">
        <v>14</v>
      </c>
      <c r="B987" s="8">
        <v>23</v>
      </c>
      <c r="C987" s="16">
        <f t="shared" ref="C987:C1018" si="20">IF(B987&gt;0.005,C986+1,"")</f>
        <v>40505</v>
      </c>
      <c r="D987" s="8" t="s">
        <v>40</v>
      </c>
      <c r="E987" s="20" t="s">
        <v>44</v>
      </c>
      <c r="F987" s="8">
        <v>2737</v>
      </c>
      <c r="G987" s="20">
        <v>40499</v>
      </c>
      <c r="H987" s="8"/>
      <c r="I987" s="20"/>
      <c r="J987" s="21"/>
      <c r="K987" s="12"/>
    </row>
    <row r="988" spans="1:11" x14ac:dyDescent="0.2">
      <c r="A988" s="39" t="s">
        <v>12</v>
      </c>
      <c r="B988" s="8">
        <v>2631</v>
      </c>
      <c r="C988" s="16">
        <f t="shared" si="20"/>
        <v>40506</v>
      </c>
      <c r="D988" s="8"/>
      <c r="E988" s="20"/>
      <c r="F988" s="8"/>
      <c r="G988" s="20"/>
      <c r="H988" s="8"/>
      <c r="I988" s="20"/>
      <c r="J988" s="21"/>
      <c r="K988" s="12"/>
    </row>
    <row r="989" spans="1:11" x14ac:dyDescent="0.2">
      <c r="A989" s="39" t="s">
        <v>12</v>
      </c>
      <c r="B989" s="8">
        <v>449</v>
      </c>
      <c r="C989" s="16">
        <f t="shared" si="20"/>
        <v>40507</v>
      </c>
      <c r="D989" s="8"/>
      <c r="E989" s="20"/>
      <c r="F989" s="8"/>
      <c r="G989" s="20"/>
      <c r="H989" s="8"/>
      <c r="I989" s="20"/>
      <c r="J989" s="21"/>
      <c r="K989" s="12"/>
    </row>
    <row r="990" spans="1:11" x14ac:dyDescent="0.2">
      <c r="A990" s="39" t="s">
        <v>12</v>
      </c>
      <c r="B990" s="8">
        <v>128.32</v>
      </c>
      <c r="C990" s="16">
        <f t="shared" si="20"/>
        <v>40508</v>
      </c>
      <c r="D990" s="8"/>
      <c r="E990" s="20"/>
      <c r="F990" s="8"/>
      <c r="G990" s="20"/>
      <c r="H990" s="8"/>
      <c r="I990" s="20"/>
      <c r="J990" s="21"/>
      <c r="K990" s="12"/>
    </row>
    <row r="991" spans="1:11" x14ac:dyDescent="0.2">
      <c r="A991" s="39" t="s">
        <v>12</v>
      </c>
      <c r="B991" s="8">
        <v>55</v>
      </c>
      <c r="C991" s="16">
        <f t="shared" si="20"/>
        <v>40509</v>
      </c>
      <c r="D991" s="8"/>
      <c r="E991" s="20"/>
      <c r="F991" s="8"/>
      <c r="G991" s="20"/>
      <c r="H991" s="8"/>
      <c r="I991" s="20"/>
      <c r="J991" s="21"/>
      <c r="K991" s="12"/>
    </row>
    <row r="992" spans="1:11" x14ac:dyDescent="0.2">
      <c r="A992" s="39" t="s">
        <v>12</v>
      </c>
      <c r="B992" s="8">
        <v>286</v>
      </c>
      <c r="C992" s="16">
        <f t="shared" si="20"/>
        <v>40510</v>
      </c>
      <c r="D992" s="8"/>
      <c r="E992" s="20"/>
      <c r="F992" s="8"/>
      <c r="G992" s="20"/>
      <c r="H992" s="8"/>
      <c r="I992" s="20"/>
      <c r="J992" s="21"/>
      <c r="K992" s="12"/>
    </row>
    <row r="993" spans="1:11" x14ac:dyDescent="0.2">
      <c r="A993" s="39" t="s">
        <v>12</v>
      </c>
      <c r="B993" s="8">
        <v>471</v>
      </c>
      <c r="C993" s="16">
        <f t="shared" si="20"/>
        <v>40511</v>
      </c>
      <c r="D993" s="8"/>
      <c r="E993" s="20"/>
      <c r="F993" s="8"/>
      <c r="G993" s="20"/>
      <c r="H993" s="8"/>
      <c r="I993" s="20"/>
      <c r="J993" s="21"/>
      <c r="K993" s="12"/>
    </row>
    <row r="994" spans="1:11" x14ac:dyDescent="0.2">
      <c r="A994" s="39" t="s">
        <v>12</v>
      </c>
      <c r="B994" s="8"/>
      <c r="C994" s="16" t="str">
        <f t="shared" si="20"/>
        <v/>
      </c>
      <c r="D994" s="8"/>
      <c r="E994" s="20"/>
      <c r="F994" s="8"/>
      <c r="G994" s="20"/>
      <c r="H994" s="8"/>
      <c r="I994" s="20"/>
      <c r="J994" s="21"/>
      <c r="K994" s="12"/>
    </row>
    <row r="995" spans="1:11" x14ac:dyDescent="0.2">
      <c r="A995" s="39" t="s">
        <v>12</v>
      </c>
      <c r="B995" s="8"/>
      <c r="C995" s="16" t="str">
        <f t="shared" si="20"/>
        <v/>
      </c>
      <c r="D995" s="8"/>
      <c r="E995" s="20"/>
      <c r="F995" s="8"/>
      <c r="G995" s="20"/>
      <c r="H995" s="8"/>
      <c r="I995" s="20"/>
      <c r="J995" s="21"/>
      <c r="K995" s="12"/>
    </row>
    <row r="996" spans="1:11" x14ac:dyDescent="0.2">
      <c r="A996" s="39" t="s">
        <v>12</v>
      </c>
      <c r="B996" s="8"/>
      <c r="C996" s="16" t="str">
        <f t="shared" si="20"/>
        <v/>
      </c>
      <c r="D996" s="8"/>
      <c r="E996" s="20"/>
      <c r="F996" s="8"/>
      <c r="G996" s="20"/>
      <c r="H996" s="8"/>
      <c r="I996" s="20"/>
      <c r="J996" s="21"/>
      <c r="K996" s="12"/>
    </row>
    <row r="997" spans="1:11" x14ac:dyDescent="0.2">
      <c r="A997" s="39" t="s">
        <v>12</v>
      </c>
      <c r="B997" s="8"/>
      <c r="C997" s="16" t="str">
        <f t="shared" si="20"/>
        <v/>
      </c>
      <c r="D997" s="8"/>
      <c r="E997" s="20"/>
      <c r="F997" s="8"/>
      <c r="G997" s="20"/>
      <c r="H997" s="8"/>
      <c r="I997" s="20"/>
      <c r="J997" s="21"/>
      <c r="K997" s="12"/>
    </row>
    <row r="998" spans="1:11" x14ac:dyDescent="0.2">
      <c r="A998" s="39" t="s">
        <v>12</v>
      </c>
      <c r="B998" s="8"/>
      <c r="C998" s="16" t="str">
        <f t="shared" si="20"/>
        <v/>
      </c>
      <c r="D998" s="8"/>
      <c r="E998" s="20"/>
      <c r="F998" s="8"/>
      <c r="G998" s="20"/>
      <c r="H998" s="8"/>
      <c r="I998" s="20"/>
      <c r="J998" s="21"/>
      <c r="K998" s="12"/>
    </row>
    <row r="999" spans="1:11" x14ac:dyDescent="0.2">
      <c r="A999" s="39" t="s">
        <v>12</v>
      </c>
      <c r="B999" s="8"/>
      <c r="C999" s="16" t="str">
        <f t="shared" si="20"/>
        <v/>
      </c>
      <c r="D999" s="8"/>
      <c r="E999" s="20"/>
      <c r="F999" s="8"/>
      <c r="G999" s="20"/>
      <c r="H999" s="8"/>
      <c r="I999" s="20"/>
      <c r="J999" s="21"/>
      <c r="K999" s="12"/>
    </row>
    <row r="1000" spans="1:11" x14ac:dyDescent="0.2">
      <c r="A1000" s="39" t="s">
        <v>12</v>
      </c>
      <c r="B1000" s="8"/>
      <c r="C1000" s="16" t="str">
        <f t="shared" si="20"/>
        <v/>
      </c>
      <c r="D1000" s="8"/>
      <c r="E1000" s="20"/>
      <c r="F1000" s="8"/>
      <c r="G1000" s="20"/>
      <c r="H1000" s="8"/>
      <c r="I1000" s="20"/>
      <c r="J1000" s="21"/>
      <c r="K1000" s="12"/>
    </row>
    <row r="1001" spans="1:11" x14ac:dyDescent="0.2">
      <c r="A1001" s="39" t="s">
        <v>12</v>
      </c>
      <c r="B1001" s="8"/>
      <c r="C1001" s="16" t="str">
        <f t="shared" si="20"/>
        <v/>
      </c>
      <c r="D1001" s="8"/>
      <c r="E1001" s="20"/>
      <c r="F1001" s="8"/>
      <c r="G1001" s="20"/>
      <c r="H1001" s="8"/>
      <c r="I1001" s="20"/>
      <c r="J1001" s="21"/>
      <c r="K1001" s="12"/>
    </row>
    <row r="1002" spans="1:11" x14ac:dyDescent="0.2">
      <c r="A1002" s="39" t="s">
        <v>12</v>
      </c>
      <c r="B1002" s="8"/>
      <c r="C1002" s="16" t="str">
        <f t="shared" si="20"/>
        <v/>
      </c>
      <c r="D1002" s="8"/>
      <c r="E1002" s="20"/>
      <c r="F1002" s="8"/>
      <c r="G1002" s="20"/>
      <c r="H1002" s="8"/>
      <c r="I1002" s="20"/>
      <c r="J1002" s="21"/>
      <c r="K1002" s="12"/>
    </row>
    <row r="1003" spans="1:11" x14ac:dyDescent="0.2">
      <c r="A1003" s="39" t="s">
        <v>12</v>
      </c>
      <c r="B1003" s="8"/>
      <c r="C1003" s="16" t="str">
        <f t="shared" si="20"/>
        <v/>
      </c>
      <c r="D1003" s="8"/>
      <c r="E1003" s="20"/>
      <c r="F1003" s="8"/>
      <c r="G1003" s="20"/>
      <c r="H1003" s="8"/>
      <c r="I1003" s="20"/>
      <c r="J1003" s="21"/>
      <c r="K1003" s="12"/>
    </row>
    <row r="1004" spans="1:11" x14ac:dyDescent="0.2">
      <c r="A1004" s="39" t="s">
        <v>12</v>
      </c>
      <c r="B1004" s="8"/>
      <c r="C1004" s="16" t="str">
        <f t="shared" si="20"/>
        <v/>
      </c>
      <c r="D1004" s="8"/>
      <c r="E1004" s="20"/>
      <c r="F1004" s="8"/>
      <c r="G1004" s="20"/>
      <c r="H1004" s="8"/>
      <c r="I1004" s="20"/>
      <c r="J1004" s="21"/>
      <c r="K1004" s="12"/>
    </row>
    <row r="1005" spans="1:11" x14ac:dyDescent="0.2">
      <c r="A1005" s="39" t="s">
        <v>12</v>
      </c>
      <c r="B1005" s="8"/>
      <c r="C1005" s="16" t="str">
        <f t="shared" si="20"/>
        <v/>
      </c>
      <c r="D1005" s="8"/>
      <c r="E1005" s="20"/>
      <c r="F1005" s="8"/>
      <c r="G1005" s="20"/>
      <c r="H1005" s="8"/>
      <c r="I1005" s="20"/>
      <c r="J1005" s="21"/>
      <c r="K1005" s="12"/>
    </row>
    <row r="1006" spans="1:11" x14ac:dyDescent="0.2">
      <c r="A1006" s="39" t="s">
        <v>12</v>
      </c>
      <c r="B1006" s="8"/>
      <c r="C1006" s="16" t="str">
        <f t="shared" si="20"/>
        <v/>
      </c>
      <c r="D1006" s="8"/>
      <c r="E1006" s="20"/>
      <c r="F1006" s="8"/>
      <c r="G1006" s="20"/>
      <c r="H1006" s="8"/>
      <c r="I1006" s="20"/>
      <c r="J1006" s="21"/>
      <c r="K1006" s="12"/>
    </row>
    <row r="1007" spans="1:11" x14ac:dyDescent="0.2">
      <c r="A1007" s="39" t="s">
        <v>12</v>
      </c>
      <c r="B1007" s="8"/>
      <c r="C1007" s="16" t="str">
        <f t="shared" si="20"/>
        <v/>
      </c>
      <c r="D1007" s="8"/>
      <c r="E1007" s="20"/>
      <c r="F1007" s="8"/>
      <c r="G1007" s="20"/>
      <c r="H1007" s="8"/>
      <c r="I1007" s="20"/>
      <c r="J1007" s="21"/>
      <c r="K1007" s="12"/>
    </row>
    <row r="1008" spans="1:11" x14ac:dyDescent="0.2">
      <c r="A1008" s="39" t="s">
        <v>12</v>
      </c>
      <c r="B1008" s="8"/>
      <c r="C1008" s="16" t="str">
        <f t="shared" si="20"/>
        <v/>
      </c>
      <c r="D1008" s="8"/>
      <c r="E1008" s="20"/>
      <c r="F1008" s="8"/>
      <c r="G1008" s="20"/>
      <c r="H1008" s="8"/>
      <c r="I1008" s="20"/>
      <c r="J1008" s="21"/>
      <c r="K1008" s="12"/>
    </row>
    <row r="1009" spans="1:11" x14ac:dyDescent="0.2">
      <c r="A1009" s="39" t="s">
        <v>12</v>
      </c>
      <c r="B1009" s="8"/>
      <c r="C1009" s="16" t="str">
        <f t="shared" si="20"/>
        <v/>
      </c>
      <c r="D1009" s="8"/>
      <c r="E1009" s="20"/>
      <c r="F1009" s="8"/>
      <c r="G1009" s="20"/>
      <c r="H1009" s="8"/>
      <c r="I1009" s="20"/>
      <c r="J1009" s="21"/>
      <c r="K1009" s="12"/>
    </row>
    <row r="1010" spans="1:11" x14ac:dyDescent="0.2">
      <c r="A1010" s="39" t="s">
        <v>12</v>
      </c>
      <c r="B1010" s="8"/>
      <c r="C1010" s="16" t="str">
        <f t="shared" si="20"/>
        <v/>
      </c>
      <c r="D1010" s="8"/>
      <c r="E1010" s="20"/>
      <c r="F1010" s="8"/>
      <c r="G1010" s="20"/>
      <c r="H1010" s="8"/>
      <c r="I1010" s="20"/>
      <c r="J1010" s="21"/>
      <c r="K1010" s="12"/>
    </row>
    <row r="1011" spans="1:11" x14ac:dyDescent="0.2">
      <c r="A1011" s="39" t="s">
        <v>12</v>
      </c>
      <c r="B1011" s="8"/>
      <c r="C1011" s="16" t="str">
        <f t="shared" si="20"/>
        <v/>
      </c>
      <c r="D1011" s="8"/>
      <c r="E1011" s="20"/>
      <c r="F1011" s="8"/>
      <c r="G1011" s="20"/>
      <c r="H1011" s="8"/>
      <c r="I1011" s="20"/>
      <c r="J1011" s="21"/>
      <c r="K1011" s="12"/>
    </row>
    <row r="1012" spans="1:11" x14ac:dyDescent="0.2">
      <c r="A1012" s="39" t="s">
        <v>12</v>
      </c>
      <c r="B1012" s="8"/>
      <c r="C1012" s="16" t="str">
        <f t="shared" si="20"/>
        <v/>
      </c>
      <c r="D1012" s="8"/>
      <c r="E1012" s="20"/>
      <c r="F1012" s="8"/>
      <c r="G1012" s="20"/>
      <c r="H1012" s="8"/>
      <c r="I1012" s="20"/>
      <c r="J1012" s="21"/>
      <c r="K1012" s="12"/>
    </row>
    <row r="1013" spans="1:11" x14ac:dyDescent="0.2">
      <c r="A1013" s="39" t="s">
        <v>12</v>
      </c>
      <c r="B1013" s="8"/>
      <c r="C1013" s="16" t="str">
        <f t="shared" si="20"/>
        <v/>
      </c>
      <c r="D1013" s="8"/>
      <c r="E1013" s="20"/>
      <c r="F1013" s="8"/>
      <c r="G1013" s="20"/>
      <c r="H1013" s="8"/>
      <c r="I1013" s="20"/>
      <c r="J1013" s="21"/>
      <c r="K1013" s="12"/>
    </row>
    <row r="1014" spans="1:11" x14ac:dyDescent="0.2">
      <c r="A1014" s="39" t="s">
        <v>12</v>
      </c>
      <c r="B1014" s="8"/>
      <c r="C1014" s="16" t="str">
        <f t="shared" si="20"/>
        <v/>
      </c>
      <c r="D1014" s="8"/>
      <c r="E1014" s="20"/>
      <c r="F1014" s="8"/>
      <c r="G1014" s="20"/>
      <c r="H1014" s="8"/>
      <c r="I1014" s="20"/>
      <c r="J1014" s="21"/>
      <c r="K1014" s="12"/>
    </row>
    <row r="1015" spans="1:11" x14ac:dyDescent="0.2">
      <c r="A1015" s="39" t="s">
        <v>12</v>
      </c>
      <c r="B1015" s="8"/>
      <c r="C1015" s="16" t="str">
        <f t="shared" si="20"/>
        <v/>
      </c>
      <c r="D1015" s="8"/>
      <c r="E1015" s="20"/>
      <c r="F1015" s="8"/>
      <c r="G1015" s="20"/>
      <c r="H1015" s="8"/>
      <c r="I1015" s="20"/>
      <c r="J1015" s="21"/>
      <c r="K1015" s="12"/>
    </row>
    <row r="1016" spans="1:11" x14ac:dyDescent="0.2">
      <c r="A1016" s="39" t="s">
        <v>12</v>
      </c>
      <c r="B1016" s="8"/>
      <c r="C1016" s="16" t="str">
        <f t="shared" si="20"/>
        <v/>
      </c>
      <c r="D1016" s="8"/>
      <c r="E1016" s="20"/>
      <c r="F1016" s="8"/>
      <c r="G1016" s="20"/>
      <c r="H1016" s="8"/>
      <c r="I1016" s="20"/>
      <c r="J1016" s="21"/>
      <c r="K1016" s="12"/>
    </row>
    <row r="1017" spans="1:11" x14ac:dyDescent="0.2">
      <c r="A1017" s="39" t="s">
        <v>12</v>
      </c>
      <c r="B1017" s="8"/>
      <c r="C1017" s="16" t="str">
        <f t="shared" si="20"/>
        <v/>
      </c>
      <c r="D1017" s="8"/>
      <c r="E1017" s="20"/>
      <c r="F1017" s="8"/>
      <c r="G1017" s="20"/>
      <c r="H1017" s="8"/>
      <c r="I1017" s="20"/>
      <c r="J1017" s="21"/>
      <c r="K1017" s="12"/>
    </row>
    <row r="1018" spans="1:11" ht="15.75" thickBot="1" x14ac:dyDescent="0.25">
      <c r="A1018" s="39" t="s">
        <v>12</v>
      </c>
      <c r="B1018" s="22"/>
      <c r="C1018" s="16" t="str">
        <f t="shared" si="20"/>
        <v/>
      </c>
      <c r="D1018" s="22"/>
      <c r="E1018" s="23"/>
      <c r="F1018" s="22"/>
      <c r="G1018" s="23"/>
      <c r="H1018" s="22"/>
      <c r="I1018" s="23"/>
      <c r="J1018" s="24"/>
      <c r="K1018" s="12"/>
    </row>
    <row r="1019" spans="1:11" x14ac:dyDescent="0.2">
      <c r="A1019" s="11"/>
      <c r="B1019" s="119">
        <f>SUMIF(A986:A1018,$O$6,B986:B1018)</f>
        <v>4355.32</v>
      </c>
      <c r="C1019" s="25"/>
      <c r="D1019" s="25"/>
      <c r="E1019" s="25"/>
      <c r="F1019" s="25"/>
      <c r="G1019" s="25"/>
      <c r="H1019" s="25"/>
      <c r="I1019" s="25"/>
      <c r="J1019" s="25"/>
      <c r="K1019" s="12"/>
    </row>
    <row r="1020" spans="1:11" ht="15.75" thickBot="1" x14ac:dyDescent="0.25">
      <c r="A1020" s="11"/>
      <c r="B1020" s="107"/>
      <c r="C1020" s="25"/>
      <c r="D1020" s="25"/>
      <c r="E1020" s="25"/>
      <c r="F1020" s="25"/>
      <c r="G1020" s="25"/>
      <c r="H1020" s="25"/>
      <c r="I1020" s="25"/>
      <c r="J1020" s="25"/>
      <c r="K1020" s="12"/>
    </row>
    <row r="1021" spans="1:11" ht="15.75" thickBot="1" x14ac:dyDescent="0.25">
      <c r="A1021" s="11"/>
      <c r="B1021" s="25"/>
      <c r="C1021" s="25"/>
      <c r="D1021" s="25"/>
      <c r="E1021" s="25"/>
      <c r="F1021" s="25"/>
      <c r="G1021" s="25"/>
      <c r="H1021" s="25"/>
      <c r="I1021" s="25"/>
      <c r="J1021" s="25"/>
      <c r="K1021" s="12"/>
    </row>
    <row r="1022" spans="1:11" ht="15.75" thickBot="1" x14ac:dyDescent="0.25">
      <c r="A1022" s="11"/>
      <c r="B1022" s="25"/>
      <c r="C1022" s="25"/>
      <c r="D1022" s="25"/>
      <c r="E1022" s="25"/>
      <c r="F1022" s="25"/>
      <c r="G1022" s="25"/>
      <c r="H1022" s="108" t="s">
        <v>20</v>
      </c>
      <c r="I1022" s="109"/>
      <c r="J1022" s="26"/>
      <c r="K1022" s="12"/>
    </row>
    <row r="1023" spans="1:11" ht="15.75" thickBot="1" x14ac:dyDescent="0.25">
      <c r="A1023" s="11"/>
      <c r="B1023" s="27" t="s">
        <v>3</v>
      </c>
      <c r="C1023" s="27" t="s">
        <v>5</v>
      </c>
      <c r="D1023" s="27" t="s">
        <v>21</v>
      </c>
      <c r="E1023" s="27" t="s">
        <v>22</v>
      </c>
      <c r="F1023" s="27" t="s">
        <v>23</v>
      </c>
      <c r="G1023" s="25"/>
      <c r="H1023" s="28" t="s">
        <v>24</v>
      </c>
      <c r="I1023" s="28">
        <f>I979</f>
        <v>6961.72</v>
      </c>
      <c r="J1023" s="28"/>
      <c r="K1023" s="12"/>
    </row>
    <row r="1024" spans="1:11" ht="15.75" thickBot="1" x14ac:dyDescent="0.25">
      <c r="A1024" s="11"/>
      <c r="B1024" s="29">
        <f>B1019</f>
        <v>4355.32</v>
      </c>
      <c r="C1024" s="27">
        <f>SUM(F986:F1018)</f>
        <v>2765.75</v>
      </c>
      <c r="D1024" s="27">
        <f>B1024+C1024</f>
        <v>7121.07</v>
      </c>
      <c r="E1024" s="27">
        <f>SUM(H986:H1018)</f>
        <v>0</v>
      </c>
      <c r="F1024" s="30">
        <f>D1024-E1024</f>
        <v>7121.07</v>
      </c>
      <c r="G1024" s="25"/>
      <c r="H1024" s="31" t="s">
        <v>25</v>
      </c>
      <c r="I1024" s="31">
        <f>F1026</f>
        <v>4255.75</v>
      </c>
      <c r="J1024" s="31"/>
      <c r="K1024" s="12"/>
    </row>
    <row r="1025" spans="1:11" ht="15.75" thickBot="1" x14ac:dyDescent="0.25">
      <c r="A1025" s="11"/>
      <c r="B1025" s="27" t="s">
        <v>26</v>
      </c>
      <c r="C1025" s="27" t="s">
        <v>27</v>
      </c>
      <c r="D1025" s="27" t="s">
        <v>28</v>
      </c>
      <c r="E1025" s="27" t="s">
        <v>29</v>
      </c>
      <c r="F1025" s="27" t="s">
        <v>25</v>
      </c>
      <c r="G1025" s="25"/>
      <c r="H1025" s="31" t="s">
        <v>30</v>
      </c>
      <c r="I1025" s="31">
        <f>I1023+I1024</f>
        <v>11217.470000000001</v>
      </c>
      <c r="J1025" s="31"/>
      <c r="K1025" s="12"/>
    </row>
    <row r="1026" spans="1:11" ht="15.75" thickBot="1" x14ac:dyDescent="0.25">
      <c r="A1026" s="11"/>
      <c r="B1026" s="29">
        <f>F1024</f>
        <v>7121.07</v>
      </c>
      <c r="C1026" s="32"/>
      <c r="D1026" s="32"/>
      <c r="E1026" s="32">
        <v>2865.32</v>
      </c>
      <c r="F1026" s="30">
        <f>B1026-(C1026+D1026+E1026)</f>
        <v>4255.75</v>
      </c>
      <c r="G1026" s="25"/>
      <c r="H1026" s="31" t="s">
        <v>31</v>
      </c>
      <c r="I1026" s="33"/>
      <c r="J1026" s="33"/>
      <c r="K1026" s="12"/>
    </row>
    <row r="1027" spans="1:11" ht="15.75" thickBot="1" x14ac:dyDescent="0.25">
      <c r="A1027" s="11"/>
      <c r="B1027" s="25"/>
      <c r="C1027" s="25"/>
      <c r="D1027" s="25"/>
      <c r="E1027" s="25"/>
      <c r="F1027" s="25"/>
      <c r="G1027" s="25"/>
      <c r="H1027" s="34" t="s">
        <v>32</v>
      </c>
      <c r="I1027" s="34">
        <f>I1025-I1026</f>
        <v>11217.470000000001</v>
      </c>
      <c r="J1027" s="35"/>
      <c r="K1027" s="12"/>
    </row>
    <row r="1028" spans="1:11" ht="15.75" thickBot="1" x14ac:dyDescent="0.25">
      <c r="A1028" s="11"/>
      <c r="B1028" s="25"/>
      <c r="C1028" s="25"/>
      <c r="D1028" s="25"/>
      <c r="E1028" s="25"/>
      <c r="F1028" s="25"/>
      <c r="G1028" s="25"/>
      <c r="H1028" s="27" t="s">
        <v>33</v>
      </c>
      <c r="I1028" s="36">
        <f>I1027</f>
        <v>11217.470000000001</v>
      </c>
      <c r="J1028" s="25"/>
      <c r="K1028" s="12"/>
    </row>
    <row r="1029" spans="1:11" ht="15.75" thickBot="1" x14ac:dyDescent="0.25">
      <c r="A1029" s="37"/>
      <c r="B1029" s="38"/>
      <c r="C1029" s="38"/>
      <c r="D1029" s="38"/>
      <c r="E1029" s="38"/>
      <c r="F1029" s="38"/>
      <c r="G1029" s="38"/>
      <c r="H1029" s="38"/>
      <c r="I1029" s="38"/>
      <c r="J1029" s="38"/>
      <c r="K1029" s="30"/>
    </row>
    <row r="1030" spans="1:11" ht="15.75" thickBot="1" x14ac:dyDescent="0.25">
      <c r="A1030" s="1"/>
      <c r="B1030" s="2"/>
      <c r="C1030" s="2"/>
      <c r="D1030" s="2"/>
      <c r="E1030" s="2"/>
      <c r="F1030" s="2"/>
      <c r="G1030" s="2"/>
      <c r="H1030" s="2"/>
      <c r="I1030" s="2"/>
      <c r="J1030" s="2"/>
      <c r="K1030" s="2"/>
    </row>
    <row r="1031" spans="1:11" ht="15.75" thickBot="1" x14ac:dyDescent="0.25">
      <c r="A1031" s="4">
        <v>22</v>
      </c>
      <c r="B1031" s="5"/>
      <c r="C1031" s="5"/>
      <c r="D1031" s="5"/>
      <c r="E1031" s="5"/>
      <c r="F1031" s="5"/>
      <c r="G1031" s="5"/>
      <c r="H1031" s="5"/>
      <c r="I1031" s="5" t="s">
        <v>0</v>
      </c>
      <c r="J1031" s="6" t="s">
        <v>15</v>
      </c>
      <c r="K1031" s="7"/>
    </row>
    <row r="1032" spans="1:11" ht="15.75" thickBot="1" x14ac:dyDescent="0.25">
      <c r="A1032" s="8"/>
      <c r="B1032" s="9"/>
      <c r="C1032" s="9"/>
      <c r="D1032" s="9"/>
      <c r="E1032" s="9"/>
      <c r="F1032" s="9"/>
      <c r="G1032" s="9"/>
      <c r="H1032" s="9"/>
      <c r="I1032" s="9" t="s">
        <v>2</v>
      </c>
      <c r="J1032" s="10">
        <v>44222</v>
      </c>
      <c r="K1032" s="7"/>
    </row>
    <row r="1033" spans="1:11" x14ac:dyDescent="0.2">
      <c r="A1033" s="11"/>
      <c r="B1033" s="120" t="s">
        <v>3</v>
      </c>
      <c r="C1033" s="121"/>
      <c r="D1033" s="120" t="s">
        <v>4</v>
      </c>
      <c r="E1033" s="121"/>
      <c r="F1033" s="120" t="s">
        <v>5</v>
      </c>
      <c r="G1033" s="121"/>
      <c r="H1033" s="120" t="s">
        <v>6</v>
      </c>
      <c r="I1033" s="121"/>
      <c r="J1033" s="117" t="s">
        <v>7</v>
      </c>
      <c r="K1033" s="12"/>
    </row>
    <row r="1034" spans="1:11" ht="15.75" thickBot="1" x14ac:dyDescent="0.25">
      <c r="A1034" s="11"/>
      <c r="B1034" s="13" t="s">
        <v>8</v>
      </c>
      <c r="C1034" s="14" t="s">
        <v>9</v>
      </c>
      <c r="D1034" s="13" t="s">
        <v>8</v>
      </c>
      <c r="E1034" s="14" t="s">
        <v>9</v>
      </c>
      <c r="F1034" s="13" t="s">
        <v>8</v>
      </c>
      <c r="G1034" s="14" t="s">
        <v>10</v>
      </c>
      <c r="H1034" s="13" t="s">
        <v>8</v>
      </c>
      <c r="I1034" s="14" t="s">
        <v>10</v>
      </c>
      <c r="J1034" s="118"/>
      <c r="K1034" s="12"/>
    </row>
    <row r="1035" spans="1:11" x14ac:dyDescent="0.2">
      <c r="A1035" s="39" t="s">
        <v>14</v>
      </c>
      <c r="B1035" s="15">
        <v>163.51</v>
      </c>
      <c r="C1035" s="16">
        <v>40512</v>
      </c>
      <c r="D1035" s="15" t="s">
        <v>65</v>
      </c>
      <c r="E1035" s="17" t="s">
        <v>40</v>
      </c>
      <c r="F1035" s="15">
        <v>862</v>
      </c>
      <c r="G1035" s="17">
        <v>40426</v>
      </c>
      <c r="H1035" s="8">
        <v>615</v>
      </c>
      <c r="I1035" s="20">
        <v>6088</v>
      </c>
      <c r="J1035" s="18" t="s">
        <v>100</v>
      </c>
      <c r="K1035" s="12"/>
    </row>
    <row r="1036" spans="1:11" x14ac:dyDescent="0.2">
      <c r="A1036" s="39" t="s">
        <v>12</v>
      </c>
      <c r="B1036" s="8">
        <v>50</v>
      </c>
      <c r="C1036" s="16">
        <f t="shared" ref="C1036:C1067" si="21">IF(B1036&gt;0.005,C1035+1,"")</f>
        <v>40513</v>
      </c>
      <c r="D1036" s="8"/>
      <c r="E1036" s="17" t="s">
        <v>40</v>
      </c>
      <c r="F1036" s="8">
        <v>719</v>
      </c>
      <c r="G1036" s="20">
        <v>40427</v>
      </c>
      <c r="H1036" s="8"/>
      <c r="I1036" s="20"/>
      <c r="J1036" s="21"/>
      <c r="K1036" s="12"/>
    </row>
    <row r="1037" spans="1:11" x14ac:dyDescent="0.2">
      <c r="A1037" s="39" t="s">
        <v>12</v>
      </c>
      <c r="B1037" s="8">
        <v>131</v>
      </c>
      <c r="C1037" s="16">
        <f t="shared" si="21"/>
        <v>40514</v>
      </c>
      <c r="D1037" s="8"/>
      <c r="E1037" s="17" t="s">
        <v>40</v>
      </c>
      <c r="F1037" s="8">
        <v>321</v>
      </c>
      <c r="G1037" s="20">
        <v>40438</v>
      </c>
      <c r="H1037" s="8"/>
      <c r="I1037" s="20"/>
      <c r="J1037" s="21"/>
      <c r="K1037" s="12"/>
    </row>
    <row r="1038" spans="1:11" x14ac:dyDescent="0.2">
      <c r="A1038" s="39" t="s">
        <v>12</v>
      </c>
      <c r="B1038" s="8">
        <v>648.5</v>
      </c>
      <c r="C1038" s="16">
        <f t="shared" si="21"/>
        <v>40515</v>
      </c>
      <c r="D1038" s="8"/>
      <c r="E1038" s="17" t="s">
        <v>40</v>
      </c>
      <c r="F1038" s="8">
        <v>362</v>
      </c>
      <c r="G1038" s="20">
        <v>40458</v>
      </c>
      <c r="H1038" s="8"/>
      <c r="I1038" s="20"/>
      <c r="J1038" s="21"/>
      <c r="K1038" s="12"/>
    </row>
    <row r="1039" spans="1:11" x14ac:dyDescent="0.2">
      <c r="A1039" s="39" t="s">
        <v>12</v>
      </c>
      <c r="B1039" s="8">
        <v>347.3</v>
      </c>
      <c r="C1039" s="16">
        <f t="shared" si="21"/>
        <v>40516</v>
      </c>
      <c r="D1039" s="8"/>
      <c r="E1039" s="17" t="s">
        <v>40</v>
      </c>
      <c r="F1039" s="8">
        <v>208</v>
      </c>
      <c r="G1039" s="20">
        <v>40489</v>
      </c>
      <c r="H1039" s="8"/>
      <c r="I1039" s="20"/>
      <c r="J1039" s="21"/>
      <c r="K1039" s="12"/>
    </row>
    <row r="1040" spans="1:11" x14ac:dyDescent="0.2">
      <c r="A1040" s="39" t="s">
        <v>12</v>
      </c>
      <c r="B1040" s="8">
        <v>165.97</v>
      </c>
      <c r="C1040" s="16">
        <f t="shared" si="21"/>
        <v>40517</v>
      </c>
      <c r="D1040" s="8"/>
      <c r="E1040" s="20" t="s">
        <v>63</v>
      </c>
      <c r="F1040" s="8">
        <v>3100</v>
      </c>
      <c r="G1040" s="20">
        <v>661</v>
      </c>
      <c r="H1040" s="8"/>
      <c r="I1040" s="20"/>
      <c r="J1040" s="21"/>
      <c r="K1040" s="12"/>
    </row>
    <row r="1041" spans="1:11" x14ac:dyDescent="0.2">
      <c r="A1041" s="39" t="s">
        <v>12</v>
      </c>
      <c r="B1041" s="8">
        <v>1676.7</v>
      </c>
      <c r="C1041" s="16">
        <f t="shared" si="21"/>
        <v>40518</v>
      </c>
      <c r="D1041" s="8"/>
      <c r="E1041" s="20"/>
      <c r="F1041" s="8"/>
      <c r="G1041" s="20"/>
      <c r="H1041" s="8"/>
      <c r="I1041" s="20"/>
      <c r="J1041" s="21"/>
      <c r="K1041" s="12"/>
    </row>
    <row r="1042" spans="1:11" x14ac:dyDescent="0.2">
      <c r="A1042" s="39" t="s">
        <v>12</v>
      </c>
      <c r="B1042" s="8">
        <v>524</v>
      </c>
      <c r="C1042" s="16">
        <f t="shared" si="21"/>
        <v>40519</v>
      </c>
      <c r="D1042" s="8"/>
      <c r="E1042" s="20"/>
      <c r="F1042" s="8"/>
      <c r="G1042" s="20"/>
      <c r="H1042" s="8"/>
      <c r="I1042" s="20"/>
      <c r="J1042" s="21"/>
      <c r="K1042" s="12"/>
    </row>
    <row r="1043" spans="1:11" x14ac:dyDescent="0.2">
      <c r="A1043" s="39" t="s">
        <v>12</v>
      </c>
      <c r="B1043" s="8">
        <v>380.12</v>
      </c>
      <c r="C1043" s="16">
        <f t="shared" si="21"/>
        <v>40520</v>
      </c>
      <c r="D1043" s="8"/>
      <c r="E1043" s="20"/>
      <c r="F1043" s="8"/>
      <c r="G1043" s="20"/>
      <c r="H1043" s="8"/>
      <c r="I1043" s="20"/>
      <c r="J1043" s="21"/>
      <c r="K1043" s="12"/>
    </row>
    <row r="1044" spans="1:11" x14ac:dyDescent="0.2">
      <c r="A1044" s="39" t="s">
        <v>12</v>
      </c>
      <c r="B1044" s="8">
        <v>45</v>
      </c>
      <c r="C1044" s="16">
        <f t="shared" si="21"/>
        <v>40521</v>
      </c>
      <c r="D1044" s="8"/>
      <c r="E1044" s="20"/>
      <c r="F1044" s="8"/>
      <c r="G1044" s="20"/>
      <c r="H1044" s="8"/>
      <c r="I1044" s="20"/>
      <c r="J1044" s="21"/>
      <c r="K1044" s="12"/>
    </row>
    <row r="1045" spans="1:11" x14ac:dyDescent="0.2">
      <c r="A1045" s="39" t="s">
        <v>14</v>
      </c>
      <c r="B1045" s="8">
        <v>132.47999999999999</v>
      </c>
      <c r="C1045" s="16">
        <f t="shared" si="21"/>
        <v>40522</v>
      </c>
      <c r="D1045" s="8" t="s">
        <v>66</v>
      </c>
      <c r="E1045" s="20"/>
      <c r="F1045" s="8"/>
      <c r="G1045" s="20"/>
      <c r="H1045" s="8"/>
      <c r="I1045" s="20"/>
      <c r="J1045" s="21"/>
      <c r="K1045" s="12"/>
    </row>
    <row r="1046" spans="1:11" x14ac:dyDescent="0.2">
      <c r="A1046" s="39" t="s">
        <v>12</v>
      </c>
      <c r="B1046" s="8">
        <v>358.73</v>
      </c>
      <c r="C1046" s="16">
        <f t="shared" si="21"/>
        <v>40523</v>
      </c>
      <c r="D1046" s="8"/>
      <c r="E1046" s="20"/>
      <c r="F1046" s="8"/>
      <c r="G1046" s="20"/>
      <c r="H1046" s="8"/>
      <c r="I1046" s="20"/>
      <c r="J1046" s="21"/>
      <c r="K1046" s="12"/>
    </row>
    <row r="1047" spans="1:11" x14ac:dyDescent="0.2">
      <c r="A1047" s="39" t="s">
        <v>12</v>
      </c>
      <c r="B1047" s="8">
        <v>61.33</v>
      </c>
      <c r="C1047" s="16">
        <f t="shared" si="21"/>
        <v>40524</v>
      </c>
      <c r="D1047" s="8"/>
      <c r="E1047" s="20"/>
      <c r="F1047" s="8"/>
      <c r="G1047" s="20"/>
      <c r="H1047" s="8"/>
      <c r="I1047" s="20"/>
      <c r="J1047" s="21"/>
      <c r="K1047" s="12"/>
    </row>
    <row r="1048" spans="1:11" x14ac:dyDescent="0.2">
      <c r="A1048" s="39" t="s">
        <v>12</v>
      </c>
      <c r="B1048" s="8">
        <v>217.27</v>
      </c>
      <c r="C1048" s="16">
        <f t="shared" si="21"/>
        <v>40525</v>
      </c>
      <c r="D1048" s="8"/>
      <c r="E1048" s="20"/>
      <c r="F1048" s="8"/>
      <c r="G1048" s="20"/>
      <c r="H1048" s="8"/>
      <c r="I1048" s="20"/>
      <c r="J1048" s="21"/>
      <c r="K1048" s="12"/>
    </row>
    <row r="1049" spans="1:11" x14ac:dyDescent="0.2">
      <c r="A1049" s="39" t="s">
        <v>12</v>
      </c>
      <c r="B1049" s="8">
        <v>154</v>
      </c>
      <c r="C1049" s="16">
        <f t="shared" si="21"/>
        <v>40526</v>
      </c>
      <c r="D1049" s="8"/>
      <c r="E1049" s="20"/>
      <c r="F1049" s="8"/>
      <c r="G1049" s="20"/>
      <c r="H1049" s="8"/>
      <c r="I1049" s="20"/>
      <c r="J1049" s="21"/>
      <c r="K1049" s="12"/>
    </row>
    <row r="1050" spans="1:11" x14ac:dyDescent="0.2">
      <c r="A1050" s="39" t="s">
        <v>12</v>
      </c>
      <c r="B1050" s="8"/>
      <c r="C1050" s="16" t="str">
        <f t="shared" si="21"/>
        <v/>
      </c>
      <c r="D1050" s="8"/>
      <c r="E1050" s="20"/>
      <c r="F1050" s="8"/>
      <c r="G1050" s="20"/>
      <c r="H1050" s="8"/>
      <c r="I1050" s="20"/>
      <c r="J1050" s="21"/>
      <c r="K1050" s="12"/>
    </row>
    <row r="1051" spans="1:11" x14ac:dyDescent="0.2">
      <c r="A1051" s="39" t="s">
        <v>12</v>
      </c>
      <c r="B1051" s="8"/>
      <c r="C1051" s="16" t="str">
        <f t="shared" si="21"/>
        <v/>
      </c>
      <c r="D1051" s="8"/>
      <c r="E1051" s="20"/>
      <c r="F1051" s="8"/>
      <c r="G1051" s="20"/>
      <c r="H1051" s="8"/>
      <c r="I1051" s="20"/>
      <c r="J1051" s="21"/>
      <c r="K1051" s="12"/>
    </row>
    <row r="1052" spans="1:11" x14ac:dyDescent="0.2">
      <c r="A1052" s="39" t="s">
        <v>12</v>
      </c>
      <c r="B1052" s="8"/>
      <c r="C1052" s="16" t="str">
        <f t="shared" si="21"/>
        <v/>
      </c>
      <c r="D1052" s="8"/>
      <c r="E1052" s="20"/>
      <c r="F1052" s="8"/>
      <c r="G1052" s="20"/>
      <c r="H1052" s="8"/>
      <c r="I1052" s="20"/>
      <c r="J1052" s="21"/>
      <c r="K1052" s="12"/>
    </row>
    <row r="1053" spans="1:11" x14ac:dyDescent="0.2">
      <c r="A1053" s="39" t="s">
        <v>12</v>
      </c>
      <c r="B1053" s="8"/>
      <c r="C1053" s="16" t="str">
        <f t="shared" si="21"/>
        <v/>
      </c>
      <c r="D1053" s="8"/>
      <c r="E1053" s="20"/>
      <c r="F1053" s="8"/>
      <c r="G1053" s="20"/>
      <c r="H1053" s="8"/>
      <c r="I1053" s="20"/>
      <c r="J1053" s="21"/>
      <c r="K1053" s="12"/>
    </row>
    <row r="1054" spans="1:11" x14ac:dyDescent="0.2">
      <c r="A1054" s="39" t="s">
        <v>12</v>
      </c>
      <c r="B1054" s="8"/>
      <c r="C1054" s="16" t="str">
        <f t="shared" si="21"/>
        <v/>
      </c>
      <c r="D1054" s="8"/>
      <c r="E1054" s="20"/>
      <c r="F1054" s="8"/>
      <c r="G1054" s="20"/>
      <c r="H1054" s="8"/>
      <c r="I1054" s="20"/>
      <c r="J1054" s="21"/>
      <c r="K1054" s="12"/>
    </row>
    <row r="1055" spans="1:11" x14ac:dyDescent="0.2">
      <c r="A1055" s="39" t="s">
        <v>12</v>
      </c>
      <c r="B1055" s="8"/>
      <c r="C1055" s="16" t="str">
        <f t="shared" si="21"/>
        <v/>
      </c>
      <c r="D1055" s="8"/>
      <c r="E1055" s="20"/>
      <c r="F1055" s="8"/>
      <c r="G1055" s="20"/>
      <c r="H1055" s="8"/>
      <c r="I1055" s="20"/>
      <c r="J1055" s="21"/>
      <c r="K1055" s="12"/>
    </row>
    <row r="1056" spans="1:11" x14ac:dyDescent="0.2">
      <c r="A1056" s="39" t="s">
        <v>12</v>
      </c>
      <c r="B1056" s="8"/>
      <c r="C1056" s="16" t="str">
        <f t="shared" si="21"/>
        <v/>
      </c>
      <c r="D1056" s="8"/>
      <c r="E1056" s="20"/>
      <c r="F1056" s="8"/>
      <c r="G1056" s="20"/>
      <c r="H1056" s="8"/>
      <c r="I1056" s="20"/>
      <c r="J1056" s="21"/>
      <c r="K1056" s="12"/>
    </row>
    <row r="1057" spans="1:11" x14ac:dyDescent="0.2">
      <c r="A1057" s="39" t="s">
        <v>12</v>
      </c>
      <c r="B1057" s="8"/>
      <c r="C1057" s="16" t="str">
        <f t="shared" si="21"/>
        <v/>
      </c>
      <c r="D1057" s="8"/>
      <c r="E1057" s="20"/>
      <c r="F1057" s="8"/>
      <c r="G1057" s="20"/>
      <c r="H1057" s="8"/>
      <c r="I1057" s="20"/>
      <c r="J1057" s="21"/>
      <c r="K1057" s="12"/>
    </row>
    <row r="1058" spans="1:11" x14ac:dyDescent="0.2">
      <c r="A1058" s="39" t="s">
        <v>12</v>
      </c>
      <c r="B1058" s="8"/>
      <c r="C1058" s="16" t="str">
        <f t="shared" si="21"/>
        <v/>
      </c>
      <c r="D1058" s="8"/>
      <c r="E1058" s="20"/>
      <c r="F1058" s="8"/>
      <c r="G1058" s="20"/>
      <c r="H1058" s="8"/>
      <c r="I1058" s="20"/>
      <c r="J1058" s="21"/>
      <c r="K1058" s="12"/>
    </row>
    <row r="1059" spans="1:11" x14ac:dyDescent="0.2">
      <c r="A1059" s="39" t="s">
        <v>12</v>
      </c>
      <c r="B1059" s="8"/>
      <c r="C1059" s="16" t="str">
        <f t="shared" si="21"/>
        <v/>
      </c>
      <c r="D1059" s="8"/>
      <c r="E1059" s="20"/>
      <c r="F1059" s="8"/>
      <c r="G1059" s="20"/>
      <c r="H1059" s="8"/>
      <c r="I1059" s="20"/>
      <c r="J1059" s="21"/>
      <c r="K1059" s="12"/>
    </row>
    <row r="1060" spans="1:11" x14ac:dyDescent="0.2">
      <c r="A1060" s="39" t="s">
        <v>12</v>
      </c>
      <c r="B1060" s="8"/>
      <c r="C1060" s="16" t="str">
        <f t="shared" si="21"/>
        <v/>
      </c>
      <c r="D1060" s="8"/>
      <c r="E1060" s="20"/>
      <c r="F1060" s="8"/>
      <c r="G1060" s="20"/>
      <c r="H1060" s="8"/>
      <c r="I1060" s="20"/>
      <c r="J1060" s="21"/>
      <c r="K1060" s="12"/>
    </row>
    <row r="1061" spans="1:11" x14ac:dyDescent="0.2">
      <c r="A1061" s="39" t="s">
        <v>12</v>
      </c>
      <c r="B1061" s="8"/>
      <c r="C1061" s="16" t="str">
        <f t="shared" si="21"/>
        <v/>
      </c>
      <c r="D1061" s="8"/>
      <c r="E1061" s="20"/>
      <c r="F1061" s="8"/>
      <c r="G1061" s="20"/>
      <c r="H1061" s="8"/>
      <c r="I1061" s="20"/>
      <c r="J1061" s="21"/>
      <c r="K1061" s="12"/>
    </row>
    <row r="1062" spans="1:11" x14ac:dyDescent="0.2">
      <c r="A1062" s="39" t="s">
        <v>12</v>
      </c>
      <c r="B1062" s="8"/>
      <c r="C1062" s="16" t="str">
        <f t="shared" si="21"/>
        <v/>
      </c>
      <c r="D1062" s="8"/>
      <c r="E1062" s="20"/>
      <c r="F1062" s="8"/>
      <c r="G1062" s="20"/>
      <c r="H1062" s="8"/>
      <c r="I1062" s="20"/>
      <c r="J1062" s="21"/>
      <c r="K1062" s="12"/>
    </row>
    <row r="1063" spans="1:11" x14ac:dyDescent="0.2">
      <c r="A1063" s="39" t="s">
        <v>12</v>
      </c>
      <c r="B1063" s="8"/>
      <c r="C1063" s="16" t="str">
        <f t="shared" si="21"/>
        <v/>
      </c>
      <c r="D1063" s="8"/>
      <c r="E1063" s="20"/>
      <c r="F1063" s="8"/>
      <c r="G1063" s="20"/>
      <c r="H1063" s="8"/>
      <c r="I1063" s="20"/>
      <c r="J1063" s="21"/>
      <c r="K1063" s="12"/>
    </row>
    <row r="1064" spans="1:11" x14ac:dyDescent="0.2">
      <c r="A1064" s="39" t="s">
        <v>12</v>
      </c>
      <c r="B1064" s="8"/>
      <c r="C1064" s="16" t="str">
        <f t="shared" si="21"/>
        <v/>
      </c>
      <c r="D1064" s="8"/>
      <c r="E1064" s="20"/>
      <c r="F1064" s="8"/>
      <c r="G1064" s="20"/>
      <c r="H1064" s="8"/>
      <c r="I1064" s="20"/>
      <c r="J1064" s="21"/>
      <c r="K1064" s="12"/>
    </row>
    <row r="1065" spans="1:11" x14ac:dyDescent="0.2">
      <c r="A1065" s="39" t="s">
        <v>12</v>
      </c>
      <c r="B1065" s="8"/>
      <c r="C1065" s="16" t="str">
        <f t="shared" si="21"/>
        <v/>
      </c>
      <c r="D1065" s="8"/>
      <c r="E1065" s="20"/>
      <c r="F1065" s="8"/>
      <c r="G1065" s="20"/>
      <c r="H1065" s="8"/>
      <c r="I1065" s="20"/>
      <c r="J1065" s="21"/>
      <c r="K1065" s="12"/>
    </row>
    <row r="1066" spans="1:11" x14ac:dyDescent="0.2">
      <c r="A1066" s="39" t="s">
        <v>12</v>
      </c>
      <c r="B1066" s="8"/>
      <c r="C1066" s="16" t="str">
        <f t="shared" si="21"/>
        <v/>
      </c>
      <c r="D1066" s="8"/>
      <c r="E1066" s="20"/>
      <c r="F1066" s="8"/>
      <c r="G1066" s="20"/>
      <c r="H1066" s="8"/>
      <c r="I1066" s="20"/>
      <c r="J1066" s="21"/>
      <c r="K1066" s="12"/>
    </row>
    <row r="1067" spans="1:11" ht="15.75" thickBot="1" x14ac:dyDescent="0.25">
      <c r="A1067" s="39" t="s">
        <v>12</v>
      </c>
      <c r="B1067" s="22"/>
      <c r="C1067" s="16" t="str">
        <f t="shared" si="21"/>
        <v/>
      </c>
      <c r="D1067" s="22"/>
      <c r="E1067" s="23"/>
      <c r="F1067" s="22"/>
      <c r="G1067" s="23"/>
      <c r="H1067" s="22"/>
      <c r="I1067" s="23"/>
      <c r="J1067" s="24"/>
      <c r="K1067" s="12"/>
    </row>
    <row r="1068" spans="1:11" x14ac:dyDescent="0.2">
      <c r="A1068" s="11"/>
      <c r="B1068" s="119">
        <f>SUMIF(A1035:A1067,$O$6,B1035:B1067)</f>
        <v>4759.92</v>
      </c>
      <c r="C1068" s="25"/>
      <c r="D1068" s="25"/>
      <c r="E1068" s="25"/>
      <c r="F1068" s="25"/>
      <c r="G1068" s="25"/>
      <c r="H1068" s="25"/>
      <c r="I1068" s="25"/>
      <c r="J1068" s="25"/>
      <c r="K1068" s="12"/>
    </row>
    <row r="1069" spans="1:11" ht="15.75" thickBot="1" x14ac:dyDescent="0.25">
      <c r="A1069" s="11"/>
      <c r="B1069" s="107"/>
      <c r="C1069" s="25"/>
      <c r="D1069" s="25"/>
      <c r="E1069" s="25"/>
      <c r="F1069" s="25"/>
      <c r="G1069" s="25"/>
      <c r="H1069" s="25"/>
      <c r="I1069" s="25"/>
      <c r="J1069" s="25"/>
      <c r="K1069" s="12"/>
    </row>
    <row r="1070" spans="1:11" ht="15.75" thickBot="1" x14ac:dyDescent="0.25">
      <c r="A1070" s="11"/>
      <c r="B1070" s="25"/>
      <c r="C1070" s="25"/>
      <c r="D1070" s="25"/>
      <c r="E1070" s="25"/>
      <c r="F1070" s="25"/>
      <c r="G1070" s="25"/>
      <c r="H1070" s="25"/>
      <c r="I1070" s="25"/>
      <c r="J1070" s="25"/>
      <c r="K1070" s="12"/>
    </row>
    <row r="1071" spans="1:11" ht="15.75" thickBot="1" x14ac:dyDescent="0.25">
      <c r="A1071" s="11"/>
      <c r="B1071" s="25"/>
      <c r="C1071" s="25"/>
      <c r="D1071" s="25"/>
      <c r="E1071" s="25"/>
      <c r="F1071" s="25"/>
      <c r="G1071" s="25"/>
      <c r="H1071" s="108" t="s">
        <v>20</v>
      </c>
      <c r="I1071" s="109"/>
      <c r="J1071" s="26"/>
      <c r="K1071" s="12"/>
    </row>
    <row r="1072" spans="1:11" ht="15.75" thickBot="1" x14ac:dyDescent="0.25">
      <c r="A1072" s="11"/>
      <c r="B1072" s="27" t="s">
        <v>3</v>
      </c>
      <c r="C1072" s="27" t="s">
        <v>5</v>
      </c>
      <c r="D1072" s="27" t="s">
        <v>21</v>
      </c>
      <c r="E1072" s="27" t="s">
        <v>22</v>
      </c>
      <c r="F1072" s="27" t="s">
        <v>23</v>
      </c>
      <c r="G1072" s="25"/>
      <c r="H1072" s="28" t="s">
        <v>24</v>
      </c>
      <c r="I1072" s="28">
        <f>I1028</f>
        <v>11217.470000000001</v>
      </c>
      <c r="J1072" s="28"/>
      <c r="K1072" s="12"/>
    </row>
    <row r="1073" spans="1:11" ht="15.75" thickBot="1" x14ac:dyDescent="0.25">
      <c r="A1073" s="11"/>
      <c r="B1073" s="29">
        <f>B1068</f>
        <v>4759.92</v>
      </c>
      <c r="C1073" s="27">
        <f>SUM(F1035:F1067)</f>
        <v>5572</v>
      </c>
      <c r="D1073" s="27">
        <f>B1073+C1073</f>
        <v>10331.92</v>
      </c>
      <c r="E1073" s="27">
        <f>SUM(H1035:H1067)</f>
        <v>615</v>
      </c>
      <c r="F1073" s="30">
        <f>D1073-E1073</f>
        <v>9716.92</v>
      </c>
      <c r="G1073" s="25"/>
      <c r="H1073" s="31" t="s">
        <v>25</v>
      </c>
      <c r="I1073" s="31">
        <f>F1075</f>
        <v>6823.23</v>
      </c>
      <c r="J1073" s="31"/>
      <c r="K1073" s="12"/>
    </row>
    <row r="1074" spans="1:11" ht="15.75" thickBot="1" x14ac:dyDescent="0.25">
      <c r="A1074" s="11"/>
      <c r="B1074" s="27" t="s">
        <v>26</v>
      </c>
      <c r="C1074" s="27" t="s">
        <v>27</v>
      </c>
      <c r="D1074" s="27" t="s">
        <v>28</v>
      </c>
      <c r="E1074" s="27" t="s">
        <v>29</v>
      </c>
      <c r="F1074" s="27" t="s">
        <v>25</v>
      </c>
      <c r="G1074" s="25"/>
      <c r="H1074" s="31" t="s">
        <v>30</v>
      </c>
      <c r="I1074" s="31">
        <f>I1072+I1073</f>
        <v>18040.7</v>
      </c>
      <c r="J1074" s="31"/>
      <c r="K1074" s="12"/>
    </row>
    <row r="1075" spans="1:11" ht="15.75" thickBot="1" x14ac:dyDescent="0.25">
      <c r="A1075" s="11"/>
      <c r="B1075" s="29">
        <f>F1073</f>
        <v>9716.92</v>
      </c>
      <c r="C1075" s="32"/>
      <c r="D1075" s="32"/>
      <c r="E1075" s="32">
        <v>2893.69</v>
      </c>
      <c r="F1075" s="30">
        <f>B1075-(C1075+D1075+E1075)</f>
        <v>6823.23</v>
      </c>
      <c r="G1075" s="25"/>
      <c r="H1075" s="31" t="s">
        <v>31</v>
      </c>
      <c r="I1075" s="33">
        <v>17200</v>
      </c>
      <c r="J1075" s="33" t="s">
        <v>34</v>
      </c>
      <c r="K1075" s="12"/>
    </row>
    <row r="1076" spans="1:11" ht="15.75" thickBot="1" x14ac:dyDescent="0.25">
      <c r="A1076" s="11"/>
      <c r="B1076" s="25"/>
      <c r="C1076" s="25"/>
      <c r="D1076" s="25"/>
      <c r="E1076" s="25"/>
      <c r="F1076" s="25"/>
      <c r="G1076" s="25"/>
      <c r="H1076" s="34" t="s">
        <v>32</v>
      </c>
      <c r="I1076" s="34">
        <f>I1074-I1075</f>
        <v>840.70000000000073</v>
      </c>
      <c r="J1076" s="35"/>
      <c r="K1076" s="12"/>
    </row>
    <row r="1077" spans="1:11" ht="15.75" thickBot="1" x14ac:dyDescent="0.25">
      <c r="A1077" s="11"/>
      <c r="B1077" s="25"/>
      <c r="C1077" s="25"/>
      <c r="D1077" s="25"/>
      <c r="E1077" s="25"/>
      <c r="F1077" s="25"/>
      <c r="G1077" s="25"/>
      <c r="H1077" s="27" t="s">
        <v>33</v>
      </c>
      <c r="I1077" s="36">
        <f>I1076</f>
        <v>840.70000000000073</v>
      </c>
      <c r="J1077" s="25"/>
      <c r="K1077" s="12"/>
    </row>
    <row r="1078" spans="1:11" ht="15.75" thickBot="1" x14ac:dyDescent="0.25">
      <c r="A1078" s="37"/>
      <c r="B1078" s="38"/>
      <c r="C1078" s="38"/>
      <c r="D1078" s="38"/>
      <c r="E1078" s="38"/>
      <c r="F1078" s="38"/>
      <c r="G1078" s="38"/>
      <c r="H1078" s="38"/>
      <c r="I1078" s="38"/>
      <c r="J1078" s="38"/>
      <c r="K1078" s="30"/>
    </row>
    <row r="1079" spans="1:11" ht="15.75" thickBot="1" x14ac:dyDescent="0.25">
      <c r="A1079" s="1"/>
      <c r="B1079" s="2"/>
      <c r="C1079" s="2"/>
      <c r="D1079" s="2"/>
      <c r="E1079" s="2"/>
      <c r="F1079" s="2"/>
      <c r="G1079" s="2"/>
      <c r="H1079" s="2"/>
      <c r="I1079" s="2"/>
      <c r="J1079" s="2"/>
      <c r="K1079" s="2"/>
    </row>
    <row r="1080" spans="1:11" ht="15.75" thickBot="1" x14ac:dyDescent="0.25">
      <c r="A1080" s="4">
        <v>23</v>
      </c>
      <c r="B1080" s="5"/>
      <c r="C1080" s="5"/>
      <c r="D1080" s="5"/>
      <c r="E1080" s="5"/>
      <c r="F1080" s="5"/>
      <c r="G1080" s="5"/>
      <c r="H1080" s="5"/>
      <c r="I1080" s="5" t="s">
        <v>0</v>
      </c>
      <c r="J1080" s="6" t="s">
        <v>16</v>
      </c>
      <c r="K1080" s="7"/>
    </row>
    <row r="1081" spans="1:11" ht="15.75" thickBot="1" x14ac:dyDescent="0.25">
      <c r="A1081" s="8"/>
      <c r="B1081" s="9"/>
      <c r="C1081" s="9"/>
      <c r="D1081" s="9"/>
      <c r="E1081" s="9"/>
      <c r="F1081" s="9"/>
      <c r="G1081" s="9"/>
      <c r="H1081" s="9"/>
      <c r="I1081" s="9" t="s">
        <v>2</v>
      </c>
      <c r="J1081" s="10">
        <v>44223</v>
      </c>
      <c r="K1081" s="7"/>
    </row>
    <row r="1082" spans="1:11" x14ac:dyDescent="0.2">
      <c r="A1082" s="11"/>
      <c r="B1082" s="120" t="s">
        <v>3</v>
      </c>
      <c r="C1082" s="121"/>
      <c r="D1082" s="120" t="s">
        <v>4</v>
      </c>
      <c r="E1082" s="121"/>
      <c r="F1082" s="120" t="s">
        <v>5</v>
      </c>
      <c r="G1082" s="121"/>
      <c r="H1082" s="120" t="s">
        <v>6</v>
      </c>
      <c r="I1082" s="121"/>
      <c r="J1082" s="117" t="s">
        <v>7</v>
      </c>
      <c r="K1082" s="12"/>
    </row>
    <row r="1083" spans="1:11" ht="15.75" thickBot="1" x14ac:dyDescent="0.25">
      <c r="A1083" s="11"/>
      <c r="B1083" s="13" t="s">
        <v>8</v>
      </c>
      <c r="C1083" s="14" t="s">
        <v>9</v>
      </c>
      <c r="D1083" s="13" t="s">
        <v>8</v>
      </c>
      <c r="E1083" s="14" t="s">
        <v>9</v>
      </c>
      <c r="F1083" s="13" t="s">
        <v>8</v>
      </c>
      <c r="G1083" s="14" t="s">
        <v>10</v>
      </c>
      <c r="H1083" s="13" t="s">
        <v>8</v>
      </c>
      <c r="I1083" s="14" t="s">
        <v>10</v>
      </c>
      <c r="J1083" s="118"/>
      <c r="K1083" s="12"/>
    </row>
    <row r="1084" spans="1:11" x14ac:dyDescent="0.2">
      <c r="A1084" s="39" t="s">
        <v>12</v>
      </c>
      <c r="B1084" s="15">
        <v>505.94</v>
      </c>
      <c r="C1084" s="16">
        <v>40527</v>
      </c>
      <c r="D1084" s="15"/>
      <c r="E1084" s="17" t="s">
        <v>63</v>
      </c>
      <c r="F1084" s="15">
        <v>2600</v>
      </c>
      <c r="G1084" s="17"/>
      <c r="H1084" s="8">
        <v>359</v>
      </c>
      <c r="I1084" s="20">
        <v>40523</v>
      </c>
      <c r="J1084" s="18" t="s">
        <v>87</v>
      </c>
      <c r="K1084" s="12"/>
    </row>
    <row r="1085" spans="1:11" x14ac:dyDescent="0.2">
      <c r="A1085" s="39" t="s">
        <v>12</v>
      </c>
      <c r="B1085" s="8">
        <v>51.75</v>
      </c>
      <c r="C1085" s="16">
        <f t="shared" ref="C1085:C1116" si="22">IF(B1085&gt;0.005,C1084+1,"")</f>
        <v>40528</v>
      </c>
      <c r="D1085" s="8"/>
      <c r="E1085" s="20" t="s">
        <v>65</v>
      </c>
      <c r="F1085" s="8">
        <v>414</v>
      </c>
      <c r="G1085" s="20"/>
      <c r="H1085" s="8">
        <v>48</v>
      </c>
      <c r="I1085" s="20">
        <v>15652</v>
      </c>
      <c r="J1085" s="21" t="s">
        <v>101</v>
      </c>
      <c r="K1085" s="12"/>
    </row>
    <row r="1086" spans="1:11" x14ac:dyDescent="0.2">
      <c r="A1086" s="39" t="s">
        <v>12</v>
      </c>
      <c r="B1086" s="8">
        <v>2484</v>
      </c>
      <c r="C1086" s="16">
        <f t="shared" si="22"/>
        <v>40529</v>
      </c>
      <c r="D1086" s="8"/>
      <c r="E1086" s="20" t="s">
        <v>65</v>
      </c>
      <c r="F1086" s="8">
        <v>220</v>
      </c>
      <c r="G1086" s="20"/>
      <c r="H1086" s="8"/>
      <c r="I1086" s="20"/>
      <c r="J1086" s="21"/>
      <c r="K1086" s="12"/>
    </row>
    <row r="1087" spans="1:11" x14ac:dyDescent="0.2">
      <c r="A1087" s="39" t="s">
        <v>12</v>
      </c>
      <c r="B1087" s="8">
        <v>84</v>
      </c>
      <c r="C1087" s="16">
        <f t="shared" si="22"/>
        <v>40530</v>
      </c>
      <c r="D1087" s="8"/>
      <c r="E1087" s="20" t="s">
        <v>65</v>
      </c>
      <c r="F1087" s="8">
        <v>288.64999999999998</v>
      </c>
      <c r="G1087" s="20"/>
      <c r="H1087" s="8"/>
      <c r="I1087" s="20"/>
      <c r="J1087" s="21"/>
      <c r="K1087" s="12"/>
    </row>
    <row r="1088" spans="1:11" x14ac:dyDescent="0.2">
      <c r="A1088" s="39" t="s">
        <v>12</v>
      </c>
      <c r="B1088" s="8">
        <v>169.33</v>
      </c>
      <c r="C1088" s="16">
        <f t="shared" si="22"/>
        <v>40531</v>
      </c>
      <c r="D1088" s="8"/>
      <c r="E1088" s="20" t="s">
        <v>65</v>
      </c>
      <c r="F1088" s="8">
        <v>163.51</v>
      </c>
      <c r="G1088" s="20"/>
      <c r="H1088" s="8"/>
      <c r="I1088" s="20"/>
      <c r="J1088" s="21"/>
      <c r="K1088" s="12"/>
    </row>
    <row r="1089" spans="1:11" x14ac:dyDescent="0.2">
      <c r="A1089" s="39" t="s">
        <v>12</v>
      </c>
      <c r="B1089" s="8">
        <v>152</v>
      </c>
      <c r="C1089" s="16">
        <f t="shared" si="22"/>
        <v>40532</v>
      </c>
      <c r="D1089" s="8"/>
      <c r="E1089" s="20"/>
      <c r="F1089" s="8"/>
      <c r="G1089" s="20"/>
      <c r="H1089" s="8"/>
      <c r="I1089" s="20"/>
      <c r="J1089" s="21"/>
      <c r="K1089" s="12"/>
    </row>
    <row r="1090" spans="1:11" x14ac:dyDescent="0.2">
      <c r="A1090" s="39" t="s">
        <v>12</v>
      </c>
      <c r="B1090" s="8">
        <v>269.36</v>
      </c>
      <c r="C1090" s="16">
        <f t="shared" si="22"/>
        <v>40533</v>
      </c>
      <c r="D1090" s="8"/>
      <c r="E1090" s="20"/>
      <c r="F1090" s="8"/>
      <c r="G1090" s="20"/>
      <c r="H1090" s="8"/>
      <c r="I1090" s="20"/>
      <c r="J1090" s="21"/>
      <c r="K1090" s="12"/>
    </row>
    <row r="1091" spans="1:11" x14ac:dyDescent="0.2">
      <c r="A1091" s="39" t="s">
        <v>12</v>
      </c>
      <c r="B1091" s="8">
        <v>12</v>
      </c>
      <c r="C1091" s="16">
        <f t="shared" si="22"/>
        <v>40534</v>
      </c>
      <c r="D1091" s="8"/>
      <c r="E1091" s="20"/>
      <c r="F1091" s="8"/>
      <c r="G1091" s="20"/>
      <c r="H1091" s="8"/>
      <c r="I1091" s="20"/>
      <c r="J1091" s="21"/>
      <c r="K1091" s="12"/>
    </row>
    <row r="1092" spans="1:11" x14ac:dyDescent="0.2">
      <c r="A1092" s="39" t="s">
        <v>12</v>
      </c>
      <c r="B1092" s="8">
        <v>1900</v>
      </c>
      <c r="C1092" s="16">
        <f t="shared" si="22"/>
        <v>40535</v>
      </c>
      <c r="D1092" s="8"/>
      <c r="E1092" s="20"/>
      <c r="F1092" s="8"/>
      <c r="G1092" s="20"/>
      <c r="H1092" s="8"/>
      <c r="I1092" s="20"/>
      <c r="J1092" s="21"/>
      <c r="K1092" s="12"/>
    </row>
    <row r="1093" spans="1:11" x14ac:dyDescent="0.2">
      <c r="A1093" s="39" t="s">
        <v>12</v>
      </c>
      <c r="B1093" s="8">
        <v>17</v>
      </c>
      <c r="C1093" s="16">
        <f t="shared" si="22"/>
        <v>40536</v>
      </c>
      <c r="D1093" s="8"/>
      <c r="E1093" s="20"/>
      <c r="F1093" s="8"/>
      <c r="G1093" s="20"/>
      <c r="H1093" s="8"/>
      <c r="I1093" s="20"/>
      <c r="J1093" s="21"/>
      <c r="K1093" s="12"/>
    </row>
    <row r="1094" spans="1:11" x14ac:dyDescent="0.2">
      <c r="A1094" s="39" t="s">
        <v>12</v>
      </c>
      <c r="B1094" s="8">
        <v>776.25</v>
      </c>
      <c r="C1094" s="16">
        <f t="shared" si="22"/>
        <v>40537</v>
      </c>
      <c r="D1094" s="8"/>
      <c r="E1094" s="20"/>
      <c r="F1094" s="8"/>
      <c r="G1094" s="20"/>
      <c r="H1094" s="8"/>
      <c r="I1094" s="20"/>
      <c r="J1094" s="21"/>
      <c r="K1094" s="12"/>
    </row>
    <row r="1095" spans="1:11" x14ac:dyDescent="0.2">
      <c r="A1095" s="39" t="s">
        <v>12</v>
      </c>
      <c r="B1095" s="8">
        <v>165.6</v>
      </c>
      <c r="C1095" s="16">
        <f t="shared" si="22"/>
        <v>40538</v>
      </c>
      <c r="D1095" s="8"/>
      <c r="E1095" s="20"/>
      <c r="F1095" s="8"/>
      <c r="G1095" s="20"/>
      <c r="H1095" s="8"/>
      <c r="I1095" s="20"/>
      <c r="J1095" s="21"/>
      <c r="K1095" s="12"/>
    </row>
    <row r="1096" spans="1:11" x14ac:dyDescent="0.2">
      <c r="A1096" s="39" t="s">
        <v>12</v>
      </c>
      <c r="B1096" s="8">
        <v>393</v>
      </c>
      <c r="C1096" s="16">
        <f t="shared" si="22"/>
        <v>40539</v>
      </c>
      <c r="D1096" s="8"/>
      <c r="E1096" s="20"/>
      <c r="F1096" s="8"/>
      <c r="G1096" s="20"/>
      <c r="H1096" s="8"/>
      <c r="I1096" s="20"/>
      <c r="J1096" s="21"/>
      <c r="K1096" s="12"/>
    </row>
    <row r="1097" spans="1:11" x14ac:dyDescent="0.2">
      <c r="A1097" s="39" t="s">
        <v>12</v>
      </c>
      <c r="B1097" s="8">
        <v>196</v>
      </c>
      <c r="C1097" s="16">
        <f t="shared" si="22"/>
        <v>40540</v>
      </c>
      <c r="D1097" s="8"/>
      <c r="E1097" s="20"/>
      <c r="F1097" s="8"/>
      <c r="G1097" s="20"/>
      <c r="H1097" s="8"/>
      <c r="I1097" s="20"/>
      <c r="J1097" s="21"/>
      <c r="K1097" s="12"/>
    </row>
    <row r="1098" spans="1:11" x14ac:dyDescent="0.2">
      <c r="A1098" s="39" t="s">
        <v>12</v>
      </c>
      <c r="B1098" s="8">
        <v>119</v>
      </c>
      <c r="C1098" s="16">
        <f t="shared" si="22"/>
        <v>40541</v>
      </c>
      <c r="D1098" s="8"/>
      <c r="E1098" s="20"/>
      <c r="F1098" s="8"/>
      <c r="G1098" s="20"/>
      <c r="H1098" s="8"/>
      <c r="I1098" s="20"/>
      <c r="J1098" s="21"/>
      <c r="K1098" s="12"/>
    </row>
    <row r="1099" spans="1:11" x14ac:dyDescent="0.2">
      <c r="A1099" s="39" t="s">
        <v>12</v>
      </c>
      <c r="B1099" s="8">
        <v>481</v>
      </c>
      <c r="C1099" s="16">
        <f t="shared" si="22"/>
        <v>40542</v>
      </c>
      <c r="D1099" s="8"/>
      <c r="E1099" s="20"/>
      <c r="F1099" s="8"/>
      <c r="G1099" s="20"/>
      <c r="H1099" s="8"/>
      <c r="I1099" s="20"/>
      <c r="J1099" s="21"/>
      <c r="K1099" s="12"/>
    </row>
    <row r="1100" spans="1:11" x14ac:dyDescent="0.2">
      <c r="A1100" s="39" t="s">
        <v>12</v>
      </c>
      <c r="B1100" s="8">
        <v>55</v>
      </c>
      <c r="C1100" s="16">
        <f t="shared" si="22"/>
        <v>40543</v>
      </c>
      <c r="D1100" s="8"/>
      <c r="E1100" s="20"/>
      <c r="F1100" s="8"/>
      <c r="G1100" s="20"/>
      <c r="H1100" s="8"/>
      <c r="I1100" s="20"/>
      <c r="J1100" s="21"/>
      <c r="K1100" s="12"/>
    </row>
    <row r="1101" spans="1:11" x14ac:dyDescent="0.2">
      <c r="A1101" s="39" t="s">
        <v>12</v>
      </c>
      <c r="B1101" s="8">
        <v>94</v>
      </c>
      <c r="C1101" s="16">
        <f t="shared" si="22"/>
        <v>40544</v>
      </c>
      <c r="D1101" s="8"/>
      <c r="E1101" s="20"/>
      <c r="F1101" s="8"/>
      <c r="G1101" s="20"/>
      <c r="H1101" s="8"/>
      <c r="I1101" s="20"/>
      <c r="J1101" s="21"/>
      <c r="K1101" s="12"/>
    </row>
    <row r="1102" spans="1:11" x14ac:dyDescent="0.2">
      <c r="A1102" s="39" t="s">
        <v>12</v>
      </c>
      <c r="B1102" s="8">
        <v>102</v>
      </c>
      <c r="C1102" s="16">
        <f t="shared" si="22"/>
        <v>40545</v>
      </c>
      <c r="D1102" s="8"/>
      <c r="E1102" s="20"/>
      <c r="F1102" s="8"/>
      <c r="G1102" s="20"/>
      <c r="H1102" s="8"/>
      <c r="I1102" s="20"/>
      <c r="J1102" s="21"/>
      <c r="K1102" s="12"/>
    </row>
    <row r="1103" spans="1:11" x14ac:dyDescent="0.2">
      <c r="A1103" s="39" t="s">
        <v>12</v>
      </c>
      <c r="B1103" s="8">
        <v>110</v>
      </c>
      <c r="C1103" s="16">
        <f t="shared" si="22"/>
        <v>40546</v>
      </c>
      <c r="D1103" s="8"/>
      <c r="E1103" s="20"/>
      <c r="F1103" s="8"/>
      <c r="G1103" s="20"/>
      <c r="H1103" s="8"/>
      <c r="I1103" s="20"/>
      <c r="J1103" s="21"/>
      <c r="K1103" s="12"/>
    </row>
    <row r="1104" spans="1:11" x14ac:dyDescent="0.2">
      <c r="A1104" s="39" t="s">
        <v>12</v>
      </c>
      <c r="B1104" s="8">
        <v>60</v>
      </c>
      <c r="C1104" s="16">
        <f t="shared" si="22"/>
        <v>40547</v>
      </c>
      <c r="D1104" s="8"/>
      <c r="E1104" s="20"/>
      <c r="F1104" s="8"/>
      <c r="G1104" s="20"/>
      <c r="H1104" s="8"/>
      <c r="I1104" s="20"/>
      <c r="J1104" s="21"/>
      <c r="K1104" s="12"/>
    </row>
    <row r="1105" spans="1:11" x14ac:dyDescent="0.2">
      <c r="A1105" s="39" t="s">
        <v>12</v>
      </c>
      <c r="B1105" s="8">
        <v>282.79000000000002</v>
      </c>
      <c r="C1105" s="16">
        <f t="shared" si="22"/>
        <v>40548</v>
      </c>
      <c r="D1105" s="8"/>
      <c r="E1105" s="20"/>
      <c r="F1105" s="8"/>
      <c r="G1105" s="20"/>
      <c r="H1105" s="8"/>
      <c r="I1105" s="20"/>
      <c r="J1105" s="21"/>
      <c r="K1105" s="12"/>
    </row>
    <row r="1106" spans="1:11" x14ac:dyDescent="0.2">
      <c r="A1106" s="39" t="s">
        <v>12</v>
      </c>
      <c r="B1106" s="8">
        <v>172.5</v>
      </c>
      <c r="C1106" s="16">
        <f t="shared" si="22"/>
        <v>40549</v>
      </c>
      <c r="D1106" s="8"/>
      <c r="E1106" s="20"/>
      <c r="F1106" s="8"/>
      <c r="G1106" s="20"/>
      <c r="H1106" s="8"/>
      <c r="I1106" s="20"/>
      <c r="J1106" s="21"/>
      <c r="K1106" s="12"/>
    </row>
    <row r="1107" spans="1:11" x14ac:dyDescent="0.2">
      <c r="A1107" s="39" t="s">
        <v>12</v>
      </c>
      <c r="B1107" s="8">
        <v>103.5</v>
      </c>
      <c r="C1107" s="16">
        <f t="shared" si="22"/>
        <v>40550</v>
      </c>
      <c r="D1107" s="8"/>
      <c r="E1107" s="20"/>
      <c r="F1107" s="8"/>
      <c r="G1107" s="20"/>
      <c r="H1107" s="8"/>
      <c r="I1107" s="20"/>
      <c r="J1107" s="21"/>
      <c r="K1107" s="12"/>
    </row>
    <row r="1108" spans="1:11" x14ac:dyDescent="0.2">
      <c r="A1108" s="39" t="s">
        <v>12</v>
      </c>
      <c r="B1108" s="8"/>
      <c r="C1108" s="16" t="str">
        <f t="shared" si="22"/>
        <v/>
      </c>
      <c r="D1108" s="8"/>
      <c r="E1108" s="20"/>
      <c r="F1108" s="8"/>
      <c r="G1108" s="20"/>
      <c r="H1108" s="8"/>
      <c r="I1108" s="20"/>
      <c r="J1108" s="21"/>
      <c r="K1108" s="12"/>
    </row>
    <row r="1109" spans="1:11" x14ac:dyDescent="0.2">
      <c r="A1109" s="39" t="s">
        <v>12</v>
      </c>
      <c r="B1109" s="8"/>
      <c r="C1109" s="16" t="str">
        <f t="shared" si="22"/>
        <v/>
      </c>
      <c r="D1109" s="8"/>
      <c r="E1109" s="20"/>
      <c r="F1109" s="8"/>
      <c r="G1109" s="20"/>
      <c r="H1109" s="8"/>
      <c r="I1109" s="20"/>
      <c r="J1109" s="21"/>
      <c r="K1109" s="12"/>
    </row>
    <row r="1110" spans="1:11" x14ac:dyDescent="0.2">
      <c r="A1110" s="39" t="s">
        <v>12</v>
      </c>
      <c r="B1110" s="8"/>
      <c r="C1110" s="16" t="str">
        <f t="shared" si="22"/>
        <v/>
      </c>
      <c r="D1110" s="8"/>
      <c r="E1110" s="20"/>
      <c r="F1110" s="8"/>
      <c r="G1110" s="20"/>
      <c r="H1110" s="8"/>
      <c r="I1110" s="20"/>
      <c r="J1110" s="21"/>
      <c r="K1110" s="12"/>
    </row>
    <row r="1111" spans="1:11" x14ac:dyDescent="0.2">
      <c r="A1111" s="39" t="s">
        <v>12</v>
      </c>
      <c r="B1111" s="8"/>
      <c r="C1111" s="16" t="str">
        <f t="shared" si="22"/>
        <v/>
      </c>
      <c r="D1111" s="8"/>
      <c r="E1111" s="20"/>
      <c r="F1111" s="8"/>
      <c r="G1111" s="20"/>
      <c r="H1111" s="8"/>
      <c r="I1111" s="20"/>
      <c r="J1111" s="21"/>
      <c r="K1111" s="12"/>
    </row>
    <row r="1112" spans="1:11" x14ac:dyDescent="0.2">
      <c r="A1112" s="39" t="s">
        <v>12</v>
      </c>
      <c r="B1112" s="8"/>
      <c r="C1112" s="16" t="str">
        <f t="shared" si="22"/>
        <v/>
      </c>
      <c r="D1112" s="8"/>
      <c r="E1112" s="20"/>
      <c r="F1112" s="8"/>
      <c r="G1112" s="20"/>
      <c r="H1112" s="8"/>
      <c r="I1112" s="20"/>
      <c r="J1112" s="21"/>
      <c r="K1112" s="12"/>
    </row>
    <row r="1113" spans="1:11" x14ac:dyDescent="0.2">
      <c r="A1113" s="39" t="s">
        <v>12</v>
      </c>
      <c r="B1113" s="8"/>
      <c r="C1113" s="16" t="str">
        <f t="shared" si="22"/>
        <v/>
      </c>
      <c r="D1113" s="8"/>
      <c r="E1113" s="20"/>
      <c r="F1113" s="8"/>
      <c r="G1113" s="20"/>
      <c r="H1113" s="8"/>
      <c r="I1113" s="20"/>
      <c r="J1113" s="21"/>
      <c r="K1113" s="12"/>
    </row>
    <row r="1114" spans="1:11" x14ac:dyDescent="0.2">
      <c r="A1114" s="39" t="s">
        <v>12</v>
      </c>
      <c r="B1114" s="8"/>
      <c r="C1114" s="16" t="str">
        <f t="shared" si="22"/>
        <v/>
      </c>
      <c r="D1114" s="8"/>
      <c r="E1114" s="20"/>
      <c r="F1114" s="8"/>
      <c r="G1114" s="20"/>
      <c r="H1114" s="8"/>
      <c r="I1114" s="20"/>
      <c r="J1114" s="21"/>
      <c r="K1114" s="12"/>
    </row>
    <row r="1115" spans="1:11" x14ac:dyDescent="0.2">
      <c r="A1115" s="39" t="s">
        <v>12</v>
      </c>
      <c r="B1115" s="8"/>
      <c r="C1115" s="16" t="str">
        <f t="shared" si="22"/>
        <v/>
      </c>
      <c r="D1115" s="8"/>
      <c r="E1115" s="20"/>
      <c r="F1115" s="8"/>
      <c r="G1115" s="20"/>
      <c r="H1115" s="8"/>
      <c r="I1115" s="20"/>
      <c r="J1115" s="21"/>
      <c r="K1115" s="12"/>
    </row>
    <row r="1116" spans="1:11" ht="15.75" thickBot="1" x14ac:dyDescent="0.25">
      <c r="A1116" s="39" t="s">
        <v>12</v>
      </c>
      <c r="B1116" s="22"/>
      <c r="C1116" s="16" t="str">
        <f t="shared" si="22"/>
        <v/>
      </c>
      <c r="D1116" s="22"/>
      <c r="E1116" s="23"/>
      <c r="F1116" s="22"/>
      <c r="G1116" s="23"/>
      <c r="H1116" s="22"/>
      <c r="I1116" s="23"/>
      <c r="J1116" s="24"/>
      <c r="K1116" s="12"/>
    </row>
    <row r="1117" spans="1:11" x14ac:dyDescent="0.2">
      <c r="A1117" s="11"/>
      <c r="B1117" s="119">
        <f>SUMIF(A1084:A1116,$O$6,B1084:B1116)</f>
        <v>8756.02</v>
      </c>
      <c r="C1117" s="25"/>
      <c r="D1117" s="25"/>
      <c r="E1117" s="25"/>
      <c r="F1117" s="25"/>
      <c r="G1117" s="25"/>
      <c r="H1117" s="25"/>
      <c r="I1117" s="25"/>
      <c r="J1117" s="25"/>
      <c r="K1117" s="12"/>
    </row>
    <row r="1118" spans="1:11" ht="15.75" thickBot="1" x14ac:dyDescent="0.25">
      <c r="A1118" s="11"/>
      <c r="B1118" s="107"/>
      <c r="C1118" s="25"/>
      <c r="D1118" s="25"/>
      <c r="E1118" s="25"/>
      <c r="F1118" s="25"/>
      <c r="G1118" s="25"/>
      <c r="H1118" s="25"/>
      <c r="I1118" s="25"/>
      <c r="J1118" s="25"/>
      <c r="K1118" s="12"/>
    </row>
    <row r="1119" spans="1:11" ht="15.75" thickBot="1" x14ac:dyDescent="0.25">
      <c r="A1119" s="11"/>
      <c r="B1119" s="25"/>
      <c r="C1119" s="25"/>
      <c r="D1119" s="25"/>
      <c r="E1119" s="25"/>
      <c r="F1119" s="25"/>
      <c r="G1119" s="25"/>
      <c r="H1119" s="25"/>
      <c r="I1119" s="25"/>
      <c r="J1119" s="25"/>
      <c r="K1119" s="12"/>
    </row>
    <row r="1120" spans="1:11" ht="15.75" thickBot="1" x14ac:dyDescent="0.25">
      <c r="A1120" s="11"/>
      <c r="B1120" s="25"/>
      <c r="C1120" s="25"/>
      <c r="D1120" s="25"/>
      <c r="E1120" s="25"/>
      <c r="F1120" s="25"/>
      <c r="G1120" s="25"/>
      <c r="H1120" s="108" t="s">
        <v>20</v>
      </c>
      <c r="I1120" s="109"/>
      <c r="J1120" s="26"/>
      <c r="K1120" s="12"/>
    </row>
    <row r="1121" spans="1:11" ht="15.75" thickBot="1" x14ac:dyDescent="0.25">
      <c r="A1121" s="11"/>
      <c r="B1121" s="27" t="s">
        <v>3</v>
      </c>
      <c r="C1121" s="27" t="s">
        <v>5</v>
      </c>
      <c r="D1121" s="27" t="s">
        <v>21</v>
      </c>
      <c r="E1121" s="27" t="s">
        <v>22</v>
      </c>
      <c r="F1121" s="27" t="s">
        <v>23</v>
      </c>
      <c r="G1121" s="25"/>
      <c r="H1121" s="28" t="s">
        <v>24</v>
      </c>
      <c r="I1121" s="28">
        <f>I1077</f>
        <v>840.70000000000073</v>
      </c>
      <c r="J1121" s="28"/>
      <c r="K1121" s="12"/>
    </row>
    <row r="1122" spans="1:11" ht="15.75" thickBot="1" x14ac:dyDescent="0.25">
      <c r="A1122" s="11"/>
      <c r="B1122" s="29">
        <f>B1117</f>
        <v>8756.02</v>
      </c>
      <c r="C1122" s="27">
        <f>SUM(F1084:F1116)</f>
        <v>3686.16</v>
      </c>
      <c r="D1122" s="27">
        <f>B1122+C1122</f>
        <v>12442.18</v>
      </c>
      <c r="E1122" s="27">
        <f>SUM(H1084:H1116)</f>
        <v>407</v>
      </c>
      <c r="F1122" s="30">
        <f>D1122-E1122</f>
        <v>12035.18</v>
      </c>
      <c r="G1122" s="25"/>
      <c r="H1122" s="31" t="s">
        <v>25</v>
      </c>
      <c r="I1122" s="31">
        <f>F1124</f>
        <v>5142.66</v>
      </c>
      <c r="J1122" s="31"/>
      <c r="K1122" s="12"/>
    </row>
    <row r="1123" spans="1:11" ht="15.75" thickBot="1" x14ac:dyDescent="0.25">
      <c r="A1123" s="11"/>
      <c r="B1123" s="27" t="s">
        <v>26</v>
      </c>
      <c r="C1123" s="27" t="s">
        <v>27</v>
      </c>
      <c r="D1123" s="27" t="s">
        <v>28</v>
      </c>
      <c r="E1123" s="27" t="s">
        <v>29</v>
      </c>
      <c r="F1123" s="27" t="s">
        <v>25</v>
      </c>
      <c r="G1123" s="25"/>
      <c r="H1123" s="31" t="s">
        <v>30</v>
      </c>
      <c r="I1123" s="31">
        <f>I1121+I1122</f>
        <v>5983.3600000000006</v>
      </c>
      <c r="J1123" s="31"/>
      <c r="K1123" s="12"/>
    </row>
    <row r="1124" spans="1:11" ht="15.75" thickBot="1" x14ac:dyDescent="0.25">
      <c r="A1124" s="11"/>
      <c r="B1124" s="29">
        <f>F1122</f>
        <v>12035.18</v>
      </c>
      <c r="C1124" s="32"/>
      <c r="D1124" s="32">
        <v>2484</v>
      </c>
      <c r="E1124" s="32">
        <v>4408.5200000000004</v>
      </c>
      <c r="F1124" s="30">
        <f>B1124-(C1124+D1124+E1124)</f>
        <v>5142.66</v>
      </c>
      <c r="G1124" s="25"/>
      <c r="H1124" s="31" t="s">
        <v>31</v>
      </c>
      <c r="I1124" s="33"/>
      <c r="J1124" s="33"/>
      <c r="K1124" s="12"/>
    </row>
    <row r="1125" spans="1:11" ht="15.75" thickBot="1" x14ac:dyDescent="0.25">
      <c r="A1125" s="11"/>
      <c r="B1125" s="25"/>
      <c r="C1125" s="25"/>
      <c r="D1125" s="25"/>
      <c r="E1125" s="25"/>
      <c r="F1125" s="25"/>
      <c r="G1125" s="25"/>
      <c r="H1125" s="34" t="s">
        <v>32</v>
      </c>
      <c r="I1125" s="34">
        <f>I1123-I1124</f>
        <v>5983.3600000000006</v>
      </c>
      <c r="J1125" s="35"/>
      <c r="K1125" s="12"/>
    </row>
    <row r="1126" spans="1:11" ht="15.75" thickBot="1" x14ac:dyDescent="0.25">
      <c r="A1126" s="11"/>
      <c r="B1126" s="25"/>
      <c r="C1126" s="25"/>
      <c r="D1126" s="25"/>
      <c r="E1126" s="25"/>
      <c r="F1126" s="25"/>
      <c r="G1126" s="25"/>
      <c r="H1126" s="27" t="s">
        <v>33</v>
      </c>
      <c r="I1126" s="36">
        <f>I1125</f>
        <v>5983.3600000000006</v>
      </c>
      <c r="J1126" s="25"/>
      <c r="K1126" s="12"/>
    </row>
    <row r="1127" spans="1:11" ht="15.75" thickBot="1" x14ac:dyDescent="0.25">
      <c r="A1127" s="37"/>
      <c r="B1127" s="38"/>
      <c r="C1127" s="38"/>
      <c r="D1127" s="38"/>
      <c r="E1127" s="38"/>
      <c r="F1127" s="38"/>
      <c r="G1127" s="38"/>
      <c r="H1127" s="38"/>
      <c r="I1127" s="38"/>
      <c r="J1127" s="38"/>
      <c r="K1127" s="30"/>
    </row>
    <row r="1128" spans="1:11" ht="15.75" thickBot="1" x14ac:dyDescent="0.25">
      <c r="A1128" s="1"/>
      <c r="B1128" s="2"/>
      <c r="C1128" s="2"/>
      <c r="D1128" s="2"/>
      <c r="E1128" s="2"/>
      <c r="F1128" s="2"/>
      <c r="G1128" s="2"/>
      <c r="H1128" s="2"/>
      <c r="I1128" s="2"/>
      <c r="J1128" s="2"/>
      <c r="K1128" s="2"/>
    </row>
    <row r="1129" spans="1:11" ht="15.75" thickBot="1" x14ac:dyDescent="0.25">
      <c r="A1129" s="4">
        <v>24</v>
      </c>
      <c r="B1129" s="5"/>
      <c r="C1129" s="5"/>
      <c r="D1129" s="5"/>
      <c r="E1129" s="5"/>
      <c r="F1129" s="5"/>
      <c r="G1129" s="5"/>
      <c r="H1129" s="5"/>
      <c r="I1129" s="5" t="s">
        <v>0</v>
      </c>
      <c r="J1129" s="6" t="s">
        <v>17</v>
      </c>
      <c r="K1129" s="7"/>
    </row>
    <row r="1130" spans="1:11" ht="15.75" thickBot="1" x14ac:dyDescent="0.25">
      <c r="A1130" s="8"/>
      <c r="B1130" s="9"/>
      <c r="C1130" s="9"/>
      <c r="D1130" s="9"/>
      <c r="E1130" s="9"/>
      <c r="F1130" s="9"/>
      <c r="G1130" s="9"/>
      <c r="H1130" s="9"/>
      <c r="I1130" s="9" t="s">
        <v>2</v>
      </c>
      <c r="J1130" s="10">
        <v>44224</v>
      </c>
      <c r="K1130" s="7"/>
    </row>
    <row r="1131" spans="1:11" x14ac:dyDescent="0.2">
      <c r="A1131" s="11"/>
      <c r="B1131" s="120" t="s">
        <v>3</v>
      </c>
      <c r="C1131" s="121"/>
      <c r="D1131" s="120" t="s">
        <v>4</v>
      </c>
      <c r="E1131" s="121"/>
      <c r="F1131" s="120" t="s">
        <v>5</v>
      </c>
      <c r="G1131" s="121"/>
      <c r="H1131" s="120" t="s">
        <v>6</v>
      </c>
      <c r="I1131" s="121"/>
      <c r="J1131" s="117" t="s">
        <v>7</v>
      </c>
      <c r="K1131" s="12"/>
    </row>
    <row r="1132" spans="1:11" ht="15.75" thickBot="1" x14ac:dyDescent="0.25">
      <c r="A1132" s="11"/>
      <c r="B1132" s="13" t="s">
        <v>8</v>
      </c>
      <c r="C1132" s="14" t="s">
        <v>9</v>
      </c>
      <c r="D1132" s="13" t="s">
        <v>8</v>
      </c>
      <c r="E1132" s="14" t="s">
        <v>9</v>
      </c>
      <c r="F1132" s="13" t="s">
        <v>8</v>
      </c>
      <c r="G1132" s="14" t="s">
        <v>10</v>
      </c>
      <c r="H1132" s="13" t="s">
        <v>8</v>
      </c>
      <c r="I1132" s="14" t="s">
        <v>10</v>
      </c>
      <c r="J1132" s="118"/>
      <c r="K1132" s="12"/>
    </row>
    <row r="1133" spans="1:11" x14ac:dyDescent="0.2">
      <c r="A1133" s="39" t="s">
        <v>12</v>
      </c>
      <c r="B1133" s="15">
        <v>102</v>
      </c>
      <c r="C1133" s="16">
        <v>40551</v>
      </c>
      <c r="D1133" s="15"/>
      <c r="E1133" s="17" t="s">
        <v>102</v>
      </c>
      <c r="F1133" s="15">
        <v>1350</v>
      </c>
      <c r="G1133" s="17">
        <v>662</v>
      </c>
      <c r="H1133" s="8">
        <v>500</v>
      </c>
      <c r="I1133" s="46">
        <v>43</v>
      </c>
      <c r="J1133" s="18" t="s">
        <v>103</v>
      </c>
      <c r="K1133" s="12"/>
    </row>
    <row r="1134" spans="1:11" x14ac:dyDescent="0.2">
      <c r="A1134" s="39" t="s">
        <v>14</v>
      </c>
      <c r="B1134" s="8">
        <v>1610</v>
      </c>
      <c r="C1134" s="16">
        <f t="shared" ref="C1134:C1165" si="23">IF(B1134&gt;0.005,C1133+1,"")</f>
        <v>40552</v>
      </c>
      <c r="D1134" s="8" t="s">
        <v>104</v>
      </c>
      <c r="E1134" s="20"/>
      <c r="F1134" s="8"/>
      <c r="G1134" s="20"/>
      <c r="H1134" s="8">
        <v>165.5</v>
      </c>
      <c r="I1134" s="20">
        <v>40538</v>
      </c>
      <c r="J1134" s="21" t="s">
        <v>87</v>
      </c>
      <c r="K1134" s="12"/>
    </row>
    <row r="1135" spans="1:11" x14ac:dyDescent="0.2">
      <c r="A1135" s="39" t="s">
        <v>12</v>
      </c>
      <c r="B1135" s="8">
        <v>157.71</v>
      </c>
      <c r="C1135" s="16">
        <f t="shared" si="23"/>
        <v>40553</v>
      </c>
      <c r="D1135" s="8"/>
      <c r="E1135" s="20"/>
      <c r="F1135" s="8"/>
      <c r="G1135" s="20"/>
      <c r="H1135" s="8">
        <v>481</v>
      </c>
      <c r="I1135" s="20">
        <v>40542</v>
      </c>
      <c r="J1135" s="21" t="s">
        <v>87</v>
      </c>
      <c r="K1135" s="12"/>
    </row>
    <row r="1136" spans="1:11" x14ac:dyDescent="0.2">
      <c r="A1136" s="39" t="s">
        <v>12</v>
      </c>
      <c r="B1136" s="8">
        <v>159.85</v>
      </c>
      <c r="C1136" s="16">
        <f t="shared" si="23"/>
        <v>40554</v>
      </c>
      <c r="D1136" s="8"/>
      <c r="E1136" s="20"/>
      <c r="F1136" s="8"/>
      <c r="G1136" s="20"/>
      <c r="H1136" s="8">
        <v>650</v>
      </c>
      <c r="I1136" s="20">
        <v>4412</v>
      </c>
      <c r="J1136" s="21" t="s">
        <v>105</v>
      </c>
      <c r="K1136" s="12"/>
    </row>
    <row r="1137" spans="1:11" x14ac:dyDescent="0.2">
      <c r="A1137" s="39" t="s">
        <v>12</v>
      </c>
      <c r="B1137" s="8">
        <v>504</v>
      </c>
      <c r="C1137" s="16">
        <f t="shared" si="23"/>
        <v>40555</v>
      </c>
      <c r="D1137" s="8"/>
      <c r="E1137" s="20"/>
      <c r="F1137" s="8"/>
      <c r="G1137" s="20"/>
      <c r="H1137" s="8">
        <v>35</v>
      </c>
      <c r="I1137" s="20">
        <v>1276</v>
      </c>
      <c r="J1137" s="21" t="s">
        <v>106</v>
      </c>
      <c r="K1137" s="12"/>
    </row>
    <row r="1138" spans="1:11" x14ac:dyDescent="0.2">
      <c r="A1138" s="39" t="s">
        <v>12</v>
      </c>
      <c r="B1138" s="8">
        <v>476</v>
      </c>
      <c r="C1138" s="16">
        <f t="shared" si="23"/>
        <v>40556</v>
      </c>
      <c r="D1138" s="8"/>
      <c r="E1138" s="20"/>
      <c r="F1138" s="8"/>
      <c r="G1138" s="20"/>
      <c r="H1138" s="8"/>
      <c r="I1138" s="20"/>
      <c r="J1138" s="21"/>
      <c r="K1138" s="12"/>
    </row>
    <row r="1139" spans="1:11" x14ac:dyDescent="0.2">
      <c r="A1139" s="39" t="s">
        <v>12</v>
      </c>
      <c r="B1139" s="8">
        <v>445</v>
      </c>
      <c r="C1139" s="16">
        <f t="shared" si="23"/>
        <v>40557</v>
      </c>
      <c r="D1139" s="8"/>
      <c r="E1139" s="20"/>
      <c r="F1139" s="8"/>
      <c r="G1139" s="20"/>
      <c r="H1139" s="8"/>
      <c r="I1139" s="20"/>
      <c r="J1139" s="21"/>
      <c r="K1139" s="12"/>
    </row>
    <row r="1140" spans="1:11" x14ac:dyDescent="0.2">
      <c r="A1140" s="39" t="s">
        <v>12</v>
      </c>
      <c r="B1140" s="8">
        <v>98.9</v>
      </c>
      <c r="C1140" s="16">
        <f t="shared" si="23"/>
        <v>40558</v>
      </c>
      <c r="D1140" s="8"/>
      <c r="E1140" s="20"/>
      <c r="F1140" s="8"/>
      <c r="G1140" s="20"/>
      <c r="H1140" s="8"/>
      <c r="I1140" s="20"/>
      <c r="J1140" s="21"/>
      <c r="K1140" s="12"/>
    </row>
    <row r="1141" spans="1:11" x14ac:dyDescent="0.2">
      <c r="A1141" s="39" t="s">
        <v>12</v>
      </c>
      <c r="B1141" s="8">
        <v>60.92</v>
      </c>
      <c r="C1141" s="16">
        <f t="shared" si="23"/>
        <v>40559</v>
      </c>
      <c r="D1141" s="8"/>
      <c r="E1141" s="20"/>
      <c r="F1141" s="8"/>
      <c r="G1141" s="20"/>
      <c r="H1141" s="8"/>
      <c r="I1141" s="20"/>
      <c r="J1141" s="21"/>
      <c r="K1141" s="12"/>
    </row>
    <row r="1142" spans="1:11" x14ac:dyDescent="0.2">
      <c r="A1142" s="39" t="s">
        <v>12</v>
      </c>
      <c r="B1142" s="8">
        <v>94.7</v>
      </c>
      <c r="C1142" s="16">
        <f t="shared" si="23"/>
        <v>40560</v>
      </c>
      <c r="D1142" s="8"/>
      <c r="E1142" s="20"/>
      <c r="F1142" s="8"/>
      <c r="G1142" s="20"/>
      <c r="H1142" s="8"/>
      <c r="I1142" s="20"/>
      <c r="J1142" s="21"/>
      <c r="K1142" s="12"/>
    </row>
    <row r="1143" spans="1:11" x14ac:dyDescent="0.2">
      <c r="A1143" s="39" t="s">
        <v>12</v>
      </c>
      <c r="B1143" s="8">
        <v>58.88</v>
      </c>
      <c r="C1143" s="16">
        <f t="shared" si="23"/>
        <v>40561</v>
      </c>
      <c r="D1143" s="8"/>
      <c r="E1143" s="20"/>
      <c r="F1143" s="8"/>
      <c r="G1143" s="20"/>
      <c r="H1143" s="8"/>
      <c r="I1143" s="20"/>
      <c r="J1143" s="21"/>
      <c r="K1143" s="12"/>
    </row>
    <row r="1144" spans="1:11" x14ac:dyDescent="0.2">
      <c r="A1144" s="39" t="s">
        <v>14</v>
      </c>
      <c r="B1144" s="8">
        <v>2671</v>
      </c>
      <c r="C1144" s="16">
        <f t="shared" si="23"/>
        <v>40562</v>
      </c>
      <c r="D1144" s="8" t="s">
        <v>104</v>
      </c>
      <c r="E1144" s="20"/>
      <c r="F1144" s="8"/>
      <c r="G1144" s="20"/>
      <c r="H1144" s="8"/>
      <c r="I1144" s="20"/>
      <c r="J1144" s="21"/>
      <c r="K1144" s="12"/>
    </row>
    <row r="1145" spans="1:11" x14ac:dyDescent="0.2">
      <c r="A1145" s="39" t="s">
        <v>12</v>
      </c>
      <c r="B1145" s="8">
        <v>5</v>
      </c>
      <c r="C1145" s="16">
        <f t="shared" si="23"/>
        <v>40563</v>
      </c>
      <c r="D1145" s="8"/>
      <c r="E1145" s="20"/>
      <c r="F1145" s="8"/>
      <c r="G1145" s="20"/>
      <c r="H1145" s="8"/>
      <c r="I1145" s="20"/>
      <c r="J1145" s="21"/>
      <c r="K1145" s="12"/>
    </row>
    <row r="1146" spans="1:11" x14ac:dyDescent="0.2">
      <c r="A1146" s="39" t="s">
        <v>12</v>
      </c>
      <c r="B1146" s="8">
        <v>10</v>
      </c>
      <c r="C1146" s="16">
        <f t="shared" si="23"/>
        <v>40564</v>
      </c>
      <c r="D1146" s="8"/>
      <c r="E1146" s="20"/>
      <c r="F1146" s="8"/>
      <c r="G1146" s="20"/>
      <c r="H1146" s="8"/>
      <c r="I1146" s="20"/>
      <c r="J1146" s="21"/>
      <c r="K1146" s="12"/>
    </row>
    <row r="1147" spans="1:11" x14ac:dyDescent="0.2">
      <c r="A1147" s="39" t="s">
        <v>12</v>
      </c>
      <c r="B1147" s="8"/>
      <c r="C1147" s="16" t="str">
        <f t="shared" si="23"/>
        <v/>
      </c>
      <c r="D1147" s="8"/>
      <c r="E1147" s="20"/>
      <c r="F1147" s="8"/>
      <c r="G1147" s="20"/>
      <c r="H1147" s="8"/>
      <c r="I1147" s="20"/>
      <c r="J1147" s="21"/>
      <c r="K1147" s="12"/>
    </row>
    <row r="1148" spans="1:11" x14ac:dyDescent="0.2">
      <c r="A1148" s="39" t="s">
        <v>12</v>
      </c>
      <c r="B1148" s="8"/>
      <c r="C1148" s="16" t="str">
        <f t="shared" si="23"/>
        <v/>
      </c>
      <c r="D1148" s="8"/>
      <c r="E1148" s="20"/>
      <c r="F1148" s="8"/>
      <c r="G1148" s="20"/>
      <c r="H1148" s="8"/>
      <c r="I1148" s="20"/>
      <c r="J1148" s="21"/>
      <c r="K1148" s="12"/>
    </row>
    <row r="1149" spans="1:11" x14ac:dyDescent="0.2">
      <c r="A1149" s="39" t="s">
        <v>12</v>
      </c>
      <c r="B1149" s="8"/>
      <c r="C1149" s="16" t="str">
        <f t="shared" si="23"/>
        <v/>
      </c>
      <c r="D1149" s="8"/>
      <c r="E1149" s="20"/>
      <c r="F1149" s="8"/>
      <c r="G1149" s="20"/>
      <c r="H1149" s="8"/>
      <c r="I1149" s="20"/>
      <c r="J1149" s="21"/>
      <c r="K1149" s="12"/>
    </row>
    <row r="1150" spans="1:11" x14ac:dyDescent="0.2">
      <c r="A1150" s="39" t="s">
        <v>12</v>
      </c>
      <c r="B1150" s="8"/>
      <c r="C1150" s="16" t="str">
        <f t="shared" si="23"/>
        <v/>
      </c>
      <c r="D1150" s="8"/>
      <c r="E1150" s="20"/>
      <c r="F1150" s="8"/>
      <c r="G1150" s="20"/>
      <c r="H1150" s="8"/>
      <c r="I1150" s="20"/>
      <c r="J1150" s="21"/>
      <c r="K1150" s="12"/>
    </row>
    <row r="1151" spans="1:11" x14ac:dyDescent="0.2">
      <c r="A1151" s="39" t="s">
        <v>12</v>
      </c>
      <c r="B1151" s="8"/>
      <c r="C1151" s="16" t="str">
        <f t="shared" si="23"/>
        <v/>
      </c>
      <c r="D1151" s="8"/>
      <c r="E1151" s="20"/>
      <c r="F1151" s="8"/>
      <c r="G1151" s="20"/>
      <c r="H1151" s="8"/>
      <c r="I1151" s="20"/>
      <c r="J1151" s="21"/>
      <c r="K1151" s="12"/>
    </row>
    <row r="1152" spans="1:11" x14ac:dyDescent="0.2">
      <c r="A1152" s="39" t="s">
        <v>12</v>
      </c>
      <c r="B1152" s="8"/>
      <c r="C1152" s="16" t="str">
        <f t="shared" si="23"/>
        <v/>
      </c>
      <c r="D1152" s="8"/>
      <c r="E1152" s="20"/>
      <c r="F1152" s="8"/>
      <c r="G1152" s="20"/>
      <c r="H1152" s="8"/>
      <c r="I1152" s="20"/>
      <c r="J1152" s="21"/>
      <c r="K1152" s="12"/>
    </row>
    <row r="1153" spans="1:11" x14ac:dyDescent="0.2">
      <c r="A1153" s="39" t="s">
        <v>12</v>
      </c>
      <c r="B1153" s="8"/>
      <c r="C1153" s="16" t="str">
        <f t="shared" si="23"/>
        <v/>
      </c>
      <c r="D1153" s="8"/>
      <c r="E1153" s="20"/>
      <c r="F1153" s="8"/>
      <c r="G1153" s="20"/>
      <c r="H1153" s="8"/>
      <c r="I1153" s="20"/>
      <c r="J1153" s="21"/>
      <c r="K1153" s="12"/>
    </row>
    <row r="1154" spans="1:11" x14ac:dyDescent="0.2">
      <c r="A1154" s="39" t="s">
        <v>12</v>
      </c>
      <c r="B1154" s="8"/>
      <c r="C1154" s="16" t="str">
        <f t="shared" si="23"/>
        <v/>
      </c>
      <c r="D1154" s="8"/>
      <c r="E1154" s="20"/>
      <c r="F1154" s="8"/>
      <c r="G1154" s="20"/>
      <c r="H1154" s="8"/>
      <c r="I1154" s="20"/>
      <c r="J1154" s="21"/>
      <c r="K1154" s="12"/>
    </row>
    <row r="1155" spans="1:11" x14ac:dyDescent="0.2">
      <c r="A1155" s="39" t="s">
        <v>12</v>
      </c>
      <c r="B1155" s="8"/>
      <c r="C1155" s="16" t="str">
        <f t="shared" si="23"/>
        <v/>
      </c>
      <c r="D1155" s="8"/>
      <c r="E1155" s="20"/>
      <c r="F1155" s="8"/>
      <c r="G1155" s="20"/>
      <c r="H1155" s="8"/>
      <c r="I1155" s="20"/>
      <c r="J1155" s="21"/>
      <c r="K1155" s="12"/>
    </row>
    <row r="1156" spans="1:11" x14ac:dyDescent="0.2">
      <c r="A1156" s="39" t="s">
        <v>12</v>
      </c>
      <c r="B1156" s="8"/>
      <c r="C1156" s="16" t="str">
        <f t="shared" si="23"/>
        <v/>
      </c>
      <c r="D1156" s="8"/>
      <c r="E1156" s="20"/>
      <c r="F1156" s="8"/>
      <c r="G1156" s="20"/>
      <c r="H1156" s="8"/>
      <c r="I1156" s="20"/>
      <c r="J1156" s="21"/>
      <c r="K1156" s="12"/>
    </row>
    <row r="1157" spans="1:11" x14ac:dyDescent="0.2">
      <c r="A1157" s="39" t="s">
        <v>12</v>
      </c>
      <c r="B1157" s="8"/>
      <c r="C1157" s="16" t="str">
        <f t="shared" si="23"/>
        <v/>
      </c>
      <c r="D1157" s="8"/>
      <c r="E1157" s="20"/>
      <c r="F1157" s="8"/>
      <c r="G1157" s="20"/>
      <c r="H1157" s="8"/>
      <c r="I1157" s="20"/>
      <c r="J1157" s="21"/>
      <c r="K1157" s="12"/>
    </row>
    <row r="1158" spans="1:11" x14ac:dyDescent="0.2">
      <c r="A1158" s="39" t="s">
        <v>12</v>
      </c>
      <c r="B1158" s="8"/>
      <c r="C1158" s="16" t="str">
        <f t="shared" si="23"/>
        <v/>
      </c>
      <c r="D1158" s="8"/>
      <c r="E1158" s="20"/>
      <c r="F1158" s="8"/>
      <c r="G1158" s="20"/>
      <c r="H1158" s="8"/>
      <c r="I1158" s="20"/>
      <c r="J1158" s="21"/>
      <c r="K1158" s="12"/>
    </row>
    <row r="1159" spans="1:11" x14ac:dyDescent="0.2">
      <c r="A1159" s="39" t="s">
        <v>12</v>
      </c>
      <c r="B1159" s="8"/>
      <c r="C1159" s="16" t="str">
        <f t="shared" si="23"/>
        <v/>
      </c>
      <c r="D1159" s="8"/>
      <c r="E1159" s="20"/>
      <c r="F1159" s="8"/>
      <c r="G1159" s="20"/>
      <c r="H1159" s="8"/>
      <c r="I1159" s="20"/>
      <c r="J1159" s="21"/>
      <c r="K1159" s="12"/>
    </row>
    <row r="1160" spans="1:11" x14ac:dyDescent="0.2">
      <c r="A1160" s="39" t="s">
        <v>12</v>
      </c>
      <c r="B1160" s="8"/>
      <c r="C1160" s="16" t="str">
        <f t="shared" si="23"/>
        <v/>
      </c>
      <c r="D1160" s="8"/>
      <c r="E1160" s="20"/>
      <c r="F1160" s="8"/>
      <c r="G1160" s="20"/>
      <c r="H1160" s="8"/>
      <c r="I1160" s="20"/>
      <c r="J1160" s="21"/>
      <c r="K1160" s="12"/>
    </row>
    <row r="1161" spans="1:11" x14ac:dyDescent="0.2">
      <c r="A1161" s="39" t="s">
        <v>12</v>
      </c>
      <c r="B1161" s="8"/>
      <c r="C1161" s="16" t="str">
        <f t="shared" si="23"/>
        <v/>
      </c>
      <c r="D1161" s="8"/>
      <c r="E1161" s="20"/>
      <c r="F1161" s="8"/>
      <c r="G1161" s="20"/>
      <c r="H1161" s="8"/>
      <c r="I1161" s="20"/>
      <c r="J1161" s="21"/>
      <c r="K1161" s="12"/>
    </row>
    <row r="1162" spans="1:11" x14ac:dyDescent="0.2">
      <c r="A1162" s="39" t="s">
        <v>12</v>
      </c>
      <c r="B1162" s="8"/>
      <c r="C1162" s="16" t="str">
        <f t="shared" si="23"/>
        <v/>
      </c>
      <c r="D1162" s="8"/>
      <c r="E1162" s="20"/>
      <c r="F1162" s="8"/>
      <c r="G1162" s="20"/>
      <c r="H1162" s="8"/>
      <c r="I1162" s="20"/>
      <c r="J1162" s="21"/>
      <c r="K1162" s="12"/>
    </row>
    <row r="1163" spans="1:11" x14ac:dyDescent="0.2">
      <c r="A1163" s="39" t="s">
        <v>12</v>
      </c>
      <c r="B1163" s="8"/>
      <c r="C1163" s="16" t="str">
        <f t="shared" si="23"/>
        <v/>
      </c>
      <c r="D1163" s="8"/>
      <c r="E1163" s="20"/>
      <c r="F1163" s="8"/>
      <c r="G1163" s="20"/>
      <c r="H1163" s="8"/>
      <c r="I1163" s="20"/>
      <c r="J1163" s="21"/>
      <c r="K1163" s="12"/>
    </row>
    <row r="1164" spans="1:11" x14ac:dyDescent="0.2">
      <c r="A1164" s="39" t="s">
        <v>12</v>
      </c>
      <c r="B1164" s="8"/>
      <c r="C1164" s="16" t="str">
        <f t="shared" si="23"/>
        <v/>
      </c>
      <c r="D1164" s="8"/>
      <c r="E1164" s="20"/>
      <c r="F1164" s="8"/>
      <c r="G1164" s="20"/>
      <c r="H1164" s="8"/>
      <c r="I1164" s="20"/>
      <c r="J1164" s="21"/>
      <c r="K1164" s="12"/>
    </row>
    <row r="1165" spans="1:11" ht="15.75" thickBot="1" x14ac:dyDescent="0.25">
      <c r="A1165" s="39" t="s">
        <v>12</v>
      </c>
      <c r="B1165" s="22"/>
      <c r="C1165" s="16" t="str">
        <f t="shared" si="23"/>
        <v/>
      </c>
      <c r="D1165" s="22"/>
      <c r="E1165" s="23"/>
      <c r="F1165" s="22"/>
      <c r="G1165" s="23"/>
      <c r="H1165" s="22"/>
      <c r="I1165" s="23"/>
      <c r="J1165" s="24"/>
      <c r="K1165" s="12"/>
    </row>
    <row r="1166" spans="1:11" x14ac:dyDescent="0.2">
      <c r="A1166" s="11"/>
      <c r="B1166" s="119">
        <f>SUMIF(A1133:A1165,$O$6,B1133:B1165)</f>
        <v>2172.96</v>
      </c>
      <c r="C1166" s="25"/>
      <c r="D1166" s="25"/>
      <c r="E1166" s="25"/>
      <c r="F1166" s="25"/>
      <c r="G1166" s="25"/>
      <c r="H1166" s="25"/>
      <c r="I1166" s="25"/>
      <c r="J1166" s="25"/>
      <c r="K1166" s="12"/>
    </row>
    <row r="1167" spans="1:11" ht="15.75" thickBot="1" x14ac:dyDescent="0.25">
      <c r="A1167" s="11"/>
      <c r="B1167" s="107"/>
      <c r="C1167" s="25"/>
      <c r="D1167" s="25"/>
      <c r="E1167" s="25"/>
      <c r="F1167" s="25"/>
      <c r="G1167" s="25"/>
      <c r="H1167" s="25"/>
      <c r="I1167" s="25"/>
      <c r="J1167" s="25"/>
      <c r="K1167" s="12"/>
    </row>
    <row r="1168" spans="1:11" ht="15.75" thickBot="1" x14ac:dyDescent="0.25">
      <c r="A1168" s="11"/>
      <c r="B1168" s="25"/>
      <c r="C1168" s="25"/>
      <c r="D1168" s="25"/>
      <c r="E1168" s="25"/>
      <c r="F1168" s="25"/>
      <c r="G1168" s="25"/>
      <c r="H1168" s="25"/>
      <c r="I1168" s="25"/>
      <c r="J1168" s="25"/>
      <c r="K1168" s="12"/>
    </row>
    <row r="1169" spans="1:11" ht="15.75" thickBot="1" x14ac:dyDescent="0.25">
      <c r="A1169" s="11"/>
      <c r="B1169" s="25"/>
      <c r="C1169" s="25"/>
      <c r="D1169" s="25"/>
      <c r="E1169" s="25"/>
      <c r="F1169" s="25"/>
      <c r="G1169" s="25"/>
      <c r="H1169" s="108" t="s">
        <v>20</v>
      </c>
      <c r="I1169" s="109"/>
      <c r="J1169" s="26"/>
      <c r="K1169" s="12"/>
    </row>
    <row r="1170" spans="1:11" ht="15.75" thickBot="1" x14ac:dyDescent="0.25">
      <c r="A1170" s="11"/>
      <c r="B1170" s="27" t="s">
        <v>3</v>
      </c>
      <c r="C1170" s="27" t="s">
        <v>5</v>
      </c>
      <c r="D1170" s="27" t="s">
        <v>21</v>
      </c>
      <c r="E1170" s="27" t="s">
        <v>22</v>
      </c>
      <c r="F1170" s="27" t="s">
        <v>23</v>
      </c>
      <c r="G1170" s="25"/>
      <c r="H1170" s="28" t="s">
        <v>24</v>
      </c>
      <c r="I1170" s="28">
        <f>I1126</f>
        <v>5983.3600000000006</v>
      </c>
      <c r="J1170" s="28"/>
      <c r="K1170" s="12"/>
    </row>
    <row r="1171" spans="1:11" ht="15.75" thickBot="1" x14ac:dyDescent="0.25">
      <c r="A1171" s="11"/>
      <c r="B1171" s="29">
        <f>B1166</f>
        <v>2172.96</v>
      </c>
      <c r="C1171" s="27">
        <f>SUM(F1133:F1165)</f>
        <v>1350</v>
      </c>
      <c r="D1171" s="27">
        <f>B1171+C1171</f>
        <v>3522.96</v>
      </c>
      <c r="E1171" s="27">
        <f>SUM(H1133:H1165)</f>
        <v>1831.5</v>
      </c>
      <c r="F1171" s="30">
        <f>D1171-E1171</f>
        <v>1691.46</v>
      </c>
      <c r="G1171" s="25"/>
      <c r="H1171" s="31" t="s">
        <v>25</v>
      </c>
      <c r="I1171" s="31">
        <f>F1173</f>
        <v>1162.3600000000001</v>
      </c>
      <c r="J1171" s="31"/>
      <c r="K1171" s="12"/>
    </row>
    <row r="1172" spans="1:11" ht="15.75" thickBot="1" x14ac:dyDescent="0.25">
      <c r="A1172" s="11"/>
      <c r="B1172" s="27" t="s">
        <v>26</v>
      </c>
      <c r="C1172" s="27" t="s">
        <v>27</v>
      </c>
      <c r="D1172" s="27" t="s">
        <v>28</v>
      </c>
      <c r="E1172" s="27" t="s">
        <v>29</v>
      </c>
      <c r="F1172" s="27" t="s">
        <v>25</v>
      </c>
      <c r="G1172" s="25"/>
      <c r="H1172" s="31" t="s">
        <v>30</v>
      </c>
      <c r="I1172" s="31">
        <f>I1170+I1171</f>
        <v>7145.7200000000012</v>
      </c>
      <c r="J1172" s="31"/>
      <c r="K1172" s="12"/>
    </row>
    <row r="1173" spans="1:11" ht="15.75" thickBot="1" x14ac:dyDescent="0.25">
      <c r="A1173" s="11"/>
      <c r="B1173" s="29">
        <f>F1171</f>
        <v>1691.46</v>
      </c>
      <c r="C1173" s="32"/>
      <c r="D1173" s="32"/>
      <c r="E1173" s="32">
        <v>529.1</v>
      </c>
      <c r="F1173" s="30">
        <f>B1173-(C1173+D1173+E1173)</f>
        <v>1162.3600000000001</v>
      </c>
      <c r="G1173" s="25"/>
      <c r="H1173" s="31" t="s">
        <v>31</v>
      </c>
      <c r="I1173" s="33">
        <v>5150</v>
      </c>
      <c r="J1173" s="33" t="s">
        <v>34</v>
      </c>
      <c r="K1173" s="12"/>
    </row>
    <row r="1174" spans="1:11" ht="15.75" thickBot="1" x14ac:dyDescent="0.25">
      <c r="A1174" s="11"/>
      <c r="B1174" s="25"/>
      <c r="C1174" s="25"/>
      <c r="D1174" s="25"/>
      <c r="E1174" s="25"/>
      <c r="F1174" s="25"/>
      <c r="G1174" s="25"/>
      <c r="H1174" s="34" t="s">
        <v>32</v>
      </c>
      <c r="I1174" s="34">
        <f>I1172-I1173</f>
        <v>1995.7200000000012</v>
      </c>
      <c r="J1174" s="35"/>
      <c r="K1174" s="12"/>
    </row>
    <row r="1175" spans="1:11" ht="15.75" thickBot="1" x14ac:dyDescent="0.25">
      <c r="A1175" s="11"/>
      <c r="B1175" s="25"/>
      <c r="C1175" s="25"/>
      <c r="D1175" s="25"/>
      <c r="E1175" s="25"/>
      <c r="F1175" s="25"/>
      <c r="G1175" s="25"/>
      <c r="H1175" s="27" t="s">
        <v>33</v>
      </c>
      <c r="I1175" s="36">
        <f>I1174</f>
        <v>1995.7200000000012</v>
      </c>
      <c r="J1175" s="25"/>
      <c r="K1175" s="12"/>
    </row>
    <row r="1176" spans="1:11" ht="15.75" thickBot="1" x14ac:dyDescent="0.25">
      <c r="A1176" s="37"/>
      <c r="B1176" s="38"/>
      <c r="C1176" s="38"/>
      <c r="D1176" s="38"/>
      <c r="E1176" s="38"/>
      <c r="F1176" s="38"/>
      <c r="G1176" s="38"/>
      <c r="H1176" s="38"/>
      <c r="I1176" s="38"/>
      <c r="J1176" s="38"/>
      <c r="K1176" s="30"/>
    </row>
    <row r="1177" spans="1:11" ht="15.75" thickBot="1" x14ac:dyDescent="0.25">
      <c r="A1177" s="1"/>
      <c r="B1177" s="2"/>
      <c r="C1177" s="2"/>
      <c r="D1177" s="2"/>
      <c r="E1177" s="2"/>
      <c r="F1177" s="2"/>
      <c r="G1177" s="2"/>
      <c r="H1177" s="2"/>
      <c r="I1177" s="2"/>
      <c r="J1177" s="2"/>
      <c r="K1177" s="2"/>
    </row>
    <row r="1178" spans="1:11" ht="15.75" thickBot="1" x14ac:dyDescent="0.25">
      <c r="A1178" s="4">
        <v>25</v>
      </c>
      <c r="B1178" s="5"/>
      <c r="C1178" s="5"/>
      <c r="D1178" s="5"/>
      <c r="E1178" s="5"/>
      <c r="F1178" s="5"/>
      <c r="G1178" s="5"/>
      <c r="H1178" s="5"/>
      <c r="I1178" s="5" t="s">
        <v>0</v>
      </c>
      <c r="J1178" s="6" t="s">
        <v>1</v>
      </c>
      <c r="K1178" s="7"/>
    </row>
    <row r="1179" spans="1:11" ht="15.75" thickBot="1" x14ac:dyDescent="0.25">
      <c r="A1179" s="8"/>
      <c r="B1179" s="9"/>
      <c r="C1179" s="9"/>
      <c r="D1179" s="9"/>
      <c r="E1179" s="9"/>
      <c r="F1179" s="9"/>
      <c r="G1179" s="9"/>
      <c r="H1179" s="9"/>
      <c r="I1179" s="9" t="s">
        <v>2</v>
      </c>
      <c r="J1179" s="10">
        <v>44226</v>
      </c>
      <c r="K1179" s="7"/>
    </row>
    <row r="1180" spans="1:11" x14ac:dyDescent="0.2">
      <c r="A1180" s="11"/>
      <c r="B1180" s="120" t="s">
        <v>3</v>
      </c>
      <c r="C1180" s="121"/>
      <c r="D1180" s="120" t="s">
        <v>4</v>
      </c>
      <c r="E1180" s="121"/>
      <c r="F1180" s="120" t="s">
        <v>5</v>
      </c>
      <c r="G1180" s="121"/>
      <c r="H1180" s="120" t="s">
        <v>6</v>
      </c>
      <c r="I1180" s="121"/>
      <c r="J1180" s="117" t="s">
        <v>7</v>
      </c>
      <c r="K1180" s="12"/>
    </row>
    <row r="1181" spans="1:11" ht="15.75" thickBot="1" x14ac:dyDescent="0.25">
      <c r="A1181" s="11"/>
      <c r="B1181" s="13" t="s">
        <v>8</v>
      </c>
      <c r="C1181" s="14" t="s">
        <v>9</v>
      </c>
      <c r="D1181" s="13" t="s">
        <v>8</v>
      </c>
      <c r="E1181" s="14" t="s">
        <v>9</v>
      </c>
      <c r="F1181" s="13" t="s">
        <v>8</v>
      </c>
      <c r="G1181" s="14" t="s">
        <v>10</v>
      </c>
      <c r="H1181" s="13" t="s">
        <v>8</v>
      </c>
      <c r="I1181" s="14" t="s">
        <v>10</v>
      </c>
      <c r="J1181" s="118"/>
      <c r="K1181" s="12"/>
    </row>
    <row r="1182" spans="1:11" x14ac:dyDescent="0.2">
      <c r="A1182" s="39" t="s">
        <v>14</v>
      </c>
      <c r="B1182" s="15">
        <v>3381</v>
      </c>
      <c r="C1182" s="16">
        <v>40565</v>
      </c>
      <c r="D1182" s="15" t="s">
        <v>107</v>
      </c>
      <c r="E1182" s="17" t="s">
        <v>71</v>
      </c>
      <c r="F1182" s="15">
        <v>192</v>
      </c>
      <c r="G1182" s="17">
        <v>40182</v>
      </c>
      <c r="H1182" s="8"/>
      <c r="I1182" s="20"/>
      <c r="J1182" s="18"/>
      <c r="K1182" s="12"/>
    </row>
    <row r="1183" spans="1:11" x14ac:dyDescent="0.2">
      <c r="A1183" s="39" t="s">
        <v>12</v>
      </c>
      <c r="B1183" s="8">
        <v>327</v>
      </c>
      <c r="C1183" s="16">
        <f t="shared" ref="C1183:C1214" si="24">IF(B1183&gt;0.005,C1182+1,"")</f>
        <v>40566</v>
      </c>
      <c r="D1183" s="8"/>
      <c r="E1183" s="17" t="s">
        <v>71</v>
      </c>
      <c r="F1183" s="8">
        <v>820.7</v>
      </c>
      <c r="G1183" s="20">
        <v>40222</v>
      </c>
      <c r="H1183" s="8"/>
      <c r="I1183" s="20"/>
      <c r="J1183" s="21"/>
      <c r="K1183" s="12"/>
    </row>
    <row r="1184" spans="1:11" x14ac:dyDescent="0.2">
      <c r="A1184" s="39" t="s">
        <v>12</v>
      </c>
      <c r="B1184" s="8">
        <v>34</v>
      </c>
      <c r="C1184" s="16">
        <f t="shared" si="24"/>
        <v>40567</v>
      </c>
      <c r="D1184" s="8"/>
      <c r="E1184" s="17" t="s">
        <v>71</v>
      </c>
      <c r="F1184" s="8">
        <v>444</v>
      </c>
      <c r="G1184" s="20">
        <v>40296</v>
      </c>
      <c r="H1184" s="8"/>
      <c r="I1184" s="20"/>
      <c r="J1184" s="21"/>
      <c r="K1184" s="12"/>
    </row>
    <row r="1185" spans="1:11" x14ac:dyDescent="0.2">
      <c r="A1185" s="39" t="s">
        <v>12</v>
      </c>
      <c r="B1185" s="8">
        <v>487</v>
      </c>
      <c r="C1185" s="16">
        <f t="shared" si="24"/>
        <v>40568</v>
      </c>
      <c r="D1185" s="8"/>
      <c r="E1185" s="17" t="s">
        <v>71</v>
      </c>
      <c r="F1185" s="8">
        <v>1293</v>
      </c>
      <c r="G1185" s="20">
        <v>40379</v>
      </c>
      <c r="H1185" s="8"/>
      <c r="I1185" s="20"/>
      <c r="J1185" s="21"/>
      <c r="K1185" s="12"/>
    </row>
    <row r="1186" spans="1:11" x14ac:dyDescent="0.2">
      <c r="A1186" s="39" t="s">
        <v>12</v>
      </c>
      <c r="B1186" s="8">
        <v>45</v>
      </c>
      <c r="C1186" s="16">
        <f t="shared" si="24"/>
        <v>40569</v>
      </c>
      <c r="D1186" s="8"/>
      <c r="E1186" s="20" t="s">
        <v>108</v>
      </c>
      <c r="F1186" s="8">
        <v>1308</v>
      </c>
      <c r="G1186" s="20">
        <v>40361</v>
      </c>
      <c r="H1186" s="8"/>
      <c r="I1186" s="20"/>
      <c r="J1186" s="21"/>
      <c r="K1186" s="12"/>
    </row>
    <row r="1187" spans="1:11" x14ac:dyDescent="0.2">
      <c r="A1187" s="39" t="s">
        <v>12</v>
      </c>
      <c r="B1187" s="8">
        <v>299</v>
      </c>
      <c r="C1187" s="16">
        <f t="shared" si="24"/>
        <v>40570</v>
      </c>
      <c r="D1187" s="8"/>
      <c r="E1187" s="20" t="s">
        <v>109</v>
      </c>
      <c r="F1187" s="8">
        <v>3686</v>
      </c>
      <c r="G1187" s="20">
        <v>40389</v>
      </c>
      <c r="H1187" s="8"/>
      <c r="I1187" s="20"/>
      <c r="J1187" s="21"/>
      <c r="K1187" s="12"/>
    </row>
    <row r="1188" spans="1:11" x14ac:dyDescent="0.2">
      <c r="A1188" s="39" t="s">
        <v>12</v>
      </c>
      <c r="B1188" s="8">
        <v>121</v>
      </c>
      <c r="C1188" s="16">
        <f t="shared" si="24"/>
        <v>40571</v>
      </c>
      <c r="D1188" s="8"/>
      <c r="E1188" s="20" t="s">
        <v>109</v>
      </c>
      <c r="F1188" s="8">
        <v>1889.53</v>
      </c>
      <c r="G1188" s="20">
        <v>40492</v>
      </c>
      <c r="H1188" s="8"/>
      <c r="I1188" s="20"/>
      <c r="J1188" s="21"/>
      <c r="K1188" s="12"/>
    </row>
    <row r="1189" spans="1:11" x14ac:dyDescent="0.2">
      <c r="A1189" s="39" t="s">
        <v>12</v>
      </c>
      <c r="B1189" s="8">
        <v>192</v>
      </c>
      <c r="C1189" s="16">
        <f t="shared" si="24"/>
        <v>40572</v>
      </c>
      <c r="D1189" s="8"/>
      <c r="E1189" s="20" t="s">
        <v>110</v>
      </c>
      <c r="F1189" s="8">
        <v>601</v>
      </c>
      <c r="G1189" s="20">
        <v>40284</v>
      </c>
      <c r="H1189" s="8"/>
      <c r="I1189" s="20"/>
      <c r="J1189" s="21"/>
      <c r="K1189" s="12"/>
    </row>
    <row r="1190" spans="1:11" x14ac:dyDescent="0.2">
      <c r="A1190" s="39" t="s">
        <v>12</v>
      </c>
      <c r="B1190" s="8"/>
      <c r="C1190" s="16" t="str">
        <f t="shared" si="24"/>
        <v/>
      </c>
      <c r="D1190" s="8"/>
      <c r="E1190" s="20" t="s">
        <v>110</v>
      </c>
      <c r="F1190" s="8">
        <v>40</v>
      </c>
      <c r="G1190" s="20">
        <v>40391</v>
      </c>
      <c r="H1190" s="8"/>
      <c r="I1190" s="20"/>
      <c r="J1190" s="21"/>
      <c r="K1190" s="12"/>
    </row>
    <row r="1191" spans="1:11" x14ac:dyDescent="0.2">
      <c r="A1191" s="39" t="s">
        <v>12</v>
      </c>
      <c r="B1191" s="8"/>
      <c r="C1191" s="16" t="str">
        <f t="shared" si="24"/>
        <v/>
      </c>
      <c r="D1191" s="8"/>
      <c r="E1191" s="20" t="s">
        <v>63</v>
      </c>
      <c r="F1191" s="8">
        <v>2200</v>
      </c>
      <c r="G1191" s="20">
        <v>663</v>
      </c>
      <c r="H1191" s="8"/>
      <c r="I1191" s="20"/>
      <c r="J1191" s="21"/>
      <c r="K1191" s="12"/>
    </row>
    <row r="1192" spans="1:11" x14ac:dyDescent="0.2">
      <c r="A1192" s="39" t="s">
        <v>12</v>
      </c>
      <c r="B1192" s="8"/>
      <c r="C1192" s="16" t="str">
        <f t="shared" si="24"/>
        <v/>
      </c>
      <c r="D1192" s="8"/>
      <c r="E1192" s="20"/>
      <c r="F1192" s="8"/>
      <c r="G1192" s="20"/>
      <c r="H1192" s="8"/>
      <c r="I1192" s="20"/>
      <c r="J1192" s="21"/>
      <c r="K1192" s="12"/>
    </row>
    <row r="1193" spans="1:11" x14ac:dyDescent="0.2">
      <c r="A1193" s="39" t="s">
        <v>12</v>
      </c>
      <c r="B1193" s="8"/>
      <c r="C1193" s="16" t="str">
        <f t="shared" si="24"/>
        <v/>
      </c>
      <c r="D1193" s="8"/>
      <c r="E1193" s="20"/>
      <c r="F1193" s="8"/>
      <c r="G1193" s="20"/>
      <c r="H1193" s="8"/>
      <c r="I1193" s="20"/>
      <c r="J1193" s="21"/>
      <c r="K1193" s="12"/>
    </row>
    <row r="1194" spans="1:11" x14ac:dyDescent="0.2">
      <c r="A1194" s="39" t="s">
        <v>12</v>
      </c>
      <c r="B1194" s="8"/>
      <c r="C1194" s="16" t="str">
        <f t="shared" si="24"/>
        <v/>
      </c>
      <c r="D1194" s="8"/>
      <c r="E1194" s="20"/>
      <c r="F1194" s="8"/>
      <c r="G1194" s="20"/>
      <c r="H1194" s="8"/>
      <c r="I1194" s="20"/>
      <c r="J1194" s="21"/>
      <c r="K1194" s="12"/>
    </row>
    <row r="1195" spans="1:11" x14ac:dyDescent="0.2">
      <c r="A1195" s="39" t="s">
        <v>12</v>
      </c>
      <c r="B1195" s="8"/>
      <c r="C1195" s="16" t="str">
        <f t="shared" si="24"/>
        <v/>
      </c>
      <c r="D1195" s="8"/>
      <c r="E1195" s="20"/>
      <c r="F1195" s="8"/>
      <c r="G1195" s="20"/>
      <c r="H1195" s="8"/>
      <c r="I1195" s="20"/>
      <c r="J1195" s="21"/>
      <c r="K1195" s="12"/>
    </row>
    <row r="1196" spans="1:11" x14ac:dyDescent="0.2">
      <c r="A1196" s="39" t="s">
        <v>12</v>
      </c>
      <c r="B1196" s="8"/>
      <c r="C1196" s="16" t="str">
        <f t="shared" si="24"/>
        <v/>
      </c>
      <c r="D1196" s="8"/>
      <c r="E1196" s="20"/>
      <c r="F1196" s="8"/>
      <c r="G1196" s="20"/>
      <c r="H1196" s="8"/>
      <c r="I1196" s="20"/>
      <c r="J1196" s="21"/>
      <c r="K1196" s="12"/>
    </row>
    <row r="1197" spans="1:11" x14ac:dyDescent="0.2">
      <c r="A1197" s="39" t="s">
        <v>12</v>
      </c>
      <c r="B1197" s="8"/>
      <c r="C1197" s="16" t="str">
        <f t="shared" si="24"/>
        <v/>
      </c>
      <c r="D1197" s="8"/>
      <c r="E1197" s="20"/>
      <c r="F1197" s="8"/>
      <c r="G1197" s="20"/>
      <c r="H1197" s="8"/>
      <c r="I1197" s="20"/>
      <c r="J1197" s="21"/>
      <c r="K1197" s="12"/>
    </row>
    <row r="1198" spans="1:11" x14ac:dyDescent="0.2">
      <c r="A1198" s="39" t="s">
        <v>12</v>
      </c>
      <c r="B1198" s="8"/>
      <c r="C1198" s="16" t="str">
        <f t="shared" si="24"/>
        <v/>
      </c>
      <c r="D1198" s="8"/>
      <c r="E1198" s="20"/>
      <c r="F1198" s="8"/>
      <c r="G1198" s="20"/>
      <c r="H1198" s="8"/>
      <c r="I1198" s="20"/>
      <c r="J1198" s="21"/>
      <c r="K1198" s="12"/>
    </row>
    <row r="1199" spans="1:11" x14ac:dyDescent="0.2">
      <c r="A1199" s="39" t="s">
        <v>12</v>
      </c>
      <c r="B1199" s="8"/>
      <c r="C1199" s="16" t="str">
        <f t="shared" si="24"/>
        <v/>
      </c>
      <c r="D1199" s="8"/>
      <c r="E1199" s="20"/>
      <c r="F1199" s="8"/>
      <c r="G1199" s="20"/>
      <c r="H1199" s="8"/>
      <c r="I1199" s="20"/>
      <c r="J1199" s="21"/>
      <c r="K1199" s="12"/>
    </row>
    <row r="1200" spans="1:11" x14ac:dyDescent="0.2">
      <c r="A1200" s="39" t="s">
        <v>12</v>
      </c>
      <c r="B1200" s="8"/>
      <c r="C1200" s="16" t="str">
        <f t="shared" si="24"/>
        <v/>
      </c>
      <c r="D1200" s="8"/>
      <c r="E1200" s="20"/>
      <c r="F1200" s="8"/>
      <c r="G1200" s="20"/>
      <c r="H1200" s="8"/>
      <c r="I1200" s="20"/>
      <c r="J1200" s="21"/>
      <c r="K1200" s="12"/>
    </row>
    <row r="1201" spans="1:11" x14ac:dyDescent="0.2">
      <c r="A1201" s="39" t="s">
        <v>12</v>
      </c>
      <c r="B1201" s="8"/>
      <c r="C1201" s="16" t="str">
        <f t="shared" si="24"/>
        <v/>
      </c>
      <c r="D1201" s="8"/>
      <c r="E1201" s="20"/>
      <c r="F1201" s="8"/>
      <c r="G1201" s="20"/>
      <c r="H1201" s="8"/>
      <c r="I1201" s="20"/>
      <c r="J1201" s="21"/>
      <c r="K1201" s="12"/>
    </row>
    <row r="1202" spans="1:11" x14ac:dyDescent="0.2">
      <c r="A1202" s="39" t="s">
        <v>12</v>
      </c>
      <c r="B1202" s="8"/>
      <c r="C1202" s="16" t="str">
        <f t="shared" si="24"/>
        <v/>
      </c>
      <c r="D1202" s="8"/>
      <c r="E1202" s="20"/>
      <c r="F1202" s="8"/>
      <c r="G1202" s="20"/>
      <c r="H1202" s="8"/>
      <c r="I1202" s="20"/>
      <c r="J1202" s="21"/>
      <c r="K1202" s="12"/>
    </row>
    <row r="1203" spans="1:11" x14ac:dyDescent="0.2">
      <c r="A1203" s="39" t="s">
        <v>12</v>
      </c>
      <c r="B1203" s="8"/>
      <c r="C1203" s="16" t="str">
        <f t="shared" si="24"/>
        <v/>
      </c>
      <c r="D1203" s="8"/>
      <c r="E1203" s="20"/>
      <c r="F1203" s="8"/>
      <c r="G1203" s="20"/>
      <c r="H1203" s="8"/>
      <c r="I1203" s="20"/>
      <c r="J1203" s="21"/>
      <c r="K1203" s="12"/>
    </row>
    <row r="1204" spans="1:11" x14ac:dyDescent="0.2">
      <c r="A1204" s="39" t="s">
        <v>12</v>
      </c>
      <c r="B1204" s="8"/>
      <c r="C1204" s="16" t="str">
        <f t="shared" si="24"/>
        <v/>
      </c>
      <c r="D1204" s="8"/>
      <c r="E1204" s="20"/>
      <c r="F1204" s="8"/>
      <c r="G1204" s="20"/>
      <c r="H1204" s="8"/>
      <c r="I1204" s="20"/>
      <c r="J1204" s="21"/>
      <c r="K1204" s="12"/>
    </row>
    <row r="1205" spans="1:11" x14ac:dyDescent="0.2">
      <c r="A1205" s="39" t="s">
        <v>12</v>
      </c>
      <c r="B1205" s="8"/>
      <c r="C1205" s="16" t="str">
        <f t="shared" si="24"/>
        <v/>
      </c>
      <c r="D1205" s="8"/>
      <c r="E1205" s="20"/>
      <c r="F1205" s="8"/>
      <c r="G1205" s="20"/>
      <c r="H1205" s="8"/>
      <c r="I1205" s="20"/>
      <c r="J1205" s="21"/>
      <c r="K1205" s="12"/>
    </row>
    <row r="1206" spans="1:11" x14ac:dyDescent="0.2">
      <c r="A1206" s="39" t="s">
        <v>12</v>
      </c>
      <c r="B1206" s="8"/>
      <c r="C1206" s="16" t="str">
        <f t="shared" si="24"/>
        <v/>
      </c>
      <c r="D1206" s="8"/>
      <c r="E1206" s="20"/>
      <c r="F1206" s="8"/>
      <c r="G1206" s="20"/>
      <c r="H1206" s="8"/>
      <c r="I1206" s="20"/>
      <c r="J1206" s="21"/>
      <c r="K1206" s="12"/>
    </row>
    <row r="1207" spans="1:11" x14ac:dyDescent="0.2">
      <c r="A1207" s="39" t="s">
        <v>12</v>
      </c>
      <c r="B1207" s="8"/>
      <c r="C1207" s="16" t="str">
        <f t="shared" si="24"/>
        <v/>
      </c>
      <c r="D1207" s="8"/>
      <c r="E1207" s="20"/>
      <c r="F1207" s="8"/>
      <c r="G1207" s="20"/>
      <c r="H1207" s="8"/>
      <c r="I1207" s="20"/>
      <c r="J1207" s="21"/>
      <c r="K1207" s="12"/>
    </row>
    <row r="1208" spans="1:11" x14ac:dyDescent="0.2">
      <c r="A1208" s="39" t="s">
        <v>12</v>
      </c>
      <c r="B1208" s="8"/>
      <c r="C1208" s="16" t="str">
        <f t="shared" si="24"/>
        <v/>
      </c>
      <c r="D1208" s="8"/>
      <c r="E1208" s="20"/>
      <c r="F1208" s="8"/>
      <c r="G1208" s="20"/>
      <c r="H1208" s="8"/>
      <c r="I1208" s="20"/>
      <c r="J1208" s="21"/>
      <c r="K1208" s="12"/>
    </row>
    <row r="1209" spans="1:11" x14ac:dyDescent="0.2">
      <c r="A1209" s="39" t="s">
        <v>12</v>
      </c>
      <c r="B1209" s="8"/>
      <c r="C1209" s="16" t="str">
        <f t="shared" si="24"/>
        <v/>
      </c>
      <c r="D1209" s="8"/>
      <c r="E1209" s="20"/>
      <c r="F1209" s="8"/>
      <c r="G1209" s="20"/>
      <c r="H1209" s="8"/>
      <c r="I1209" s="20"/>
      <c r="J1209" s="21"/>
      <c r="K1209" s="12"/>
    </row>
    <row r="1210" spans="1:11" x14ac:dyDescent="0.2">
      <c r="A1210" s="39" t="s">
        <v>12</v>
      </c>
      <c r="B1210" s="8"/>
      <c r="C1210" s="16" t="str">
        <f t="shared" si="24"/>
        <v/>
      </c>
      <c r="D1210" s="8"/>
      <c r="E1210" s="20"/>
      <c r="F1210" s="8"/>
      <c r="G1210" s="20"/>
      <c r="H1210" s="8"/>
      <c r="I1210" s="20"/>
      <c r="J1210" s="21"/>
      <c r="K1210" s="12"/>
    </row>
    <row r="1211" spans="1:11" x14ac:dyDescent="0.2">
      <c r="A1211" s="39" t="s">
        <v>12</v>
      </c>
      <c r="B1211" s="8"/>
      <c r="C1211" s="16" t="str">
        <f t="shared" si="24"/>
        <v/>
      </c>
      <c r="D1211" s="8"/>
      <c r="E1211" s="20"/>
      <c r="F1211" s="8"/>
      <c r="G1211" s="20"/>
      <c r="H1211" s="8"/>
      <c r="I1211" s="20"/>
      <c r="J1211" s="21"/>
      <c r="K1211" s="12"/>
    </row>
    <row r="1212" spans="1:11" x14ac:dyDescent="0.2">
      <c r="A1212" s="39" t="s">
        <v>12</v>
      </c>
      <c r="B1212" s="8"/>
      <c r="C1212" s="16" t="str">
        <f t="shared" si="24"/>
        <v/>
      </c>
      <c r="D1212" s="8"/>
      <c r="E1212" s="20"/>
      <c r="F1212" s="8"/>
      <c r="G1212" s="20"/>
      <c r="H1212" s="8"/>
      <c r="I1212" s="20"/>
      <c r="J1212" s="21"/>
      <c r="K1212" s="12"/>
    </row>
    <row r="1213" spans="1:11" x14ac:dyDescent="0.2">
      <c r="A1213" s="39" t="s">
        <v>12</v>
      </c>
      <c r="B1213" s="8"/>
      <c r="C1213" s="16" t="str">
        <f t="shared" si="24"/>
        <v/>
      </c>
      <c r="D1213" s="8"/>
      <c r="E1213" s="20"/>
      <c r="F1213" s="8"/>
      <c r="G1213" s="20"/>
      <c r="H1213" s="8"/>
      <c r="I1213" s="20"/>
      <c r="J1213" s="21"/>
      <c r="K1213" s="12"/>
    </row>
    <row r="1214" spans="1:11" ht="15.75" thickBot="1" x14ac:dyDescent="0.25">
      <c r="A1214" s="39" t="s">
        <v>12</v>
      </c>
      <c r="B1214" s="22"/>
      <c r="C1214" s="16" t="str">
        <f t="shared" si="24"/>
        <v/>
      </c>
      <c r="D1214" s="22"/>
      <c r="E1214" s="23"/>
      <c r="F1214" s="22"/>
      <c r="G1214" s="23"/>
      <c r="H1214" s="22"/>
      <c r="I1214" s="23"/>
      <c r="J1214" s="24"/>
      <c r="K1214" s="12"/>
    </row>
    <row r="1215" spans="1:11" x14ac:dyDescent="0.2">
      <c r="A1215" s="11"/>
      <c r="B1215" s="119">
        <f>SUMIF(A1182:A1214,$O$6,B1182:B1214)</f>
        <v>1505</v>
      </c>
      <c r="C1215" s="25"/>
      <c r="D1215" s="25"/>
      <c r="E1215" s="25"/>
      <c r="F1215" s="25"/>
      <c r="G1215" s="25"/>
      <c r="H1215" s="25"/>
      <c r="I1215" s="25"/>
      <c r="J1215" s="25"/>
      <c r="K1215" s="12"/>
    </row>
    <row r="1216" spans="1:11" ht="15.75" thickBot="1" x14ac:dyDescent="0.25">
      <c r="A1216" s="11"/>
      <c r="B1216" s="107"/>
      <c r="C1216" s="25"/>
      <c r="D1216" s="25"/>
      <c r="E1216" s="25"/>
      <c r="F1216" s="25"/>
      <c r="G1216" s="25"/>
      <c r="H1216" s="25"/>
      <c r="I1216" s="25"/>
      <c r="J1216" s="25"/>
      <c r="K1216" s="12"/>
    </row>
    <row r="1217" spans="1:11" ht="15.75" thickBot="1" x14ac:dyDescent="0.25">
      <c r="A1217" s="11"/>
      <c r="B1217" s="25"/>
      <c r="C1217" s="25"/>
      <c r="D1217" s="25"/>
      <c r="E1217" s="25"/>
      <c r="F1217" s="25"/>
      <c r="G1217" s="25"/>
      <c r="H1217" s="25"/>
      <c r="I1217" s="25"/>
      <c r="J1217" s="25"/>
      <c r="K1217" s="12"/>
    </row>
    <row r="1218" spans="1:11" ht="15.75" thickBot="1" x14ac:dyDescent="0.25">
      <c r="A1218" s="11"/>
      <c r="B1218" s="25"/>
      <c r="C1218" s="25"/>
      <c r="D1218" s="25"/>
      <c r="E1218" s="25"/>
      <c r="F1218" s="25"/>
      <c r="G1218" s="25"/>
      <c r="H1218" s="108" t="s">
        <v>20</v>
      </c>
      <c r="I1218" s="109"/>
      <c r="J1218" s="26"/>
      <c r="K1218" s="12"/>
    </row>
    <row r="1219" spans="1:11" ht="15.75" thickBot="1" x14ac:dyDescent="0.25">
      <c r="A1219" s="11"/>
      <c r="B1219" s="27" t="s">
        <v>3</v>
      </c>
      <c r="C1219" s="27" t="s">
        <v>5</v>
      </c>
      <c r="D1219" s="27" t="s">
        <v>21</v>
      </c>
      <c r="E1219" s="27" t="s">
        <v>22</v>
      </c>
      <c r="F1219" s="27" t="s">
        <v>23</v>
      </c>
      <c r="G1219" s="25"/>
      <c r="H1219" s="28" t="s">
        <v>24</v>
      </c>
      <c r="I1219" s="28">
        <f>I1175</f>
        <v>1995.7200000000012</v>
      </c>
      <c r="J1219" s="28"/>
      <c r="K1219" s="12"/>
    </row>
    <row r="1220" spans="1:11" ht="15.75" thickBot="1" x14ac:dyDescent="0.25">
      <c r="A1220" s="11"/>
      <c r="B1220" s="29">
        <f>B1215</f>
        <v>1505</v>
      </c>
      <c r="C1220" s="27">
        <f>SUM(F1182:F1214)</f>
        <v>12474.23</v>
      </c>
      <c r="D1220" s="27">
        <f>B1220+C1220</f>
        <v>13979.23</v>
      </c>
      <c r="E1220" s="27">
        <f>SUM(H1182:H1214)</f>
        <v>0</v>
      </c>
      <c r="F1220" s="30">
        <f>D1220-E1220</f>
        <v>13979.23</v>
      </c>
      <c r="G1220" s="25"/>
      <c r="H1220" s="31" t="s">
        <v>25</v>
      </c>
      <c r="I1220" s="31">
        <f>F1222</f>
        <v>13652.23</v>
      </c>
      <c r="J1220" s="31"/>
      <c r="K1220" s="12"/>
    </row>
    <row r="1221" spans="1:11" ht="15.75" thickBot="1" x14ac:dyDescent="0.25">
      <c r="A1221" s="11"/>
      <c r="B1221" s="27" t="s">
        <v>26</v>
      </c>
      <c r="C1221" s="27" t="s">
        <v>27</v>
      </c>
      <c r="D1221" s="27" t="s">
        <v>28</v>
      </c>
      <c r="E1221" s="27" t="s">
        <v>29</v>
      </c>
      <c r="F1221" s="27" t="s">
        <v>25</v>
      </c>
      <c r="G1221" s="25"/>
      <c r="H1221" s="31" t="s">
        <v>30</v>
      </c>
      <c r="I1221" s="31">
        <f>I1219+I1220</f>
        <v>15647.95</v>
      </c>
      <c r="J1221" s="31"/>
      <c r="K1221" s="12"/>
    </row>
    <row r="1222" spans="1:11" ht="15.75" thickBot="1" x14ac:dyDescent="0.25">
      <c r="A1222" s="11"/>
      <c r="B1222" s="29">
        <f>F1220</f>
        <v>13979.23</v>
      </c>
      <c r="C1222" s="32"/>
      <c r="D1222" s="32"/>
      <c r="E1222" s="32">
        <v>327</v>
      </c>
      <c r="F1222" s="30">
        <f>B1222-(C1222+D1222+E1222)</f>
        <v>13652.23</v>
      </c>
      <c r="G1222" s="25"/>
      <c r="H1222" s="31" t="s">
        <v>31</v>
      </c>
      <c r="I1222" s="33"/>
      <c r="J1222" s="33"/>
      <c r="K1222" s="12"/>
    </row>
    <row r="1223" spans="1:11" ht="15.75" thickBot="1" x14ac:dyDescent="0.25">
      <c r="A1223" s="11"/>
      <c r="B1223" s="25"/>
      <c r="C1223" s="25"/>
      <c r="D1223" s="25"/>
      <c r="E1223" s="25"/>
      <c r="F1223" s="25"/>
      <c r="G1223" s="25"/>
      <c r="H1223" s="34" t="s">
        <v>32</v>
      </c>
      <c r="I1223" s="34">
        <f>I1221-I1222</f>
        <v>15647.95</v>
      </c>
      <c r="J1223" s="35"/>
      <c r="K1223" s="12"/>
    </row>
    <row r="1224" spans="1:11" ht="15.75" thickBot="1" x14ac:dyDescent="0.25">
      <c r="A1224" s="11"/>
      <c r="B1224" s="25"/>
      <c r="C1224" s="25"/>
      <c r="D1224" s="25"/>
      <c r="E1224" s="25"/>
      <c r="F1224" s="25"/>
      <c r="G1224" s="25"/>
      <c r="H1224" s="27" t="s">
        <v>33</v>
      </c>
      <c r="I1224" s="36">
        <f>I1223</f>
        <v>15647.95</v>
      </c>
      <c r="J1224" s="25"/>
      <c r="K1224" s="12"/>
    </row>
    <row r="1225" spans="1:11" ht="15.75" thickBot="1" x14ac:dyDescent="0.25">
      <c r="A1225" s="37"/>
      <c r="B1225" s="38"/>
      <c r="C1225" s="38"/>
      <c r="D1225" s="38"/>
      <c r="E1225" s="38"/>
      <c r="F1225" s="38"/>
      <c r="G1225" s="38"/>
      <c r="H1225" s="38"/>
      <c r="I1225" s="38"/>
      <c r="J1225" s="38"/>
      <c r="K1225" s="30"/>
    </row>
    <row r="1226" spans="1:11" ht="15.75" thickBot="1" x14ac:dyDescent="0.25">
      <c r="A1226" s="1"/>
      <c r="B1226" s="2"/>
      <c r="C1226" s="2"/>
      <c r="D1226" s="2"/>
      <c r="E1226" s="2"/>
      <c r="F1226" s="2"/>
      <c r="G1226" s="2"/>
      <c r="H1226" s="2"/>
      <c r="I1226" s="2"/>
      <c r="J1226" s="2"/>
      <c r="K1226" s="2"/>
    </row>
    <row r="1227" spans="1:11" ht="15.75" thickBot="1" x14ac:dyDescent="0.25">
      <c r="A1227" s="4">
        <v>26</v>
      </c>
      <c r="B1227" s="5"/>
      <c r="C1227" s="5"/>
      <c r="D1227" s="5"/>
      <c r="E1227" s="5"/>
      <c r="F1227" s="5"/>
      <c r="G1227" s="5"/>
      <c r="H1227" s="5"/>
      <c r="I1227" s="5" t="s">
        <v>0</v>
      </c>
      <c r="J1227" s="6" t="s">
        <v>11</v>
      </c>
      <c r="K1227" s="7"/>
    </row>
    <row r="1228" spans="1:11" ht="15.75" thickBot="1" x14ac:dyDescent="0.25">
      <c r="A1228" s="8"/>
      <c r="B1228" s="9"/>
      <c r="C1228" s="9"/>
      <c r="D1228" s="9"/>
      <c r="E1228" s="9"/>
      <c r="F1228" s="9"/>
      <c r="G1228" s="9"/>
      <c r="H1228" s="9"/>
      <c r="I1228" s="9" t="s">
        <v>2</v>
      </c>
      <c r="J1228" s="10">
        <v>44227</v>
      </c>
      <c r="K1228" s="7"/>
    </row>
    <row r="1229" spans="1:11" x14ac:dyDescent="0.2">
      <c r="A1229" s="11"/>
      <c r="B1229" s="120" t="s">
        <v>3</v>
      </c>
      <c r="C1229" s="121"/>
      <c r="D1229" s="120" t="s">
        <v>4</v>
      </c>
      <c r="E1229" s="121"/>
      <c r="F1229" s="120" t="s">
        <v>5</v>
      </c>
      <c r="G1229" s="121"/>
      <c r="H1229" s="120" t="s">
        <v>6</v>
      </c>
      <c r="I1229" s="121"/>
      <c r="J1229" s="117" t="s">
        <v>7</v>
      </c>
      <c r="K1229" s="12"/>
    </row>
    <row r="1230" spans="1:11" ht="15.75" thickBot="1" x14ac:dyDescent="0.25">
      <c r="A1230" s="11"/>
      <c r="B1230" s="13" t="s">
        <v>8</v>
      </c>
      <c r="C1230" s="14" t="s">
        <v>9</v>
      </c>
      <c r="D1230" s="13" t="s">
        <v>8</v>
      </c>
      <c r="E1230" s="14" t="s">
        <v>9</v>
      </c>
      <c r="F1230" s="13" t="s">
        <v>8</v>
      </c>
      <c r="G1230" s="14" t="s">
        <v>10</v>
      </c>
      <c r="H1230" s="13" t="s">
        <v>8</v>
      </c>
      <c r="I1230" s="14" t="s">
        <v>10</v>
      </c>
      <c r="J1230" s="118"/>
      <c r="K1230" s="12"/>
    </row>
    <row r="1231" spans="1:11" x14ac:dyDescent="0.2">
      <c r="A1231" s="39" t="s">
        <v>14</v>
      </c>
      <c r="B1231" s="4">
        <v>2081.5</v>
      </c>
      <c r="C1231" s="49">
        <v>40573</v>
      </c>
      <c r="D1231" s="15" t="s">
        <v>111</v>
      </c>
      <c r="E1231" s="8" t="s">
        <v>84</v>
      </c>
      <c r="F1231" s="15">
        <v>3479</v>
      </c>
      <c r="G1231" s="17">
        <v>40414</v>
      </c>
      <c r="H1231" s="8">
        <v>3300</v>
      </c>
      <c r="I1231" s="46">
        <v>57</v>
      </c>
      <c r="J1231" s="18" t="s">
        <v>112</v>
      </c>
      <c r="K1231" s="12"/>
    </row>
    <row r="1232" spans="1:11" x14ac:dyDescent="0.2">
      <c r="A1232" s="39" t="s">
        <v>12</v>
      </c>
      <c r="B1232" s="8">
        <v>128</v>
      </c>
      <c r="C1232" s="16">
        <f t="shared" ref="C1232:C1263" si="25">IF(B1232&gt;0.005,C1231+1,"")</f>
        <v>40574</v>
      </c>
      <c r="D1232" s="8"/>
      <c r="E1232" s="8" t="s">
        <v>84</v>
      </c>
      <c r="F1232" s="8">
        <v>676</v>
      </c>
      <c r="G1232" s="20">
        <v>40417</v>
      </c>
      <c r="H1232" s="8"/>
      <c r="I1232" s="20"/>
      <c r="J1232" s="21"/>
      <c r="K1232" s="12"/>
    </row>
    <row r="1233" spans="1:11" x14ac:dyDescent="0.2">
      <c r="A1233" s="39" t="s">
        <v>14</v>
      </c>
      <c r="B1233" s="8">
        <v>6325</v>
      </c>
      <c r="C1233" s="16">
        <f t="shared" si="25"/>
        <v>40575</v>
      </c>
      <c r="D1233" s="8" t="s">
        <v>111</v>
      </c>
      <c r="E1233" s="20" t="s">
        <v>113</v>
      </c>
      <c r="F1233" s="8">
        <v>2000</v>
      </c>
      <c r="G1233" s="20"/>
      <c r="H1233" s="8"/>
      <c r="I1233" s="20"/>
      <c r="J1233" s="21"/>
      <c r="K1233" s="12"/>
    </row>
    <row r="1234" spans="1:11" x14ac:dyDescent="0.2">
      <c r="A1234" s="39" t="s">
        <v>12</v>
      </c>
      <c r="B1234" s="8">
        <v>83</v>
      </c>
      <c r="C1234" s="16">
        <f t="shared" si="25"/>
        <v>40576</v>
      </c>
      <c r="D1234" s="8"/>
      <c r="E1234" s="20" t="s">
        <v>114</v>
      </c>
      <c r="F1234" s="8">
        <v>1700</v>
      </c>
      <c r="G1234" s="20">
        <v>664</v>
      </c>
      <c r="H1234" s="8"/>
      <c r="I1234" s="20"/>
      <c r="J1234" s="21"/>
      <c r="K1234" s="12"/>
    </row>
    <row r="1235" spans="1:11" x14ac:dyDescent="0.2">
      <c r="A1235" s="39" t="s">
        <v>12</v>
      </c>
      <c r="B1235" s="8">
        <v>75</v>
      </c>
      <c r="C1235" s="16">
        <f t="shared" si="25"/>
        <v>40577</v>
      </c>
      <c r="D1235" s="8"/>
      <c r="E1235" s="20"/>
      <c r="F1235" s="8"/>
      <c r="G1235" s="20"/>
      <c r="H1235" s="8"/>
      <c r="I1235" s="20"/>
      <c r="J1235" s="21"/>
      <c r="K1235" s="12"/>
    </row>
    <row r="1236" spans="1:11" x14ac:dyDescent="0.2">
      <c r="A1236" s="39" t="s">
        <v>12</v>
      </c>
      <c r="B1236" s="8">
        <v>83.84</v>
      </c>
      <c r="C1236" s="16">
        <f t="shared" si="25"/>
        <v>40578</v>
      </c>
      <c r="D1236" s="8"/>
      <c r="E1236" s="20"/>
      <c r="F1236" s="8"/>
      <c r="G1236" s="20"/>
      <c r="H1236" s="8"/>
      <c r="I1236" s="20"/>
      <c r="J1236" s="21"/>
      <c r="K1236" s="12"/>
    </row>
    <row r="1237" spans="1:11" x14ac:dyDescent="0.2">
      <c r="A1237" s="39" t="s">
        <v>12</v>
      </c>
      <c r="B1237" s="8">
        <v>365</v>
      </c>
      <c r="C1237" s="16">
        <f t="shared" si="25"/>
        <v>40579</v>
      </c>
      <c r="D1237" s="8"/>
      <c r="E1237" s="20"/>
      <c r="F1237" s="8"/>
      <c r="G1237" s="20"/>
      <c r="H1237" s="8"/>
      <c r="I1237" s="20"/>
      <c r="J1237" s="21"/>
      <c r="K1237" s="12"/>
    </row>
    <row r="1238" spans="1:11" x14ac:dyDescent="0.2">
      <c r="A1238" s="39" t="s">
        <v>12</v>
      </c>
      <c r="B1238" s="8">
        <v>57</v>
      </c>
      <c r="C1238" s="16">
        <f t="shared" si="25"/>
        <v>40580</v>
      </c>
      <c r="D1238" s="8"/>
      <c r="E1238" s="20"/>
      <c r="F1238" s="8"/>
      <c r="G1238" s="20"/>
      <c r="H1238" s="8"/>
      <c r="I1238" s="20"/>
      <c r="J1238" s="21"/>
      <c r="K1238" s="12"/>
    </row>
    <row r="1239" spans="1:11" x14ac:dyDescent="0.2">
      <c r="A1239" s="39" t="s">
        <v>12</v>
      </c>
      <c r="B1239" s="8">
        <v>80</v>
      </c>
      <c r="C1239" s="16">
        <f t="shared" si="25"/>
        <v>40581</v>
      </c>
      <c r="D1239" s="8"/>
      <c r="E1239" s="20"/>
      <c r="F1239" s="8"/>
      <c r="G1239" s="20"/>
      <c r="H1239" s="8"/>
      <c r="I1239" s="20"/>
      <c r="J1239" s="21"/>
      <c r="K1239" s="12"/>
    </row>
    <row r="1240" spans="1:11" x14ac:dyDescent="0.2">
      <c r="A1240" s="39" t="s">
        <v>12</v>
      </c>
      <c r="B1240" s="8">
        <v>172</v>
      </c>
      <c r="C1240" s="16">
        <f t="shared" si="25"/>
        <v>40582</v>
      </c>
      <c r="D1240" s="8"/>
      <c r="E1240" s="20"/>
      <c r="F1240" s="8"/>
      <c r="G1240" s="20"/>
      <c r="H1240" s="8"/>
      <c r="I1240" s="20"/>
      <c r="J1240" s="21"/>
      <c r="K1240" s="12"/>
    </row>
    <row r="1241" spans="1:11" x14ac:dyDescent="0.2">
      <c r="A1241" s="39" t="s">
        <v>12</v>
      </c>
      <c r="B1241" s="8">
        <v>303.75</v>
      </c>
      <c r="C1241" s="16">
        <f t="shared" si="25"/>
        <v>40583</v>
      </c>
      <c r="D1241" s="8"/>
      <c r="E1241" s="20"/>
      <c r="F1241" s="8"/>
      <c r="G1241" s="20"/>
      <c r="H1241" s="8"/>
      <c r="I1241" s="20"/>
      <c r="J1241" s="21"/>
      <c r="K1241" s="12"/>
    </row>
    <row r="1242" spans="1:11" x14ac:dyDescent="0.2">
      <c r="A1242" s="39" t="s">
        <v>14</v>
      </c>
      <c r="B1242" s="8">
        <v>213</v>
      </c>
      <c r="C1242" s="16">
        <f t="shared" si="25"/>
        <v>40584</v>
      </c>
      <c r="D1242" s="8"/>
      <c r="E1242" s="20"/>
      <c r="F1242" s="8"/>
      <c r="G1242" s="20"/>
      <c r="H1242" s="8"/>
      <c r="I1242" s="20"/>
      <c r="J1242" s="21"/>
      <c r="K1242" s="12"/>
    </row>
    <row r="1243" spans="1:11" x14ac:dyDescent="0.2">
      <c r="A1243" s="39" t="s">
        <v>14</v>
      </c>
      <c r="B1243" s="8">
        <v>550</v>
      </c>
      <c r="C1243" s="16">
        <f t="shared" si="25"/>
        <v>40585</v>
      </c>
      <c r="D1243" s="8" t="s">
        <v>115</v>
      </c>
      <c r="E1243" s="20"/>
      <c r="F1243" s="8"/>
      <c r="G1243" s="20"/>
      <c r="H1243" s="8"/>
      <c r="I1243" s="20"/>
      <c r="J1243" s="21"/>
      <c r="K1243" s="12"/>
    </row>
    <row r="1244" spans="1:11" x14ac:dyDescent="0.2">
      <c r="A1244" s="39" t="s">
        <v>12</v>
      </c>
      <c r="B1244" s="8">
        <v>45</v>
      </c>
      <c r="C1244" s="16">
        <f t="shared" si="25"/>
        <v>40586</v>
      </c>
      <c r="D1244" s="8" t="s">
        <v>84</v>
      </c>
      <c r="E1244" s="20"/>
      <c r="F1244" s="8"/>
      <c r="G1244" s="20"/>
      <c r="H1244" s="8"/>
      <c r="I1244" s="20"/>
      <c r="J1244" s="21"/>
      <c r="K1244" s="12"/>
    </row>
    <row r="1245" spans="1:11" x14ac:dyDescent="0.2">
      <c r="A1245" s="39" t="s">
        <v>12</v>
      </c>
      <c r="B1245" s="8"/>
      <c r="C1245" s="16" t="str">
        <f t="shared" si="25"/>
        <v/>
      </c>
      <c r="D1245" s="8"/>
      <c r="E1245" s="20"/>
      <c r="F1245" s="8"/>
      <c r="G1245" s="20"/>
      <c r="H1245" s="8"/>
      <c r="I1245" s="20"/>
      <c r="J1245" s="21"/>
      <c r="K1245" s="12"/>
    </row>
    <row r="1246" spans="1:11" x14ac:dyDescent="0.2">
      <c r="A1246" s="39" t="s">
        <v>12</v>
      </c>
      <c r="B1246" s="8"/>
      <c r="C1246" s="16" t="str">
        <f t="shared" si="25"/>
        <v/>
      </c>
      <c r="D1246" s="8"/>
      <c r="E1246" s="20"/>
      <c r="F1246" s="8"/>
      <c r="G1246" s="20"/>
      <c r="H1246" s="8"/>
      <c r="I1246" s="20"/>
      <c r="J1246" s="21"/>
      <c r="K1246" s="12"/>
    </row>
    <row r="1247" spans="1:11" x14ac:dyDescent="0.2">
      <c r="A1247" s="39" t="s">
        <v>12</v>
      </c>
      <c r="B1247" s="8"/>
      <c r="C1247" s="16" t="str">
        <f t="shared" si="25"/>
        <v/>
      </c>
      <c r="D1247" s="8"/>
      <c r="E1247" s="20"/>
      <c r="F1247" s="8"/>
      <c r="G1247" s="20"/>
      <c r="H1247" s="8"/>
      <c r="I1247" s="20"/>
      <c r="J1247" s="21"/>
      <c r="K1247" s="12"/>
    </row>
    <row r="1248" spans="1:11" x14ac:dyDescent="0.2">
      <c r="A1248" s="39" t="s">
        <v>12</v>
      </c>
      <c r="B1248" s="8"/>
      <c r="C1248" s="16" t="str">
        <f t="shared" si="25"/>
        <v/>
      </c>
      <c r="D1248" s="8"/>
      <c r="E1248" s="20"/>
      <c r="F1248" s="8"/>
      <c r="G1248" s="20"/>
      <c r="H1248" s="8"/>
      <c r="I1248" s="20"/>
      <c r="J1248" s="21"/>
      <c r="K1248" s="12"/>
    </row>
    <row r="1249" spans="1:11" x14ac:dyDescent="0.2">
      <c r="A1249" s="39" t="s">
        <v>12</v>
      </c>
      <c r="B1249" s="8"/>
      <c r="C1249" s="16" t="str">
        <f t="shared" si="25"/>
        <v/>
      </c>
      <c r="D1249" s="8"/>
      <c r="E1249" s="20"/>
      <c r="F1249" s="8"/>
      <c r="G1249" s="20"/>
      <c r="H1249" s="8"/>
      <c r="I1249" s="20"/>
      <c r="J1249" s="21"/>
      <c r="K1249" s="12"/>
    </row>
    <row r="1250" spans="1:11" x14ac:dyDescent="0.2">
      <c r="A1250" s="39" t="s">
        <v>12</v>
      </c>
      <c r="B1250" s="8"/>
      <c r="C1250" s="16" t="str">
        <f t="shared" si="25"/>
        <v/>
      </c>
      <c r="D1250" s="8"/>
      <c r="E1250" s="20"/>
      <c r="F1250" s="8"/>
      <c r="G1250" s="20"/>
      <c r="H1250" s="8"/>
      <c r="I1250" s="20"/>
      <c r="J1250" s="21"/>
      <c r="K1250" s="12"/>
    </row>
    <row r="1251" spans="1:11" x14ac:dyDescent="0.2">
      <c r="A1251" s="39" t="s">
        <v>12</v>
      </c>
      <c r="B1251" s="8"/>
      <c r="C1251" s="16" t="str">
        <f t="shared" si="25"/>
        <v/>
      </c>
      <c r="D1251" s="8"/>
      <c r="E1251" s="20"/>
      <c r="F1251" s="8"/>
      <c r="G1251" s="20"/>
      <c r="H1251" s="8"/>
      <c r="I1251" s="20"/>
      <c r="J1251" s="21"/>
      <c r="K1251" s="12"/>
    </row>
    <row r="1252" spans="1:11" x14ac:dyDescent="0.2">
      <c r="A1252" s="39" t="s">
        <v>12</v>
      </c>
      <c r="B1252" s="8"/>
      <c r="C1252" s="16" t="str">
        <f t="shared" si="25"/>
        <v/>
      </c>
      <c r="D1252" s="8"/>
      <c r="E1252" s="20"/>
      <c r="F1252" s="8"/>
      <c r="G1252" s="20"/>
      <c r="H1252" s="8"/>
      <c r="I1252" s="20"/>
      <c r="J1252" s="21"/>
      <c r="K1252" s="12"/>
    </row>
    <row r="1253" spans="1:11" x14ac:dyDescent="0.2">
      <c r="A1253" s="39" t="s">
        <v>12</v>
      </c>
      <c r="B1253" s="8"/>
      <c r="C1253" s="16" t="str">
        <f t="shared" si="25"/>
        <v/>
      </c>
      <c r="D1253" s="8"/>
      <c r="E1253" s="20"/>
      <c r="F1253" s="8"/>
      <c r="G1253" s="20"/>
      <c r="H1253" s="8"/>
      <c r="I1253" s="20"/>
      <c r="J1253" s="21"/>
      <c r="K1253" s="12"/>
    </row>
    <row r="1254" spans="1:11" x14ac:dyDescent="0.2">
      <c r="A1254" s="39" t="s">
        <v>12</v>
      </c>
      <c r="B1254" s="8"/>
      <c r="C1254" s="16" t="str">
        <f t="shared" si="25"/>
        <v/>
      </c>
      <c r="D1254" s="8"/>
      <c r="E1254" s="20"/>
      <c r="F1254" s="8"/>
      <c r="G1254" s="20"/>
      <c r="H1254" s="8"/>
      <c r="I1254" s="20"/>
      <c r="J1254" s="21"/>
      <c r="K1254" s="12"/>
    </row>
    <row r="1255" spans="1:11" x14ac:dyDescent="0.2">
      <c r="A1255" s="39" t="s">
        <v>12</v>
      </c>
      <c r="B1255" s="8"/>
      <c r="C1255" s="16" t="str">
        <f t="shared" si="25"/>
        <v/>
      </c>
      <c r="D1255" s="8"/>
      <c r="E1255" s="20"/>
      <c r="F1255" s="8"/>
      <c r="G1255" s="20"/>
      <c r="H1255" s="8"/>
      <c r="I1255" s="20"/>
      <c r="J1255" s="21"/>
      <c r="K1255" s="12"/>
    </row>
    <row r="1256" spans="1:11" x14ac:dyDescent="0.2">
      <c r="A1256" s="39" t="s">
        <v>12</v>
      </c>
      <c r="B1256" s="8"/>
      <c r="C1256" s="16" t="str">
        <f t="shared" si="25"/>
        <v/>
      </c>
      <c r="D1256" s="8"/>
      <c r="E1256" s="20"/>
      <c r="F1256" s="8"/>
      <c r="G1256" s="20"/>
      <c r="H1256" s="8"/>
      <c r="I1256" s="20"/>
      <c r="J1256" s="21"/>
      <c r="K1256" s="12"/>
    </row>
    <row r="1257" spans="1:11" x14ac:dyDescent="0.2">
      <c r="A1257" s="39" t="s">
        <v>12</v>
      </c>
      <c r="B1257" s="8"/>
      <c r="C1257" s="16" t="str">
        <f t="shared" si="25"/>
        <v/>
      </c>
      <c r="D1257" s="8"/>
      <c r="E1257" s="20"/>
      <c r="F1257" s="8"/>
      <c r="G1257" s="20"/>
      <c r="H1257" s="8"/>
      <c r="I1257" s="20"/>
      <c r="J1257" s="21"/>
      <c r="K1257" s="12"/>
    </row>
    <row r="1258" spans="1:11" x14ac:dyDescent="0.2">
      <c r="A1258" s="39" t="s">
        <v>12</v>
      </c>
      <c r="B1258" s="8"/>
      <c r="C1258" s="16" t="str">
        <f t="shared" si="25"/>
        <v/>
      </c>
      <c r="D1258" s="8"/>
      <c r="E1258" s="20"/>
      <c r="F1258" s="8"/>
      <c r="G1258" s="20"/>
      <c r="H1258" s="8"/>
      <c r="I1258" s="20"/>
      <c r="J1258" s="21"/>
      <c r="K1258" s="12"/>
    </row>
    <row r="1259" spans="1:11" x14ac:dyDescent="0.2">
      <c r="A1259" s="39" t="s">
        <v>12</v>
      </c>
      <c r="B1259" s="8"/>
      <c r="C1259" s="16" t="str">
        <f t="shared" si="25"/>
        <v/>
      </c>
      <c r="D1259" s="8"/>
      <c r="E1259" s="20"/>
      <c r="F1259" s="8"/>
      <c r="G1259" s="20"/>
      <c r="H1259" s="8"/>
      <c r="I1259" s="20"/>
      <c r="J1259" s="21"/>
      <c r="K1259" s="12"/>
    </row>
    <row r="1260" spans="1:11" x14ac:dyDescent="0.2">
      <c r="A1260" s="39" t="s">
        <v>12</v>
      </c>
      <c r="B1260" s="8"/>
      <c r="C1260" s="16" t="str">
        <f t="shared" si="25"/>
        <v/>
      </c>
      <c r="D1260" s="8"/>
      <c r="E1260" s="20"/>
      <c r="F1260" s="8"/>
      <c r="G1260" s="20"/>
      <c r="H1260" s="8"/>
      <c r="I1260" s="20"/>
      <c r="J1260" s="21"/>
      <c r="K1260" s="12"/>
    </row>
    <row r="1261" spans="1:11" x14ac:dyDescent="0.2">
      <c r="A1261" s="39" t="s">
        <v>12</v>
      </c>
      <c r="B1261" s="8"/>
      <c r="C1261" s="16" t="str">
        <f t="shared" si="25"/>
        <v/>
      </c>
      <c r="D1261" s="8"/>
      <c r="E1261" s="20"/>
      <c r="F1261" s="8"/>
      <c r="G1261" s="20"/>
      <c r="H1261" s="8"/>
      <c r="I1261" s="20"/>
      <c r="J1261" s="21"/>
      <c r="K1261" s="12"/>
    </row>
    <row r="1262" spans="1:11" x14ac:dyDescent="0.2">
      <c r="A1262" s="39" t="s">
        <v>12</v>
      </c>
      <c r="B1262" s="8"/>
      <c r="C1262" s="16" t="str">
        <f t="shared" si="25"/>
        <v/>
      </c>
      <c r="D1262" s="8"/>
      <c r="E1262" s="20"/>
      <c r="F1262" s="8"/>
      <c r="G1262" s="20"/>
      <c r="H1262" s="8"/>
      <c r="I1262" s="20"/>
      <c r="J1262" s="21"/>
      <c r="K1262" s="12"/>
    </row>
    <row r="1263" spans="1:11" ht="15.75" thickBot="1" x14ac:dyDescent="0.25">
      <c r="A1263" s="39" t="s">
        <v>12</v>
      </c>
      <c r="B1263" s="22"/>
      <c r="C1263" s="50" t="str">
        <f t="shared" si="25"/>
        <v/>
      </c>
      <c r="D1263" s="22"/>
      <c r="E1263" s="23"/>
      <c r="F1263" s="22"/>
      <c r="G1263" s="23"/>
      <c r="H1263" s="22"/>
      <c r="I1263" s="23"/>
      <c r="J1263" s="24"/>
      <c r="K1263" s="12"/>
    </row>
    <row r="1264" spans="1:11" x14ac:dyDescent="0.2">
      <c r="A1264" s="11"/>
      <c r="B1264" s="106">
        <f>SUMIF(A1231:A1263,$O$6,B1231:B1263)</f>
        <v>1392.5900000000001</v>
      </c>
      <c r="C1264" s="25"/>
      <c r="D1264" s="25"/>
      <c r="E1264" s="25"/>
      <c r="F1264" s="25"/>
      <c r="G1264" s="25"/>
      <c r="H1264" s="25"/>
      <c r="I1264" s="25"/>
      <c r="J1264" s="25"/>
      <c r="K1264" s="12"/>
    </row>
    <row r="1265" spans="1:12" ht="15.75" thickBot="1" x14ac:dyDescent="0.25">
      <c r="A1265" s="11"/>
      <c r="B1265" s="107"/>
      <c r="C1265" s="25"/>
      <c r="D1265" s="25"/>
      <c r="E1265" s="25"/>
      <c r="F1265" s="25"/>
      <c r="G1265" s="25"/>
      <c r="H1265" s="25"/>
      <c r="I1265" s="25"/>
      <c r="J1265" s="25"/>
      <c r="K1265" s="12"/>
    </row>
    <row r="1266" spans="1:12" ht="15.75" thickBot="1" x14ac:dyDescent="0.25">
      <c r="A1266" s="11"/>
      <c r="B1266" s="25"/>
      <c r="C1266" s="25"/>
      <c r="D1266" s="25"/>
      <c r="E1266" s="25"/>
      <c r="F1266" s="25"/>
      <c r="G1266" s="25"/>
      <c r="H1266" s="25"/>
      <c r="I1266" s="25"/>
      <c r="J1266" s="25"/>
      <c r="K1266" s="12"/>
    </row>
    <row r="1267" spans="1:12" ht="15.75" thickBot="1" x14ac:dyDescent="0.25">
      <c r="A1267" s="11"/>
      <c r="B1267" s="25"/>
      <c r="C1267" s="25"/>
      <c r="D1267" s="25"/>
      <c r="E1267" s="25"/>
      <c r="F1267" s="25"/>
      <c r="G1267" s="25"/>
      <c r="H1267" s="108" t="s">
        <v>20</v>
      </c>
      <c r="I1267" s="109"/>
      <c r="J1267" s="26"/>
      <c r="K1267" s="12"/>
    </row>
    <row r="1268" spans="1:12" ht="15.75" thickBot="1" x14ac:dyDescent="0.25">
      <c r="A1268" s="11"/>
      <c r="B1268" s="27" t="s">
        <v>3</v>
      </c>
      <c r="C1268" s="27" t="s">
        <v>5</v>
      </c>
      <c r="D1268" s="27" t="s">
        <v>21</v>
      </c>
      <c r="E1268" s="27" t="s">
        <v>22</v>
      </c>
      <c r="F1268" s="27" t="s">
        <v>23</v>
      </c>
      <c r="G1268" s="25"/>
      <c r="H1268" s="28" t="s">
        <v>24</v>
      </c>
      <c r="I1268" s="28">
        <f>I1224</f>
        <v>15647.95</v>
      </c>
      <c r="J1268" s="28"/>
      <c r="K1268" s="12"/>
    </row>
    <row r="1269" spans="1:12" ht="15.75" thickBot="1" x14ac:dyDescent="0.25">
      <c r="A1269" s="11"/>
      <c r="B1269" s="29">
        <f>B1264</f>
        <v>1392.5900000000001</v>
      </c>
      <c r="C1269" s="27">
        <f>SUM(F1231:F1263)</f>
        <v>7855</v>
      </c>
      <c r="D1269" s="27">
        <f>B1269+C1269</f>
        <v>9247.59</v>
      </c>
      <c r="E1269" s="27">
        <f>SUM(H1231:H1263)</f>
        <v>3300</v>
      </c>
      <c r="F1269" s="30">
        <f>D1269-E1269</f>
        <v>5947.59</v>
      </c>
      <c r="G1269" s="25"/>
      <c r="H1269" s="31" t="s">
        <v>25</v>
      </c>
      <c r="I1269" s="31">
        <f>F1271</f>
        <v>1781</v>
      </c>
      <c r="J1269" s="31"/>
      <c r="K1269" s="12"/>
    </row>
    <row r="1270" spans="1:12" ht="15.75" thickBot="1" x14ac:dyDescent="0.25">
      <c r="A1270" s="11"/>
      <c r="B1270" s="27" t="s">
        <v>26</v>
      </c>
      <c r="C1270" s="27" t="s">
        <v>27</v>
      </c>
      <c r="D1270" s="27" t="s">
        <v>28</v>
      </c>
      <c r="E1270" s="27" t="s">
        <v>29</v>
      </c>
      <c r="F1270" s="27" t="s">
        <v>25</v>
      </c>
      <c r="G1270" s="25"/>
      <c r="H1270" s="31" t="s">
        <v>30</v>
      </c>
      <c r="I1270" s="31">
        <f>I1268+I1269</f>
        <v>17428.95</v>
      </c>
      <c r="J1270" s="31"/>
      <c r="K1270" s="12"/>
    </row>
    <row r="1271" spans="1:12" ht="15.75" thickBot="1" x14ac:dyDescent="0.25">
      <c r="A1271" s="11"/>
      <c r="B1271" s="29">
        <f>F1269</f>
        <v>5947.59</v>
      </c>
      <c r="C1271" s="32"/>
      <c r="D1271" s="32"/>
      <c r="E1271" s="32">
        <v>4166.59</v>
      </c>
      <c r="F1271" s="30">
        <f>B1271-(C1271+D1271+E1271)</f>
        <v>1781</v>
      </c>
      <c r="G1271" s="25"/>
      <c r="H1271" s="31" t="s">
        <v>31</v>
      </c>
      <c r="I1271" s="33">
        <v>14900</v>
      </c>
      <c r="J1271" s="33" t="s">
        <v>34</v>
      </c>
      <c r="K1271" s="12"/>
    </row>
    <row r="1272" spans="1:12" ht="15.75" thickBot="1" x14ac:dyDescent="0.25">
      <c r="A1272" s="11"/>
      <c r="B1272" s="25"/>
      <c r="C1272" s="25"/>
      <c r="D1272" s="25"/>
      <c r="E1272" s="25"/>
      <c r="F1272" s="25"/>
      <c r="G1272" s="25"/>
      <c r="H1272" s="34" t="s">
        <v>32</v>
      </c>
      <c r="I1272" s="34">
        <f>I1270-I1271</f>
        <v>2528.9500000000007</v>
      </c>
      <c r="J1272" s="35"/>
      <c r="K1272" s="12"/>
    </row>
    <row r="1273" spans="1:12" ht="15.75" thickBot="1" x14ac:dyDescent="0.25">
      <c r="A1273" s="11"/>
      <c r="B1273" s="25"/>
      <c r="C1273" s="25"/>
      <c r="D1273" s="25"/>
      <c r="E1273" s="25"/>
      <c r="F1273" s="25"/>
      <c r="G1273" s="25"/>
      <c r="H1273" s="27" t="s">
        <v>33</v>
      </c>
      <c r="I1273" s="36">
        <f>I1272</f>
        <v>2528.9500000000007</v>
      </c>
      <c r="J1273" s="25"/>
      <c r="K1273" s="12"/>
    </row>
    <row r="1274" spans="1:12" ht="15.75" thickBot="1" x14ac:dyDescent="0.25">
      <c r="A1274" s="37"/>
      <c r="B1274" s="38"/>
      <c r="C1274" s="38"/>
      <c r="D1274" s="38"/>
      <c r="E1274" s="38"/>
      <c r="F1274" s="38"/>
      <c r="G1274" s="38"/>
      <c r="H1274" s="38"/>
      <c r="I1274" s="38"/>
      <c r="J1274" s="38"/>
      <c r="K1274" s="30"/>
    </row>
    <row r="1275" spans="1:12" x14ac:dyDescent="0.2">
      <c r="B1275" s="110" t="s">
        <v>116</v>
      </c>
      <c r="C1275" s="110"/>
      <c r="D1275" s="110"/>
      <c r="E1275" s="110"/>
      <c r="F1275" s="110"/>
      <c r="G1275" s="110"/>
      <c r="H1275" s="110"/>
    </row>
    <row r="1276" spans="1:12" x14ac:dyDescent="0.2">
      <c r="B1276" s="111"/>
      <c r="C1276" s="111"/>
      <c r="D1276" s="111"/>
      <c r="E1276" s="111"/>
      <c r="F1276" s="111"/>
      <c r="G1276" s="111"/>
      <c r="H1276" s="111"/>
    </row>
    <row r="1277" spans="1:12" ht="15.75" thickBot="1" x14ac:dyDescent="0.25"/>
    <row r="1278" spans="1:12" ht="26.25" thickBot="1" x14ac:dyDescent="0.25">
      <c r="A1278" s="51" t="s">
        <v>117</v>
      </c>
      <c r="B1278" s="52" t="s">
        <v>3</v>
      </c>
      <c r="C1278" s="27" t="s">
        <v>118</v>
      </c>
      <c r="D1278" s="27" t="s">
        <v>119</v>
      </c>
      <c r="E1278" s="27" t="s">
        <v>120</v>
      </c>
      <c r="F1278" s="7" t="s">
        <v>121</v>
      </c>
      <c r="G1278" s="53" t="s">
        <v>122</v>
      </c>
      <c r="H1278" s="54" t="s">
        <v>123</v>
      </c>
      <c r="I1278" s="55" t="s">
        <v>121</v>
      </c>
      <c r="J1278" s="56" t="s">
        <v>4</v>
      </c>
      <c r="K1278" s="56" t="s">
        <v>9</v>
      </c>
      <c r="L1278" s="27" t="s">
        <v>124</v>
      </c>
    </row>
    <row r="1279" spans="1:12" x14ac:dyDescent="0.2">
      <c r="A1279" s="57">
        <v>1</v>
      </c>
      <c r="B1279" s="58">
        <f>B39</f>
        <v>6781.11</v>
      </c>
      <c r="C1279" s="59">
        <f>C44</f>
        <v>0</v>
      </c>
      <c r="D1279" s="59">
        <f>E44</f>
        <v>481</v>
      </c>
      <c r="E1279" s="60">
        <f>D46</f>
        <v>0</v>
      </c>
      <c r="F1279" s="61"/>
      <c r="G1279" s="62">
        <f>E46</f>
        <v>1111.6099999999999</v>
      </c>
      <c r="H1279" s="58">
        <f>I46</f>
        <v>9400</v>
      </c>
      <c r="I1279" s="61">
        <f>J46</f>
        <v>0</v>
      </c>
      <c r="J1279" s="62"/>
      <c r="K1279" s="49"/>
      <c r="L1279" s="63"/>
    </row>
    <row r="1280" spans="1:12" x14ac:dyDescent="0.2">
      <c r="A1280" s="64">
        <v>2</v>
      </c>
      <c r="B1280" s="65">
        <f>B88</f>
        <v>3810.1800000000003</v>
      </c>
      <c r="C1280" s="59">
        <f>C93</f>
        <v>1450</v>
      </c>
      <c r="D1280" s="59">
        <f>E93</f>
        <v>122</v>
      </c>
      <c r="E1280" s="60">
        <f>D95</f>
        <v>0</v>
      </c>
      <c r="F1280" s="33"/>
      <c r="G1280" s="66">
        <f>E95</f>
        <v>943</v>
      </c>
      <c r="H1280" s="65">
        <f>I95</f>
        <v>0</v>
      </c>
      <c r="I1280" s="33" t="s">
        <v>37</v>
      </c>
      <c r="J1280" s="66"/>
      <c r="K1280" s="19"/>
      <c r="L1280" s="20"/>
    </row>
    <row r="1281" spans="1:12" x14ac:dyDescent="0.2">
      <c r="A1281" s="64">
        <v>3</v>
      </c>
      <c r="B1281" s="65">
        <f>B137</f>
        <v>2451.71</v>
      </c>
      <c r="C1281" s="31">
        <f>C142</f>
        <v>1800</v>
      </c>
      <c r="D1281" s="31">
        <f>E142</f>
        <v>31</v>
      </c>
      <c r="E1281" s="60">
        <f>D144</f>
        <v>0</v>
      </c>
      <c r="F1281" s="33"/>
      <c r="G1281" s="66">
        <f>E144</f>
        <v>1714.71</v>
      </c>
      <c r="H1281" s="65">
        <f>I144</f>
        <v>0</v>
      </c>
      <c r="I1281" s="33" t="s">
        <v>37</v>
      </c>
      <c r="J1281" s="66"/>
      <c r="K1281" s="19"/>
      <c r="L1281" s="20"/>
    </row>
    <row r="1282" spans="1:12" x14ac:dyDescent="0.2">
      <c r="A1282" s="64">
        <v>4</v>
      </c>
      <c r="B1282" s="65">
        <f>B186</f>
        <v>2738.06</v>
      </c>
      <c r="C1282" s="31">
        <f>C191</f>
        <v>1700</v>
      </c>
      <c r="D1282" s="31">
        <f>E191</f>
        <v>0</v>
      </c>
      <c r="E1282" s="65">
        <f>D193</f>
        <v>0</v>
      </c>
      <c r="F1282" s="33"/>
      <c r="G1282" s="66">
        <f>E193</f>
        <v>2133.06</v>
      </c>
      <c r="H1282" s="65">
        <f>I193</f>
        <v>0</v>
      </c>
      <c r="I1282" s="33" t="s">
        <v>37</v>
      </c>
      <c r="J1282" s="66"/>
      <c r="K1282" s="19"/>
      <c r="L1282" s="20"/>
    </row>
    <row r="1283" spans="1:12" x14ac:dyDescent="0.2">
      <c r="A1283" s="64">
        <v>5</v>
      </c>
      <c r="B1283" s="65">
        <f>B235</f>
        <v>731.75</v>
      </c>
      <c r="C1283" s="31">
        <f>C240</f>
        <v>2550</v>
      </c>
      <c r="D1283" s="31">
        <f>E240</f>
        <v>525</v>
      </c>
      <c r="E1283" s="65">
        <f>D242</f>
        <v>0</v>
      </c>
      <c r="F1283" s="33"/>
      <c r="G1283" s="66">
        <f>E242</f>
        <v>487.75</v>
      </c>
      <c r="H1283" s="65">
        <f>I242</f>
        <v>0</v>
      </c>
      <c r="I1283" s="33" t="s">
        <v>37</v>
      </c>
      <c r="J1283" s="66"/>
      <c r="K1283" s="19"/>
      <c r="L1283" s="20"/>
    </row>
    <row r="1284" spans="1:12" x14ac:dyDescent="0.2">
      <c r="A1284" s="64">
        <v>6</v>
      </c>
      <c r="B1284" s="65">
        <f>B284</f>
        <v>2181.91</v>
      </c>
      <c r="C1284" s="31">
        <f>C289</f>
        <v>2922.5</v>
      </c>
      <c r="D1284" s="31">
        <f>E289</f>
        <v>1761.5</v>
      </c>
      <c r="E1284" s="65">
        <f>D291</f>
        <v>0</v>
      </c>
      <c r="F1284" s="33"/>
      <c r="G1284" s="66">
        <f>E291</f>
        <v>928.41</v>
      </c>
      <c r="H1284" s="65">
        <f>I291</f>
        <v>11500</v>
      </c>
      <c r="I1284" s="33" t="str">
        <f>J291</f>
        <v>الانماء</v>
      </c>
      <c r="J1284" s="66"/>
      <c r="K1284" s="19"/>
      <c r="L1284" s="20"/>
    </row>
    <row r="1285" spans="1:12" x14ac:dyDescent="0.2">
      <c r="A1285" s="64">
        <v>7</v>
      </c>
      <c r="B1285" s="65">
        <f>B333</f>
        <v>3770.75</v>
      </c>
      <c r="C1285" s="31">
        <f>C383</f>
        <v>0</v>
      </c>
      <c r="D1285" s="31">
        <f>E383</f>
        <v>0</v>
      </c>
      <c r="E1285" s="65">
        <f>D340</f>
        <v>0</v>
      </c>
      <c r="F1285" s="33"/>
      <c r="G1285" s="66">
        <f>E340</f>
        <v>1292.75</v>
      </c>
      <c r="H1285" s="65">
        <f>I340</f>
        <v>0</v>
      </c>
      <c r="I1285" s="33" t="s">
        <v>37</v>
      </c>
      <c r="J1285" s="66"/>
      <c r="K1285" s="19"/>
      <c r="L1285" s="20"/>
    </row>
    <row r="1286" spans="1:12" x14ac:dyDescent="0.2">
      <c r="A1286" s="64">
        <v>8</v>
      </c>
      <c r="B1286" s="65">
        <f>B382</f>
        <v>1812</v>
      </c>
      <c r="C1286" s="31">
        <f>C387</f>
        <v>13534</v>
      </c>
      <c r="D1286" s="31">
        <f>E387</f>
        <v>212</v>
      </c>
      <c r="E1286" s="65">
        <f>D389</f>
        <v>2534</v>
      </c>
      <c r="F1286" s="33"/>
      <c r="G1286" s="66">
        <f>E389</f>
        <v>318</v>
      </c>
      <c r="H1286" s="65">
        <f>I389</f>
        <v>0</v>
      </c>
      <c r="I1286" s="33" t="s">
        <v>37</v>
      </c>
      <c r="J1286" s="66"/>
      <c r="K1286" s="19"/>
      <c r="L1286" s="20"/>
    </row>
    <row r="1287" spans="1:12" x14ac:dyDescent="0.2">
      <c r="A1287" s="64">
        <v>9</v>
      </c>
      <c r="B1287" s="65">
        <f>B431</f>
        <v>8233.9699999999993</v>
      </c>
      <c r="C1287" s="31">
        <f>C436</f>
        <v>8270</v>
      </c>
      <c r="D1287" s="31">
        <f>E436</f>
        <v>851</v>
      </c>
      <c r="E1287" s="65">
        <f>D438</f>
        <v>1456.15</v>
      </c>
      <c r="F1287" s="33"/>
      <c r="G1287" s="66">
        <f>E438</f>
        <v>3761.32</v>
      </c>
      <c r="H1287" s="65">
        <f>I438</f>
        <v>25000</v>
      </c>
      <c r="I1287" s="33" t="str">
        <f>J438</f>
        <v>الأهلي</v>
      </c>
      <c r="J1287" s="66"/>
      <c r="K1287" s="19"/>
      <c r="L1287" s="20"/>
    </row>
    <row r="1288" spans="1:12" x14ac:dyDescent="0.2">
      <c r="A1288" s="64">
        <v>10</v>
      </c>
      <c r="B1288" s="65">
        <f>B480</f>
        <v>4968.1900000000005</v>
      </c>
      <c r="C1288" s="31">
        <f>C485</f>
        <v>3035.75</v>
      </c>
      <c r="D1288" s="31">
        <f>E485</f>
        <v>472</v>
      </c>
      <c r="E1288" s="65">
        <f>D487</f>
        <v>543.32000000000005</v>
      </c>
      <c r="F1288" s="33"/>
      <c r="G1288" s="66">
        <f>E487</f>
        <v>2130.12</v>
      </c>
      <c r="H1288" s="65">
        <f>I487</f>
        <v>0</v>
      </c>
      <c r="I1288" s="33" t="str">
        <f>J487</f>
        <v>لم يودع</v>
      </c>
      <c r="J1288" s="66"/>
      <c r="K1288" s="19"/>
      <c r="L1288" s="20"/>
    </row>
    <row r="1289" spans="1:12" x14ac:dyDescent="0.2">
      <c r="A1289" s="64">
        <v>11</v>
      </c>
      <c r="B1289" s="65">
        <f>B529</f>
        <v>1946.12</v>
      </c>
      <c r="C1289" s="31">
        <f>C534</f>
        <v>4299.96</v>
      </c>
      <c r="D1289" s="31">
        <f>E534</f>
        <v>1038</v>
      </c>
      <c r="E1289" s="65">
        <f>D536</f>
        <v>500</v>
      </c>
      <c r="F1289" s="33"/>
      <c r="G1289" s="66">
        <f>E536</f>
        <v>612.12</v>
      </c>
      <c r="H1289" s="65">
        <f>I536</f>
        <v>10650</v>
      </c>
      <c r="I1289" s="33" t="str">
        <f>J536</f>
        <v>الأهلي</v>
      </c>
      <c r="J1289" s="66"/>
      <c r="K1289" s="19"/>
      <c r="L1289" s="20"/>
    </row>
    <row r="1290" spans="1:12" x14ac:dyDescent="0.2">
      <c r="A1290" s="64">
        <v>12</v>
      </c>
      <c r="B1290" s="65">
        <f>B578</f>
        <v>3465.94</v>
      </c>
      <c r="C1290" s="31">
        <f>C583</f>
        <v>2447</v>
      </c>
      <c r="D1290" s="31">
        <f>E583</f>
        <v>2671</v>
      </c>
      <c r="E1290" s="65">
        <f>D585</f>
        <v>0</v>
      </c>
      <c r="F1290" s="33"/>
      <c r="G1290" s="66">
        <f>E585</f>
        <v>2895.87</v>
      </c>
      <c r="H1290" s="65">
        <f>I585</f>
        <v>0</v>
      </c>
      <c r="I1290" s="33" t="s">
        <v>37</v>
      </c>
      <c r="J1290" s="66"/>
      <c r="K1290" s="19"/>
      <c r="L1290" s="20"/>
    </row>
    <row r="1291" spans="1:12" x14ac:dyDescent="0.2">
      <c r="A1291" s="64">
        <v>13</v>
      </c>
      <c r="B1291" s="65">
        <f>B627</f>
        <v>2385.19</v>
      </c>
      <c r="C1291" s="31">
        <f>C632</f>
        <v>2115</v>
      </c>
      <c r="D1291" s="31">
        <f>E632</f>
        <v>425.5</v>
      </c>
      <c r="E1291" s="65">
        <f>D634</f>
        <v>0</v>
      </c>
      <c r="F1291" s="33"/>
      <c r="G1291" s="66">
        <f>E634</f>
        <v>1255.92</v>
      </c>
      <c r="H1291" s="65">
        <f>I634</f>
        <v>0</v>
      </c>
      <c r="I1291" s="33" t="s">
        <v>37</v>
      </c>
      <c r="J1291" s="66"/>
      <c r="K1291" s="19"/>
      <c r="L1291" s="20"/>
    </row>
    <row r="1292" spans="1:12" x14ac:dyDescent="0.2">
      <c r="A1292" s="64">
        <v>14</v>
      </c>
      <c r="B1292" s="65">
        <f>B676</f>
        <v>3309.4799999999996</v>
      </c>
      <c r="C1292" s="31">
        <f>C681</f>
        <v>3096</v>
      </c>
      <c r="D1292" s="31">
        <f>E681</f>
        <v>3124.5</v>
      </c>
      <c r="E1292" s="65">
        <f>D683</f>
        <v>0</v>
      </c>
      <c r="F1292" s="33"/>
      <c r="G1292" s="66">
        <f>E683</f>
        <v>1434.43</v>
      </c>
      <c r="H1292" s="65">
        <f>I683</f>
        <v>0</v>
      </c>
      <c r="I1292" s="33" t="str">
        <f>J683</f>
        <v>لم يودع</v>
      </c>
      <c r="J1292" s="66"/>
      <c r="K1292" s="19"/>
      <c r="L1292" s="20"/>
    </row>
    <row r="1293" spans="1:12" x14ac:dyDescent="0.2">
      <c r="A1293" s="64">
        <v>15</v>
      </c>
      <c r="B1293" s="65">
        <f>B725</f>
        <v>7169.09</v>
      </c>
      <c r="C1293" s="31">
        <f>C730</f>
        <v>2504</v>
      </c>
      <c r="D1293" s="31">
        <f>E730</f>
        <v>1203</v>
      </c>
      <c r="E1293" s="65">
        <f>D732</f>
        <v>0</v>
      </c>
      <c r="F1293" s="33"/>
      <c r="G1293" s="66">
        <f>E732</f>
        <v>4263.1899999999996</v>
      </c>
      <c r="H1293" s="65">
        <f>I732</f>
        <v>5750</v>
      </c>
      <c r="I1293" s="33" t="str">
        <f>J732</f>
        <v>الأهلي</v>
      </c>
      <c r="J1293" s="66"/>
      <c r="K1293" s="19"/>
      <c r="L1293" s="20"/>
    </row>
    <row r="1294" spans="1:12" x14ac:dyDescent="0.2">
      <c r="A1294" s="64">
        <v>16</v>
      </c>
      <c r="B1294" s="65">
        <f>B774</f>
        <v>9348.7999999999993</v>
      </c>
      <c r="C1294" s="31">
        <f>C779</f>
        <v>1615</v>
      </c>
      <c r="D1294" s="31">
        <f>E779</f>
        <v>935</v>
      </c>
      <c r="E1294" s="65">
        <f>D781</f>
        <v>0</v>
      </c>
      <c r="F1294" s="33"/>
      <c r="G1294" s="66">
        <f>E781</f>
        <v>5500.3</v>
      </c>
      <c r="H1294" s="65">
        <f>I781</f>
        <v>7000</v>
      </c>
      <c r="I1294" s="33" t="str">
        <f>J781</f>
        <v>الأهلي</v>
      </c>
      <c r="J1294" s="66"/>
      <c r="K1294" s="19"/>
      <c r="L1294" s="20"/>
    </row>
    <row r="1295" spans="1:12" x14ac:dyDescent="0.2">
      <c r="A1295" s="64">
        <v>17</v>
      </c>
      <c r="B1295" s="65">
        <f>B823</f>
        <v>4307.1100000000006</v>
      </c>
      <c r="C1295" s="31">
        <f>C828</f>
        <v>11871</v>
      </c>
      <c r="D1295" s="31">
        <f>E828</f>
        <v>1975</v>
      </c>
      <c r="E1295" s="65">
        <f>D830</f>
        <v>0</v>
      </c>
      <c r="F1295" s="33"/>
      <c r="G1295" s="66">
        <f>E830</f>
        <v>1422.61</v>
      </c>
      <c r="H1295" s="65">
        <f>I830</f>
        <v>14000</v>
      </c>
      <c r="I1295" s="33" t="str">
        <f>J830</f>
        <v>الانماء</v>
      </c>
      <c r="J1295" s="66"/>
      <c r="K1295" s="19"/>
      <c r="L1295" s="20"/>
    </row>
    <row r="1296" spans="1:12" x14ac:dyDescent="0.2">
      <c r="A1296" s="64">
        <v>18</v>
      </c>
      <c r="B1296" s="65">
        <f>B872</f>
        <v>12662.77</v>
      </c>
      <c r="C1296" s="31">
        <f>C877</f>
        <v>2543.3000000000002</v>
      </c>
      <c r="D1296" s="31">
        <f>E877</f>
        <v>633</v>
      </c>
      <c r="E1296" s="65">
        <f>D879</f>
        <v>743.3</v>
      </c>
      <c r="F1296" s="33"/>
      <c r="G1296" s="66">
        <f>E879</f>
        <v>313.77</v>
      </c>
      <c r="H1296" s="65">
        <f>I879</f>
        <v>13000</v>
      </c>
      <c r="I1296" s="33" t="str">
        <f>J879</f>
        <v>الأهلي</v>
      </c>
      <c r="J1296" s="66"/>
      <c r="K1296" s="19"/>
      <c r="L1296" s="20"/>
    </row>
    <row r="1297" spans="1:12" x14ac:dyDescent="0.2">
      <c r="A1297" s="64">
        <v>19</v>
      </c>
      <c r="B1297" s="65">
        <f>B921</f>
        <v>3374.35</v>
      </c>
      <c r="C1297" s="31">
        <f>C926</f>
        <v>0</v>
      </c>
      <c r="D1297" s="31">
        <f>E926</f>
        <v>83</v>
      </c>
      <c r="E1297" s="65">
        <f>D928</f>
        <v>0</v>
      </c>
      <c r="F1297" s="33"/>
      <c r="G1297" s="66">
        <f>E928</f>
        <v>1468.9</v>
      </c>
      <c r="H1297" s="65">
        <f>I928</f>
        <v>0</v>
      </c>
      <c r="I1297" s="33" t="s">
        <v>37</v>
      </c>
      <c r="J1297" s="66"/>
      <c r="K1297" s="19"/>
      <c r="L1297" s="20"/>
    </row>
    <row r="1298" spans="1:12" x14ac:dyDescent="0.2">
      <c r="A1298" s="64">
        <v>20</v>
      </c>
      <c r="B1298" s="65">
        <f>B970</f>
        <v>2174.5300000000002</v>
      </c>
      <c r="C1298" s="31">
        <f>C975</f>
        <v>15682.26</v>
      </c>
      <c r="D1298" s="31">
        <f>E975</f>
        <v>446</v>
      </c>
      <c r="E1298" s="65">
        <f>D977</f>
        <v>11882.26</v>
      </c>
      <c r="F1298" s="33"/>
      <c r="G1298" s="66">
        <f>E977</f>
        <v>1544.53</v>
      </c>
      <c r="H1298" s="65">
        <f>I977</f>
        <v>0</v>
      </c>
      <c r="I1298" s="33" t="s">
        <v>37</v>
      </c>
      <c r="J1298" s="66"/>
      <c r="K1298" s="19"/>
      <c r="L1298" s="20"/>
    </row>
    <row r="1299" spans="1:12" x14ac:dyDescent="0.2">
      <c r="A1299" s="64">
        <v>21</v>
      </c>
      <c r="B1299" s="65">
        <f>B1019</f>
        <v>4355.32</v>
      </c>
      <c r="C1299" s="31">
        <f>C1024</f>
        <v>2765.75</v>
      </c>
      <c r="D1299" s="31">
        <f>E1024</f>
        <v>0</v>
      </c>
      <c r="E1299" s="65">
        <f>D1026</f>
        <v>0</v>
      </c>
      <c r="F1299" s="33"/>
      <c r="G1299" s="66">
        <f>E1026</f>
        <v>2865.32</v>
      </c>
      <c r="H1299" s="65">
        <f>I1026</f>
        <v>0</v>
      </c>
      <c r="I1299" s="33" t="s">
        <v>37</v>
      </c>
      <c r="J1299" s="66"/>
      <c r="K1299" s="19"/>
      <c r="L1299" s="20"/>
    </row>
    <row r="1300" spans="1:12" x14ac:dyDescent="0.2">
      <c r="A1300" s="64">
        <v>22</v>
      </c>
      <c r="B1300" s="65">
        <f>B1068</f>
        <v>4759.92</v>
      </c>
      <c r="C1300" s="31">
        <f>C1073</f>
        <v>5572</v>
      </c>
      <c r="D1300" s="31">
        <f>E1073</f>
        <v>615</v>
      </c>
      <c r="E1300" s="65">
        <f>D1075</f>
        <v>0</v>
      </c>
      <c r="F1300" s="33"/>
      <c r="G1300" s="66">
        <f>E1075</f>
        <v>2893.69</v>
      </c>
      <c r="H1300" s="65">
        <f>I1075</f>
        <v>17200</v>
      </c>
      <c r="I1300" s="33" t="str">
        <f>J1075</f>
        <v>الانماء</v>
      </c>
      <c r="J1300" s="66"/>
      <c r="K1300" s="19"/>
      <c r="L1300" s="20"/>
    </row>
    <row r="1301" spans="1:12" x14ac:dyDescent="0.2">
      <c r="A1301" s="64">
        <v>23</v>
      </c>
      <c r="B1301" s="65">
        <f>B1117</f>
        <v>8756.02</v>
      </c>
      <c r="C1301" s="31">
        <f>C1122</f>
        <v>3686.16</v>
      </c>
      <c r="D1301" s="31">
        <f>E1122</f>
        <v>407</v>
      </c>
      <c r="E1301" s="65">
        <f>D1124</f>
        <v>2484</v>
      </c>
      <c r="F1301" s="33"/>
      <c r="G1301" s="66">
        <f>E1124</f>
        <v>4408.5200000000004</v>
      </c>
      <c r="H1301" s="65">
        <f>I1124</f>
        <v>0</v>
      </c>
      <c r="I1301" s="33" t="s">
        <v>37</v>
      </c>
      <c r="J1301" s="66"/>
      <c r="K1301" s="19"/>
      <c r="L1301" s="20"/>
    </row>
    <row r="1302" spans="1:12" x14ac:dyDescent="0.2">
      <c r="A1302" s="64">
        <v>24</v>
      </c>
      <c r="B1302" s="65">
        <f>B1166</f>
        <v>2172.96</v>
      </c>
      <c r="C1302" s="31">
        <f>C1171</f>
        <v>1350</v>
      </c>
      <c r="D1302" s="31">
        <f>E1171</f>
        <v>1831.5</v>
      </c>
      <c r="E1302" s="65">
        <f>D1173</f>
        <v>0</v>
      </c>
      <c r="F1302" s="33"/>
      <c r="G1302" s="66">
        <f>E1173</f>
        <v>529.1</v>
      </c>
      <c r="H1302" s="65">
        <f>I1173</f>
        <v>5150</v>
      </c>
      <c r="I1302" s="33" t="str">
        <f>J1173</f>
        <v>الانماء</v>
      </c>
      <c r="J1302" s="66"/>
      <c r="K1302" s="19"/>
      <c r="L1302" s="20"/>
    </row>
    <row r="1303" spans="1:12" x14ac:dyDescent="0.2">
      <c r="A1303" s="64">
        <v>25</v>
      </c>
      <c r="B1303" s="65">
        <f>B1215</f>
        <v>1505</v>
      </c>
      <c r="C1303" s="31">
        <f>C1220</f>
        <v>12474.23</v>
      </c>
      <c r="D1303" s="31">
        <f>E1220</f>
        <v>0</v>
      </c>
      <c r="E1303" s="65">
        <f>D1222</f>
        <v>0</v>
      </c>
      <c r="F1303" s="33"/>
      <c r="G1303" s="66">
        <f>E1222</f>
        <v>327</v>
      </c>
      <c r="H1303" s="65">
        <f>I1222</f>
        <v>0</v>
      </c>
      <c r="I1303" s="33" t="s">
        <v>37</v>
      </c>
      <c r="J1303" s="66"/>
      <c r="K1303" s="19"/>
      <c r="L1303" s="20"/>
    </row>
    <row r="1304" spans="1:12" ht="15.75" thickBot="1" x14ac:dyDescent="0.25">
      <c r="A1304" s="67">
        <v>26</v>
      </c>
      <c r="B1304" s="68">
        <f>B1264</f>
        <v>1392.5900000000001</v>
      </c>
      <c r="C1304" s="35">
        <f>C1269</f>
        <v>7855</v>
      </c>
      <c r="D1304" s="35">
        <f>E1269</f>
        <v>3300</v>
      </c>
      <c r="E1304" s="68">
        <f>D1271</f>
        <v>0</v>
      </c>
      <c r="F1304" s="69"/>
      <c r="G1304" s="70">
        <f>E1271</f>
        <v>4166.59</v>
      </c>
      <c r="H1304" s="68">
        <f>I1271</f>
        <v>14900</v>
      </c>
      <c r="I1304" s="69" t="str">
        <f>J1271</f>
        <v>الانماء</v>
      </c>
      <c r="J1304" s="70"/>
      <c r="K1304" s="14"/>
      <c r="L1304" s="23"/>
    </row>
    <row r="1305" spans="1:12" x14ac:dyDescent="0.2">
      <c r="A1305" s="39" t="s">
        <v>125</v>
      </c>
      <c r="B1305" s="3">
        <f>SUM(B1279:B1304)</f>
        <v>110564.82000000002</v>
      </c>
      <c r="C1305" s="3">
        <f>SUM(C1280:C1304)</f>
        <v>115138.90999999999</v>
      </c>
      <c r="D1305" s="3">
        <f>SUM(D1280:D1304)</f>
        <v>22662</v>
      </c>
      <c r="E1305" s="3">
        <f>SUM(E1279:E1304)</f>
        <v>20143.03</v>
      </c>
      <c r="G1305" s="3">
        <f>SUM(G1279:G1304)</f>
        <v>50722.59</v>
      </c>
      <c r="H1305" s="3">
        <f>SUM(H1279:H1304)</f>
        <v>133550</v>
      </c>
    </row>
    <row r="1306" spans="1:12" ht="15.75" thickBot="1" x14ac:dyDescent="0.25"/>
    <row r="1307" spans="1:12" ht="15.75" thickBot="1" x14ac:dyDescent="0.25">
      <c r="A1307" s="112" t="s">
        <v>126</v>
      </c>
      <c r="B1307" s="113"/>
      <c r="C1307" s="114"/>
      <c r="E1307" s="108" t="s">
        <v>127</v>
      </c>
      <c r="F1307" s="115"/>
      <c r="G1307" s="109"/>
    </row>
    <row r="1308" spans="1:12" ht="15.75" thickBot="1" x14ac:dyDescent="0.25">
      <c r="A1308" s="32" t="s">
        <v>128</v>
      </c>
      <c r="B1308" s="27">
        <f>B1305</f>
        <v>110564.82000000002</v>
      </c>
      <c r="C1308" s="98">
        <f>B1308+B1309-B1310</f>
        <v>203041.73</v>
      </c>
      <c r="E1308" s="27" t="s">
        <v>129</v>
      </c>
      <c r="F1308" s="27">
        <f>E1305</f>
        <v>20143.03</v>
      </c>
      <c r="G1308" s="101">
        <f>F1308+F1309+F1310</f>
        <v>204415.62</v>
      </c>
    </row>
    <row r="1309" spans="1:12" ht="15.75" thickBot="1" x14ac:dyDescent="0.25">
      <c r="A1309" s="32" t="s">
        <v>130</v>
      </c>
      <c r="B1309" s="27">
        <f>C1305</f>
        <v>115138.90999999999</v>
      </c>
      <c r="C1309" s="99"/>
      <c r="E1309" s="27" t="s">
        <v>131</v>
      </c>
      <c r="F1309" s="27">
        <f>G1305</f>
        <v>50722.59</v>
      </c>
      <c r="G1309" s="102"/>
      <c r="H1309" s="71">
        <f>G1308-F1314</f>
        <v>144739.91</v>
      </c>
      <c r="I1309" s="116">
        <f>H1309+H1313</f>
        <v>234477.02000000002</v>
      </c>
    </row>
    <row r="1310" spans="1:12" ht="15.75" thickBot="1" x14ac:dyDescent="0.25">
      <c r="A1310" s="32" t="s">
        <v>6</v>
      </c>
      <c r="B1310" s="27">
        <f>D1305</f>
        <v>22662</v>
      </c>
      <c r="C1310" s="100"/>
      <c r="E1310" s="27" t="s">
        <v>132</v>
      </c>
      <c r="F1310" s="27">
        <f>H1305</f>
        <v>133550</v>
      </c>
      <c r="G1310" s="103"/>
      <c r="I1310" s="116"/>
    </row>
    <row r="1311" spans="1:12" ht="15.75" thickBot="1" x14ac:dyDescent="0.25">
      <c r="A1311" s="112" t="s">
        <v>133</v>
      </c>
      <c r="B1311" s="113"/>
      <c r="C1311" s="114"/>
      <c r="E1311" s="108" t="s">
        <v>134</v>
      </c>
      <c r="F1311" s="115"/>
      <c r="G1311" s="109"/>
      <c r="I1311" s="116"/>
    </row>
    <row r="1312" spans="1:12" ht="15.75" thickBot="1" x14ac:dyDescent="0.25">
      <c r="A1312" s="32" t="s">
        <v>128</v>
      </c>
      <c r="B1312" s="27">
        <f>'[1]يناير 21-JAN 21'!$B$1305</f>
        <v>91477.06</v>
      </c>
      <c r="C1312" s="98">
        <f>B1312+B1313-B1314</f>
        <v>89790.73000000001</v>
      </c>
      <c r="E1312" s="27" t="s">
        <v>129</v>
      </c>
      <c r="F1312" s="27">
        <f>'[1]يناير 21-JAN 21'!$E$1305</f>
        <v>0</v>
      </c>
      <c r="G1312" s="101">
        <f>F1312+F1313+F1314</f>
        <v>89098.15</v>
      </c>
      <c r="I1312" s="116"/>
    </row>
    <row r="1313" spans="1:13" ht="15.75" thickBot="1" x14ac:dyDescent="0.25">
      <c r="A1313" s="32" t="s">
        <v>130</v>
      </c>
      <c r="B1313" s="27">
        <f>'[1]يناير 21-JAN 21'!$C$1305</f>
        <v>638.96</v>
      </c>
      <c r="C1313" s="99"/>
      <c r="E1313" s="27" t="s">
        <v>131</v>
      </c>
      <c r="F1313" s="27">
        <f>'[1]يناير 21-JAN 21'!$G$1305</f>
        <v>29422.439999999995</v>
      </c>
      <c r="G1313" s="102"/>
      <c r="H1313" s="71">
        <f>G1312+B1313</f>
        <v>89737.11</v>
      </c>
      <c r="I1313" s="116"/>
    </row>
    <row r="1314" spans="1:13" ht="15.75" thickBot="1" x14ac:dyDescent="0.25">
      <c r="A1314" s="32" t="s">
        <v>6</v>
      </c>
      <c r="B1314" s="27">
        <f>'[1]يناير 21-JAN 21'!$D$1305</f>
        <v>2325.29</v>
      </c>
      <c r="C1314" s="100"/>
      <c r="E1314" s="27" t="s">
        <v>132</v>
      </c>
      <c r="F1314" s="27">
        <f>'[1]يناير 21-JAN 21'!$H$1305</f>
        <v>59675.71</v>
      </c>
      <c r="G1314" s="103"/>
    </row>
    <row r="1317" spans="1:13" x14ac:dyDescent="0.2">
      <c r="F1317" s="3">
        <f>F1308+F1309+F1310+F1313</f>
        <v>233838.06</v>
      </c>
    </row>
    <row r="1319" spans="1:13" x14ac:dyDescent="0.2">
      <c r="F1319" s="3">
        <f>B1309-F1314</f>
        <v>55463.19999999999</v>
      </c>
    </row>
    <row r="1320" spans="1:13" x14ac:dyDescent="0.2">
      <c r="F1320" s="3">
        <f>F1319+B1308</f>
        <v>166028.02000000002</v>
      </c>
    </row>
    <row r="1321" spans="1:13" x14ac:dyDescent="0.2">
      <c r="F1321" s="3">
        <f>F1320-B1310</f>
        <v>143366.02000000002</v>
      </c>
    </row>
    <row r="1322" spans="1:13" x14ac:dyDescent="0.2">
      <c r="F1322" s="3">
        <f>F1321+F1309</f>
        <v>194088.61000000002</v>
      </c>
    </row>
    <row r="1323" spans="1:13" ht="15.75" thickBot="1" x14ac:dyDescent="0.25">
      <c r="C1323" s="104" t="s">
        <v>135</v>
      </c>
      <c r="D1323" s="104"/>
      <c r="E1323" s="104"/>
      <c r="F1323" s="104"/>
      <c r="G1323" s="104"/>
      <c r="H1323" s="104"/>
      <c r="I1323" s="105" t="s">
        <v>184</v>
      </c>
      <c r="J1323" s="105"/>
      <c r="K1323" s="105"/>
      <c r="L1323" s="105"/>
      <c r="M1323" s="105"/>
    </row>
    <row r="1324" spans="1:13" x14ac:dyDescent="0.2">
      <c r="C1324" s="72"/>
      <c r="D1324" s="72" t="s">
        <v>8</v>
      </c>
      <c r="E1324" s="72" t="s">
        <v>9</v>
      </c>
      <c r="F1324" s="72" t="s">
        <v>136</v>
      </c>
      <c r="G1324" s="72" t="s">
        <v>137</v>
      </c>
      <c r="H1324" s="72" t="s">
        <v>8</v>
      </c>
      <c r="I1324" s="89" t="s">
        <v>8</v>
      </c>
      <c r="J1324" s="89" t="s">
        <v>9</v>
      </c>
      <c r="K1324" s="89" t="s">
        <v>136</v>
      </c>
      <c r="L1324" s="90" t="s">
        <v>137</v>
      </c>
      <c r="M1324" s="90" t="s">
        <v>8</v>
      </c>
    </row>
    <row r="1325" spans="1:13" x14ac:dyDescent="0.2">
      <c r="C1325" s="72" t="s">
        <v>14</v>
      </c>
      <c r="D1325" s="72">
        <f t="array" ref="D1325">IF(ROWS($D$1325:D1325)&gt;COUNTIF($A$5:$A$1325,$C$1325),"",INDEX(B$5:B$1325,SMALL(IF($A$5:$A$1325&lt;&gt;"",IF($A$5:$A$1325=$C$1325,ROW($A$5:$A$1325)-ROW($A$5)+1)),ROWS($D$1325:D1325))))</f>
        <v>270</v>
      </c>
      <c r="E1325" s="72">
        <f t="array" ref="E1325">IF(ROWS($D$1325:E1325)&gt;COUNTIF($A$5:$A$1325,$C$1325),"",INDEX(C$5:C$1325,SMALL(IF($A$5:$A$1325&lt;&gt;"",IF($A$5:$A$1325=$C$1325,ROW($A$5:$A$1325)-ROW($A$5)+1)),ROWS($D$1325:E1325))))</f>
        <v>40221</v>
      </c>
      <c r="F1325" s="72" t="str">
        <f t="array" ref="F1325">IF(ROWS($D$1325:F1325)&gt;COUNTIF($A$5:$A$1325,$C$1325),"",INDEX(D$5:D$1325,SMALL(IF($A$5:$A$1325&lt;&gt;"",IF($A$5:$A$1325=$C$1325,ROW($A$5:$A$1325)-ROW($A$5)+1)),ROWS($D$1325:F1325))))</f>
        <v>منهل</v>
      </c>
      <c r="G1325" s="72" t="str">
        <f>IF($E1325="","",IF(AND($D1325&gt;$H1325,$H1325&lt;&gt;0),"سداد جزئى",IF($D1325=$H1325,"سداد كلى",0)))</f>
        <v>سداد كلى</v>
      </c>
      <c r="H1325" s="72">
        <f t="array" ref="H1325">IF(E1325="","",SUMIF($G$5:$G$1262,$E1325,$F$5:$F$1262))</f>
        <v>270</v>
      </c>
      <c r="I1325" s="91"/>
      <c r="J1325" s="91"/>
      <c r="K1325" s="91"/>
      <c r="L1325" s="92"/>
      <c r="M1325" s="92"/>
    </row>
    <row r="1326" spans="1:13" ht="15.75" thickBot="1" x14ac:dyDescent="0.25">
      <c r="C1326" s="72"/>
      <c r="D1326" s="72">
        <f t="array" ref="D1326">IF(ROWS($D$1325:D1326)&gt;COUNTIF($A$5:$A$1325,$C$1325),"",INDEX(B$5:B$1325,SMALL(IF($A$5:$A$1325&lt;&gt;"",IF($A$5:$A$1325=$C$1325,ROW($A$5:$A$1325)-ROW($A$5)+1)),ROWS($D$1325:D1326))))</f>
        <v>820.7</v>
      </c>
      <c r="E1326" s="72">
        <f t="array" ref="E1326">IF(ROWS($D$1325:E1326)&gt;COUNTIF($A$5:$A$1325,$C$1325),"",INDEX(C$5:C$1325,SMALL(IF($A$5:$A$1325&lt;&gt;"",IF($A$5:$A$1325=$C$1325,ROW($A$5:$A$1325)-ROW($A$5)+1)),ROWS($D$1325:E1326))))</f>
        <v>40222</v>
      </c>
      <c r="F1326" s="72" t="str">
        <f t="array" ref="F1326">IF(ROWS($D$1325:F1326)&gt;COUNTIF($A$5:$A$1325,$C$1325),"",INDEX(D$5:D$1325,SMALL(IF($A$5:$A$1325&lt;&gt;"",IF($A$5:$A$1325=$C$1325,ROW($A$5:$A$1325)-ROW($A$5)+1)),ROWS($D$1325:F1326))))</f>
        <v>خليج</v>
      </c>
      <c r="G1326" s="72" t="str">
        <f t="shared" ref="G1326:G1389" si="26">IF($E1326="","",IF(AND($D1326&gt;$H1326,$H1326&lt;&gt;0),"سداد جزئى",IF($D1326=$H1326,"سداد كلى",0)))</f>
        <v>سداد كلى</v>
      </c>
      <c r="H1326" s="72">
        <f t="array" ref="H1326">IF(E1326="","",SUMIF($G$5:$G$1262,$E1326,$F$5:$F$1262))</f>
        <v>820.7</v>
      </c>
      <c r="I1326" s="93"/>
      <c r="J1326" s="93"/>
      <c r="K1326" s="93"/>
      <c r="L1326" s="94"/>
      <c r="M1326" s="94"/>
    </row>
    <row r="1327" spans="1:13" x14ac:dyDescent="0.2">
      <c r="C1327" s="72"/>
      <c r="D1327" s="72">
        <f t="array" ref="D1327">IF(ROWS($D$1325:D1327)&gt;COUNTIF($A$5:$A$1325,$C$1325),"",INDEX(B$5:B$1325,SMALL(IF($A$5:$A$1325&lt;&gt;"",IF($A$5:$A$1325=$C$1325,ROW($A$5:$A$1325)-ROW($A$5)+1)),ROWS($D$1325:D1327))))</f>
        <v>298</v>
      </c>
      <c r="E1327" s="72">
        <f t="array" ref="E1327">IF(ROWS($D$1325:E1327)&gt;COUNTIF($A$5:$A$1325,$C$1325),"",INDEX(C$5:C$1325,SMALL(IF($A$5:$A$1325&lt;&gt;"",IF($A$5:$A$1325=$C$1325,ROW($A$5:$A$1325)-ROW($A$5)+1)),ROWS($D$1325:E1327))))</f>
        <v>40237</v>
      </c>
      <c r="F1327" s="72" t="str">
        <f t="array" ref="F1327">IF(ROWS($D$1325:F1327)&gt;COUNTIF($A$5:$A$1325,$C$1325),"",INDEX(D$5:D$1325,SMALL(IF($A$5:$A$1325&lt;&gt;"",IF($A$5:$A$1325=$C$1325,ROW($A$5:$A$1325)-ROW($A$5)+1)),ROWS($D$1325:F1327))))</f>
        <v>منهل</v>
      </c>
      <c r="G1327" s="72" t="str">
        <f t="shared" si="26"/>
        <v>سداد كلى</v>
      </c>
      <c r="H1327" s="72">
        <f t="array" ref="H1327">IF(E1327="","",SUMIF($G$5:$G$1262,$E1327,$F$5:$F$1262))</f>
        <v>298</v>
      </c>
      <c r="I1327" s="89"/>
      <c r="J1327" s="89"/>
      <c r="K1327" s="89"/>
      <c r="L1327" s="90"/>
      <c r="M1327" s="90"/>
    </row>
    <row r="1328" spans="1:13" x14ac:dyDescent="0.2">
      <c r="C1328" s="72"/>
      <c r="D1328" s="72">
        <f t="array" ref="D1328">IF(ROWS($D$1325:D1328)&gt;COUNTIF($A$5:$A$1325,$C$1325),"",INDEX(B$5:B$1325,SMALL(IF($A$5:$A$1325&lt;&gt;"",IF($A$5:$A$1325=$C$1325,ROW($A$5:$A$1325)-ROW($A$5)+1)),ROWS($D$1325:D1328))))</f>
        <v>313</v>
      </c>
      <c r="E1328" s="72">
        <f t="array" ref="E1328">IF(ROWS($D$1325:E1328)&gt;COUNTIF($A$5:$A$1325,$C$1325),"",INDEX(C$5:C$1325,SMALL(IF($A$5:$A$1325&lt;&gt;"",IF($A$5:$A$1325=$C$1325,ROW($A$5:$A$1325)-ROW($A$5)+1)),ROWS($D$1325:E1328))))</f>
        <v>40238</v>
      </c>
      <c r="F1328" s="72" t="str">
        <f t="array" ref="F1328">IF(ROWS($D$1325:F1328)&gt;COUNTIF($A$5:$A$1325,$C$1325),"",INDEX(D$5:D$1325,SMALL(IF($A$5:$A$1325&lt;&gt;"",IF($A$5:$A$1325=$C$1325,ROW($A$5:$A$1325)-ROW($A$5)+1)),ROWS($D$1325:F1328))))</f>
        <v>منهل</v>
      </c>
      <c r="G1328" s="72" t="str">
        <f t="shared" si="26"/>
        <v>سداد كلى</v>
      </c>
      <c r="H1328" s="72">
        <f t="array" ref="H1328">IF(E1328="","",SUMIF($G$5:$G$1262,$E1328,$F$5:$F$1262))</f>
        <v>313</v>
      </c>
      <c r="I1328" s="91"/>
      <c r="J1328" s="91"/>
      <c r="K1328" s="91"/>
      <c r="L1328" s="92"/>
      <c r="M1328" s="92"/>
    </row>
    <row r="1329" spans="3:13" ht="15.75" thickBot="1" x14ac:dyDescent="0.25">
      <c r="C1329" s="72"/>
      <c r="D1329" s="72">
        <f t="array" ref="D1329">IF(ROWS($D$1325:D1329)&gt;COUNTIF($A$5:$A$1325,$C$1325),"",INDEX(B$5:B$1325,SMALL(IF($A$5:$A$1325&lt;&gt;"",IF($A$5:$A$1325=$C$1325,ROW($A$5:$A$1325)-ROW($A$5)+1)),ROWS($D$1325:D1329))))</f>
        <v>2267.25</v>
      </c>
      <c r="E1329" s="72">
        <f t="array" ref="E1329">IF(ROWS($D$1325:E1329)&gt;COUNTIF($A$5:$A$1325,$C$1325),"",INDEX(C$5:C$1325,SMALL(IF($A$5:$A$1325&lt;&gt;"",IF($A$5:$A$1325=$C$1325,ROW($A$5:$A$1325)-ROW($A$5)+1)),ROWS($D$1325:E1329))))</f>
        <v>40239</v>
      </c>
      <c r="F1329" s="72" t="str">
        <f t="array" ref="F1329">IF(ROWS($D$1325:F1329)&gt;COUNTIF($A$5:$A$1325,$C$1325),"",INDEX(D$5:D$1325,SMALL(IF($A$5:$A$1325&lt;&gt;"",IF($A$5:$A$1325=$C$1325,ROW($A$5:$A$1325)-ROW($A$5)+1)),ROWS($D$1325:F1329))))</f>
        <v>SMI</v>
      </c>
      <c r="G1329" s="72">
        <f t="shared" si="26"/>
        <v>0</v>
      </c>
      <c r="H1329" s="72">
        <f t="array" ref="H1329">IF(E1329="","",SUMIF($G$5:$G$1262,$E1329,$F$5:$F$1262))</f>
        <v>0</v>
      </c>
      <c r="I1329" s="93"/>
      <c r="J1329" s="93"/>
      <c r="K1329" s="93"/>
      <c r="L1329" s="94"/>
      <c r="M1329" s="94"/>
    </row>
    <row r="1330" spans="3:13" x14ac:dyDescent="0.2">
      <c r="C1330" s="72"/>
      <c r="D1330" s="72">
        <f t="array" ref="D1330">IF(ROWS($D$1325:D1330)&gt;COUNTIF($A$5:$A$1325,$C$1325),"",INDEX(B$5:B$1325,SMALL(IF($A$5:$A$1325&lt;&gt;"",IF($A$5:$A$1325=$C$1325,ROW($A$5:$A$1325)-ROW($A$5)+1)),ROWS($D$1325:D1330))))</f>
        <v>621</v>
      </c>
      <c r="E1330" s="72">
        <f t="array" ref="E1330">IF(ROWS($D$1325:E1330)&gt;COUNTIF($A$5:$A$1325,$C$1325),"",INDEX(C$5:C$1325,SMALL(IF($A$5:$A$1325&lt;&gt;"",IF($A$5:$A$1325=$C$1325,ROW($A$5:$A$1325)-ROW($A$5)+1)),ROWS($D$1325:E1330))))</f>
        <v>40244</v>
      </c>
      <c r="F1330" s="72">
        <f t="array" ref="F1330">IF(ROWS($D$1325:F1330)&gt;COUNTIF($A$5:$A$1325,$C$1325),"",INDEX(D$5:D$1325,SMALL(IF($A$5:$A$1325&lt;&gt;"",IF($A$5:$A$1325=$C$1325,ROW($A$5:$A$1325)-ROW($A$5)+1)),ROWS($D$1325:F1330))))</f>
        <v>0</v>
      </c>
      <c r="G1330" s="72" t="str">
        <f t="shared" si="26"/>
        <v>سداد كلى</v>
      </c>
      <c r="H1330" s="72">
        <f t="array" ref="H1330">IF(E1330="","",SUMIF($G$5:$G$1262,$E1330,$F$5:$F$1262))</f>
        <v>621</v>
      </c>
      <c r="I1330" s="89"/>
      <c r="J1330" s="89"/>
      <c r="K1330" s="89"/>
      <c r="L1330" s="90"/>
      <c r="M1330" s="90"/>
    </row>
    <row r="1331" spans="3:13" ht="15.75" thickBot="1" x14ac:dyDescent="0.25">
      <c r="C1331" s="72"/>
      <c r="D1331" s="72">
        <f t="array" ref="D1331">IF(ROWS($D$1325:D1331)&gt;COUNTIF($A$5:$A$1325,$C$1325),"",INDEX(B$5:B$1325,SMALL(IF($A$5:$A$1325&lt;&gt;"",IF($A$5:$A$1325=$C$1325,ROW($A$5:$A$1325)-ROW($A$5)+1)),ROWS($D$1325:D1331))))</f>
        <v>58</v>
      </c>
      <c r="E1331" s="72">
        <f t="array" ref="E1331">IF(ROWS($D$1325:E1331)&gt;COUNTIF($A$5:$A$1325,$C$1325),"",INDEX(C$5:C$1325,SMALL(IF($A$5:$A$1325&lt;&gt;"",IF($A$5:$A$1325=$C$1325,ROW($A$5:$A$1325)-ROW($A$5)+1)),ROWS($D$1325:E1331))))</f>
        <v>40253</v>
      </c>
      <c r="F1331" s="72" t="str">
        <f t="array" ref="F1331">IF(ROWS($D$1325:F1331)&gt;COUNTIF($A$5:$A$1325,$C$1325),"",INDEX(D$5:D$1325,SMALL(IF($A$5:$A$1325&lt;&gt;"",IF($A$5:$A$1325=$C$1325,ROW($A$5:$A$1325)-ROW($A$5)+1)),ROWS($D$1325:F1331))))</f>
        <v>منهل</v>
      </c>
      <c r="G1331" s="72" t="str">
        <f t="shared" si="26"/>
        <v>سداد كلى</v>
      </c>
      <c r="H1331" s="72">
        <f t="array" ref="H1331">IF(E1331="","",SUMIF($G$5:$G$1262,$E1331,$F$5:$F$1262))</f>
        <v>58</v>
      </c>
      <c r="I1331" s="95"/>
      <c r="J1331" s="95"/>
      <c r="K1331" s="95"/>
      <c r="L1331" s="96"/>
      <c r="M1331" s="96"/>
    </row>
    <row r="1332" spans="3:13" x14ac:dyDescent="0.2">
      <c r="C1332" s="72"/>
      <c r="D1332" s="72">
        <f t="array" ref="D1332">IF(ROWS($D$1325:D1332)&gt;COUNTIF($A$5:$A$1325,$C$1325),"",INDEX(B$5:B$1325,SMALL(IF($A$5:$A$1325&lt;&gt;"",IF($A$5:$A$1325=$C$1325,ROW($A$5:$A$1325)-ROW($A$5)+1)),ROWS($D$1325:D1332))))</f>
        <v>152</v>
      </c>
      <c r="E1332" s="72">
        <f t="array" ref="E1332">IF(ROWS($D$1325:E1332)&gt;COUNTIF($A$5:$A$1325,$C$1325),"",INDEX(C$5:C$1325,SMALL(IF($A$5:$A$1325&lt;&gt;"",IF($A$5:$A$1325=$C$1325,ROW($A$5:$A$1325)-ROW($A$5)+1)),ROWS($D$1325:E1332))))</f>
        <v>40269</v>
      </c>
      <c r="F1332" s="72" t="str">
        <f t="array" ref="F1332">IF(ROWS($D$1325:F1332)&gt;COUNTIF($A$5:$A$1325,$C$1325),"",INDEX(D$5:D$1325,SMALL(IF($A$5:$A$1325&lt;&gt;"",IF($A$5:$A$1325=$C$1325,ROW($A$5:$A$1325)-ROW($A$5)+1)),ROWS($D$1325:F1332))))</f>
        <v>manhal</v>
      </c>
      <c r="G1332" s="72" t="str">
        <f t="shared" si="26"/>
        <v>سداد كلى</v>
      </c>
      <c r="H1332" s="72">
        <f t="array" ref="H1332">IF(E1332="","",SUMIF($G$5:$G$1262,$E1332,$F$5:$F$1262))</f>
        <v>152</v>
      </c>
      <c r="I1332" s="89"/>
      <c r="J1332" s="89"/>
      <c r="K1332" s="89"/>
      <c r="L1332" s="90"/>
      <c r="M1332" s="90"/>
    </row>
    <row r="1333" spans="3:13" x14ac:dyDescent="0.2">
      <c r="C1333" s="72"/>
      <c r="D1333" s="72">
        <f t="array" ref="D1333">IF(ROWS($D$1325:D1333)&gt;COUNTIF($A$5:$A$1325,$C$1325),"",INDEX(B$5:B$1325,SMALL(IF($A$5:$A$1325&lt;&gt;"",IF($A$5:$A$1325=$C$1325,ROW($A$5:$A$1325)-ROW($A$5)+1)),ROWS($D$1325:D1333))))</f>
        <v>874</v>
      </c>
      <c r="E1333" s="72">
        <f t="array" ref="E1333">IF(ROWS($D$1325:E1333)&gt;COUNTIF($A$5:$A$1325,$C$1325),"",INDEX(C$5:C$1325,SMALL(IF($A$5:$A$1325&lt;&gt;"",IF($A$5:$A$1325=$C$1325,ROW($A$5:$A$1325)-ROW($A$5)+1)),ROWS($D$1325:E1333))))</f>
        <v>40277</v>
      </c>
      <c r="F1333" s="72" t="str">
        <f t="array" ref="F1333">IF(ROWS($D$1325:F1333)&gt;COUNTIF($A$5:$A$1325,$C$1325),"",INDEX(D$5:D$1325,SMALL(IF($A$5:$A$1325&lt;&gt;"",IF($A$5:$A$1325=$C$1325,ROW($A$5:$A$1325)-ROW($A$5)+1)),ROWS($D$1325:F1333))))</f>
        <v>jawdha</v>
      </c>
      <c r="G1333" s="72">
        <f t="shared" si="26"/>
        <v>0</v>
      </c>
      <c r="H1333" s="72">
        <f t="array" ref="H1333">IF(E1333="","",SUMIF($G$5:$G$1262,$E1333,$F$5:$F$1262))</f>
        <v>0</v>
      </c>
      <c r="I1333" s="91"/>
      <c r="J1333" s="91"/>
      <c r="K1333" s="91"/>
      <c r="L1333" s="92"/>
      <c r="M1333" s="92"/>
    </row>
    <row r="1334" spans="3:13" ht="15.75" thickBot="1" x14ac:dyDescent="0.25">
      <c r="C1334" s="72"/>
      <c r="D1334" s="72">
        <f t="array" ref="D1334">IF(ROWS($D$1325:D1334)&gt;COUNTIF($A$5:$A$1325,$C$1325),"",INDEX(B$5:B$1325,SMALL(IF($A$5:$A$1325&lt;&gt;"",IF($A$5:$A$1325=$C$1325,ROW($A$5:$A$1325)-ROW($A$5)+1)),ROWS($D$1325:D1334))))</f>
        <v>601</v>
      </c>
      <c r="E1334" s="72">
        <f t="array" ref="E1334">IF(ROWS($D$1325:E1334)&gt;COUNTIF($A$5:$A$1325,$C$1325),"",INDEX(C$5:C$1325,SMALL(IF($A$5:$A$1325&lt;&gt;"",IF($A$5:$A$1325=$C$1325,ROW($A$5:$A$1325)-ROW($A$5)+1)),ROWS($D$1325:E1334))))</f>
        <v>40284</v>
      </c>
      <c r="F1334" s="72">
        <f t="array" ref="F1334">IF(ROWS($D$1325:F1334)&gt;COUNTIF($A$5:$A$1325,$C$1325),"",INDEX(D$5:D$1325,SMALL(IF($A$5:$A$1325&lt;&gt;"",IF($A$5:$A$1325=$C$1325,ROW($A$5:$A$1325)-ROW($A$5)+1)),ROWS($D$1325:F1334))))</f>
        <v>0</v>
      </c>
      <c r="G1334" s="72" t="str">
        <f t="shared" si="26"/>
        <v>سداد كلى</v>
      </c>
      <c r="H1334" s="72">
        <f t="array" ref="H1334">IF(E1334="","",SUMIF($G$5:$G$1262,$E1334,$F$5:$F$1262))</f>
        <v>601</v>
      </c>
      <c r="I1334" s="93"/>
      <c r="J1334" s="93"/>
      <c r="K1334" s="93"/>
      <c r="L1334" s="94"/>
      <c r="M1334" s="94"/>
    </row>
    <row r="1335" spans="3:13" x14ac:dyDescent="0.2">
      <c r="C1335" s="72"/>
      <c r="D1335" s="72">
        <f t="array" ref="D1335">IF(ROWS($D$1325:D1335)&gt;COUNTIF($A$5:$A$1325,$C$1325),"",INDEX(B$5:B$1325,SMALL(IF($A$5:$A$1325&lt;&gt;"",IF($A$5:$A$1325=$C$1325,ROW($A$5:$A$1325)-ROW($A$5)+1)),ROWS($D$1325:D1335))))</f>
        <v>2390</v>
      </c>
      <c r="E1335" s="72">
        <f t="array" ref="E1335">IF(ROWS($D$1325:E1335)&gt;COUNTIF($A$5:$A$1325,$C$1325),"",INDEX(C$5:C$1325,SMALL(IF($A$5:$A$1325&lt;&gt;"",IF($A$5:$A$1325=$C$1325,ROW($A$5:$A$1325)-ROW($A$5)+1)),ROWS($D$1325:E1335))))</f>
        <v>40286</v>
      </c>
      <c r="F1335" s="72">
        <f t="array" ref="F1335">IF(ROWS($D$1325:F1335)&gt;COUNTIF($A$5:$A$1325,$C$1325),"",INDEX(D$5:D$1325,SMALL(IF($A$5:$A$1325&lt;&gt;"",IF($A$5:$A$1325=$C$1325,ROW($A$5:$A$1325)-ROW($A$5)+1)),ROWS($D$1325:F1335))))</f>
        <v>0</v>
      </c>
      <c r="G1335" s="72" t="str">
        <f t="shared" si="26"/>
        <v>سداد جزئى</v>
      </c>
      <c r="H1335" s="72">
        <f t="array" ref="H1335">IF(E1335="","",SUMIF($G$5:$G$1262,$E1335,$F$5:$F$1262))</f>
        <v>291</v>
      </c>
      <c r="I1335" s="89"/>
      <c r="J1335" s="89"/>
      <c r="K1335" s="89"/>
      <c r="L1335" s="90"/>
      <c r="M1335" s="90"/>
    </row>
    <row r="1336" spans="3:13" x14ac:dyDescent="0.2">
      <c r="C1336" s="72"/>
      <c r="D1336" s="72">
        <f t="array" ref="D1336">IF(ROWS($D$1325:D1336)&gt;COUNTIF($A$5:$A$1325,$C$1325),"",INDEX(B$5:B$1325,SMALL(IF($A$5:$A$1325&lt;&gt;"",IF($A$5:$A$1325=$C$1325,ROW($A$5:$A$1325)-ROW($A$5)+1)),ROWS($D$1325:D1336))))</f>
        <v>73</v>
      </c>
      <c r="E1336" s="72">
        <f t="array" ref="E1336">IF(ROWS($D$1325:E1336)&gt;COUNTIF($A$5:$A$1325,$C$1325),"",INDEX(C$5:C$1325,SMALL(IF($A$5:$A$1325&lt;&gt;"",IF($A$5:$A$1325=$C$1325,ROW($A$5:$A$1325)-ROW($A$5)+1)),ROWS($D$1325:E1336))))</f>
        <v>40289</v>
      </c>
      <c r="F1336" s="72" t="str">
        <f t="array" ref="F1336">IF(ROWS($D$1325:F1336)&gt;COUNTIF($A$5:$A$1325,$C$1325),"",INDEX(D$5:D$1325,SMALL(IF($A$5:$A$1325&lt;&gt;"",IF($A$5:$A$1325=$C$1325,ROW($A$5:$A$1325)-ROW($A$5)+1)),ROWS($D$1325:F1336))))</f>
        <v>manhal</v>
      </c>
      <c r="G1336" s="72" t="str">
        <f t="shared" si="26"/>
        <v>سداد كلى</v>
      </c>
      <c r="H1336" s="72">
        <f t="array" ref="H1336">IF(E1336="","",SUMIF($G$5:$G$1262,$E1336,$F$5:$F$1262))</f>
        <v>73</v>
      </c>
      <c r="I1336" s="91"/>
      <c r="J1336" s="91"/>
      <c r="K1336" s="91"/>
      <c r="L1336" s="92"/>
      <c r="M1336" s="92"/>
    </row>
    <row r="1337" spans="3:13" ht="15.75" thickBot="1" x14ac:dyDescent="0.25">
      <c r="C1337" s="72"/>
      <c r="D1337" s="72">
        <f t="array" ref="D1337">IF(ROWS($D$1325:D1337)&gt;COUNTIF($A$5:$A$1325,$C$1325),"",INDEX(B$5:B$1325,SMALL(IF($A$5:$A$1325&lt;&gt;"",IF($A$5:$A$1325=$C$1325,ROW($A$5:$A$1325)-ROW($A$5)+1)),ROWS($D$1325:D1337))))</f>
        <v>104</v>
      </c>
      <c r="E1337" s="72">
        <f t="array" ref="E1337">IF(ROWS($D$1325:E1337)&gt;COUNTIF($A$5:$A$1325,$C$1325),"",INDEX(C$5:C$1325,SMALL(IF($A$5:$A$1325&lt;&gt;"",IF($A$5:$A$1325=$C$1325,ROW($A$5:$A$1325)-ROW($A$5)+1)),ROWS($D$1325:E1337))))</f>
        <v>40290</v>
      </c>
      <c r="F1337" s="72" t="str">
        <f t="array" ref="F1337">IF(ROWS($D$1325:F1337)&gt;COUNTIF($A$5:$A$1325,$C$1325),"",INDEX(D$5:D$1325,SMALL(IF($A$5:$A$1325&lt;&gt;"",IF($A$5:$A$1325=$C$1325,ROW($A$5:$A$1325)-ROW($A$5)+1)),ROWS($D$1325:F1337))))</f>
        <v>manhal</v>
      </c>
      <c r="G1337" s="72" t="str">
        <f t="shared" si="26"/>
        <v>سداد كلى</v>
      </c>
      <c r="H1337" s="72">
        <f t="array" ref="H1337">IF(E1337="","",SUMIF($G$5:$G$1262,$E1337,$F$5:$F$1262))</f>
        <v>104</v>
      </c>
      <c r="I1337" s="93"/>
      <c r="J1337" s="93"/>
      <c r="K1337" s="93"/>
      <c r="L1337" s="94"/>
      <c r="M1337" s="94"/>
    </row>
    <row r="1338" spans="3:13" x14ac:dyDescent="0.2">
      <c r="C1338" s="72"/>
      <c r="D1338" s="72">
        <f t="array" ref="D1338">IF(ROWS($D$1325:D1338)&gt;COUNTIF($A$5:$A$1325,$C$1325),"",INDEX(B$5:B$1325,SMALL(IF($A$5:$A$1325&lt;&gt;"",IF($A$5:$A$1325=$C$1325,ROW($A$5:$A$1325)-ROW($A$5)+1)),ROWS($D$1325:D1338))))</f>
        <v>258.75</v>
      </c>
      <c r="E1338" s="72">
        <f t="array" ref="E1338">IF(ROWS($D$1325:E1338)&gt;COUNTIF($A$5:$A$1325,$C$1325),"",INDEX(C$5:C$1325,SMALL(IF($A$5:$A$1325&lt;&gt;"",IF($A$5:$A$1325=$C$1325,ROW($A$5:$A$1325)-ROW($A$5)+1)),ROWS($D$1325:E1338))))</f>
        <v>40294</v>
      </c>
      <c r="F1338" s="72" t="str">
        <f t="array" ref="F1338">IF(ROWS($D$1325:F1338)&gt;COUNTIF($A$5:$A$1325,$C$1325),"",INDEX(D$5:D$1325,SMALL(IF($A$5:$A$1325&lt;&gt;"",IF($A$5:$A$1325=$C$1325,ROW($A$5:$A$1325)-ROW($A$5)+1)),ROWS($D$1325:F1338))))</f>
        <v>SMI</v>
      </c>
      <c r="G1338" s="72">
        <f t="shared" si="26"/>
        <v>0</v>
      </c>
      <c r="H1338" s="72">
        <f t="array" ref="H1338">IF(E1338="","",SUMIF($G$5:$G$1262,$E1338,$F$5:$F$1262))</f>
        <v>0</v>
      </c>
      <c r="I1338" s="97"/>
      <c r="J1338" s="97"/>
      <c r="K1338" s="97"/>
      <c r="L1338" s="97"/>
      <c r="M1338" s="97"/>
    </row>
    <row r="1339" spans="3:13" x14ac:dyDescent="0.2">
      <c r="C1339" s="72"/>
      <c r="D1339" s="72">
        <f t="array" ref="D1339">IF(ROWS($D$1325:D1339)&gt;COUNTIF($A$5:$A$1325,$C$1325),"",INDEX(B$5:B$1325,SMALL(IF($A$5:$A$1325&lt;&gt;"",IF($A$5:$A$1325=$C$1325,ROW($A$5:$A$1325)-ROW($A$5)+1)),ROWS($D$1325:D1339))))</f>
        <v>444</v>
      </c>
      <c r="E1339" s="72">
        <f t="array" ref="E1339">IF(ROWS($D$1325:E1339)&gt;COUNTIF($A$5:$A$1325,$C$1325),"",INDEX(C$5:C$1325,SMALL(IF($A$5:$A$1325&lt;&gt;"",IF($A$5:$A$1325=$C$1325,ROW($A$5:$A$1325)-ROW($A$5)+1)),ROWS($D$1325:E1339))))</f>
        <v>40296</v>
      </c>
      <c r="F1339" s="72" t="str">
        <f t="array" ref="F1339">IF(ROWS($D$1325:F1339)&gt;COUNTIF($A$5:$A$1325,$C$1325),"",INDEX(D$5:D$1325,SMALL(IF($A$5:$A$1325&lt;&gt;"",IF($A$5:$A$1325=$C$1325,ROW($A$5:$A$1325)-ROW($A$5)+1)),ROWS($D$1325:F1339))))</f>
        <v>gwlfgaidh</v>
      </c>
      <c r="G1339" s="72" t="str">
        <f t="shared" si="26"/>
        <v>سداد كلى</v>
      </c>
      <c r="H1339" s="72">
        <f t="array" ref="H1339">IF(E1339="","",SUMIF($G$5:$G$1262,$E1339,$F$5:$F$1262))</f>
        <v>444</v>
      </c>
      <c r="I1339" s="91"/>
      <c r="J1339" s="91"/>
      <c r="K1339" s="91"/>
      <c r="L1339" s="91"/>
      <c r="M1339" s="91"/>
    </row>
    <row r="1340" spans="3:13" x14ac:dyDescent="0.2">
      <c r="C1340" s="72"/>
      <c r="D1340" s="72">
        <f t="array" ref="D1340">IF(ROWS($D$1325:D1340)&gt;COUNTIF($A$5:$A$1325,$C$1325),"",INDEX(B$5:B$1325,SMALL(IF($A$5:$A$1325&lt;&gt;"",IF($A$5:$A$1325=$C$1325,ROW($A$5:$A$1325)-ROW($A$5)+1)),ROWS($D$1325:D1340))))</f>
        <v>1507</v>
      </c>
      <c r="E1340" s="72">
        <f t="array" ref="E1340">IF(ROWS($D$1325:E1340)&gt;COUNTIF($A$5:$A$1325,$C$1325),"",INDEX(C$5:C$1325,SMALL(IF($A$5:$A$1325&lt;&gt;"",IF($A$5:$A$1325=$C$1325,ROW($A$5:$A$1325)-ROW($A$5)+1)),ROWS($D$1325:E1340))))</f>
        <v>40314</v>
      </c>
      <c r="F1340" s="72" t="str">
        <f t="array" ref="F1340">IF(ROWS($D$1325:F1340)&gt;COUNTIF($A$5:$A$1325,$C$1325),"",INDEX(D$5:D$1325,SMALL(IF($A$5:$A$1325&lt;&gt;"",IF($A$5:$A$1325=$C$1325,ROW($A$5:$A$1325)-ROW($A$5)+1)),ROWS($D$1325:F1340))))</f>
        <v>tkamel</v>
      </c>
      <c r="G1340" s="72" t="str">
        <f t="shared" si="26"/>
        <v>سداد كلى</v>
      </c>
      <c r="H1340" s="72">
        <f t="array" ref="H1340">IF(E1340="","",SUMIF($G$5:$G$1262,$E1340,$F$5:$F$1262))</f>
        <v>1507</v>
      </c>
      <c r="I1340" s="97"/>
      <c r="J1340" s="97"/>
      <c r="K1340" s="97"/>
      <c r="L1340" s="97"/>
      <c r="M1340" s="97"/>
    </row>
    <row r="1341" spans="3:13" x14ac:dyDescent="0.2">
      <c r="C1341" s="72"/>
      <c r="D1341" s="72">
        <f t="array" ref="D1341">IF(ROWS($D$1325:D1341)&gt;COUNTIF($A$5:$A$1325,$C$1325),"",INDEX(B$5:B$1325,SMALL(IF($A$5:$A$1325&lt;&gt;"",IF($A$5:$A$1325=$C$1325,ROW($A$5:$A$1325)-ROW($A$5)+1)),ROWS($D$1325:D1341))))</f>
        <v>1027</v>
      </c>
      <c r="E1341" s="72">
        <f t="array" ref="E1341">IF(ROWS($D$1325:E1341)&gt;COUNTIF($A$5:$A$1325,$C$1325),"",INDEX(C$5:C$1325,SMALL(IF($A$5:$A$1325&lt;&gt;"",IF($A$5:$A$1325=$C$1325,ROW($A$5:$A$1325)-ROW($A$5)+1)),ROWS($D$1325:E1341))))</f>
        <v>40315</v>
      </c>
      <c r="F1341" s="72" t="str">
        <f t="array" ref="F1341">IF(ROWS($D$1325:F1341)&gt;COUNTIF($A$5:$A$1325,$C$1325),"",INDEX(D$5:D$1325,SMALL(IF($A$5:$A$1325&lt;&gt;"",IF($A$5:$A$1325=$C$1325,ROW($A$5:$A$1325)-ROW($A$5)+1)),ROWS($D$1325:F1341))))</f>
        <v>tkamel</v>
      </c>
      <c r="G1341" s="72" t="str">
        <f t="shared" si="26"/>
        <v>سداد كلى</v>
      </c>
      <c r="H1341" s="72">
        <f t="array" ref="H1341">IF(E1341="","",SUMIF($G$5:$G$1262,$E1341,$F$5:$F$1262))</f>
        <v>1027</v>
      </c>
      <c r="I1341" s="91"/>
      <c r="J1341" s="91"/>
      <c r="K1341" s="91"/>
      <c r="L1341" s="91"/>
      <c r="M1341" s="91"/>
    </row>
    <row r="1342" spans="3:13" x14ac:dyDescent="0.2">
      <c r="C1342" s="72"/>
      <c r="D1342" s="72">
        <f t="array" ref="D1342">IF(ROWS($D$1325:D1342)&gt;COUNTIF($A$5:$A$1325,$C$1325),"",INDEX(B$5:B$1325,SMALL(IF($A$5:$A$1325&lt;&gt;"",IF($A$5:$A$1325=$C$1325,ROW($A$5:$A$1325)-ROW($A$5)+1)),ROWS($D$1325:D1342))))</f>
        <v>9430</v>
      </c>
      <c r="E1342" s="72">
        <f t="array" ref="E1342">IF(ROWS($D$1325:E1342)&gt;COUNTIF($A$5:$A$1325,$C$1325),"",INDEX(C$5:C$1325,SMALL(IF($A$5:$A$1325&lt;&gt;"",IF($A$5:$A$1325=$C$1325,ROW($A$5:$A$1325)-ROW($A$5)+1)),ROWS($D$1325:E1342))))</f>
        <v>40327</v>
      </c>
      <c r="F1342" s="72" t="str">
        <f t="array" ref="F1342">IF(ROWS($D$1325:F1342)&gt;COUNTIF($A$5:$A$1325,$C$1325),"",INDEX(D$5:D$1325,SMALL(IF($A$5:$A$1325&lt;&gt;"",IF($A$5:$A$1325=$C$1325,ROW($A$5:$A$1325)-ROW($A$5)+1)),ROWS($D$1325:F1342))))</f>
        <v>F. zammam</v>
      </c>
      <c r="G1342" s="72" t="str">
        <f t="shared" si="26"/>
        <v>سداد كلى</v>
      </c>
      <c r="H1342" s="72">
        <f t="array" ref="H1342">IF(E1342="","",SUMIF($G$5:$G$1262,$E1342,$F$5:$F$1262))</f>
        <v>9430</v>
      </c>
      <c r="I1342" s="97"/>
      <c r="J1342" s="97"/>
      <c r="K1342" s="97"/>
      <c r="L1342" s="97"/>
      <c r="M1342" s="97"/>
    </row>
    <row r="1343" spans="3:13" x14ac:dyDescent="0.2">
      <c r="C1343" s="72"/>
      <c r="D1343" s="72">
        <f t="array" ref="D1343">IF(ROWS($D$1325:D1343)&gt;COUNTIF($A$5:$A$1325,$C$1325),"",INDEX(B$5:B$1325,SMALL(IF($A$5:$A$1325&lt;&gt;"",IF($A$5:$A$1325=$C$1325,ROW($A$5:$A$1325)-ROW($A$5)+1)),ROWS($D$1325:D1343))))</f>
        <v>1966</v>
      </c>
      <c r="E1343" s="72">
        <f t="array" ref="E1343">IF(ROWS($D$1325:E1343)&gt;COUNTIF($A$5:$A$1325,$C$1325),"",INDEX(C$5:C$1325,SMALL(IF($A$5:$A$1325&lt;&gt;"",IF($A$5:$A$1325=$C$1325,ROW($A$5:$A$1325)-ROW($A$5)+1)),ROWS($D$1325:E1343))))</f>
        <v>40345</v>
      </c>
      <c r="F1343" s="72">
        <f t="array" ref="F1343">IF(ROWS($D$1325:F1343)&gt;COUNTIF($A$5:$A$1325,$C$1325),"",INDEX(D$5:D$1325,SMALL(IF($A$5:$A$1325&lt;&gt;"",IF($A$5:$A$1325=$C$1325,ROW($A$5:$A$1325)-ROW($A$5)+1)),ROWS($D$1325:F1343))))</f>
        <v>0</v>
      </c>
      <c r="G1343" s="72" t="str">
        <f t="shared" si="26"/>
        <v>سداد كلى</v>
      </c>
      <c r="H1343" s="72">
        <f t="array" ref="H1343">IF(E1343="","",SUMIF($G$5:$G$1262,$E1343,$F$5:$F$1262))</f>
        <v>1966</v>
      </c>
      <c r="I1343" s="91"/>
      <c r="J1343" s="91"/>
      <c r="K1343" s="91"/>
      <c r="L1343" s="91"/>
      <c r="M1343" s="91"/>
    </row>
    <row r="1344" spans="3:13" x14ac:dyDescent="0.2">
      <c r="C1344" s="72"/>
      <c r="D1344" s="72">
        <f t="array" ref="D1344">IF(ROWS($D$1325:D1344)&gt;COUNTIF($A$5:$A$1325,$C$1325),"",INDEX(B$5:B$1325,SMALL(IF($A$5:$A$1325&lt;&gt;"",IF($A$5:$A$1325=$C$1325,ROW($A$5:$A$1325)-ROW($A$5)+1)),ROWS($D$1325:D1344))))</f>
        <v>2211</v>
      </c>
      <c r="E1344" s="72">
        <f t="array" ref="E1344">IF(ROWS($D$1325:E1344)&gt;COUNTIF($A$5:$A$1325,$C$1325),"",INDEX(C$5:C$1325,SMALL(IF($A$5:$A$1325&lt;&gt;"",IF($A$5:$A$1325=$C$1325,ROW($A$5:$A$1325)-ROW($A$5)+1)),ROWS($D$1325:E1344))))</f>
        <v>40348</v>
      </c>
      <c r="F1344" s="72" t="str">
        <f t="array" ref="F1344">IF(ROWS($D$1325:F1344)&gt;COUNTIF($A$5:$A$1325,$C$1325),"",INDEX(D$5:D$1325,SMALL(IF($A$5:$A$1325&lt;&gt;"",IF($A$5:$A$1325=$C$1325,ROW($A$5:$A$1325)-ROW($A$5)+1)),ROWS($D$1325:F1344))))</f>
        <v>manhal</v>
      </c>
      <c r="G1344" s="72" t="str">
        <f t="shared" si="26"/>
        <v>سداد كلى</v>
      </c>
      <c r="H1344" s="72">
        <f t="array" ref="H1344">IF(E1344="","",SUMIF($G$5:$G$1262,$E1344,$F$5:$F$1262))</f>
        <v>2211</v>
      </c>
      <c r="I1344" s="97"/>
      <c r="J1344" s="97"/>
      <c r="K1344" s="97"/>
      <c r="L1344" s="97"/>
      <c r="M1344" s="97"/>
    </row>
    <row r="1345" spans="1:13" x14ac:dyDescent="0.2">
      <c r="C1345" s="72"/>
      <c r="D1345" s="72">
        <f t="array" ref="D1345">IF(ROWS($D$1325:D1345)&gt;COUNTIF($A$5:$A$1325,$C$1325),"",INDEX(B$5:B$1325,SMALL(IF($A$5:$A$1325&lt;&gt;"",IF($A$5:$A$1325=$C$1325,ROW($A$5:$A$1325)-ROW($A$5)+1)),ROWS($D$1325:D1345))))</f>
        <v>2027</v>
      </c>
      <c r="E1345" s="72">
        <f t="array" ref="E1345">IF(ROWS($D$1325:E1345)&gt;COUNTIF($A$5:$A$1325,$C$1325),"",INDEX(C$5:C$1325,SMALL(IF($A$5:$A$1325&lt;&gt;"",IF($A$5:$A$1325=$C$1325,ROW($A$5:$A$1325)-ROW($A$5)+1)),ROWS($D$1325:E1345))))</f>
        <v>40349</v>
      </c>
      <c r="F1345" s="72" t="str">
        <f t="array" ref="F1345">IF(ROWS($D$1325:F1345)&gt;COUNTIF($A$5:$A$1325,$C$1325),"",INDEX(D$5:D$1325,SMALL(IF($A$5:$A$1325&lt;&gt;"",IF($A$5:$A$1325=$C$1325,ROW($A$5:$A$1325)-ROW($A$5)+1)),ROWS($D$1325:F1345))))</f>
        <v>manhal</v>
      </c>
      <c r="G1345" s="72" t="str">
        <f t="shared" si="26"/>
        <v>سداد كلى</v>
      </c>
      <c r="H1345" s="72">
        <f t="array" ref="H1345">IF(E1345="","",SUMIF($G$5:$G$1262,$E1345,$F$5:$F$1262))</f>
        <v>2027</v>
      </c>
      <c r="I1345" s="91"/>
      <c r="J1345" s="91"/>
      <c r="K1345" s="91"/>
      <c r="L1345" s="91"/>
      <c r="M1345" s="91"/>
    </row>
    <row r="1346" spans="1:13" x14ac:dyDescent="0.2">
      <c r="C1346" s="72"/>
      <c r="D1346" s="72">
        <f t="array" ref="D1346">IF(ROWS($D$1325:D1346)&gt;COUNTIF($A$5:$A$1325,$C$1325),"",INDEX(B$5:B$1325,SMALL(IF($A$5:$A$1325&lt;&gt;"",IF($A$5:$A$1325=$C$1325,ROW($A$5:$A$1325)-ROW($A$5)+1)),ROWS($D$1325:D1346))))</f>
        <v>311</v>
      </c>
      <c r="E1346" s="72">
        <f t="array" ref="E1346">IF(ROWS($D$1325:E1346)&gt;COUNTIF($A$5:$A$1325,$C$1325),"",INDEX(C$5:C$1325,SMALL(IF($A$5:$A$1325&lt;&gt;"",IF($A$5:$A$1325=$C$1325,ROW($A$5:$A$1325)-ROW($A$5)+1)),ROWS($D$1325:E1346))))</f>
        <v>40350</v>
      </c>
      <c r="F1346" s="72" t="str">
        <f t="array" ref="F1346">IF(ROWS($D$1325:F1346)&gt;COUNTIF($A$5:$A$1325,$C$1325),"",INDEX(D$5:D$1325,SMALL(IF($A$5:$A$1325&lt;&gt;"",IF($A$5:$A$1325=$C$1325,ROW($A$5:$A$1325)-ROW($A$5)+1)),ROWS($D$1325:F1346))))</f>
        <v>manhal</v>
      </c>
      <c r="G1346" s="72" t="str">
        <f t="shared" si="26"/>
        <v>سداد كلى</v>
      </c>
      <c r="H1346" s="72">
        <f t="array" ref="H1346">IF(E1346="","",SUMIF($G$5:$G$1262,$E1346,$F$5:$F$1262))</f>
        <v>311</v>
      </c>
      <c r="I1346" s="97"/>
      <c r="J1346" s="97"/>
      <c r="K1346" s="97"/>
      <c r="L1346" s="97"/>
      <c r="M1346" s="97"/>
    </row>
    <row r="1347" spans="1:13" x14ac:dyDescent="0.2">
      <c r="C1347" s="72"/>
      <c r="D1347" s="72">
        <f t="array" ref="D1347">IF(ROWS($D$1325:D1347)&gt;COUNTIF($A$5:$A$1325,$C$1325),"",INDEX(B$5:B$1325,SMALL(IF($A$5:$A$1325&lt;&gt;"",IF($A$5:$A$1325=$C$1325,ROW($A$5:$A$1325)-ROW($A$5)+1)),ROWS($D$1325:D1347))))</f>
        <v>414</v>
      </c>
      <c r="E1347" s="72">
        <f t="array" ref="E1347">IF(ROWS($D$1325:E1347)&gt;COUNTIF($A$5:$A$1325,$C$1325),"",INDEX(C$5:C$1325,SMALL(IF($A$5:$A$1325&lt;&gt;"",IF($A$5:$A$1325=$C$1325,ROW($A$5:$A$1325)-ROW($A$5)+1)),ROWS($D$1325:E1347))))</f>
        <v>40351</v>
      </c>
      <c r="F1347" s="72" t="str">
        <f t="array" ref="F1347">IF(ROWS($D$1325:F1347)&gt;COUNTIF($A$5:$A$1325,$C$1325),"",INDEX(D$5:D$1325,SMALL(IF($A$5:$A$1325&lt;&gt;"",IF($A$5:$A$1325=$C$1325,ROW($A$5:$A$1325)-ROW($A$5)+1)),ROWS($D$1325:F1347))))</f>
        <v>mmp</v>
      </c>
      <c r="G1347" s="72">
        <f t="shared" si="26"/>
        <v>0</v>
      </c>
      <c r="H1347" s="72">
        <f t="array" ref="H1347">IF(E1347="","",SUMIF($G$5:$G$1262,$E1347,$F$5:$F$1262))</f>
        <v>0</v>
      </c>
      <c r="I1347" s="91"/>
      <c r="J1347" s="91"/>
      <c r="K1347" s="91"/>
      <c r="L1347" s="91"/>
      <c r="M1347" s="91"/>
    </row>
    <row r="1348" spans="1:13" x14ac:dyDescent="0.2">
      <c r="C1348" s="72"/>
      <c r="D1348" s="72">
        <f t="array" ref="D1348">IF(ROWS($D$1325:D1348)&gt;COUNTIF($A$5:$A$1325,$C$1325),"",INDEX(B$5:B$1325,SMALL(IF($A$5:$A$1325&lt;&gt;"",IF($A$5:$A$1325=$C$1325,ROW($A$5:$A$1325)-ROW($A$5)+1)),ROWS($D$1325:D1348))))</f>
        <v>1308</v>
      </c>
      <c r="E1348" s="72">
        <f t="array" ref="E1348">IF(ROWS($D$1325:E1348)&gt;COUNTIF($A$5:$A$1325,$C$1325),"",INDEX(C$5:C$1325,SMALL(IF($A$5:$A$1325&lt;&gt;"",IF($A$5:$A$1325=$C$1325,ROW($A$5:$A$1325)-ROW($A$5)+1)),ROWS($D$1325:E1348))))</f>
        <v>40361</v>
      </c>
      <c r="F1348" s="72" t="str">
        <f t="array" ref="F1348">IF(ROWS($D$1325:F1348)&gt;COUNTIF($A$5:$A$1325,$C$1325),"",INDEX(D$5:D$1325,SMALL(IF($A$5:$A$1325&lt;&gt;"",IF($A$5:$A$1325=$C$1325,ROW($A$5:$A$1325)-ROW($A$5)+1)),ROWS($D$1325:F1348))))</f>
        <v>?</v>
      </c>
      <c r="G1348" s="72" t="str">
        <f t="shared" si="26"/>
        <v>سداد كلى</v>
      </c>
      <c r="H1348" s="72">
        <f t="array" ref="H1348">IF(E1348="","",SUMIF($G$5:$G$1262,$E1348,$F$5:$F$1262))</f>
        <v>1308</v>
      </c>
      <c r="I1348" s="97"/>
      <c r="J1348" s="97"/>
      <c r="K1348" s="97"/>
      <c r="L1348" s="97"/>
      <c r="M1348" s="97"/>
    </row>
    <row r="1349" spans="1:13" x14ac:dyDescent="0.2">
      <c r="C1349" s="72"/>
      <c r="D1349" s="72">
        <f t="array" ref="D1349">IF(ROWS($D$1325:D1349)&gt;COUNTIF($A$5:$A$1325,$C$1325),"",INDEX(B$5:B$1325,SMALL(IF($A$5:$A$1325&lt;&gt;"",IF($A$5:$A$1325=$C$1325,ROW($A$5:$A$1325)-ROW($A$5)+1)),ROWS($D$1325:D1349))))</f>
        <v>938</v>
      </c>
      <c r="E1349" s="72">
        <f t="array" ref="E1349">IF(ROWS($D$1325:E1349)&gt;COUNTIF($A$5:$A$1325,$C$1325),"",INDEX(C$5:C$1325,SMALL(IF($A$5:$A$1325&lt;&gt;"",IF($A$5:$A$1325=$C$1325,ROW($A$5:$A$1325)-ROW($A$5)+1)),ROWS($D$1325:E1349))))</f>
        <v>40363</v>
      </c>
      <c r="F1349" s="72" t="str">
        <f t="array" ref="F1349">IF(ROWS($D$1325:F1349)&gt;COUNTIF($A$5:$A$1325,$C$1325),"",INDEX(D$5:D$1325,SMALL(IF($A$5:$A$1325&lt;&gt;"",IF($A$5:$A$1325=$C$1325,ROW($A$5:$A$1325)-ROW($A$5)+1)),ROWS($D$1325:F1349))))</f>
        <v>ICE</v>
      </c>
      <c r="G1349" s="72" t="str">
        <f t="shared" si="26"/>
        <v>سداد كلى</v>
      </c>
      <c r="H1349" s="72">
        <f t="array" ref="H1349">IF(E1349="","",SUMIF($G$5:$G$1262,$E1349,$F$5:$F$1262))</f>
        <v>938</v>
      </c>
      <c r="I1349" s="91"/>
      <c r="J1349" s="91"/>
      <c r="K1349" s="91"/>
      <c r="L1349" s="91"/>
      <c r="M1349" s="91"/>
    </row>
    <row r="1350" spans="1:13" x14ac:dyDescent="0.2">
      <c r="C1350" s="72"/>
      <c r="D1350" s="72">
        <f t="array" ref="D1350">IF(ROWS($D$1325:D1350)&gt;COUNTIF($A$5:$A$1325,$C$1325),"",INDEX(B$5:B$1325,SMALL(IF($A$5:$A$1325&lt;&gt;"",IF($A$5:$A$1325=$C$1325,ROW($A$5:$A$1325)-ROW($A$5)+1)),ROWS($D$1325:D1350))))</f>
        <v>1202</v>
      </c>
      <c r="E1350" s="72">
        <f t="array" ref="E1350">IF(ROWS($D$1325:E1350)&gt;COUNTIF($A$5:$A$1325,$C$1325),"",INDEX(C$5:C$1325,SMALL(IF($A$5:$A$1325&lt;&gt;"",IF($A$5:$A$1325=$C$1325,ROW($A$5:$A$1325)-ROW($A$5)+1)),ROWS($D$1325:E1350))))</f>
        <v>40374</v>
      </c>
      <c r="F1350" s="72" t="str">
        <f t="array" ref="F1350">IF(ROWS($D$1325:F1350)&gt;COUNTIF($A$5:$A$1325,$C$1325),"",INDEX(D$5:D$1325,SMALL(IF($A$5:$A$1325&lt;&gt;"",IF($A$5:$A$1325=$C$1325,ROW($A$5:$A$1325)-ROW($A$5)+1)),ROWS($D$1325:F1350))))</f>
        <v>manhal</v>
      </c>
      <c r="G1350" s="72" t="str">
        <f t="shared" si="26"/>
        <v>سداد كلى</v>
      </c>
      <c r="H1350" s="72">
        <f t="array" ref="H1350">IF(E1350="","",SUMIF($G$5:$G$1262,$E1350,$F$5:$F$1262))</f>
        <v>1202</v>
      </c>
      <c r="I1350" s="97"/>
      <c r="J1350" s="97"/>
      <c r="K1350" s="97"/>
      <c r="L1350" s="97"/>
      <c r="M1350" s="97"/>
    </row>
    <row r="1351" spans="1:13" s="75" customFormat="1" x14ac:dyDescent="0.2">
      <c r="A1351" s="74"/>
      <c r="C1351" s="76"/>
      <c r="D1351" s="76">
        <f t="array" ref="D1351">IF(ROWS($D$1325:D1351)&gt;COUNTIF($A$5:$A$1325,$C$1325),"",INDEX(B$5:B$1325,SMALL(IF($A$5:$A$1325&lt;&gt;"",IF($A$5:$A$1325=$C$1325,ROW($A$5:$A$1325)-ROW($A$5)+1)),ROWS($D$1325:D1351))))</f>
        <v>1504</v>
      </c>
      <c r="E1351" s="76">
        <f t="array" ref="E1351">IF(ROWS($D$1325:E1351)&gt;COUNTIF($A$5:$A$1325,$C$1325),"",INDEX(C$5:C$1325,SMALL(IF($A$5:$A$1325&lt;&gt;"",IF($A$5:$A$1325=$C$1325,ROW($A$5:$A$1325)-ROW($A$5)+1)),ROWS($D$1325:E1351))))</f>
        <v>40375</v>
      </c>
      <c r="F1351" s="76" t="str">
        <f t="array" ref="F1351">IF(ROWS($D$1325:F1351)&gt;COUNTIF($A$5:$A$1325,$C$1325),"",INDEX(D$5:D$1325,SMALL(IF($A$5:$A$1325&lt;&gt;"",IF($A$5:$A$1325=$C$1325,ROW($A$5:$A$1325)-ROW($A$5)+1)),ROWS($D$1325:F1351))))</f>
        <v>RRR</v>
      </c>
      <c r="G1351" s="76">
        <f t="shared" si="26"/>
        <v>0</v>
      </c>
      <c r="H1351" s="76">
        <f t="array" ref="H1351">IF(E1351="","",SUMIF($G$5:$G$1262,$E1351,$F$5:$F$1262))</f>
        <v>2004</v>
      </c>
      <c r="I1351" s="91"/>
      <c r="J1351" s="91"/>
      <c r="K1351" s="91"/>
      <c r="L1351" s="91"/>
      <c r="M1351" s="91"/>
    </row>
    <row r="1352" spans="1:13" x14ac:dyDescent="0.2">
      <c r="C1352" s="72"/>
      <c r="D1352" s="72">
        <f t="array" ref="D1352">IF(ROWS($D$1325:D1352)&gt;COUNTIF($A$5:$A$1325,$C$1325),"",INDEX(B$5:B$1325,SMALL(IF($A$5:$A$1325&lt;&gt;"",IF($A$5:$A$1325=$C$1325,ROW($A$5:$A$1325)-ROW($A$5)+1)),ROWS($D$1325:D1352))))</f>
        <v>1910</v>
      </c>
      <c r="E1352" s="72">
        <f t="array" ref="E1352">IF(ROWS($D$1325:E1352)&gt;COUNTIF($A$5:$A$1325,$C$1325),"",INDEX(C$5:C$1325,SMALL(IF($A$5:$A$1325&lt;&gt;"",IF($A$5:$A$1325=$C$1325,ROW($A$5:$A$1325)-ROW($A$5)+1)),ROWS($D$1325:E1352))))</f>
        <v>40379</v>
      </c>
      <c r="F1352" s="72" t="str">
        <f t="array" ref="F1352">IF(ROWS($D$1325:F1352)&gt;COUNTIF($A$5:$A$1325,$C$1325),"",INDEX(D$5:D$1325,SMALL(IF($A$5:$A$1325&lt;&gt;"",IF($A$5:$A$1325=$C$1325,ROW($A$5:$A$1325)-ROW($A$5)+1)),ROWS($D$1325:F1352))))</f>
        <v>gulf grid</v>
      </c>
      <c r="G1352" s="72" t="str">
        <f t="shared" si="26"/>
        <v>سداد جزئى</v>
      </c>
      <c r="H1352" s="72">
        <f t="array" ref="H1352">IF(E1352="","",SUMIF($G$5:$G$1262,$E1352,$F$5:$F$1262))</f>
        <v>1293</v>
      </c>
      <c r="I1352" s="97"/>
      <c r="J1352" s="97"/>
      <c r="K1352" s="97"/>
      <c r="L1352" s="97"/>
      <c r="M1352" s="97"/>
    </row>
    <row r="1353" spans="1:13" x14ac:dyDescent="0.2">
      <c r="C1353" s="72"/>
      <c r="D1353" s="72">
        <f t="array" ref="D1353">IF(ROWS($D$1325:D1353)&gt;COUNTIF($A$5:$A$1325,$C$1325),"",INDEX(B$5:B$1325,SMALL(IF($A$5:$A$1325&lt;&gt;"",IF($A$5:$A$1325=$C$1325,ROW($A$5:$A$1325)-ROW($A$5)+1)),ROWS($D$1325:D1353))))</f>
        <v>2859</v>
      </c>
      <c r="E1353" s="72">
        <f t="array" ref="E1353">IF(ROWS($D$1325:E1353)&gt;COUNTIF($A$5:$A$1325,$C$1325),"",INDEX(C$5:C$1325,SMALL(IF($A$5:$A$1325&lt;&gt;"",IF($A$5:$A$1325=$C$1325,ROW($A$5:$A$1325)-ROW($A$5)+1)),ROWS($D$1325:E1353))))</f>
        <v>40384</v>
      </c>
      <c r="F1353" s="72" t="str">
        <f t="array" ref="F1353">IF(ROWS($D$1325:F1353)&gt;COUNTIF($A$5:$A$1325,$C$1325),"",INDEX(D$5:D$1325,SMALL(IF($A$5:$A$1325&lt;&gt;"",IF($A$5:$A$1325=$C$1325,ROW($A$5:$A$1325)-ROW($A$5)+1)),ROWS($D$1325:F1353))))</f>
        <v>manhal</v>
      </c>
      <c r="G1353" s="72">
        <f t="shared" si="26"/>
        <v>0</v>
      </c>
      <c r="H1353" s="72">
        <f t="array" ref="H1353">IF(E1353="","",SUMIF($G$5:$G$1262,$E1353,$F$5:$F$1262))</f>
        <v>0</v>
      </c>
      <c r="I1353" s="91"/>
      <c r="J1353" s="91"/>
      <c r="K1353" s="91"/>
      <c r="L1353" s="91"/>
      <c r="M1353" s="91"/>
    </row>
    <row r="1354" spans="1:13" x14ac:dyDescent="0.2">
      <c r="C1354" s="72"/>
      <c r="D1354" s="72">
        <f t="array" ref="D1354">IF(ROWS($D$1325:D1354)&gt;COUNTIF($A$5:$A$1325,$C$1325),"",INDEX(B$5:B$1325,SMALL(IF($A$5:$A$1325&lt;&gt;"",IF($A$5:$A$1325=$C$1325,ROW($A$5:$A$1325)-ROW($A$5)+1)),ROWS($D$1325:D1354))))</f>
        <v>816</v>
      </c>
      <c r="E1354" s="72">
        <f t="array" ref="E1354">IF(ROWS($D$1325:E1354)&gt;COUNTIF($A$5:$A$1325,$C$1325),"",INDEX(C$5:C$1325,SMALL(IF($A$5:$A$1325&lt;&gt;"",IF($A$5:$A$1325=$C$1325,ROW($A$5:$A$1325)-ROW($A$5)+1)),ROWS($D$1325:E1354))))</f>
        <v>40385</v>
      </c>
      <c r="F1354" s="72" t="str">
        <f t="array" ref="F1354">IF(ROWS($D$1325:F1354)&gt;COUNTIF($A$5:$A$1325,$C$1325),"",INDEX(D$5:D$1325,SMALL(IF($A$5:$A$1325&lt;&gt;"",IF($A$5:$A$1325=$C$1325,ROW($A$5:$A$1325)-ROW($A$5)+1)),ROWS($D$1325:F1354))))</f>
        <v>manhal</v>
      </c>
      <c r="G1354" s="72" t="str">
        <f t="shared" si="26"/>
        <v>سداد كلى</v>
      </c>
      <c r="H1354" s="72">
        <f t="array" ref="H1354">IF(E1354="","",SUMIF($G$5:$G$1262,$E1354,$F$5:$F$1262))</f>
        <v>816</v>
      </c>
      <c r="I1354" s="97"/>
      <c r="J1354" s="97"/>
      <c r="K1354" s="97"/>
      <c r="L1354" s="97"/>
      <c r="M1354" s="97"/>
    </row>
    <row r="1355" spans="1:13" x14ac:dyDescent="0.2">
      <c r="C1355" s="72"/>
      <c r="D1355" s="72">
        <f t="array" ref="D1355">IF(ROWS($D$1325:D1355)&gt;COUNTIF($A$5:$A$1325,$C$1325),"",INDEX(B$5:B$1325,SMALL(IF($A$5:$A$1325&lt;&gt;"",IF($A$5:$A$1325=$C$1325,ROW($A$5:$A$1325)-ROW($A$5)+1)),ROWS($D$1325:D1355))))</f>
        <v>3686</v>
      </c>
      <c r="E1355" s="72">
        <f t="array" ref="E1355">IF(ROWS($D$1325:E1355)&gt;COUNTIF($A$5:$A$1325,$C$1325),"",INDEX(C$5:C$1325,SMALL(IF($A$5:$A$1325&lt;&gt;"",IF($A$5:$A$1325=$C$1325,ROW($A$5:$A$1325)-ROW($A$5)+1)),ROWS($D$1325:E1355))))</f>
        <v>40389</v>
      </c>
      <c r="F1355" s="72" t="str">
        <f t="array" ref="F1355">IF(ROWS($D$1325:F1355)&gt;COUNTIF($A$5:$A$1325,$C$1325),"",INDEX(D$5:D$1325,SMALL(IF($A$5:$A$1325&lt;&gt;"",IF($A$5:$A$1325=$C$1325,ROW($A$5:$A$1325)-ROW($A$5)+1)),ROWS($D$1325:F1355))))</f>
        <v>Rifcon</v>
      </c>
      <c r="G1355" s="72" t="str">
        <f t="shared" si="26"/>
        <v>سداد كلى</v>
      </c>
      <c r="H1355" s="72">
        <f t="array" ref="H1355">IF(E1355="","",SUMIF($G$5:$G$1262,$E1355,$F$5:$F$1262))</f>
        <v>3686</v>
      </c>
      <c r="I1355" s="91"/>
      <c r="J1355" s="91"/>
      <c r="K1355" s="91"/>
      <c r="L1355" s="91"/>
      <c r="M1355" s="91"/>
    </row>
    <row r="1356" spans="1:13" x14ac:dyDescent="0.2">
      <c r="C1356" s="72"/>
      <c r="D1356" s="72">
        <f t="array" ref="D1356">IF(ROWS($D$1325:D1356)&gt;COUNTIF($A$5:$A$1325,$C$1325),"",INDEX(B$5:B$1325,SMALL(IF($A$5:$A$1325&lt;&gt;"",IF($A$5:$A$1325=$C$1325,ROW($A$5:$A$1325)-ROW($A$5)+1)),ROWS($D$1325:D1356))))</f>
        <v>40</v>
      </c>
      <c r="E1356" s="72">
        <f t="array" ref="E1356">IF(ROWS($D$1325:E1356)&gt;COUNTIF($A$5:$A$1325,$C$1325),"",INDEX(C$5:C$1325,SMALL(IF($A$5:$A$1325&lt;&gt;"",IF($A$5:$A$1325=$C$1325,ROW($A$5:$A$1325)-ROW($A$5)+1)),ROWS($D$1325:E1356))))</f>
        <v>40391</v>
      </c>
      <c r="F1356" s="72" t="str">
        <f t="array" ref="F1356">IF(ROWS($D$1325:F1356)&gt;COUNTIF($A$5:$A$1325,$C$1325),"",INDEX(D$5:D$1325,SMALL(IF($A$5:$A$1325&lt;&gt;"",IF($A$5:$A$1325=$C$1325,ROW($A$5:$A$1325)-ROW($A$5)+1)),ROWS($D$1325:F1356))))</f>
        <v>Alutala</v>
      </c>
      <c r="G1356" s="72" t="str">
        <f t="shared" si="26"/>
        <v>سداد كلى</v>
      </c>
      <c r="H1356" s="72">
        <f t="array" ref="H1356">IF(E1356="","",SUMIF($G$5:$G$1262,$E1356,$F$5:$F$1262))</f>
        <v>40</v>
      </c>
      <c r="I1356" s="97"/>
      <c r="J1356" s="97"/>
      <c r="K1356" s="97"/>
      <c r="L1356" s="97"/>
      <c r="M1356" s="97"/>
    </row>
    <row r="1357" spans="1:13" x14ac:dyDescent="0.2">
      <c r="C1357" s="72"/>
      <c r="D1357" s="72">
        <f t="array" ref="D1357">IF(ROWS($D$1325:D1357)&gt;COUNTIF($A$5:$A$1325,$C$1325),"",INDEX(B$5:B$1325,SMALL(IF($A$5:$A$1325&lt;&gt;"",IF($A$5:$A$1325=$C$1325,ROW($A$5:$A$1325)-ROW($A$5)+1)),ROWS($D$1325:D1357))))</f>
        <v>28.75</v>
      </c>
      <c r="E1357" s="72">
        <f t="array" ref="E1357">IF(ROWS($D$1325:E1357)&gt;COUNTIF($A$5:$A$1325,$C$1325),"",INDEX(C$5:C$1325,SMALL(IF($A$5:$A$1325&lt;&gt;"",IF($A$5:$A$1325=$C$1325,ROW($A$5:$A$1325)-ROW($A$5)+1)),ROWS($D$1325:E1357))))</f>
        <v>40399</v>
      </c>
      <c r="F1357" s="72" t="str">
        <f t="array" ref="F1357">IF(ROWS($D$1325:F1357)&gt;COUNTIF($A$5:$A$1325,$C$1325),"",INDEX(D$5:D$1325,SMALL(IF($A$5:$A$1325&lt;&gt;"",IF($A$5:$A$1325=$C$1325,ROW($A$5:$A$1325)-ROW($A$5)+1)),ROWS($D$1325:F1357))))</f>
        <v>manhal</v>
      </c>
      <c r="G1357" s="72" t="str">
        <f t="shared" si="26"/>
        <v>سداد كلى</v>
      </c>
      <c r="H1357" s="72">
        <f t="array" ref="H1357">IF(E1357="","",SUMIF($G$5:$G$1262,$E1357,$F$5:$F$1262))</f>
        <v>28.75</v>
      </c>
      <c r="I1357" s="91"/>
      <c r="J1357" s="91"/>
      <c r="K1357" s="91"/>
      <c r="L1357" s="91"/>
      <c r="M1357" s="91"/>
    </row>
    <row r="1358" spans="1:13" x14ac:dyDescent="0.2">
      <c r="C1358" s="72"/>
      <c r="D1358" s="72">
        <f t="array" ref="D1358">IF(ROWS($D$1325:D1358)&gt;COUNTIF($A$5:$A$1325,$C$1325),"",INDEX(B$5:B$1325,SMALL(IF($A$5:$A$1325&lt;&gt;"",IF($A$5:$A$1325=$C$1325,ROW($A$5:$A$1325)-ROW($A$5)+1)),ROWS($D$1325:D1358))))</f>
        <v>728</v>
      </c>
      <c r="E1358" s="72">
        <f t="array" ref="E1358">IF(ROWS($D$1325:E1358)&gt;COUNTIF($A$5:$A$1325,$C$1325),"",INDEX(C$5:C$1325,SMALL(IF($A$5:$A$1325&lt;&gt;"",IF($A$5:$A$1325=$C$1325,ROW($A$5:$A$1325)-ROW($A$5)+1)),ROWS($D$1325:E1358))))</f>
        <v>40400</v>
      </c>
      <c r="F1358" s="72" t="str">
        <f t="array" ref="F1358">IF(ROWS($D$1325:F1358)&gt;COUNTIF($A$5:$A$1325,$C$1325),"",INDEX(D$5:D$1325,SMALL(IF($A$5:$A$1325&lt;&gt;"",IF($A$5:$A$1325=$C$1325,ROW($A$5:$A$1325)-ROW($A$5)+1)),ROWS($D$1325:F1358))))</f>
        <v>manhal</v>
      </c>
      <c r="G1358" s="72" t="str">
        <f t="shared" si="26"/>
        <v>سداد كلى</v>
      </c>
      <c r="H1358" s="72">
        <f t="array" ref="H1358">IF(E1358="","",SUMIF($G$5:$G$1262,$E1358,$F$5:$F$1262))</f>
        <v>728</v>
      </c>
      <c r="I1358" s="97"/>
      <c r="J1358" s="97"/>
      <c r="K1358" s="97"/>
      <c r="L1358" s="97"/>
      <c r="M1358" s="97"/>
    </row>
    <row r="1359" spans="1:13" x14ac:dyDescent="0.2">
      <c r="C1359" s="72"/>
      <c r="D1359" s="72">
        <f t="array" ref="D1359">IF(ROWS($D$1325:D1359)&gt;COUNTIF($A$5:$A$1325,$C$1325),"",INDEX(B$5:B$1325,SMALL(IF($A$5:$A$1325&lt;&gt;"",IF($A$5:$A$1325=$C$1325,ROW($A$5:$A$1325)-ROW($A$5)+1)),ROWS($D$1325:D1359))))</f>
        <v>968</v>
      </c>
      <c r="E1359" s="72">
        <f t="array" ref="E1359">IF(ROWS($D$1325:E1359)&gt;COUNTIF($A$5:$A$1325,$C$1325),"",INDEX(C$5:C$1325,SMALL(IF($A$5:$A$1325&lt;&gt;"",IF($A$5:$A$1325=$C$1325,ROW($A$5:$A$1325)-ROW($A$5)+1)),ROWS($D$1325:E1359))))</f>
        <v>40403</v>
      </c>
      <c r="F1359" s="72" t="str">
        <f t="array" ref="F1359">IF(ROWS($D$1325:F1359)&gt;COUNTIF($A$5:$A$1325,$C$1325),"",INDEX(D$5:D$1325,SMALL(IF($A$5:$A$1325&lt;&gt;"",IF($A$5:$A$1325=$C$1325,ROW($A$5:$A$1325)-ROW($A$5)+1)),ROWS($D$1325:F1359))))</f>
        <v>Shahily</v>
      </c>
      <c r="G1359" s="72" t="str">
        <f t="shared" si="26"/>
        <v>سداد كلى</v>
      </c>
      <c r="H1359" s="72">
        <f t="array" ref="H1359">IF(E1359="","",SUMIF($G$5:$G$1262,$E1359,$F$5:$F$1262))</f>
        <v>968</v>
      </c>
      <c r="I1359" s="91"/>
      <c r="J1359" s="91"/>
      <c r="K1359" s="91"/>
      <c r="L1359" s="91"/>
      <c r="M1359" s="91"/>
    </row>
    <row r="1360" spans="1:13" x14ac:dyDescent="0.2">
      <c r="C1360" s="72"/>
      <c r="D1360" s="72">
        <f t="array" ref="D1360">IF(ROWS($D$1325:D1360)&gt;COUNTIF($A$5:$A$1325,$C$1325),"",INDEX(B$5:B$1325,SMALL(IF($A$5:$A$1325&lt;&gt;"",IF($A$5:$A$1325=$C$1325,ROW($A$5:$A$1325)-ROW($A$5)+1)),ROWS($D$1325:D1360))))</f>
        <v>3479</v>
      </c>
      <c r="E1360" s="72">
        <f t="array" ref="E1360">IF(ROWS($D$1325:E1360)&gt;COUNTIF($A$5:$A$1325,$C$1325),"",INDEX(C$5:C$1325,SMALL(IF($A$5:$A$1325&lt;&gt;"",IF($A$5:$A$1325=$C$1325,ROW($A$5:$A$1325)-ROW($A$5)+1)),ROWS($D$1325:E1360))))</f>
        <v>40414</v>
      </c>
      <c r="F1360" s="72" t="str">
        <f t="array" ref="F1360">IF(ROWS($D$1325:F1360)&gt;COUNTIF($A$5:$A$1325,$C$1325),"",INDEX(D$5:D$1325,SMALL(IF($A$5:$A$1325&lt;&gt;"",IF($A$5:$A$1325=$C$1325,ROW($A$5:$A$1325)-ROW($A$5)+1)),ROWS($D$1325:F1360))))</f>
        <v>Takamel</v>
      </c>
      <c r="G1360" s="72" t="str">
        <f t="shared" si="26"/>
        <v>سداد كلى</v>
      </c>
      <c r="H1360" s="72">
        <f t="array" ref="H1360">IF(E1360="","",SUMIF($G$5:$G$1262,$E1360,$F$5:$F$1262))</f>
        <v>3479</v>
      </c>
      <c r="I1360" s="97"/>
      <c r="J1360" s="97"/>
      <c r="K1360" s="97"/>
      <c r="L1360" s="97"/>
      <c r="M1360" s="97"/>
    </row>
    <row r="1361" spans="3:13" x14ac:dyDescent="0.2">
      <c r="C1361" s="72"/>
      <c r="D1361" s="72">
        <f t="array" ref="D1361">IF(ROWS($D$1325:D1361)&gt;COUNTIF($A$5:$A$1325,$C$1325),"",INDEX(B$5:B$1325,SMALL(IF($A$5:$A$1325&lt;&gt;"",IF($A$5:$A$1325=$C$1325,ROW($A$5:$A$1325)-ROW($A$5)+1)),ROWS($D$1325:D1361))))</f>
        <v>220</v>
      </c>
      <c r="E1361" s="72">
        <f t="array" ref="E1361">IF(ROWS($D$1325:E1361)&gt;COUNTIF($A$5:$A$1325,$C$1325),"",INDEX(C$5:C$1325,SMALL(IF($A$5:$A$1325&lt;&gt;"",IF($A$5:$A$1325=$C$1325,ROW($A$5:$A$1325)-ROW($A$5)+1)),ROWS($D$1325:E1361))))</f>
        <v>40416</v>
      </c>
      <c r="F1361" s="72" t="str">
        <f t="array" ref="F1361">IF(ROWS($D$1325:F1361)&gt;COUNTIF($A$5:$A$1325,$C$1325),"",INDEX(D$5:D$1325,SMALL(IF($A$5:$A$1325&lt;&gt;"",IF($A$5:$A$1325=$C$1325,ROW($A$5:$A$1325)-ROW($A$5)+1)),ROWS($D$1325:F1361))))</f>
        <v>M.mp</v>
      </c>
      <c r="G1361" s="72">
        <f t="shared" si="26"/>
        <v>0</v>
      </c>
      <c r="H1361" s="72">
        <f t="array" ref="H1361">IF(E1361="","",SUMIF($G$5:$G$1262,$E1361,$F$5:$F$1262))</f>
        <v>0</v>
      </c>
      <c r="I1361" s="91"/>
      <c r="J1361" s="91"/>
      <c r="K1361" s="91"/>
      <c r="L1361" s="91"/>
      <c r="M1361" s="91"/>
    </row>
    <row r="1362" spans="3:13" x14ac:dyDescent="0.2">
      <c r="C1362" s="72"/>
      <c r="D1362" s="72">
        <f t="array" ref="D1362">IF(ROWS($D$1325:D1362)&gt;COUNTIF($A$5:$A$1325,$C$1325),"",INDEX(B$5:B$1325,SMALL(IF($A$5:$A$1325&lt;&gt;"",IF($A$5:$A$1325=$C$1325,ROW($A$5:$A$1325)-ROW($A$5)+1)),ROWS($D$1325:D1362))))</f>
        <v>676</v>
      </c>
      <c r="E1362" s="72">
        <f t="array" ref="E1362">IF(ROWS($D$1325:E1362)&gt;COUNTIF($A$5:$A$1325,$C$1325),"",INDEX(C$5:C$1325,SMALL(IF($A$5:$A$1325&lt;&gt;"",IF($A$5:$A$1325=$C$1325,ROW($A$5:$A$1325)-ROW($A$5)+1)),ROWS($D$1325:E1362))))</f>
        <v>40417</v>
      </c>
      <c r="F1362" s="72">
        <f t="array" ref="F1362">IF(ROWS($D$1325:F1362)&gt;COUNTIF($A$5:$A$1325,$C$1325),"",INDEX(D$5:D$1325,SMALL(IF($A$5:$A$1325&lt;&gt;"",IF($A$5:$A$1325=$C$1325,ROW($A$5:$A$1325)-ROW($A$5)+1)),ROWS($D$1325:F1362))))</f>
        <v>0</v>
      </c>
      <c r="G1362" s="72" t="str">
        <f t="shared" si="26"/>
        <v>سداد كلى</v>
      </c>
      <c r="H1362" s="72">
        <f t="array" ref="H1362">IF(E1362="","",SUMIF($G$5:$G$1262,$E1362,$F$5:$F$1262))</f>
        <v>676</v>
      </c>
      <c r="I1362" s="97"/>
      <c r="J1362" s="97"/>
      <c r="K1362" s="97"/>
      <c r="L1362" s="97"/>
      <c r="M1362" s="97"/>
    </row>
    <row r="1363" spans="3:13" x14ac:dyDescent="0.2">
      <c r="C1363" s="72"/>
      <c r="D1363" s="72">
        <f t="array" ref="D1363">IF(ROWS($D$1325:D1363)&gt;COUNTIF($A$5:$A$1325,$C$1325),"",INDEX(B$5:B$1325,SMALL(IF($A$5:$A$1325&lt;&gt;"",IF($A$5:$A$1325=$C$1325,ROW($A$5:$A$1325)-ROW($A$5)+1)),ROWS($D$1325:D1363))))</f>
        <v>862</v>
      </c>
      <c r="E1363" s="72">
        <f t="array" ref="E1363">IF(ROWS($D$1325:E1363)&gt;COUNTIF($A$5:$A$1325,$C$1325),"",INDEX(C$5:C$1325,SMALL(IF($A$5:$A$1325&lt;&gt;"",IF($A$5:$A$1325=$C$1325,ROW($A$5:$A$1325)-ROW($A$5)+1)),ROWS($D$1325:E1363))))</f>
        <v>40426</v>
      </c>
      <c r="F1363" s="72" t="str">
        <f t="array" ref="F1363">IF(ROWS($D$1325:F1363)&gt;COUNTIF($A$5:$A$1325,$C$1325),"",INDEX(D$5:D$1325,SMALL(IF($A$5:$A$1325&lt;&gt;"",IF($A$5:$A$1325=$C$1325,ROW($A$5:$A$1325)-ROW($A$5)+1)),ROWS($D$1325:F1363))))</f>
        <v>manhal</v>
      </c>
      <c r="G1363" s="72" t="str">
        <f t="shared" si="26"/>
        <v>سداد كلى</v>
      </c>
      <c r="H1363" s="72">
        <f t="array" ref="H1363">IF(E1363="","",SUMIF($G$5:$G$1262,$E1363,$F$5:$F$1262))</f>
        <v>862</v>
      </c>
      <c r="I1363" s="91"/>
      <c r="J1363" s="91"/>
      <c r="K1363" s="91"/>
      <c r="L1363" s="91"/>
      <c r="M1363" s="91"/>
    </row>
    <row r="1364" spans="3:13" x14ac:dyDescent="0.2">
      <c r="C1364" s="72"/>
      <c r="D1364" s="72">
        <f t="array" ref="D1364">IF(ROWS($D$1325:D1364)&gt;COUNTIF($A$5:$A$1325,$C$1325),"",INDEX(B$5:B$1325,SMALL(IF($A$5:$A$1325&lt;&gt;"",IF($A$5:$A$1325=$C$1325,ROW($A$5:$A$1325)-ROW($A$5)+1)),ROWS($D$1325:D1364))))</f>
        <v>719</v>
      </c>
      <c r="E1364" s="72">
        <f t="array" ref="E1364">IF(ROWS($D$1325:E1364)&gt;COUNTIF($A$5:$A$1325,$C$1325),"",INDEX(C$5:C$1325,SMALL(IF($A$5:$A$1325&lt;&gt;"",IF($A$5:$A$1325=$C$1325,ROW($A$5:$A$1325)-ROW($A$5)+1)),ROWS($D$1325:E1364))))</f>
        <v>40427</v>
      </c>
      <c r="F1364" s="72" t="str">
        <f t="array" ref="F1364">IF(ROWS($D$1325:F1364)&gt;COUNTIF($A$5:$A$1325,$C$1325),"",INDEX(D$5:D$1325,SMALL(IF($A$5:$A$1325&lt;&gt;"",IF($A$5:$A$1325=$C$1325,ROW($A$5:$A$1325)-ROW($A$5)+1)),ROWS($D$1325:F1364))))</f>
        <v>manhal</v>
      </c>
      <c r="G1364" s="72" t="str">
        <f t="shared" si="26"/>
        <v>سداد كلى</v>
      </c>
      <c r="H1364" s="72">
        <f t="array" ref="H1364">IF(E1364="","",SUMIF($G$5:$G$1262,$E1364,$F$5:$F$1262))</f>
        <v>719</v>
      </c>
      <c r="I1364" s="97"/>
      <c r="J1364" s="97"/>
      <c r="K1364" s="97"/>
      <c r="L1364" s="97"/>
      <c r="M1364" s="97"/>
    </row>
    <row r="1365" spans="3:13" x14ac:dyDescent="0.2">
      <c r="C1365" s="72"/>
      <c r="D1365" s="72">
        <f t="array" ref="D1365">IF(ROWS($D$1325:D1365)&gt;COUNTIF($A$5:$A$1325,$C$1325),"",INDEX(B$5:B$1325,SMALL(IF($A$5:$A$1325&lt;&gt;"",IF($A$5:$A$1325=$C$1325,ROW($A$5:$A$1325)-ROW($A$5)+1)),ROWS($D$1325:D1365))))</f>
        <v>803.85</v>
      </c>
      <c r="E1365" s="72">
        <f t="array" ref="E1365">IF(ROWS($D$1325:E1365)&gt;COUNTIF($A$5:$A$1325,$C$1325),"",INDEX(C$5:C$1325,SMALL(IF($A$5:$A$1325&lt;&gt;"",IF($A$5:$A$1325=$C$1325,ROW($A$5:$A$1325)-ROW($A$5)+1)),ROWS($D$1325:E1365))))</f>
        <v>40434</v>
      </c>
      <c r="F1365" s="72" t="str">
        <f t="array" ref="F1365">IF(ROWS($D$1325:F1365)&gt;COUNTIF($A$5:$A$1325,$C$1325),"",INDEX(D$5:D$1325,SMALL(IF($A$5:$A$1325&lt;&gt;"",IF($A$5:$A$1325=$C$1325,ROW($A$5:$A$1325)-ROW($A$5)+1)),ROWS($D$1325:F1365))))</f>
        <v>Sadaf</v>
      </c>
      <c r="G1365" s="72">
        <f t="shared" si="26"/>
        <v>0</v>
      </c>
      <c r="H1365" s="72">
        <f t="array" ref="H1365">IF(E1365="","",SUMIF($G$5:$G$1262,$E1365,$F$5:$F$1262))</f>
        <v>0</v>
      </c>
      <c r="I1365" s="91"/>
      <c r="J1365" s="91"/>
      <c r="K1365" s="91"/>
      <c r="L1365" s="91"/>
      <c r="M1365" s="91"/>
    </row>
    <row r="1366" spans="3:13" x14ac:dyDescent="0.2">
      <c r="C1366" s="72"/>
      <c r="D1366" s="72">
        <f t="array" ref="D1366">IF(ROWS($D$1325:D1366)&gt;COUNTIF($A$5:$A$1325,$C$1325),"",INDEX(B$5:B$1325,SMALL(IF($A$5:$A$1325&lt;&gt;"",IF($A$5:$A$1325=$C$1325,ROW($A$5:$A$1325)-ROW($A$5)+1)),ROWS($D$1325:D1366))))</f>
        <v>321</v>
      </c>
      <c r="E1366" s="72">
        <f t="array" ref="E1366">IF(ROWS($D$1325:E1366)&gt;COUNTIF($A$5:$A$1325,$C$1325),"",INDEX(C$5:C$1325,SMALL(IF($A$5:$A$1325&lt;&gt;"",IF($A$5:$A$1325=$C$1325,ROW($A$5:$A$1325)-ROW($A$5)+1)),ROWS($D$1325:E1366))))</f>
        <v>40438</v>
      </c>
      <c r="F1366" s="72" t="str">
        <f t="array" ref="F1366">IF(ROWS($D$1325:F1366)&gt;COUNTIF($A$5:$A$1325,$C$1325),"",INDEX(D$5:D$1325,SMALL(IF($A$5:$A$1325&lt;&gt;"",IF($A$5:$A$1325=$C$1325,ROW($A$5:$A$1325)-ROW($A$5)+1)),ROWS($D$1325:F1366))))</f>
        <v>manhal</v>
      </c>
      <c r="G1366" s="72" t="str">
        <f t="shared" si="26"/>
        <v>سداد كلى</v>
      </c>
      <c r="H1366" s="72">
        <f t="array" ref="H1366">IF(E1366="","",SUMIF($G$5:$G$1262,$E1366,$F$5:$F$1262))</f>
        <v>321</v>
      </c>
    </row>
    <row r="1367" spans="3:13" x14ac:dyDescent="0.2">
      <c r="C1367" s="72"/>
      <c r="D1367" s="72">
        <f t="array" ref="D1367">IF(ROWS($D$1325:D1367)&gt;COUNTIF($A$5:$A$1325,$C$1325),"",INDEX(B$5:B$1325,SMALL(IF($A$5:$A$1325&lt;&gt;"",IF($A$5:$A$1325=$C$1325,ROW($A$5:$A$1325)-ROW($A$5)+1)),ROWS($D$1325:D1367))))</f>
        <v>288.64999999999998</v>
      </c>
      <c r="E1367" s="72">
        <f t="array" ref="E1367">IF(ROWS($D$1325:E1367)&gt;COUNTIF($A$5:$A$1325,$C$1325),"",INDEX(C$5:C$1325,SMALL(IF($A$5:$A$1325&lt;&gt;"",IF($A$5:$A$1325=$C$1325,ROW($A$5:$A$1325)-ROW($A$5)+1)),ROWS($D$1325:E1367))))</f>
        <v>40447</v>
      </c>
      <c r="F1367" s="72" t="str">
        <f t="array" ref="F1367">IF(ROWS($D$1325:F1367)&gt;COUNTIF($A$5:$A$1325,$C$1325),"",INDEX(D$5:D$1325,SMALL(IF($A$5:$A$1325&lt;&gt;"",IF($A$5:$A$1325=$C$1325,ROW($A$5:$A$1325)-ROW($A$5)+1)),ROWS($D$1325:F1367))))</f>
        <v>mmp</v>
      </c>
      <c r="G1367" s="72">
        <f t="shared" si="26"/>
        <v>0</v>
      </c>
      <c r="H1367" s="72">
        <f t="array" ref="H1367">IF(E1367="","",SUMIF($G$5:$G$1262,$E1367,$F$5:$F$1262))</f>
        <v>0</v>
      </c>
    </row>
    <row r="1368" spans="3:13" x14ac:dyDescent="0.2">
      <c r="C1368" s="72"/>
      <c r="D1368" s="72">
        <f t="array" ref="D1368">IF(ROWS($D$1325:D1368)&gt;COUNTIF($A$5:$A$1325,$C$1325),"",INDEX(B$5:B$1325,SMALL(IF($A$5:$A$1325&lt;&gt;"",IF($A$5:$A$1325=$C$1325,ROW($A$5:$A$1325)-ROW($A$5)+1)),ROWS($D$1325:D1368))))</f>
        <v>2452.2600000000002</v>
      </c>
      <c r="E1368" s="72">
        <f t="array" ref="E1368">IF(ROWS($D$1325:E1368)&gt;COUNTIF($A$5:$A$1325,$C$1325),"",INDEX(C$5:C$1325,SMALL(IF($A$5:$A$1325&lt;&gt;"",IF($A$5:$A$1325=$C$1325,ROW($A$5:$A$1325)-ROW($A$5)+1)),ROWS($D$1325:E1368))))</f>
        <v>40454</v>
      </c>
      <c r="F1368" s="72" t="str">
        <f t="array" ref="F1368">IF(ROWS($D$1325:F1368)&gt;COUNTIF($A$5:$A$1325,$C$1325),"",INDEX(D$5:D$1325,SMALL(IF($A$5:$A$1325&lt;&gt;"",IF($A$5:$A$1325=$C$1325,ROW($A$5:$A$1325)-ROW($A$5)+1)),ROWS($D$1325:F1368))))</f>
        <v>madelest</v>
      </c>
      <c r="G1368" s="72" t="str">
        <f t="shared" si="26"/>
        <v>سداد كلى</v>
      </c>
      <c r="H1368" s="72">
        <f t="array" ref="H1368">IF(E1368="","",SUMIF($G$5:$G$1262,$E1368,$F$5:$F$1262))</f>
        <v>2452.2600000000002</v>
      </c>
    </row>
    <row r="1369" spans="3:13" x14ac:dyDescent="0.2">
      <c r="C1369" s="72"/>
      <c r="D1369" s="72">
        <f t="array" ref="D1369">IF(ROWS($D$1325:D1369)&gt;COUNTIF($A$5:$A$1325,$C$1325),"",INDEX(B$5:B$1325,SMALL(IF($A$5:$A$1325&lt;&gt;"",IF($A$5:$A$1325=$C$1325,ROW($A$5:$A$1325)-ROW($A$5)+1)),ROWS($D$1325:D1369))))</f>
        <v>362</v>
      </c>
      <c r="E1369" s="72">
        <f t="array" ref="E1369">IF(ROWS($D$1325:E1369)&gt;COUNTIF($A$5:$A$1325,$C$1325),"",INDEX(C$5:C$1325,SMALL(IF($A$5:$A$1325&lt;&gt;"",IF($A$5:$A$1325=$C$1325,ROW($A$5:$A$1325)-ROW($A$5)+1)),ROWS($D$1325:E1369))))</f>
        <v>40458</v>
      </c>
      <c r="F1369" s="72" t="str">
        <f t="array" ref="F1369">IF(ROWS($D$1325:F1369)&gt;COUNTIF($A$5:$A$1325,$C$1325),"",INDEX(D$5:D$1325,SMALL(IF($A$5:$A$1325&lt;&gt;"",IF($A$5:$A$1325=$C$1325,ROW($A$5:$A$1325)-ROW($A$5)+1)),ROWS($D$1325:F1369))))</f>
        <v>manhal</v>
      </c>
      <c r="G1369" s="72" t="str">
        <f t="shared" si="26"/>
        <v>سداد كلى</v>
      </c>
      <c r="H1369" s="72">
        <f t="array" ref="H1369">IF(E1369="","",SUMIF($G$5:$G$1262,$E1369,$F$5:$F$1262))</f>
        <v>362</v>
      </c>
    </row>
    <row r="1370" spans="3:13" x14ac:dyDescent="0.2">
      <c r="C1370" s="72"/>
      <c r="D1370" s="72">
        <f t="array" ref="D1370">IF(ROWS($D$1325:D1370)&gt;COUNTIF($A$5:$A$1325,$C$1325),"",INDEX(B$5:B$1325,SMALL(IF($A$5:$A$1325&lt;&gt;"",IF($A$5:$A$1325=$C$1325,ROW($A$5:$A$1325)-ROW($A$5)+1)),ROWS($D$1325:D1370))))</f>
        <v>208</v>
      </c>
      <c r="E1370" s="72">
        <f t="array" ref="E1370">IF(ROWS($D$1325:E1370)&gt;COUNTIF($A$5:$A$1325,$C$1325),"",INDEX(C$5:C$1325,SMALL(IF($A$5:$A$1325&lt;&gt;"",IF($A$5:$A$1325=$C$1325,ROW($A$5:$A$1325)-ROW($A$5)+1)),ROWS($D$1325:E1370))))</f>
        <v>40489</v>
      </c>
      <c r="F1370" s="72" t="str">
        <f t="array" ref="F1370">IF(ROWS($D$1325:F1370)&gt;COUNTIF($A$5:$A$1325,$C$1325),"",INDEX(D$5:D$1325,SMALL(IF($A$5:$A$1325&lt;&gt;"",IF($A$5:$A$1325=$C$1325,ROW($A$5:$A$1325)-ROW($A$5)+1)),ROWS($D$1325:F1370))))</f>
        <v>manhal</v>
      </c>
      <c r="G1370" s="72" t="str">
        <f t="shared" si="26"/>
        <v>سداد كلى</v>
      </c>
      <c r="H1370" s="72">
        <f t="array" ref="H1370">IF(E1370="","",SUMIF($G$5:$G$1262,$E1370,$F$5:$F$1262))</f>
        <v>208</v>
      </c>
    </row>
    <row r="1371" spans="3:13" x14ac:dyDescent="0.2">
      <c r="D1371" s="72">
        <f t="array" ref="D1371">IF(ROWS($D$1325:D1371)&gt;COUNTIF($A$5:$A$1325,$C$1325),"",INDEX(B$5:B$1325,SMALL(IF($A$5:$A$1325&lt;&gt;"",IF($A$5:$A$1325=$C$1325,ROW($A$5:$A$1325)-ROW($A$5)+1)),ROWS($D$1325:D1371))))</f>
        <v>101</v>
      </c>
      <c r="E1371" s="72">
        <f t="array" ref="E1371">IF(ROWS($D$1325:E1371)&gt;COUNTIF($A$5:$A$1325,$C$1325),"",INDEX(C$5:C$1325,SMALL(IF($A$5:$A$1325&lt;&gt;"",IF($A$5:$A$1325=$C$1325,ROW($A$5:$A$1325)-ROW($A$5)+1)),ROWS($D$1325:E1371))))</f>
        <v>40490</v>
      </c>
      <c r="F1371" s="72" t="str">
        <f t="array" ref="F1371">IF(ROWS($D$1325:F1371)&gt;COUNTIF($A$5:$A$1325,$C$1325),"",INDEX(D$5:D$1325,SMALL(IF($A$5:$A$1325&lt;&gt;"",IF($A$5:$A$1325=$C$1325,ROW($A$5:$A$1325)-ROW($A$5)+1)),ROWS($D$1325:F1371))))</f>
        <v>manhal</v>
      </c>
      <c r="G1371" s="72">
        <f t="shared" si="26"/>
        <v>0</v>
      </c>
      <c r="H1371" s="72">
        <f t="array" ref="H1371">IF(E1371="","",SUMIF($G$5:$G$1262,$E1371,$F$5:$F$1262))</f>
        <v>0</v>
      </c>
    </row>
    <row r="1372" spans="3:13" x14ac:dyDescent="0.2">
      <c r="D1372" s="72">
        <f t="array" ref="D1372">IF(ROWS($D$1325:D1372)&gt;COUNTIF($A$5:$A$1325,$C$1325),"",INDEX(B$5:B$1325,SMALL(IF($A$5:$A$1325&lt;&gt;"",IF($A$5:$A$1325=$C$1325,ROW($A$5:$A$1325)-ROW($A$5)+1)),ROWS($D$1325:D1372))))</f>
        <v>1889.53</v>
      </c>
      <c r="E1372" s="72">
        <f t="array" ref="E1372">IF(ROWS($D$1325:E1372)&gt;COUNTIF($A$5:$A$1325,$C$1325),"",INDEX(C$5:C$1325,SMALL(IF($A$5:$A$1325&lt;&gt;"",IF($A$5:$A$1325=$C$1325,ROW($A$5:$A$1325)-ROW($A$5)+1)),ROWS($D$1325:E1372))))</f>
        <v>40492</v>
      </c>
      <c r="F1372" s="72" t="str">
        <f t="array" ref="F1372">IF(ROWS($D$1325:F1372)&gt;COUNTIF($A$5:$A$1325,$C$1325),"",INDEX(D$5:D$1325,SMALL(IF($A$5:$A$1325&lt;&gt;"",IF($A$5:$A$1325=$C$1325,ROW($A$5:$A$1325)-ROW($A$5)+1)),ROWS($D$1325:F1372))))</f>
        <v>Rifcon</v>
      </c>
      <c r="G1372" s="72" t="str">
        <f t="shared" si="26"/>
        <v>سداد كلى</v>
      </c>
      <c r="H1372" s="72">
        <f t="array" ref="H1372">IF(E1372="","",SUMIF($G$5:$G$1262,$E1372,$F$5:$F$1262))</f>
        <v>1889.53</v>
      </c>
    </row>
    <row r="1373" spans="3:13" x14ac:dyDescent="0.2">
      <c r="D1373" s="72">
        <f t="array" ref="D1373">IF(ROWS($D$1325:D1373)&gt;COUNTIF($A$5:$A$1325,$C$1325),"",INDEX(B$5:B$1325,SMALL(IF($A$5:$A$1325&lt;&gt;"",IF($A$5:$A$1325=$C$1325,ROW($A$5:$A$1325)-ROW($A$5)+1)),ROWS($D$1325:D1373))))</f>
        <v>418</v>
      </c>
      <c r="E1373" s="72">
        <f t="array" ref="E1373">IF(ROWS($D$1325:E1373)&gt;COUNTIF($A$5:$A$1325,$C$1325),"",INDEX(C$5:C$1325,SMALL(IF($A$5:$A$1325&lt;&gt;"",IF($A$5:$A$1325=$C$1325,ROW($A$5:$A$1325)-ROW($A$5)+1)),ROWS($D$1325:E1373))))</f>
        <v>40494</v>
      </c>
      <c r="F1373" s="72" t="str">
        <f t="array" ref="F1373">IF(ROWS($D$1325:F1373)&gt;COUNTIF($A$5:$A$1325,$C$1325),"",INDEX(D$5:D$1325,SMALL(IF($A$5:$A$1325&lt;&gt;"",IF($A$5:$A$1325=$C$1325,ROW($A$5:$A$1325)-ROW($A$5)+1)),ROWS($D$1325:F1373))))</f>
        <v>manhal</v>
      </c>
      <c r="G1373" s="72">
        <f t="shared" si="26"/>
        <v>0</v>
      </c>
      <c r="H1373" s="72">
        <f t="array" ref="H1373">IF(E1373="","",SUMIF($G$5:$G$1262,$E1373,$F$5:$F$1262))</f>
        <v>0</v>
      </c>
    </row>
    <row r="1374" spans="3:13" x14ac:dyDescent="0.2">
      <c r="D1374" s="72">
        <f t="array" ref="D1374">IF(ROWS($D$1325:D1374)&gt;COUNTIF($A$5:$A$1325,$C$1325),"",INDEX(B$5:B$1325,SMALL(IF($A$5:$A$1325&lt;&gt;"",IF($A$5:$A$1325=$C$1325,ROW($A$5:$A$1325)-ROW($A$5)+1)),ROWS($D$1325:D1374))))</f>
        <v>2737</v>
      </c>
      <c r="E1374" s="72">
        <f t="array" ref="E1374">IF(ROWS($D$1325:E1374)&gt;COUNTIF($A$5:$A$1325,$C$1325),"",INDEX(C$5:C$1325,SMALL(IF($A$5:$A$1325&lt;&gt;"",IF($A$5:$A$1325=$C$1325,ROW($A$5:$A$1325)-ROW($A$5)+1)),ROWS($D$1325:E1374))))</f>
        <v>40499</v>
      </c>
      <c r="F1374" s="72" t="str">
        <f t="array" ref="F1374">IF(ROWS($D$1325:F1374)&gt;COUNTIF($A$5:$A$1325,$C$1325),"",INDEX(D$5:D$1325,SMALL(IF($A$5:$A$1325&lt;&gt;"",IF($A$5:$A$1325=$C$1325,ROW($A$5:$A$1325)-ROW($A$5)+1)),ROWS($D$1325:F1374))))</f>
        <v>?</v>
      </c>
      <c r="G1374" s="72" t="str">
        <f t="shared" si="26"/>
        <v>سداد كلى</v>
      </c>
      <c r="H1374" s="72">
        <f t="array" ref="H1374">IF(E1374="","",SUMIF($G$5:$G$1262,$E1374,$F$5:$F$1262))</f>
        <v>2737</v>
      </c>
    </row>
    <row r="1375" spans="3:13" x14ac:dyDescent="0.2">
      <c r="D1375" s="72">
        <f t="array" ref="D1375">IF(ROWS($D$1325:D1375)&gt;COUNTIF($A$5:$A$1325,$C$1325),"",INDEX(B$5:B$1325,SMALL(IF($A$5:$A$1325&lt;&gt;"",IF($A$5:$A$1325=$C$1325,ROW($A$5:$A$1325)-ROW($A$5)+1)),ROWS($D$1325:D1375))))</f>
        <v>23</v>
      </c>
      <c r="E1375" s="72">
        <f t="array" ref="E1375">IF(ROWS($D$1325:E1375)&gt;COUNTIF($A$5:$A$1325,$C$1325),"",INDEX(C$5:C$1325,SMALL(IF($A$5:$A$1325&lt;&gt;"",IF($A$5:$A$1325=$C$1325,ROW($A$5:$A$1325)-ROW($A$5)+1)),ROWS($D$1325:E1375))))</f>
        <v>40505</v>
      </c>
      <c r="F1375" s="72" t="str">
        <f t="array" ref="F1375">IF(ROWS($D$1325:F1375)&gt;COUNTIF($A$5:$A$1325,$C$1325),"",INDEX(D$5:D$1325,SMALL(IF($A$5:$A$1325&lt;&gt;"",IF($A$5:$A$1325=$C$1325,ROW($A$5:$A$1325)-ROW($A$5)+1)),ROWS($D$1325:F1375))))</f>
        <v>manhal</v>
      </c>
      <c r="G1375" s="72">
        <f t="shared" si="26"/>
        <v>0</v>
      </c>
      <c r="H1375" s="72">
        <f t="array" ref="H1375">IF(E1375="","",SUMIF($G$5:$G$1262,$E1375,$F$5:$F$1262))</f>
        <v>0</v>
      </c>
    </row>
    <row r="1376" spans="3:13" x14ac:dyDescent="0.2">
      <c r="D1376" s="72">
        <f t="array" ref="D1376">IF(ROWS($D$1325:D1376)&gt;COUNTIF($A$5:$A$1325,$C$1325),"",INDEX(B$5:B$1325,SMALL(IF($A$5:$A$1325&lt;&gt;"",IF($A$5:$A$1325=$C$1325,ROW($A$5:$A$1325)-ROW($A$5)+1)),ROWS($D$1325:D1376))))</f>
        <v>163.51</v>
      </c>
      <c r="E1376" s="72">
        <f t="array" ref="E1376">IF(ROWS($D$1325:E1376)&gt;COUNTIF($A$5:$A$1325,$C$1325),"",INDEX(C$5:C$1325,SMALL(IF($A$5:$A$1325&lt;&gt;"",IF($A$5:$A$1325=$C$1325,ROW($A$5:$A$1325)-ROW($A$5)+1)),ROWS($D$1325:E1376))))</f>
        <v>40512</v>
      </c>
      <c r="F1376" s="72" t="str">
        <f t="array" ref="F1376">IF(ROWS($D$1325:F1376)&gt;COUNTIF($A$5:$A$1325,$C$1325),"",INDEX(D$5:D$1325,SMALL(IF($A$5:$A$1325&lt;&gt;"",IF($A$5:$A$1325=$C$1325,ROW($A$5:$A$1325)-ROW($A$5)+1)),ROWS($D$1325:F1376))))</f>
        <v>mmp</v>
      </c>
      <c r="G1376" s="72">
        <f t="shared" si="26"/>
        <v>0</v>
      </c>
      <c r="H1376" s="72">
        <f t="array" ref="H1376">IF(E1376="","",SUMIF($G$5:$G$1262,$E1376,$F$5:$F$1262))</f>
        <v>0</v>
      </c>
    </row>
    <row r="1377" spans="4:8" x14ac:dyDescent="0.2">
      <c r="D1377" s="72">
        <f t="array" ref="D1377">IF(ROWS($D$1325:D1377)&gt;COUNTIF($A$5:$A$1325,$C$1325),"",INDEX(B$5:B$1325,SMALL(IF($A$5:$A$1325&lt;&gt;"",IF($A$5:$A$1325=$C$1325,ROW($A$5:$A$1325)-ROW($A$5)+1)),ROWS($D$1325:D1377))))</f>
        <v>132.47999999999999</v>
      </c>
      <c r="E1377" s="72">
        <f t="array" ref="E1377">IF(ROWS($D$1325:E1377)&gt;COUNTIF($A$5:$A$1325,$C$1325),"",INDEX(C$5:C$1325,SMALL(IF($A$5:$A$1325&lt;&gt;"",IF($A$5:$A$1325=$C$1325,ROW($A$5:$A$1325)-ROW($A$5)+1)),ROWS($D$1325:E1377))))</f>
        <v>40522</v>
      </c>
      <c r="F1377" s="72" t="str">
        <f t="array" ref="F1377">IF(ROWS($D$1325:F1377)&gt;COUNTIF($A$5:$A$1325,$C$1325),"",INDEX(D$5:D$1325,SMALL(IF($A$5:$A$1325&lt;&gt;"",IF($A$5:$A$1325=$C$1325,ROW($A$5:$A$1325)-ROW($A$5)+1)),ROWS($D$1325:F1377))))</f>
        <v>?</v>
      </c>
      <c r="G1377" s="72">
        <f t="shared" si="26"/>
        <v>0</v>
      </c>
      <c r="H1377" s="72">
        <f t="array" ref="H1377">IF(E1377="","",SUMIF($G$5:$G$1262,$E1377,$F$5:$F$1262))</f>
        <v>0</v>
      </c>
    </row>
    <row r="1378" spans="4:8" x14ac:dyDescent="0.2">
      <c r="D1378" s="72">
        <f t="array" ref="D1378">IF(ROWS($D$1325:D1378)&gt;COUNTIF($A$5:$A$1325,$C$1325),"",INDEX(B$5:B$1325,SMALL(IF($A$5:$A$1325&lt;&gt;"",IF($A$5:$A$1325=$C$1325,ROW($A$5:$A$1325)-ROW($A$5)+1)),ROWS($D$1325:D1378))))</f>
        <v>1610</v>
      </c>
      <c r="E1378" s="72">
        <f t="array" ref="E1378">IF(ROWS($D$1325:E1378)&gt;COUNTIF($A$5:$A$1325,$C$1325),"",INDEX(C$5:C$1325,SMALL(IF($A$5:$A$1325&lt;&gt;"",IF($A$5:$A$1325=$C$1325,ROW($A$5:$A$1325)-ROW($A$5)+1)),ROWS($D$1325:E1378))))</f>
        <v>40552</v>
      </c>
      <c r="F1378" s="72" t="str">
        <f t="array" ref="F1378">IF(ROWS($D$1325:F1378)&gt;COUNTIF($A$5:$A$1325,$C$1325),"",INDEX(D$5:D$1325,SMALL(IF($A$5:$A$1325&lt;&gt;"",IF($A$5:$A$1325=$C$1325,ROW($A$5:$A$1325)-ROW($A$5)+1)),ROWS($D$1325:F1378))))</f>
        <v>MANHAL</v>
      </c>
      <c r="G1378" s="72">
        <f t="shared" si="26"/>
        <v>0</v>
      </c>
      <c r="H1378" s="72">
        <f t="array" ref="H1378">IF(E1378="","",SUMIF($G$5:$G$1262,$E1378,$F$5:$F$1262))</f>
        <v>0</v>
      </c>
    </row>
    <row r="1379" spans="4:8" x14ac:dyDescent="0.2">
      <c r="D1379" s="72">
        <f t="array" ref="D1379">IF(ROWS($D$1325:D1379)&gt;COUNTIF($A$5:$A$1325,$C$1325),"",INDEX(B$5:B$1325,SMALL(IF($A$5:$A$1325&lt;&gt;"",IF($A$5:$A$1325=$C$1325,ROW($A$5:$A$1325)-ROW($A$5)+1)),ROWS($D$1325:D1379))))</f>
        <v>2671</v>
      </c>
      <c r="E1379" s="72">
        <f t="array" ref="E1379">IF(ROWS($D$1325:E1379)&gt;COUNTIF($A$5:$A$1325,$C$1325),"",INDEX(C$5:C$1325,SMALL(IF($A$5:$A$1325&lt;&gt;"",IF($A$5:$A$1325=$C$1325,ROW($A$5:$A$1325)-ROW($A$5)+1)),ROWS($D$1325:E1379))))</f>
        <v>40562</v>
      </c>
      <c r="F1379" s="72" t="str">
        <f t="array" ref="F1379">IF(ROWS($D$1325:F1379)&gt;COUNTIF($A$5:$A$1325,$C$1325),"",INDEX(D$5:D$1325,SMALL(IF($A$5:$A$1325&lt;&gt;"",IF($A$5:$A$1325=$C$1325,ROW($A$5:$A$1325)-ROW($A$5)+1)),ROWS($D$1325:F1379))))</f>
        <v>MANHAL</v>
      </c>
      <c r="G1379" s="72">
        <f t="shared" si="26"/>
        <v>0</v>
      </c>
      <c r="H1379" s="72">
        <f t="array" ref="H1379">IF(E1379="","",SUMIF($G$5:$G$1262,$E1379,$F$5:$F$1262))</f>
        <v>0</v>
      </c>
    </row>
    <row r="1380" spans="4:8" x14ac:dyDescent="0.2">
      <c r="D1380" s="72">
        <f t="array" ref="D1380">IF(ROWS($D$1325:D1380)&gt;COUNTIF($A$5:$A$1325,$C$1325),"",INDEX(B$5:B$1325,SMALL(IF($A$5:$A$1325&lt;&gt;"",IF($A$5:$A$1325=$C$1325,ROW($A$5:$A$1325)-ROW($A$5)+1)),ROWS($D$1325:D1380))))</f>
        <v>3381</v>
      </c>
      <c r="E1380" s="72">
        <f t="array" ref="E1380">IF(ROWS($D$1325:E1380)&gt;COUNTIF($A$5:$A$1325,$C$1325),"",INDEX(C$5:C$1325,SMALL(IF($A$5:$A$1325&lt;&gt;"",IF($A$5:$A$1325=$C$1325,ROW($A$5:$A$1325)-ROW($A$5)+1)),ROWS($D$1325:E1380))))</f>
        <v>40565</v>
      </c>
      <c r="F1380" s="72" t="str">
        <f t="array" ref="F1380">IF(ROWS($D$1325:F1380)&gt;COUNTIF($A$5:$A$1325,$C$1325),"",INDEX(D$5:D$1325,SMALL(IF($A$5:$A$1325&lt;&gt;"",IF($A$5:$A$1325=$C$1325,ROW($A$5:$A$1325)-ROW($A$5)+1)),ROWS($D$1325:F1380))))</f>
        <v>dreem work</v>
      </c>
      <c r="G1380" s="72">
        <f t="shared" si="26"/>
        <v>0</v>
      </c>
      <c r="H1380" s="72">
        <f t="array" ref="H1380">IF(E1380="","",SUMIF($G$5:$G$1262,$E1380,$F$5:$F$1262))</f>
        <v>0</v>
      </c>
    </row>
    <row r="1381" spans="4:8" x14ac:dyDescent="0.2">
      <c r="D1381" s="72">
        <f t="array" ref="D1381">IF(ROWS($D$1325:D1381)&gt;COUNTIF($A$5:$A$1325,$C$1325),"",INDEX(B$5:B$1325,SMALL(IF($A$5:$A$1325&lt;&gt;"",IF($A$5:$A$1325=$C$1325,ROW($A$5:$A$1325)-ROW($A$5)+1)),ROWS($D$1325:D1381))))</f>
        <v>2081.5</v>
      </c>
      <c r="E1381" s="72">
        <f t="array" ref="E1381">IF(ROWS($D$1325:E1381)&gt;COUNTIF($A$5:$A$1325,$C$1325),"",INDEX(C$5:C$1325,SMALL(IF($A$5:$A$1325&lt;&gt;"",IF($A$5:$A$1325=$C$1325,ROW($A$5:$A$1325)-ROW($A$5)+1)),ROWS($D$1325:E1381))))</f>
        <v>40573</v>
      </c>
      <c r="F1381" s="72" t="str">
        <f t="array" ref="F1381">IF(ROWS($D$1325:F1381)&gt;COUNTIF($A$5:$A$1325,$C$1325),"",INDEX(D$5:D$1325,SMALL(IF($A$5:$A$1325&lt;&gt;"",IF($A$5:$A$1325=$C$1325,ROW($A$5:$A$1325)-ROW($A$5)+1)),ROWS($D$1325:F1381))))</f>
        <v>smi</v>
      </c>
      <c r="G1381" s="72">
        <f t="shared" si="26"/>
        <v>0</v>
      </c>
      <c r="H1381" s="72">
        <f t="array" ref="H1381">IF(E1381="","",SUMIF($G$5:$G$1262,$E1381,$F$5:$F$1262))</f>
        <v>0</v>
      </c>
    </row>
    <row r="1382" spans="4:8" x14ac:dyDescent="0.2">
      <c r="D1382" s="72">
        <f t="array" ref="D1382">IF(ROWS($D$1325:D1382)&gt;COUNTIF($A$5:$A$1325,$C$1325),"",INDEX(B$5:B$1325,SMALL(IF($A$5:$A$1325&lt;&gt;"",IF($A$5:$A$1325=$C$1325,ROW($A$5:$A$1325)-ROW($A$5)+1)),ROWS($D$1325:D1382))))</f>
        <v>6325</v>
      </c>
      <c r="E1382" s="72">
        <f t="array" ref="E1382">IF(ROWS($D$1325:E1382)&gt;COUNTIF($A$5:$A$1325,$C$1325),"",INDEX(C$5:C$1325,SMALL(IF($A$5:$A$1325&lt;&gt;"",IF($A$5:$A$1325=$C$1325,ROW($A$5:$A$1325)-ROW($A$5)+1)),ROWS($D$1325:E1382))))</f>
        <v>40575</v>
      </c>
      <c r="F1382" s="72" t="str">
        <f t="array" ref="F1382">IF(ROWS($D$1325:F1382)&gt;COUNTIF($A$5:$A$1325,$C$1325),"",INDEX(D$5:D$1325,SMALL(IF($A$5:$A$1325&lt;&gt;"",IF($A$5:$A$1325=$C$1325,ROW($A$5:$A$1325)-ROW($A$5)+1)),ROWS($D$1325:F1382))))</f>
        <v>smi</v>
      </c>
      <c r="G1382" s="72">
        <f t="shared" si="26"/>
        <v>0</v>
      </c>
      <c r="H1382" s="72">
        <f t="array" ref="H1382">IF(E1382="","",SUMIF($G$5:$G$1262,$E1382,$F$5:$F$1262))</f>
        <v>0</v>
      </c>
    </row>
    <row r="1383" spans="4:8" x14ac:dyDescent="0.2">
      <c r="D1383" s="72">
        <f t="array" ref="D1383">IF(ROWS($D$1325:D1383)&gt;COUNTIF($A$5:$A$1325,$C$1325),"",INDEX(B$5:B$1325,SMALL(IF($A$5:$A$1325&lt;&gt;"",IF($A$5:$A$1325=$C$1325,ROW($A$5:$A$1325)-ROW($A$5)+1)),ROWS($D$1325:D1383))))</f>
        <v>213</v>
      </c>
      <c r="E1383" s="72">
        <f t="array" ref="E1383">IF(ROWS($D$1325:E1383)&gt;COUNTIF($A$5:$A$1325,$C$1325),"",INDEX(C$5:C$1325,SMALL(IF($A$5:$A$1325&lt;&gt;"",IF($A$5:$A$1325=$C$1325,ROW($A$5:$A$1325)-ROW($A$5)+1)),ROWS($D$1325:E1383))))</f>
        <v>40584</v>
      </c>
      <c r="F1383" s="72">
        <f t="array" ref="F1383">IF(ROWS($D$1325:F1383)&gt;COUNTIF($A$5:$A$1325,$C$1325),"",INDEX(D$5:D$1325,SMALL(IF($A$5:$A$1325&lt;&gt;"",IF($A$5:$A$1325=$C$1325,ROW($A$5:$A$1325)-ROW($A$5)+1)),ROWS($D$1325:F1383))))</f>
        <v>0</v>
      </c>
      <c r="G1383" s="72">
        <f t="shared" si="26"/>
        <v>0</v>
      </c>
      <c r="H1383" s="72">
        <f t="array" ref="H1383">IF(E1383="","",SUMIF($G$5:$G$1262,$E1383,$F$5:$F$1262))</f>
        <v>0</v>
      </c>
    </row>
    <row r="1384" spans="4:8" x14ac:dyDescent="0.2">
      <c r="D1384" s="72">
        <f t="array" ref="D1384">IF(ROWS($D$1325:D1384)&gt;COUNTIF($A$5:$A$1325,$C$1325),"",INDEX(B$5:B$1325,SMALL(IF($A$5:$A$1325&lt;&gt;"",IF($A$5:$A$1325=$C$1325,ROW($A$5:$A$1325)-ROW($A$5)+1)),ROWS($D$1325:D1384))))</f>
        <v>550</v>
      </c>
      <c r="E1384" s="72">
        <f t="array" ref="E1384">IF(ROWS($D$1325:E1384)&gt;COUNTIF($A$5:$A$1325,$C$1325),"",INDEX(C$5:C$1325,SMALL(IF($A$5:$A$1325&lt;&gt;"",IF($A$5:$A$1325=$C$1325,ROW($A$5:$A$1325)-ROW($A$5)+1)),ROWS($D$1325:E1384))))</f>
        <v>40585</v>
      </c>
      <c r="F1384" s="72" t="str">
        <f t="array" ref="F1384">IF(ROWS($D$1325:F1384)&gt;COUNTIF($A$5:$A$1325,$C$1325),"",INDEX(D$5:D$1325,SMALL(IF($A$5:$A$1325&lt;&gt;"",IF($A$5:$A$1325=$C$1325,ROW($A$5:$A$1325)-ROW($A$5)+1)),ROWS($D$1325:F1384))))</f>
        <v>bin mghem</v>
      </c>
      <c r="G1384" s="72">
        <f t="shared" si="26"/>
        <v>0</v>
      </c>
      <c r="H1384" s="72">
        <f t="array" ref="H1384">IF(E1384="","",SUMIF($G$5:$G$1262,$E1384,$F$5:$F$1262))</f>
        <v>0</v>
      </c>
    </row>
    <row r="1385" spans="4:8" x14ac:dyDescent="0.2">
      <c r="D1385" s="72" t="str">
        <f t="array" ref="D1385">IF(ROWS($D$1325:D1385)&gt;COUNTIF($A$5:$A$1325,$C$1325),"",INDEX(B$5:B$1325,SMALL(IF($A$5:$A$1325&lt;&gt;"",IF($A$5:$A$1325=$C$1325,ROW($A$5:$A$1325)-ROW($A$5)+1)),ROWS($D$1325:D1385))))</f>
        <v/>
      </c>
      <c r="E1385" s="72" t="str">
        <f t="array" ref="E1385">IF(ROWS($D$1325:E1385)&gt;COUNTIF($A$5:$A$1325,$C$1325),"",INDEX(C$5:C$1325,SMALL(IF($A$5:$A$1325&lt;&gt;"",IF($A$5:$A$1325=$C$1325,ROW($A$5:$A$1325)-ROW($A$5)+1)),ROWS($D$1325:E1385))))</f>
        <v/>
      </c>
      <c r="F1385" s="72" t="str">
        <f t="array" ref="F1385">IF(ROWS($D$1325:F1385)&gt;COUNTIF($A$5:$A$1325,$C$1325),"",INDEX(D$5:D$1325,SMALL(IF($A$5:$A$1325&lt;&gt;"",IF($A$5:$A$1325=$C$1325,ROW($A$5:$A$1325)-ROW($A$5)+1)),ROWS($D$1325:F1385))))</f>
        <v/>
      </c>
      <c r="G1385" s="72" t="str">
        <f t="shared" si="26"/>
        <v/>
      </c>
      <c r="H1385" s="72" t="str">
        <f t="array" ref="H1385">IF(E1385="","",SUMIF($G$5:$G$1262,$E1385,$F$5:$F$1262))</f>
        <v/>
      </c>
    </row>
    <row r="1386" spans="4:8" x14ac:dyDescent="0.2">
      <c r="D1386" s="72" t="str">
        <f t="array" ref="D1386">IF(ROWS($D$1325:D1386)&gt;COUNTIF($A$5:$A$1325,$C$1325),"",INDEX(B$5:B$1325,SMALL(IF($A$5:$A$1325&lt;&gt;"",IF($A$5:$A$1325=$C$1325,ROW($A$5:$A$1325)-ROW($A$5)+1)),ROWS($D$1325:D1386))))</f>
        <v/>
      </c>
      <c r="E1386" s="72" t="str">
        <f t="array" ref="E1386">IF(ROWS($D$1325:E1386)&gt;COUNTIF($A$5:$A$1325,$C$1325),"",INDEX(C$5:C$1325,SMALL(IF($A$5:$A$1325&lt;&gt;"",IF($A$5:$A$1325=$C$1325,ROW($A$5:$A$1325)-ROW($A$5)+1)),ROWS($D$1325:E1386))))</f>
        <v/>
      </c>
      <c r="F1386" s="72" t="str">
        <f t="array" ref="F1386">IF(ROWS($D$1325:F1386)&gt;COUNTIF($A$5:$A$1325,$C$1325),"",INDEX(D$5:D$1325,SMALL(IF($A$5:$A$1325&lt;&gt;"",IF($A$5:$A$1325=$C$1325,ROW($A$5:$A$1325)-ROW($A$5)+1)),ROWS($D$1325:F1386))))</f>
        <v/>
      </c>
      <c r="G1386" s="72" t="str">
        <f t="shared" si="26"/>
        <v/>
      </c>
      <c r="H1386" s="72" t="str">
        <f t="array" ref="H1386">IF(E1386="","",SUMIF($G$5:$G$1262,$E1386,$F$5:$F$1262))</f>
        <v/>
      </c>
    </row>
    <row r="1387" spans="4:8" x14ac:dyDescent="0.2">
      <c r="D1387" s="72" t="str">
        <f t="array" ref="D1387">IF(ROWS($D$1325:D1387)&gt;COUNTIF($A$5:$A$1325,$C$1325),"",INDEX(B$5:B$1325,SMALL(IF($A$5:$A$1325&lt;&gt;"",IF($A$5:$A$1325=$C$1325,ROW($A$5:$A$1325)-ROW($A$5)+1)),ROWS($D$1325:D1387))))</f>
        <v/>
      </c>
      <c r="E1387" s="72" t="str">
        <f t="array" ref="E1387">IF(ROWS($D$1325:E1387)&gt;COUNTIF($A$5:$A$1325,$C$1325),"",INDEX(C$5:C$1325,SMALL(IF($A$5:$A$1325&lt;&gt;"",IF($A$5:$A$1325=$C$1325,ROW($A$5:$A$1325)-ROW($A$5)+1)),ROWS($D$1325:E1387))))</f>
        <v/>
      </c>
      <c r="F1387" s="72" t="str">
        <f t="array" ref="F1387">IF(ROWS($D$1325:F1387)&gt;COUNTIF($A$5:$A$1325,$C$1325),"",INDEX(D$5:D$1325,SMALL(IF($A$5:$A$1325&lt;&gt;"",IF($A$5:$A$1325=$C$1325,ROW($A$5:$A$1325)-ROW($A$5)+1)),ROWS($D$1325:F1387))))</f>
        <v/>
      </c>
      <c r="G1387" s="72" t="str">
        <f t="shared" si="26"/>
        <v/>
      </c>
      <c r="H1387" s="72" t="str">
        <f t="array" ref="H1387">IF(E1387="","",SUMIF($G$5:$G$1262,$E1387,$F$5:$F$1262))</f>
        <v/>
      </c>
    </row>
    <row r="1388" spans="4:8" x14ac:dyDescent="0.2">
      <c r="D1388" s="72" t="str">
        <f t="array" ref="D1388">IF(ROWS($D$1325:D1388)&gt;COUNTIF($A$5:$A$1325,$C$1325),"",INDEX(B$5:B$1325,SMALL(IF($A$5:$A$1325&lt;&gt;"",IF($A$5:$A$1325=$C$1325,ROW($A$5:$A$1325)-ROW($A$5)+1)),ROWS($D$1325:D1388))))</f>
        <v/>
      </c>
      <c r="E1388" s="72" t="str">
        <f t="array" ref="E1388">IF(ROWS($D$1325:E1388)&gt;COUNTIF($A$5:$A$1325,$C$1325),"",INDEX(C$5:C$1325,SMALL(IF($A$5:$A$1325&lt;&gt;"",IF($A$5:$A$1325=$C$1325,ROW($A$5:$A$1325)-ROW($A$5)+1)),ROWS($D$1325:E1388))))</f>
        <v/>
      </c>
      <c r="F1388" s="72" t="str">
        <f t="array" ref="F1388">IF(ROWS($D$1325:F1388)&gt;COUNTIF($A$5:$A$1325,$C$1325),"",INDEX(D$5:D$1325,SMALL(IF($A$5:$A$1325&lt;&gt;"",IF($A$5:$A$1325=$C$1325,ROW($A$5:$A$1325)-ROW($A$5)+1)),ROWS($D$1325:F1388))))</f>
        <v/>
      </c>
      <c r="G1388" s="72" t="str">
        <f t="shared" si="26"/>
        <v/>
      </c>
      <c r="H1388" s="72" t="str">
        <f t="array" ref="H1388">IF(E1388="","",SUMIF($G$5:$G$1262,$E1388,$F$5:$F$1262))</f>
        <v/>
      </c>
    </row>
    <row r="1389" spans="4:8" x14ac:dyDescent="0.2">
      <c r="D1389" s="72" t="str">
        <f t="array" ref="D1389">IF(ROWS($D$1325:D1389)&gt;COUNTIF($A$5:$A$1325,$C$1325),"",INDEX(B$5:B$1325,SMALL(IF($A$5:$A$1325&lt;&gt;"",IF($A$5:$A$1325=$C$1325,ROW($A$5:$A$1325)-ROW($A$5)+1)),ROWS($D$1325:D1389))))</f>
        <v/>
      </c>
      <c r="E1389" s="72" t="str">
        <f t="array" ref="E1389">IF(ROWS($D$1325:E1389)&gt;COUNTIF($A$5:$A$1325,$C$1325),"",INDEX(C$5:C$1325,SMALL(IF($A$5:$A$1325&lt;&gt;"",IF($A$5:$A$1325=$C$1325,ROW($A$5:$A$1325)-ROW($A$5)+1)),ROWS($D$1325:E1389))))</f>
        <v/>
      </c>
      <c r="F1389" s="72" t="str">
        <f t="array" ref="F1389">IF(ROWS($D$1325:F1389)&gt;COUNTIF($A$5:$A$1325,$C$1325),"",INDEX(D$5:D$1325,SMALL(IF($A$5:$A$1325&lt;&gt;"",IF($A$5:$A$1325=$C$1325,ROW($A$5:$A$1325)-ROW($A$5)+1)),ROWS($D$1325:F1389))))</f>
        <v/>
      </c>
      <c r="G1389" s="72" t="str">
        <f t="shared" si="26"/>
        <v/>
      </c>
      <c r="H1389" s="72" t="str">
        <f t="array" ref="H1389">IF(E1389="","",SUMIF($G$5:$G$1262,$E1389,$F$5:$F$1262))</f>
        <v/>
      </c>
    </row>
    <row r="1390" spans="4:8" x14ac:dyDescent="0.2">
      <c r="D1390" s="72" t="str">
        <f t="array" ref="D1390">IF(ROWS($D$1325:D1390)&gt;COUNTIF($A$5:$A$1325,$C$1325),"",INDEX(B$5:B$1325,SMALL(IF($A$5:$A$1325&lt;&gt;"",IF($A$5:$A$1325=$C$1325,ROW($A$5:$A$1325)-ROW($A$5)+1)),ROWS($D$1325:D1390))))</f>
        <v/>
      </c>
      <c r="E1390" s="72" t="str">
        <f t="array" ref="E1390">IF(ROWS($D$1325:E1390)&gt;COUNTIF($A$5:$A$1325,$C$1325),"",INDEX(C$5:C$1325,SMALL(IF($A$5:$A$1325&lt;&gt;"",IF($A$5:$A$1325=$C$1325,ROW($A$5:$A$1325)-ROW($A$5)+1)),ROWS($D$1325:E1390))))</f>
        <v/>
      </c>
      <c r="F1390" s="72" t="str">
        <f t="array" ref="F1390">IF(ROWS($D$1325:F1390)&gt;COUNTIF($A$5:$A$1325,$C$1325),"",INDEX(D$5:D$1325,SMALL(IF($A$5:$A$1325&lt;&gt;"",IF($A$5:$A$1325=$C$1325,ROW($A$5:$A$1325)-ROW($A$5)+1)),ROWS($D$1325:F1390))))</f>
        <v/>
      </c>
      <c r="G1390" s="72" t="str">
        <f t="shared" ref="G1390:G1453" si="27">IF($E1390="","",IF(AND($D1390&gt;$H1390,$H1390&lt;&gt;0),"سداد جزئى",IF($D1390=$H1390,"سداد كلى",0)))</f>
        <v/>
      </c>
      <c r="H1390" s="72" t="str">
        <f t="array" ref="H1390">IF(E1390="","",SUMIF($G$5:$G$1262,$E1390,$F$5:$F$1262))</f>
        <v/>
      </c>
    </row>
    <row r="1391" spans="4:8" x14ac:dyDescent="0.2">
      <c r="D1391" s="72" t="str">
        <f t="array" ref="D1391">IF(ROWS($D$1325:D1391)&gt;COUNTIF($A$5:$A$1325,$C$1325),"",INDEX(B$5:B$1325,SMALL(IF($A$5:$A$1325&lt;&gt;"",IF($A$5:$A$1325=$C$1325,ROW($A$5:$A$1325)-ROW($A$5)+1)),ROWS($D$1325:D1391))))</f>
        <v/>
      </c>
      <c r="E1391" s="72" t="str">
        <f t="array" ref="E1391">IF(ROWS($D$1325:E1391)&gt;COUNTIF($A$5:$A$1325,$C$1325),"",INDEX(C$5:C$1325,SMALL(IF($A$5:$A$1325&lt;&gt;"",IF($A$5:$A$1325=$C$1325,ROW($A$5:$A$1325)-ROW($A$5)+1)),ROWS($D$1325:E1391))))</f>
        <v/>
      </c>
      <c r="F1391" s="72" t="str">
        <f t="array" ref="F1391">IF(ROWS($D$1325:F1391)&gt;COUNTIF($A$5:$A$1325,$C$1325),"",INDEX(D$5:D$1325,SMALL(IF($A$5:$A$1325&lt;&gt;"",IF($A$5:$A$1325=$C$1325,ROW($A$5:$A$1325)-ROW($A$5)+1)),ROWS($D$1325:F1391))))</f>
        <v/>
      </c>
      <c r="G1391" s="72" t="str">
        <f t="shared" si="27"/>
        <v/>
      </c>
      <c r="H1391" s="72" t="str">
        <f t="array" ref="H1391">IF(E1391="","",SUMIF($G$5:$G$1262,$E1391,$F$5:$F$1262))</f>
        <v/>
      </c>
    </row>
    <row r="1392" spans="4:8" x14ac:dyDescent="0.2">
      <c r="D1392" s="72" t="str">
        <f t="array" ref="D1392">IF(ROWS($D$1325:D1392)&gt;COUNTIF($A$5:$A$1325,$C$1325),"",INDEX(B$5:B$1325,SMALL(IF($A$5:$A$1325&lt;&gt;"",IF($A$5:$A$1325=$C$1325,ROW($A$5:$A$1325)-ROW($A$5)+1)),ROWS($D$1325:D1392))))</f>
        <v/>
      </c>
      <c r="E1392" s="72" t="str">
        <f t="array" ref="E1392">IF(ROWS($D$1325:E1392)&gt;COUNTIF($A$5:$A$1325,$C$1325),"",INDEX(C$5:C$1325,SMALL(IF($A$5:$A$1325&lt;&gt;"",IF($A$5:$A$1325=$C$1325,ROW($A$5:$A$1325)-ROW($A$5)+1)),ROWS($D$1325:E1392))))</f>
        <v/>
      </c>
      <c r="F1392" s="72" t="str">
        <f t="array" ref="F1392">IF(ROWS($D$1325:F1392)&gt;COUNTIF($A$5:$A$1325,$C$1325),"",INDEX(D$5:D$1325,SMALL(IF($A$5:$A$1325&lt;&gt;"",IF($A$5:$A$1325=$C$1325,ROW($A$5:$A$1325)-ROW($A$5)+1)),ROWS($D$1325:F1392))))</f>
        <v/>
      </c>
      <c r="G1392" s="72" t="str">
        <f t="shared" si="27"/>
        <v/>
      </c>
      <c r="H1392" s="72" t="str">
        <f t="array" ref="H1392">IF(E1392="","",SUMIF($G$5:$G$1262,$E1392,$F$5:$F$1262))</f>
        <v/>
      </c>
    </row>
    <row r="1393" spans="4:8" x14ac:dyDescent="0.2">
      <c r="D1393" s="72" t="str">
        <f t="array" ref="D1393">IF(ROWS($D$1325:D1393)&gt;COUNTIF($A$5:$A$1325,$C$1325),"",INDEX(B$5:B$1325,SMALL(IF($A$5:$A$1325&lt;&gt;"",IF($A$5:$A$1325=$C$1325,ROW($A$5:$A$1325)-ROW($A$5)+1)),ROWS($D$1325:D1393))))</f>
        <v/>
      </c>
      <c r="E1393" s="72" t="str">
        <f t="array" ref="E1393">IF(ROWS($D$1325:E1393)&gt;COUNTIF($A$5:$A$1325,$C$1325),"",INDEX(C$5:C$1325,SMALL(IF($A$5:$A$1325&lt;&gt;"",IF($A$5:$A$1325=$C$1325,ROW($A$5:$A$1325)-ROW($A$5)+1)),ROWS($D$1325:E1393))))</f>
        <v/>
      </c>
      <c r="F1393" s="72" t="str">
        <f t="array" ref="F1393">IF(ROWS($D$1325:F1393)&gt;COUNTIF($A$5:$A$1325,$C$1325),"",INDEX(D$5:D$1325,SMALL(IF($A$5:$A$1325&lt;&gt;"",IF($A$5:$A$1325=$C$1325,ROW($A$5:$A$1325)-ROW($A$5)+1)),ROWS($D$1325:F1393))))</f>
        <v/>
      </c>
      <c r="G1393" s="72" t="str">
        <f t="shared" si="27"/>
        <v/>
      </c>
      <c r="H1393" s="72" t="str">
        <f t="array" ref="H1393">IF(E1393="","",SUMIF($G$5:$G$1262,$E1393,$F$5:$F$1262))</f>
        <v/>
      </c>
    </row>
    <row r="1394" spans="4:8" x14ac:dyDescent="0.2">
      <c r="D1394" s="72" t="str">
        <f t="array" ref="D1394">IF(ROWS($D$1325:D1394)&gt;COUNTIF($A$5:$A$1325,$C$1325),"",INDEX(B$5:B$1325,SMALL(IF($A$5:$A$1325&lt;&gt;"",IF($A$5:$A$1325=$C$1325,ROW($A$5:$A$1325)-ROW($A$5)+1)),ROWS($D$1325:D1394))))</f>
        <v/>
      </c>
      <c r="E1394" s="72" t="str">
        <f t="array" ref="E1394">IF(ROWS($D$1325:E1394)&gt;COUNTIF($A$5:$A$1325,$C$1325),"",INDEX(C$5:C$1325,SMALL(IF($A$5:$A$1325&lt;&gt;"",IF($A$5:$A$1325=$C$1325,ROW($A$5:$A$1325)-ROW($A$5)+1)),ROWS($D$1325:E1394))))</f>
        <v/>
      </c>
      <c r="F1394" s="72" t="str">
        <f t="array" ref="F1394">IF(ROWS($D$1325:F1394)&gt;COUNTIF($A$5:$A$1325,$C$1325),"",INDEX(D$5:D$1325,SMALL(IF($A$5:$A$1325&lt;&gt;"",IF($A$5:$A$1325=$C$1325,ROW($A$5:$A$1325)-ROW($A$5)+1)),ROWS($D$1325:F1394))))</f>
        <v/>
      </c>
      <c r="G1394" s="72" t="str">
        <f t="shared" si="27"/>
        <v/>
      </c>
      <c r="H1394" s="72" t="str">
        <f t="array" ref="H1394">IF(E1394="","",SUMIF($G$5:$G$1262,$E1394,$F$5:$F$1262))</f>
        <v/>
      </c>
    </row>
    <row r="1395" spans="4:8" x14ac:dyDescent="0.2">
      <c r="D1395" s="72" t="str">
        <f t="array" ref="D1395">IF(ROWS($D$1325:D1395)&gt;COUNTIF($A$5:$A$1325,$C$1325),"",INDEX(B$5:B$1325,SMALL(IF($A$5:$A$1325&lt;&gt;"",IF($A$5:$A$1325=$C$1325,ROW($A$5:$A$1325)-ROW($A$5)+1)),ROWS($D$1325:D1395))))</f>
        <v/>
      </c>
      <c r="E1395" s="72" t="str">
        <f t="array" ref="E1395">IF(ROWS($D$1325:E1395)&gt;COUNTIF($A$5:$A$1325,$C$1325),"",INDEX(C$5:C$1325,SMALL(IF($A$5:$A$1325&lt;&gt;"",IF($A$5:$A$1325=$C$1325,ROW($A$5:$A$1325)-ROW($A$5)+1)),ROWS($D$1325:E1395))))</f>
        <v/>
      </c>
      <c r="F1395" s="72" t="str">
        <f t="array" ref="F1395">IF(ROWS($D$1325:F1395)&gt;COUNTIF($A$5:$A$1325,$C$1325),"",INDEX(D$5:D$1325,SMALL(IF($A$5:$A$1325&lt;&gt;"",IF($A$5:$A$1325=$C$1325,ROW($A$5:$A$1325)-ROW($A$5)+1)),ROWS($D$1325:F1395))))</f>
        <v/>
      </c>
      <c r="G1395" s="72" t="str">
        <f t="shared" si="27"/>
        <v/>
      </c>
      <c r="H1395" s="72" t="str">
        <f t="array" ref="H1395">IF(E1395="","",SUMIF($G$5:$G$1262,$E1395,$F$5:$F$1262))</f>
        <v/>
      </c>
    </row>
    <row r="1396" spans="4:8" x14ac:dyDescent="0.2">
      <c r="D1396" s="72" t="str">
        <f t="array" ref="D1396">IF(ROWS($D$1325:D1396)&gt;COUNTIF($A$5:$A$1325,$C$1325),"",INDEX(B$5:B$1325,SMALL(IF($A$5:$A$1325&lt;&gt;"",IF($A$5:$A$1325=$C$1325,ROW($A$5:$A$1325)-ROW($A$5)+1)),ROWS($D$1325:D1396))))</f>
        <v/>
      </c>
      <c r="E1396" s="72" t="str">
        <f t="array" ref="E1396">IF(ROWS($D$1325:E1396)&gt;COUNTIF($A$5:$A$1325,$C$1325),"",INDEX(C$5:C$1325,SMALL(IF($A$5:$A$1325&lt;&gt;"",IF($A$5:$A$1325=$C$1325,ROW($A$5:$A$1325)-ROW($A$5)+1)),ROWS($D$1325:E1396))))</f>
        <v/>
      </c>
      <c r="F1396" s="72" t="str">
        <f t="array" ref="F1396">IF(ROWS($D$1325:F1396)&gt;COUNTIF($A$5:$A$1325,$C$1325),"",INDEX(D$5:D$1325,SMALL(IF($A$5:$A$1325&lt;&gt;"",IF($A$5:$A$1325=$C$1325,ROW($A$5:$A$1325)-ROW($A$5)+1)),ROWS($D$1325:F1396))))</f>
        <v/>
      </c>
      <c r="G1396" s="72" t="str">
        <f t="shared" si="27"/>
        <v/>
      </c>
      <c r="H1396" s="72" t="str">
        <f t="array" ref="H1396">IF(E1396="","",SUMIF($G$5:$G$1262,$E1396,$F$5:$F$1262))</f>
        <v/>
      </c>
    </row>
    <row r="1397" spans="4:8" x14ac:dyDescent="0.2">
      <c r="D1397" s="72" t="str">
        <f t="array" ref="D1397">IF(ROWS($D$1325:D1397)&gt;COUNTIF($A$5:$A$1325,$C$1325),"",INDEX(B$5:B$1325,SMALL(IF($A$5:$A$1325&lt;&gt;"",IF($A$5:$A$1325=$C$1325,ROW($A$5:$A$1325)-ROW($A$5)+1)),ROWS($D$1325:D1397))))</f>
        <v/>
      </c>
      <c r="E1397" s="72" t="str">
        <f t="array" ref="E1397">IF(ROWS($D$1325:E1397)&gt;COUNTIF($A$5:$A$1325,$C$1325),"",INDEX(C$5:C$1325,SMALL(IF($A$5:$A$1325&lt;&gt;"",IF($A$5:$A$1325=$C$1325,ROW($A$5:$A$1325)-ROW($A$5)+1)),ROWS($D$1325:E1397))))</f>
        <v/>
      </c>
      <c r="F1397" s="72" t="str">
        <f t="array" ref="F1397">IF(ROWS($D$1325:F1397)&gt;COUNTIF($A$5:$A$1325,$C$1325),"",INDEX(D$5:D$1325,SMALL(IF($A$5:$A$1325&lt;&gt;"",IF($A$5:$A$1325=$C$1325,ROW($A$5:$A$1325)-ROW($A$5)+1)),ROWS($D$1325:F1397))))</f>
        <v/>
      </c>
      <c r="G1397" s="72" t="str">
        <f t="shared" si="27"/>
        <v/>
      </c>
      <c r="H1397" s="72" t="str">
        <f t="array" ref="H1397">IF(E1397="","",SUMIF($G$5:$G$1262,$E1397,$F$5:$F$1262))</f>
        <v/>
      </c>
    </row>
    <row r="1398" spans="4:8" x14ac:dyDescent="0.2">
      <c r="D1398" s="72" t="str">
        <f t="array" ref="D1398">IF(ROWS($D$1325:D1398)&gt;COUNTIF($A$5:$A$1325,$C$1325),"",INDEX(B$5:B$1325,SMALL(IF($A$5:$A$1325&lt;&gt;"",IF($A$5:$A$1325=$C$1325,ROW($A$5:$A$1325)-ROW($A$5)+1)),ROWS($D$1325:D1398))))</f>
        <v/>
      </c>
      <c r="E1398" s="72" t="str">
        <f t="array" ref="E1398">IF(ROWS($D$1325:E1398)&gt;COUNTIF($A$5:$A$1325,$C$1325),"",INDEX(C$5:C$1325,SMALL(IF($A$5:$A$1325&lt;&gt;"",IF($A$5:$A$1325=$C$1325,ROW($A$5:$A$1325)-ROW($A$5)+1)),ROWS($D$1325:E1398))))</f>
        <v/>
      </c>
      <c r="F1398" s="72" t="str">
        <f t="array" ref="F1398">IF(ROWS($D$1325:F1398)&gt;COUNTIF($A$5:$A$1325,$C$1325),"",INDEX(D$5:D$1325,SMALL(IF($A$5:$A$1325&lt;&gt;"",IF($A$5:$A$1325=$C$1325,ROW($A$5:$A$1325)-ROW($A$5)+1)),ROWS($D$1325:F1398))))</f>
        <v/>
      </c>
      <c r="G1398" s="72" t="str">
        <f t="shared" si="27"/>
        <v/>
      </c>
      <c r="H1398" s="72" t="str">
        <f t="array" ref="H1398">IF(E1398="","",SUMIF($G$5:$G$1262,$E1398,$F$5:$F$1262))</f>
        <v/>
      </c>
    </row>
    <row r="1399" spans="4:8" x14ac:dyDescent="0.2">
      <c r="D1399" s="72" t="str">
        <f t="array" ref="D1399">IF(ROWS($D$1325:D1399)&gt;COUNTIF($A$5:$A$1325,$C$1325),"",INDEX(B$5:B$1325,SMALL(IF($A$5:$A$1325&lt;&gt;"",IF($A$5:$A$1325=$C$1325,ROW($A$5:$A$1325)-ROW($A$5)+1)),ROWS($D$1325:D1399))))</f>
        <v/>
      </c>
      <c r="E1399" s="72" t="str">
        <f t="array" ref="E1399">IF(ROWS($D$1325:E1399)&gt;COUNTIF($A$5:$A$1325,$C$1325),"",INDEX(C$5:C$1325,SMALL(IF($A$5:$A$1325&lt;&gt;"",IF($A$5:$A$1325=$C$1325,ROW($A$5:$A$1325)-ROW($A$5)+1)),ROWS($D$1325:E1399))))</f>
        <v/>
      </c>
      <c r="F1399" s="72" t="str">
        <f t="array" ref="F1399">IF(ROWS($D$1325:F1399)&gt;COUNTIF($A$5:$A$1325,$C$1325),"",INDEX(D$5:D$1325,SMALL(IF($A$5:$A$1325&lt;&gt;"",IF($A$5:$A$1325=$C$1325,ROW($A$5:$A$1325)-ROW($A$5)+1)),ROWS($D$1325:F1399))))</f>
        <v/>
      </c>
      <c r="G1399" s="72" t="str">
        <f t="shared" si="27"/>
        <v/>
      </c>
      <c r="H1399" s="72" t="str">
        <f t="array" ref="H1399">IF(E1399="","",SUMIF($G$5:$G$1262,$E1399,$F$5:$F$1262))</f>
        <v/>
      </c>
    </row>
    <row r="1400" spans="4:8" x14ac:dyDescent="0.2">
      <c r="D1400" s="72" t="str">
        <f t="array" ref="D1400">IF(ROWS($D$1325:D1400)&gt;COUNTIF($A$5:$A$1325,$C$1325),"",INDEX(B$5:B$1325,SMALL(IF($A$5:$A$1325&lt;&gt;"",IF($A$5:$A$1325=$C$1325,ROW($A$5:$A$1325)-ROW($A$5)+1)),ROWS($D$1325:D1400))))</f>
        <v/>
      </c>
      <c r="E1400" s="72" t="str">
        <f t="array" ref="E1400">IF(ROWS($D$1325:E1400)&gt;COUNTIF($A$5:$A$1325,$C$1325),"",INDEX(C$5:C$1325,SMALL(IF($A$5:$A$1325&lt;&gt;"",IF($A$5:$A$1325=$C$1325,ROW($A$5:$A$1325)-ROW($A$5)+1)),ROWS($D$1325:E1400))))</f>
        <v/>
      </c>
      <c r="F1400" s="72" t="str">
        <f t="array" ref="F1400">IF(ROWS($D$1325:F1400)&gt;COUNTIF($A$5:$A$1325,$C$1325),"",INDEX(D$5:D$1325,SMALL(IF($A$5:$A$1325&lt;&gt;"",IF($A$5:$A$1325=$C$1325,ROW($A$5:$A$1325)-ROW($A$5)+1)),ROWS($D$1325:F1400))))</f>
        <v/>
      </c>
      <c r="G1400" s="72" t="str">
        <f t="shared" si="27"/>
        <v/>
      </c>
      <c r="H1400" s="72" t="str">
        <f t="array" ref="H1400">IF(E1400="","",SUMIF($G$5:$G$1262,$E1400,$F$5:$F$1262))</f>
        <v/>
      </c>
    </row>
    <row r="1401" spans="4:8" x14ac:dyDescent="0.2">
      <c r="D1401" s="72" t="str">
        <f t="array" ref="D1401">IF(ROWS($D$1325:D1401)&gt;COUNTIF($A$5:$A$1325,$C$1325),"",INDEX(B$5:B$1325,SMALL(IF($A$5:$A$1325&lt;&gt;"",IF($A$5:$A$1325=$C$1325,ROW($A$5:$A$1325)-ROW($A$5)+1)),ROWS($D$1325:D1401))))</f>
        <v/>
      </c>
      <c r="E1401" s="72" t="str">
        <f t="array" ref="E1401">IF(ROWS($D$1325:E1401)&gt;COUNTIF($A$5:$A$1325,$C$1325),"",INDEX(C$5:C$1325,SMALL(IF($A$5:$A$1325&lt;&gt;"",IF($A$5:$A$1325=$C$1325,ROW($A$5:$A$1325)-ROW($A$5)+1)),ROWS($D$1325:E1401))))</f>
        <v/>
      </c>
      <c r="F1401" s="72" t="str">
        <f t="array" ref="F1401">IF(ROWS($D$1325:F1401)&gt;COUNTIF($A$5:$A$1325,$C$1325),"",INDEX(D$5:D$1325,SMALL(IF($A$5:$A$1325&lt;&gt;"",IF($A$5:$A$1325=$C$1325,ROW($A$5:$A$1325)-ROW($A$5)+1)),ROWS($D$1325:F1401))))</f>
        <v/>
      </c>
      <c r="G1401" s="72" t="str">
        <f t="shared" si="27"/>
        <v/>
      </c>
      <c r="H1401" s="72" t="str">
        <f t="array" ref="H1401">IF(E1401="","",SUMIF($G$5:$G$1262,$E1401,$F$5:$F$1262))</f>
        <v/>
      </c>
    </row>
    <row r="1402" spans="4:8" x14ac:dyDescent="0.2">
      <c r="D1402" s="72" t="str">
        <f t="array" ref="D1402">IF(ROWS($D$1325:D1402)&gt;COUNTIF($A$5:$A$1325,$C$1325),"",INDEX(B$5:B$1325,SMALL(IF($A$5:$A$1325&lt;&gt;"",IF($A$5:$A$1325=$C$1325,ROW($A$5:$A$1325)-ROW($A$5)+1)),ROWS($D$1325:D1402))))</f>
        <v/>
      </c>
      <c r="E1402" s="72" t="str">
        <f t="array" ref="E1402">IF(ROWS($D$1325:E1402)&gt;COUNTIF($A$5:$A$1325,$C$1325),"",INDEX(C$5:C$1325,SMALL(IF($A$5:$A$1325&lt;&gt;"",IF($A$5:$A$1325=$C$1325,ROW($A$5:$A$1325)-ROW($A$5)+1)),ROWS($D$1325:E1402))))</f>
        <v/>
      </c>
      <c r="F1402" s="72" t="str">
        <f t="array" ref="F1402">IF(ROWS($D$1325:F1402)&gt;COUNTIF($A$5:$A$1325,$C$1325),"",INDEX(D$5:D$1325,SMALL(IF($A$5:$A$1325&lt;&gt;"",IF($A$5:$A$1325=$C$1325,ROW($A$5:$A$1325)-ROW($A$5)+1)),ROWS($D$1325:F1402))))</f>
        <v/>
      </c>
      <c r="G1402" s="72" t="str">
        <f t="shared" si="27"/>
        <v/>
      </c>
      <c r="H1402" s="72" t="str">
        <f t="array" ref="H1402">IF(E1402="","",SUMIF($G$5:$G$1262,$E1402,$F$5:$F$1262))</f>
        <v/>
      </c>
    </row>
    <row r="1403" spans="4:8" x14ac:dyDescent="0.2">
      <c r="D1403" s="72" t="str">
        <f t="array" ref="D1403">IF(ROWS($D$1325:D1403)&gt;COUNTIF($A$5:$A$1325,$C$1325),"",INDEX(B$5:B$1325,SMALL(IF($A$5:$A$1325&lt;&gt;"",IF($A$5:$A$1325=$C$1325,ROW($A$5:$A$1325)-ROW($A$5)+1)),ROWS($D$1325:D1403))))</f>
        <v/>
      </c>
      <c r="E1403" s="72" t="str">
        <f t="array" ref="E1403">IF(ROWS($D$1325:E1403)&gt;COUNTIF($A$5:$A$1325,$C$1325),"",INDEX(C$5:C$1325,SMALL(IF($A$5:$A$1325&lt;&gt;"",IF($A$5:$A$1325=$C$1325,ROW($A$5:$A$1325)-ROW($A$5)+1)),ROWS($D$1325:E1403))))</f>
        <v/>
      </c>
      <c r="F1403" s="72" t="str">
        <f t="array" ref="F1403">IF(ROWS($D$1325:F1403)&gt;COUNTIF($A$5:$A$1325,$C$1325),"",INDEX(D$5:D$1325,SMALL(IF($A$5:$A$1325&lt;&gt;"",IF($A$5:$A$1325=$C$1325,ROW($A$5:$A$1325)-ROW($A$5)+1)),ROWS($D$1325:F1403))))</f>
        <v/>
      </c>
      <c r="G1403" s="72" t="str">
        <f t="shared" si="27"/>
        <v/>
      </c>
      <c r="H1403" s="72" t="str">
        <f t="array" ref="H1403">IF(E1403="","",SUMIF($G$5:$G$1262,$E1403,$F$5:$F$1262))</f>
        <v/>
      </c>
    </row>
    <row r="1404" spans="4:8" x14ac:dyDescent="0.2">
      <c r="D1404" s="72" t="str">
        <f t="array" ref="D1404">IF(ROWS($D$1325:D1404)&gt;COUNTIF($A$5:$A$1325,$C$1325),"",INDEX(B$5:B$1325,SMALL(IF($A$5:$A$1325&lt;&gt;"",IF($A$5:$A$1325=$C$1325,ROW($A$5:$A$1325)-ROW($A$5)+1)),ROWS($D$1325:D1404))))</f>
        <v/>
      </c>
      <c r="E1404" s="72" t="str">
        <f t="array" ref="E1404">IF(ROWS($D$1325:E1404)&gt;COUNTIF($A$5:$A$1325,$C$1325),"",INDEX(C$5:C$1325,SMALL(IF($A$5:$A$1325&lt;&gt;"",IF($A$5:$A$1325=$C$1325,ROW($A$5:$A$1325)-ROW($A$5)+1)),ROWS($D$1325:E1404))))</f>
        <v/>
      </c>
      <c r="F1404" s="72" t="str">
        <f t="array" ref="F1404">IF(ROWS($D$1325:F1404)&gt;COUNTIF($A$5:$A$1325,$C$1325),"",INDEX(D$5:D$1325,SMALL(IF($A$5:$A$1325&lt;&gt;"",IF($A$5:$A$1325=$C$1325,ROW($A$5:$A$1325)-ROW($A$5)+1)),ROWS($D$1325:F1404))))</f>
        <v/>
      </c>
      <c r="G1404" s="72" t="str">
        <f t="shared" si="27"/>
        <v/>
      </c>
      <c r="H1404" s="72" t="str">
        <f t="array" ref="H1404">IF(E1404="","",SUMIF($G$5:$G$1262,$E1404,$F$5:$F$1262))</f>
        <v/>
      </c>
    </row>
    <row r="1405" spans="4:8" x14ac:dyDescent="0.2">
      <c r="D1405" s="72" t="str">
        <f t="array" ref="D1405">IF(ROWS($D$1325:D1405)&gt;COUNTIF($A$5:$A$1325,$C$1325),"",INDEX(B$5:B$1325,SMALL(IF($A$5:$A$1325&lt;&gt;"",IF($A$5:$A$1325=$C$1325,ROW($A$5:$A$1325)-ROW($A$5)+1)),ROWS($D$1325:D1405))))</f>
        <v/>
      </c>
      <c r="E1405" s="72" t="str">
        <f t="array" ref="E1405">IF(ROWS($D$1325:E1405)&gt;COUNTIF($A$5:$A$1325,$C$1325),"",INDEX(C$5:C$1325,SMALL(IF($A$5:$A$1325&lt;&gt;"",IF($A$5:$A$1325=$C$1325,ROW($A$5:$A$1325)-ROW($A$5)+1)),ROWS($D$1325:E1405))))</f>
        <v/>
      </c>
      <c r="F1405" s="72" t="str">
        <f t="array" ref="F1405">IF(ROWS($D$1325:F1405)&gt;COUNTIF($A$5:$A$1325,$C$1325),"",INDEX(D$5:D$1325,SMALL(IF($A$5:$A$1325&lt;&gt;"",IF($A$5:$A$1325=$C$1325,ROW($A$5:$A$1325)-ROW($A$5)+1)),ROWS($D$1325:F1405))))</f>
        <v/>
      </c>
      <c r="G1405" s="72" t="str">
        <f t="shared" si="27"/>
        <v/>
      </c>
      <c r="H1405" s="72" t="str">
        <f t="array" ref="H1405">IF(E1405="","",SUMIF($G$5:$G$1262,$E1405,$F$5:$F$1262))</f>
        <v/>
      </c>
    </row>
    <row r="1406" spans="4:8" x14ac:dyDescent="0.2">
      <c r="D1406" s="72" t="str">
        <f t="array" ref="D1406">IF(ROWS($D$1325:D1406)&gt;COUNTIF($A$5:$A$1325,$C$1325),"",INDEX(B$5:B$1325,SMALL(IF($A$5:$A$1325&lt;&gt;"",IF($A$5:$A$1325=$C$1325,ROW($A$5:$A$1325)-ROW($A$5)+1)),ROWS($D$1325:D1406))))</f>
        <v/>
      </c>
      <c r="E1406" s="72" t="str">
        <f t="array" ref="E1406">IF(ROWS($D$1325:E1406)&gt;COUNTIF($A$5:$A$1325,$C$1325),"",INDEX(C$5:C$1325,SMALL(IF($A$5:$A$1325&lt;&gt;"",IF($A$5:$A$1325=$C$1325,ROW($A$5:$A$1325)-ROW($A$5)+1)),ROWS($D$1325:E1406))))</f>
        <v/>
      </c>
      <c r="F1406" s="72" t="str">
        <f t="array" ref="F1406">IF(ROWS($D$1325:F1406)&gt;COUNTIF($A$5:$A$1325,$C$1325),"",INDEX(D$5:D$1325,SMALL(IF($A$5:$A$1325&lt;&gt;"",IF($A$5:$A$1325=$C$1325,ROW($A$5:$A$1325)-ROW($A$5)+1)),ROWS($D$1325:F1406))))</f>
        <v/>
      </c>
      <c r="G1406" s="72" t="str">
        <f t="shared" si="27"/>
        <v/>
      </c>
      <c r="H1406" s="72" t="str">
        <f t="array" ref="H1406">IF(E1406="","",SUMIF($G$5:$G$1262,$E1406,$F$5:$F$1262))</f>
        <v/>
      </c>
    </row>
    <row r="1407" spans="4:8" x14ac:dyDescent="0.2">
      <c r="D1407" s="72" t="str">
        <f t="array" ref="D1407">IF(ROWS($D$1325:D1407)&gt;COUNTIF($A$5:$A$1325,$C$1325),"",INDEX(B$5:B$1325,SMALL(IF($A$5:$A$1325&lt;&gt;"",IF($A$5:$A$1325=$C$1325,ROW($A$5:$A$1325)-ROW($A$5)+1)),ROWS($D$1325:D1407))))</f>
        <v/>
      </c>
      <c r="E1407" s="72" t="str">
        <f t="array" ref="E1407">IF(ROWS($D$1325:E1407)&gt;COUNTIF($A$5:$A$1325,$C$1325),"",INDEX(C$5:C$1325,SMALL(IF($A$5:$A$1325&lt;&gt;"",IF($A$5:$A$1325=$C$1325,ROW($A$5:$A$1325)-ROW($A$5)+1)),ROWS($D$1325:E1407))))</f>
        <v/>
      </c>
      <c r="F1407" s="72" t="str">
        <f t="array" ref="F1407">IF(ROWS($D$1325:F1407)&gt;COUNTIF($A$5:$A$1325,$C$1325),"",INDEX(D$5:D$1325,SMALL(IF($A$5:$A$1325&lt;&gt;"",IF($A$5:$A$1325=$C$1325,ROW($A$5:$A$1325)-ROW($A$5)+1)),ROWS($D$1325:F1407))))</f>
        <v/>
      </c>
      <c r="G1407" s="72" t="str">
        <f t="shared" si="27"/>
        <v/>
      </c>
      <c r="H1407" s="72" t="str">
        <f t="array" ref="H1407">IF(E1407="","",SUMIF($G$5:$G$1262,$E1407,$F$5:$F$1262))</f>
        <v/>
      </c>
    </row>
    <row r="1408" spans="4:8" x14ac:dyDescent="0.2">
      <c r="D1408" s="72" t="str">
        <f t="array" ref="D1408">IF(ROWS($D$1325:D1408)&gt;COUNTIF($A$5:$A$1325,$C$1325),"",INDEX(B$5:B$1325,SMALL(IF($A$5:$A$1325&lt;&gt;"",IF($A$5:$A$1325=$C$1325,ROW($A$5:$A$1325)-ROW($A$5)+1)),ROWS($D$1325:D1408))))</f>
        <v/>
      </c>
      <c r="E1408" s="72" t="str">
        <f t="array" ref="E1408">IF(ROWS($D$1325:E1408)&gt;COUNTIF($A$5:$A$1325,$C$1325),"",INDEX(C$5:C$1325,SMALL(IF($A$5:$A$1325&lt;&gt;"",IF($A$5:$A$1325=$C$1325,ROW($A$5:$A$1325)-ROW($A$5)+1)),ROWS($D$1325:E1408))))</f>
        <v/>
      </c>
      <c r="F1408" s="72" t="str">
        <f t="array" ref="F1408">IF(ROWS($D$1325:F1408)&gt;COUNTIF($A$5:$A$1325,$C$1325),"",INDEX(D$5:D$1325,SMALL(IF($A$5:$A$1325&lt;&gt;"",IF($A$5:$A$1325=$C$1325,ROW($A$5:$A$1325)-ROW($A$5)+1)),ROWS($D$1325:F1408))))</f>
        <v/>
      </c>
      <c r="G1408" s="72" t="str">
        <f t="shared" si="27"/>
        <v/>
      </c>
      <c r="H1408" s="72" t="str">
        <f t="array" ref="H1408">IF(E1408="","",SUMIF($G$5:$G$1262,$E1408,$F$5:$F$1262))</f>
        <v/>
      </c>
    </row>
    <row r="1409" spans="4:8" x14ac:dyDescent="0.2">
      <c r="D1409" s="72" t="str">
        <f t="array" ref="D1409">IF(ROWS($D$1325:D1409)&gt;COUNTIF($A$5:$A$1325,$C$1325),"",INDEX(B$5:B$1325,SMALL(IF($A$5:$A$1325&lt;&gt;"",IF($A$5:$A$1325=$C$1325,ROW($A$5:$A$1325)-ROW($A$5)+1)),ROWS($D$1325:D1409))))</f>
        <v/>
      </c>
      <c r="E1409" s="72" t="str">
        <f t="array" ref="E1409">IF(ROWS($D$1325:E1409)&gt;COUNTIF($A$5:$A$1325,$C$1325),"",INDEX(C$5:C$1325,SMALL(IF($A$5:$A$1325&lt;&gt;"",IF($A$5:$A$1325=$C$1325,ROW($A$5:$A$1325)-ROW($A$5)+1)),ROWS($D$1325:E1409))))</f>
        <v/>
      </c>
      <c r="F1409" s="72" t="str">
        <f t="array" ref="F1409">IF(ROWS($D$1325:F1409)&gt;COUNTIF($A$5:$A$1325,$C$1325),"",INDEX(D$5:D$1325,SMALL(IF($A$5:$A$1325&lt;&gt;"",IF($A$5:$A$1325=$C$1325,ROW($A$5:$A$1325)-ROW($A$5)+1)),ROWS($D$1325:F1409))))</f>
        <v/>
      </c>
      <c r="G1409" s="72" t="str">
        <f t="shared" si="27"/>
        <v/>
      </c>
      <c r="H1409" s="72" t="str">
        <f t="array" ref="H1409">IF(E1409="","",SUMIF($G$5:$G$1262,$E1409,$F$5:$F$1262))</f>
        <v/>
      </c>
    </row>
    <row r="1410" spans="4:8" x14ac:dyDescent="0.2">
      <c r="D1410" s="72" t="str">
        <f t="array" ref="D1410">IF(ROWS($D$1325:D1410)&gt;COUNTIF($A$5:$A$1325,$C$1325),"",INDEX(B$5:B$1325,SMALL(IF($A$5:$A$1325&lt;&gt;"",IF($A$5:$A$1325=$C$1325,ROW($A$5:$A$1325)-ROW($A$5)+1)),ROWS($D$1325:D1410))))</f>
        <v/>
      </c>
      <c r="E1410" s="72" t="str">
        <f t="array" ref="E1410">IF(ROWS($D$1325:E1410)&gt;COUNTIF($A$5:$A$1325,$C$1325),"",INDEX(C$5:C$1325,SMALL(IF($A$5:$A$1325&lt;&gt;"",IF($A$5:$A$1325=$C$1325,ROW($A$5:$A$1325)-ROW($A$5)+1)),ROWS($D$1325:E1410))))</f>
        <v/>
      </c>
      <c r="F1410" s="72" t="str">
        <f t="array" ref="F1410">IF(ROWS($D$1325:F1410)&gt;COUNTIF($A$5:$A$1325,$C$1325),"",INDEX(D$5:D$1325,SMALL(IF($A$5:$A$1325&lt;&gt;"",IF($A$5:$A$1325=$C$1325,ROW($A$5:$A$1325)-ROW($A$5)+1)),ROWS($D$1325:F1410))))</f>
        <v/>
      </c>
      <c r="G1410" s="72" t="str">
        <f t="shared" si="27"/>
        <v/>
      </c>
      <c r="H1410" s="72" t="str">
        <f t="array" ref="H1410">IF(E1410="","",SUMIF($G$5:$G$1262,$E1410,$F$5:$F$1262))</f>
        <v/>
      </c>
    </row>
    <row r="1411" spans="4:8" x14ac:dyDescent="0.2">
      <c r="D1411" s="72" t="str">
        <f t="array" ref="D1411">IF(ROWS($D$1325:D1411)&gt;COUNTIF($A$5:$A$1325,$C$1325),"",INDEX(B$5:B$1325,SMALL(IF($A$5:$A$1325&lt;&gt;"",IF($A$5:$A$1325=$C$1325,ROW($A$5:$A$1325)-ROW($A$5)+1)),ROWS($D$1325:D1411))))</f>
        <v/>
      </c>
      <c r="E1411" s="72" t="str">
        <f t="array" ref="E1411">IF(ROWS($D$1325:E1411)&gt;COUNTIF($A$5:$A$1325,$C$1325),"",INDEX(C$5:C$1325,SMALL(IF($A$5:$A$1325&lt;&gt;"",IF($A$5:$A$1325=$C$1325,ROW($A$5:$A$1325)-ROW($A$5)+1)),ROWS($D$1325:E1411))))</f>
        <v/>
      </c>
      <c r="F1411" s="72" t="str">
        <f t="array" ref="F1411">IF(ROWS($D$1325:F1411)&gt;COUNTIF($A$5:$A$1325,$C$1325),"",INDEX(D$5:D$1325,SMALL(IF($A$5:$A$1325&lt;&gt;"",IF($A$5:$A$1325=$C$1325,ROW($A$5:$A$1325)-ROW($A$5)+1)),ROWS($D$1325:F1411))))</f>
        <v/>
      </c>
      <c r="G1411" s="72" t="str">
        <f t="shared" si="27"/>
        <v/>
      </c>
      <c r="H1411" s="72" t="str">
        <f t="array" ref="H1411">IF(E1411="","",SUMIF($G$5:$G$1262,$E1411,$F$5:$F$1262))</f>
        <v/>
      </c>
    </row>
    <row r="1412" spans="4:8" x14ac:dyDescent="0.2">
      <c r="D1412" s="72" t="str">
        <f t="array" ref="D1412">IF(ROWS($D$1325:D1412)&gt;COUNTIF($A$5:$A$1325,$C$1325),"",INDEX(B$5:B$1325,SMALL(IF($A$5:$A$1325&lt;&gt;"",IF($A$5:$A$1325=$C$1325,ROW($A$5:$A$1325)-ROW($A$5)+1)),ROWS($D$1325:D1412))))</f>
        <v/>
      </c>
      <c r="E1412" s="72" t="str">
        <f t="array" ref="E1412">IF(ROWS($D$1325:E1412)&gt;COUNTIF($A$5:$A$1325,$C$1325),"",INDEX(C$5:C$1325,SMALL(IF($A$5:$A$1325&lt;&gt;"",IF($A$5:$A$1325=$C$1325,ROW($A$5:$A$1325)-ROW($A$5)+1)),ROWS($D$1325:E1412))))</f>
        <v/>
      </c>
      <c r="F1412" s="72" t="str">
        <f t="array" ref="F1412">IF(ROWS($D$1325:F1412)&gt;COUNTIF($A$5:$A$1325,$C$1325),"",INDEX(D$5:D$1325,SMALL(IF($A$5:$A$1325&lt;&gt;"",IF($A$5:$A$1325=$C$1325,ROW($A$5:$A$1325)-ROW($A$5)+1)),ROWS($D$1325:F1412))))</f>
        <v/>
      </c>
      <c r="G1412" s="72" t="str">
        <f t="shared" si="27"/>
        <v/>
      </c>
      <c r="H1412" s="72" t="str">
        <f t="array" ref="H1412">IF(E1412="","",SUMIF($G$5:$G$1262,$E1412,$F$5:$F$1262))</f>
        <v/>
      </c>
    </row>
    <row r="1413" spans="4:8" x14ac:dyDescent="0.2">
      <c r="D1413" s="72" t="str">
        <f t="array" ref="D1413">IF(ROWS($D$1325:D1413)&gt;COUNTIF($A$5:$A$1325,$C$1325),"",INDEX(B$5:B$1325,SMALL(IF($A$5:$A$1325&lt;&gt;"",IF($A$5:$A$1325=$C$1325,ROW($A$5:$A$1325)-ROW($A$5)+1)),ROWS($D$1325:D1413))))</f>
        <v/>
      </c>
      <c r="E1413" s="72" t="str">
        <f t="array" ref="E1413">IF(ROWS($D$1325:E1413)&gt;COUNTIF($A$5:$A$1325,$C$1325),"",INDEX(C$5:C$1325,SMALL(IF($A$5:$A$1325&lt;&gt;"",IF($A$5:$A$1325=$C$1325,ROW($A$5:$A$1325)-ROW($A$5)+1)),ROWS($D$1325:E1413))))</f>
        <v/>
      </c>
      <c r="F1413" s="72" t="str">
        <f t="array" ref="F1413">IF(ROWS($D$1325:F1413)&gt;COUNTIF($A$5:$A$1325,$C$1325),"",INDEX(D$5:D$1325,SMALL(IF($A$5:$A$1325&lt;&gt;"",IF($A$5:$A$1325=$C$1325,ROW($A$5:$A$1325)-ROW($A$5)+1)),ROWS($D$1325:F1413))))</f>
        <v/>
      </c>
      <c r="G1413" s="72" t="str">
        <f t="shared" si="27"/>
        <v/>
      </c>
      <c r="H1413" s="72" t="str">
        <f t="array" ref="H1413">IF(E1413="","",SUMIF($G$5:$G$1262,$E1413,$F$5:$F$1262))</f>
        <v/>
      </c>
    </row>
    <row r="1414" spans="4:8" x14ac:dyDescent="0.2">
      <c r="D1414" s="72" t="str">
        <f t="array" ref="D1414">IF(ROWS($D$1325:D1414)&gt;COUNTIF($A$5:$A$1325,$C$1325),"",INDEX(B$5:B$1325,SMALL(IF($A$5:$A$1325&lt;&gt;"",IF($A$5:$A$1325=$C$1325,ROW($A$5:$A$1325)-ROW($A$5)+1)),ROWS($D$1325:D1414))))</f>
        <v/>
      </c>
      <c r="E1414" s="72" t="str">
        <f t="array" ref="E1414">IF(ROWS($D$1325:E1414)&gt;COUNTIF($A$5:$A$1325,$C$1325),"",INDEX(C$5:C$1325,SMALL(IF($A$5:$A$1325&lt;&gt;"",IF($A$5:$A$1325=$C$1325,ROW($A$5:$A$1325)-ROW($A$5)+1)),ROWS($D$1325:E1414))))</f>
        <v/>
      </c>
      <c r="F1414" s="72" t="str">
        <f t="array" ref="F1414">IF(ROWS($D$1325:F1414)&gt;COUNTIF($A$5:$A$1325,$C$1325),"",INDEX(D$5:D$1325,SMALL(IF($A$5:$A$1325&lt;&gt;"",IF($A$5:$A$1325=$C$1325,ROW($A$5:$A$1325)-ROW($A$5)+1)),ROWS($D$1325:F1414))))</f>
        <v/>
      </c>
      <c r="G1414" s="72" t="str">
        <f t="shared" si="27"/>
        <v/>
      </c>
      <c r="H1414" s="72" t="str">
        <f t="array" ref="H1414">IF(E1414="","",SUMIF($G$5:$G$1262,$E1414,$F$5:$F$1262))</f>
        <v/>
      </c>
    </row>
    <row r="1415" spans="4:8" x14ac:dyDescent="0.2">
      <c r="D1415" s="72" t="str">
        <f t="array" ref="D1415">IF(ROWS($D$1325:D1415)&gt;COUNTIF($A$5:$A$1325,$C$1325),"",INDEX(B$5:B$1325,SMALL(IF($A$5:$A$1325&lt;&gt;"",IF($A$5:$A$1325=$C$1325,ROW($A$5:$A$1325)-ROW($A$5)+1)),ROWS($D$1325:D1415))))</f>
        <v/>
      </c>
      <c r="E1415" s="72" t="str">
        <f t="array" ref="E1415">IF(ROWS($D$1325:E1415)&gt;COUNTIF($A$5:$A$1325,$C$1325),"",INDEX(C$5:C$1325,SMALL(IF($A$5:$A$1325&lt;&gt;"",IF($A$5:$A$1325=$C$1325,ROW($A$5:$A$1325)-ROW($A$5)+1)),ROWS($D$1325:E1415))))</f>
        <v/>
      </c>
      <c r="F1415" s="72" t="str">
        <f t="array" ref="F1415">IF(ROWS($D$1325:F1415)&gt;COUNTIF($A$5:$A$1325,$C$1325),"",INDEX(D$5:D$1325,SMALL(IF($A$5:$A$1325&lt;&gt;"",IF($A$5:$A$1325=$C$1325,ROW($A$5:$A$1325)-ROW($A$5)+1)),ROWS($D$1325:F1415))))</f>
        <v/>
      </c>
      <c r="G1415" s="72" t="str">
        <f t="shared" si="27"/>
        <v/>
      </c>
      <c r="H1415" s="72" t="str">
        <f t="array" ref="H1415">IF(E1415="","",SUMIF($G$5:$G$1262,$E1415,$F$5:$F$1262))</f>
        <v/>
      </c>
    </row>
    <row r="1416" spans="4:8" x14ac:dyDescent="0.2">
      <c r="D1416" s="72" t="str">
        <f t="array" ref="D1416">IF(ROWS($D$1325:D1416)&gt;COUNTIF($A$5:$A$1325,$C$1325),"",INDEX(B$5:B$1325,SMALL(IF($A$5:$A$1325&lt;&gt;"",IF($A$5:$A$1325=$C$1325,ROW($A$5:$A$1325)-ROW($A$5)+1)),ROWS($D$1325:D1416))))</f>
        <v/>
      </c>
      <c r="E1416" s="72" t="str">
        <f t="array" ref="E1416">IF(ROWS($D$1325:E1416)&gt;COUNTIF($A$5:$A$1325,$C$1325),"",INDEX(C$5:C$1325,SMALL(IF($A$5:$A$1325&lt;&gt;"",IF($A$5:$A$1325=$C$1325,ROW($A$5:$A$1325)-ROW($A$5)+1)),ROWS($D$1325:E1416))))</f>
        <v/>
      </c>
      <c r="F1416" s="72" t="str">
        <f t="array" ref="F1416">IF(ROWS($D$1325:F1416)&gt;COUNTIF($A$5:$A$1325,$C$1325),"",INDEX(D$5:D$1325,SMALL(IF($A$5:$A$1325&lt;&gt;"",IF($A$5:$A$1325=$C$1325,ROW($A$5:$A$1325)-ROW($A$5)+1)),ROWS($D$1325:F1416))))</f>
        <v/>
      </c>
      <c r="G1416" s="72" t="str">
        <f t="shared" si="27"/>
        <v/>
      </c>
      <c r="H1416" s="72" t="str">
        <f t="array" ref="H1416">IF(E1416="","",SUMIF($G$5:$G$1262,$E1416,$F$5:$F$1262))</f>
        <v/>
      </c>
    </row>
    <row r="1417" spans="4:8" x14ac:dyDescent="0.2">
      <c r="D1417" s="72" t="str">
        <f t="array" ref="D1417">IF(ROWS($D$1325:D1417)&gt;COUNTIF($A$5:$A$1325,$C$1325),"",INDEX(B$5:B$1325,SMALL(IF($A$5:$A$1325&lt;&gt;"",IF($A$5:$A$1325=$C$1325,ROW($A$5:$A$1325)-ROW($A$5)+1)),ROWS($D$1325:D1417))))</f>
        <v/>
      </c>
      <c r="E1417" s="72" t="str">
        <f t="array" ref="E1417">IF(ROWS($D$1325:E1417)&gt;COUNTIF($A$5:$A$1325,$C$1325),"",INDEX(C$5:C$1325,SMALL(IF($A$5:$A$1325&lt;&gt;"",IF($A$5:$A$1325=$C$1325,ROW($A$5:$A$1325)-ROW($A$5)+1)),ROWS($D$1325:E1417))))</f>
        <v/>
      </c>
      <c r="F1417" s="72" t="str">
        <f t="array" ref="F1417">IF(ROWS($D$1325:F1417)&gt;COUNTIF($A$5:$A$1325,$C$1325),"",INDEX(D$5:D$1325,SMALL(IF($A$5:$A$1325&lt;&gt;"",IF($A$5:$A$1325=$C$1325,ROW($A$5:$A$1325)-ROW($A$5)+1)),ROWS($D$1325:F1417))))</f>
        <v/>
      </c>
      <c r="G1417" s="72" t="str">
        <f t="shared" si="27"/>
        <v/>
      </c>
      <c r="H1417" s="72" t="str">
        <f t="array" ref="H1417">IF(E1417="","",SUMIF($G$5:$G$1262,$E1417,$F$5:$F$1262))</f>
        <v/>
      </c>
    </row>
    <row r="1418" spans="4:8" x14ac:dyDescent="0.2">
      <c r="D1418" s="72" t="str">
        <f t="array" ref="D1418">IF(ROWS($D$1325:D1418)&gt;COUNTIF($A$5:$A$1325,$C$1325),"",INDEX(B$5:B$1325,SMALL(IF($A$5:$A$1325&lt;&gt;"",IF($A$5:$A$1325=$C$1325,ROW($A$5:$A$1325)-ROW($A$5)+1)),ROWS($D$1325:D1418))))</f>
        <v/>
      </c>
      <c r="E1418" s="72" t="str">
        <f t="array" ref="E1418">IF(ROWS($D$1325:E1418)&gt;COUNTIF($A$5:$A$1325,$C$1325),"",INDEX(C$5:C$1325,SMALL(IF($A$5:$A$1325&lt;&gt;"",IF($A$5:$A$1325=$C$1325,ROW($A$5:$A$1325)-ROW($A$5)+1)),ROWS($D$1325:E1418))))</f>
        <v/>
      </c>
      <c r="F1418" s="72" t="str">
        <f t="array" ref="F1418">IF(ROWS($D$1325:F1418)&gt;COUNTIF($A$5:$A$1325,$C$1325),"",INDEX(D$5:D$1325,SMALL(IF($A$5:$A$1325&lt;&gt;"",IF($A$5:$A$1325=$C$1325,ROW($A$5:$A$1325)-ROW($A$5)+1)),ROWS($D$1325:F1418))))</f>
        <v/>
      </c>
      <c r="G1418" s="72" t="str">
        <f t="shared" si="27"/>
        <v/>
      </c>
      <c r="H1418" s="72" t="str">
        <f t="array" ref="H1418">IF(E1418="","",SUMIF($G$5:$G$1262,$E1418,$F$5:$F$1262))</f>
        <v/>
      </c>
    </row>
    <row r="1419" spans="4:8" x14ac:dyDescent="0.2">
      <c r="D1419" s="72" t="str">
        <f t="array" ref="D1419">IF(ROWS($D$1325:D1419)&gt;COUNTIF($A$5:$A$1325,$C$1325),"",INDEX(B$5:B$1325,SMALL(IF($A$5:$A$1325&lt;&gt;"",IF($A$5:$A$1325=$C$1325,ROW($A$5:$A$1325)-ROW($A$5)+1)),ROWS($D$1325:D1419))))</f>
        <v/>
      </c>
      <c r="E1419" s="72" t="str">
        <f t="array" ref="E1419">IF(ROWS($D$1325:E1419)&gt;COUNTIF($A$5:$A$1325,$C$1325),"",INDEX(C$5:C$1325,SMALL(IF($A$5:$A$1325&lt;&gt;"",IF($A$5:$A$1325=$C$1325,ROW($A$5:$A$1325)-ROW($A$5)+1)),ROWS($D$1325:E1419))))</f>
        <v/>
      </c>
      <c r="F1419" s="72" t="str">
        <f t="array" ref="F1419">IF(ROWS($D$1325:F1419)&gt;COUNTIF($A$5:$A$1325,$C$1325),"",INDEX(D$5:D$1325,SMALL(IF($A$5:$A$1325&lt;&gt;"",IF($A$5:$A$1325=$C$1325,ROW($A$5:$A$1325)-ROW($A$5)+1)),ROWS($D$1325:F1419))))</f>
        <v/>
      </c>
      <c r="G1419" s="72" t="str">
        <f t="shared" si="27"/>
        <v/>
      </c>
      <c r="H1419" s="72" t="str">
        <f t="array" ref="H1419">IF(E1419="","",SUMIF($G$5:$G$1262,$E1419,$F$5:$F$1262))</f>
        <v/>
      </c>
    </row>
    <row r="1420" spans="4:8" x14ac:dyDescent="0.2">
      <c r="D1420" s="72" t="str">
        <f t="array" ref="D1420">IF(ROWS($D$1325:D1420)&gt;COUNTIF($A$5:$A$1325,$C$1325),"",INDEX(B$5:B$1325,SMALL(IF($A$5:$A$1325&lt;&gt;"",IF($A$5:$A$1325=$C$1325,ROW($A$5:$A$1325)-ROW($A$5)+1)),ROWS($D$1325:D1420))))</f>
        <v/>
      </c>
      <c r="E1420" s="72" t="str">
        <f t="array" ref="E1420">IF(ROWS($D$1325:E1420)&gt;COUNTIF($A$5:$A$1325,$C$1325),"",INDEX(C$5:C$1325,SMALL(IF($A$5:$A$1325&lt;&gt;"",IF($A$5:$A$1325=$C$1325,ROW($A$5:$A$1325)-ROW($A$5)+1)),ROWS($D$1325:E1420))))</f>
        <v/>
      </c>
      <c r="F1420" s="72" t="str">
        <f t="array" ref="F1420">IF(ROWS($D$1325:F1420)&gt;COUNTIF($A$5:$A$1325,$C$1325),"",INDEX(D$5:D$1325,SMALL(IF($A$5:$A$1325&lt;&gt;"",IF($A$5:$A$1325=$C$1325,ROW($A$5:$A$1325)-ROW($A$5)+1)),ROWS($D$1325:F1420))))</f>
        <v/>
      </c>
      <c r="G1420" s="72" t="str">
        <f t="shared" si="27"/>
        <v/>
      </c>
      <c r="H1420" s="72" t="str">
        <f t="array" ref="H1420">IF(E1420="","",SUMIF($G$5:$G$1262,$E1420,$F$5:$F$1262))</f>
        <v/>
      </c>
    </row>
    <row r="1421" spans="4:8" x14ac:dyDescent="0.2">
      <c r="D1421" s="72" t="str">
        <f t="array" ref="D1421">IF(ROWS($D$1325:D1421)&gt;COUNTIF($A$5:$A$1325,$C$1325),"",INDEX(B$5:B$1325,SMALL(IF($A$5:$A$1325&lt;&gt;"",IF($A$5:$A$1325=$C$1325,ROW($A$5:$A$1325)-ROW($A$5)+1)),ROWS($D$1325:D1421))))</f>
        <v/>
      </c>
      <c r="E1421" s="72" t="str">
        <f t="array" ref="E1421">IF(ROWS($D$1325:E1421)&gt;COUNTIF($A$5:$A$1325,$C$1325),"",INDEX(C$5:C$1325,SMALL(IF($A$5:$A$1325&lt;&gt;"",IF($A$5:$A$1325=$C$1325,ROW($A$5:$A$1325)-ROW($A$5)+1)),ROWS($D$1325:E1421))))</f>
        <v/>
      </c>
      <c r="F1421" s="72" t="str">
        <f t="array" ref="F1421">IF(ROWS($D$1325:F1421)&gt;COUNTIF($A$5:$A$1325,$C$1325),"",INDEX(D$5:D$1325,SMALL(IF($A$5:$A$1325&lt;&gt;"",IF($A$5:$A$1325=$C$1325,ROW($A$5:$A$1325)-ROW($A$5)+1)),ROWS($D$1325:F1421))))</f>
        <v/>
      </c>
      <c r="G1421" s="72" t="str">
        <f t="shared" si="27"/>
        <v/>
      </c>
      <c r="H1421" s="72" t="str">
        <f t="array" ref="H1421">IF(E1421="","",SUMIF($G$5:$G$1262,$E1421,$F$5:$F$1262))</f>
        <v/>
      </c>
    </row>
    <row r="1422" spans="4:8" x14ac:dyDescent="0.2">
      <c r="D1422" s="72" t="str">
        <f t="array" ref="D1422">IF(ROWS($D$1325:D1422)&gt;COUNTIF($A$5:$A$1325,$C$1325),"",INDEX(B$5:B$1325,SMALL(IF($A$5:$A$1325&lt;&gt;"",IF($A$5:$A$1325=$C$1325,ROW($A$5:$A$1325)-ROW($A$5)+1)),ROWS($D$1325:D1422))))</f>
        <v/>
      </c>
      <c r="E1422" s="72" t="str">
        <f t="array" ref="E1422">IF(ROWS($D$1325:E1422)&gt;COUNTIF($A$5:$A$1325,$C$1325),"",INDEX(C$5:C$1325,SMALL(IF($A$5:$A$1325&lt;&gt;"",IF($A$5:$A$1325=$C$1325,ROW($A$5:$A$1325)-ROW($A$5)+1)),ROWS($D$1325:E1422))))</f>
        <v/>
      </c>
      <c r="F1422" s="72" t="str">
        <f t="array" ref="F1422">IF(ROWS($D$1325:F1422)&gt;COUNTIF($A$5:$A$1325,$C$1325),"",INDEX(D$5:D$1325,SMALL(IF($A$5:$A$1325&lt;&gt;"",IF($A$5:$A$1325=$C$1325,ROW($A$5:$A$1325)-ROW($A$5)+1)),ROWS($D$1325:F1422))))</f>
        <v/>
      </c>
      <c r="G1422" s="72" t="str">
        <f t="shared" si="27"/>
        <v/>
      </c>
      <c r="H1422" s="72" t="str">
        <f t="array" ref="H1422">IF(E1422="","",SUMIF($G$5:$G$1262,$E1422,$F$5:$F$1262))</f>
        <v/>
      </c>
    </row>
    <row r="1423" spans="4:8" x14ac:dyDescent="0.2">
      <c r="D1423" s="72" t="str">
        <f t="array" ref="D1423">IF(ROWS($D$1325:D1423)&gt;COUNTIF($A$5:$A$1325,$C$1325),"",INDEX(B$5:B$1325,SMALL(IF($A$5:$A$1325&lt;&gt;"",IF($A$5:$A$1325=$C$1325,ROW($A$5:$A$1325)-ROW($A$5)+1)),ROWS($D$1325:D1423))))</f>
        <v/>
      </c>
      <c r="E1423" s="72" t="str">
        <f t="array" ref="E1423">IF(ROWS($D$1325:E1423)&gt;COUNTIF($A$5:$A$1325,$C$1325),"",INDEX(C$5:C$1325,SMALL(IF($A$5:$A$1325&lt;&gt;"",IF($A$5:$A$1325=$C$1325,ROW($A$5:$A$1325)-ROW($A$5)+1)),ROWS($D$1325:E1423))))</f>
        <v/>
      </c>
      <c r="F1423" s="72" t="str">
        <f t="array" ref="F1423">IF(ROWS($D$1325:F1423)&gt;COUNTIF($A$5:$A$1325,$C$1325),"",INDEX(D$5:D$1325,SMALL(IF($A$5:$A$1325&lt;&gt;"",IF($A$5:$A$1325=$C$1325,ROW($A$5:$A$1325)-ROW($A$5)+1)),ROWS($D$1325:F1423))))</f>
        <v/>
      </c>
      <c r="G1423" s="72" t="str">
        <f t="shared" si="27"/>
        <v/>
      </c>
      <c r="H1423" s="72" t="str">
        <f t="array" ref="H1423">IF(E1423="","",SUMIF($G$5:$G$1262,$E1423,$F$5:$F$1262))</f>
        <v/>
      </c>
    </row>
    <row r="1424" spans="4:8" x14ac:dyDescent="0.2">
      <c r="D1424" s="72" t="str">
        <f t="array" ref="D1424">IF(ROWS($D$1325:D1424)&gt;COUNTIF($A$5:$A$1325,$C$1325),"",INDEX(B$5:B$1325,SMALL(IF($A$5:$A$1325&lt;&gt;"",IF($A$5:$A$1325=$C$1325,ROW($A$5:$A$1325)-ROW($A$5)+1)),ROWS($D$1325:D1424))))</f>
        <v/>
      </c>
      <c r="E1424" s="72" t="str">
        <f t="array" ref="E1424">IF(ROWS($D$1325:E1424)&gt;COUNTIF($A$5:$A$1325,$C$1325),"",INDEX(C$5:C$1325,SMALL(IF($A$5:$A$1325&lt;&gt;"",IF($A$5:$A$1325=$C$1325,ROW($A$5:$A$1325)-ROW($A$5)+1)),ROWS($D$1325:E1424))))</f>
        <v/>
      </c>
      <c r="F1424" s="72" t="str">
        <f t="array" ref="F1424">IF(ROWS($D$1325:F1424)&gt;COUNTIF($A$5:$A$1325,$C$1325),"",INDEX(D$5:D$1325,SMALL(IF($A$5:$A$1325&lt;&gt;"",IF($A$5:$A$1325=$C$1325,ROW($A$5:$A$1325)-ROW($A$5)+1)),ROWS($D$1325:F1424))))</f>
        <v/>
      </c>
      <c r="G1424" s="72" t="str">
        <f t="shared" si="27"/>
        <v/>
      </c>
      <c r="H1424" s="72" t="str">
        <f t="array" ref="H1424">IF(E1424="","",SUMIF($G$5:$G$1262,$E1424,$F$5:$F$1262))</f>
        <v/>
      </c>
    </row>
    <row r="1425" spans="4:8" x14ac:dyDescent="0.2">
      <c r="D1425" s="72" t="str">
        <f t="array" ref="D1425">IF(ROWS($D$1325:D1425)&gt;COUNTIF($A$5:$A$1325,$C$1325),"",INDEX(B$5:B$1325,SMALL(IF($A$5:$A$1325&lt;&gt;"",IF($A$5:$A$1325=$C$1325,ROW($A$5:$A$1325)-ROW($A$5)+1)),ROWS($D$1325:D1425))))</f>
        <v/>
      </c>
      <c r="E1425" s="72" t="str">
        <f t="array" ref="E1425">IF(ROWS($D$1325:E1425)&gt;COUNTIF($A$5:$A$1325,$C$1325),"",INDEX(C$5:C$1325,SMALL(IF($A$5:$A$1325&lt;&gt;"",IF($A$5:$A$1325=$C$1325,ROW($A$5:$A$1325)-ROW($A$5)+1)),ROWS($D$1325:E1425))))</f>
        <v/>
      </c>
      <c r="F1425" s="72" t="str">
        <f t="array" ref="F1425">IF(ROWS($D$1325:F1425)&gt;COUNTIF($A$5:$A$1325,$C$1325),"",INDEX(D$5:D$1325,SMALL(IF($A$5:$A$1325&lt;&gt;"",IF($A$5:$A$1325=$C$1325,ROW($A$5:$A$1325)-ROW($A$5)+1)),ROWS($D$1325:F1425))))</f>
        <v/>
      </c>
      <c r="G1425" s="72" t="str">
        <f t="shared" si="27"/>
        <v/>
      </c>
      <c r="H1425" s="72" t="str">
        <f t="array" ref="H1425">IF(E1425="","",SUMIF($G$5:$G$1262,$E1425,$F$5:$F$1262))</f>
        <v/>
      </c>
    </row>
    <row r="1426" spans="4:8" x14ac:dyDescent="0.2">
      <c r="D1426" s="72" t="str">
        <f t="array" ref="D1426">IF(ROWS($D$1325:D1426)&gt;COUNTIF($A$5:$A$1325,$C$1325),"",INDEX(B$5:B$1325,SMALL(IF($A$5:$A$1325&lt;&gt;"",IF($A$5:$A$1325=$C$1325,ROW($A$5:$A$1325)-ROW($A$5)+1)),ROWS($D$1325:D1426))))</f>
        <v/>
      </c>
      <c r="E1426" s="72" t="str">
        <f t="array" ref="E1426">IF(ROWS($D$1325:E1426)&gt;COUNTIF($A$5:$A$1325,$C$1325),"",INDEX(C$5:C$1325,SMALL(IF($A$5:$A$1325&lt;&gt;"",IF($A$5:$A$1325=$C$1325,ROW($A$5:$A$1325)-ROW($A$5)+1)),ROWS($D$1325:E1426))))</f>
        <v/>
      </c>
      <c r="F1426" s="72" t="str">
        <f t="array" ref="F1426">IF(ROWS($D$1325:F1426)&gt;COUNTIF($A$5:$A$1325,$C$1325),"",INDEX(D$5:D$1325,SMALL(IF($A$5:$A$1325&lt;&gt;"",IF($A$5:$A$1325=$C$1325,ROW($A$5:$A$1325)-ROW($A$5)+1)),ROWS($D$1325:F1426))))</f>
        <v/>
      </c>
      <c r="G1426" s="72" t="str">
        <f t="shared" si="27"/>
        <v/>
      </c>
      <c r="H1426" s="72" t="str">
        <f t="array" ref="H1426">IF(E1426="","",SUMIF($G$5:$G$1262,$E1426,$F$5:$F$1262))</f>
        <v/>
      </c>
    </row>
    <row r="1427" spans="4:8" x14ac:dyDescent="0.2">
      <c r="D1427" s="72" t="str">
        <f t="array" ref="D1427">IF(ROWS($D$1325:D1427)&gt;COUNTIF($A$5:$A$1325,$C$1325),"",INDEX(B$5:B$1325,SMALL(IF($A$5:$A$1325&lt;&gt;"",IF($A$5:$A$1325=$C$1325,ROW($A$5:$A$1325)-ROW($A$5)+1)),ROWS($D$1325:D1427))))</f>
        <v/>
      </c>
      <c r="E1427" s="72" t="str">
        <f t="array" ref="E1427">IF(ROWS($D$1325:E1427)&gt;COUNTIF($A$5:$A$1325,$C$1325),"",INDEX(C$5:C$1325,SMALL(IF($A$5:$A$1325&lt;&gt;"",IF($A$5:$A$1325=$C$1325,ROW($A$5:$A$1325)-ROW($A$5)+1)),ROWS($D$1325:E1427))))</f>
        <v/>
      </c>
      <c r="F1427" s="72" t="str">
        <f t="array" ref="F1427">IF(ROWS($D$1325:F1427)&gt;COUNTIF($A$5:$A$1325,$C$1325),"",INDEX(D$5:D$1325,SMALL(IF($A$5:$A$1325&lt;&gt;"",IF($A$5:$A$1325=$C$1325,ROW($A$5:$A$1325)-ROW($A$5)+1)),ROWS($D$1325:F1427))))</f>
        <v/>
      </c>
      <c r="G1427" s="72" t="str">
        <f t="shared" si="27"/>
        <v/>
      </c>
      <c r="H1427" s="72" t="str">
        <f t="array" ref="H1427">IF(E1427="","",SUMIF($G$5:$G$1262,$E1427,$F$5:$F$1262))</f>
        <v/>
      </c>
    </row>
    <row r="1428" spans="4:8" x14ac:dyDescent="0.2">
      <c r="D1428" s="72" t="str">
        <f t="array" ref="D1428">IF(ROWS($D$1325:D1428)&gt;COUNTIF($A$5:$A$1325,$C$1325),"",INDEX(B$5:B$1325,SMALL(IF($A$5:$A$1325&lt;&gt;"",IF($A$5:$A$1325=$C$1325,ROW($A$5:$A$1325)-ROW($A$5)+1)),ROWS($D$1325:D1428))))</f>
        <v/>
      </c>
      <c r="E1428" s="72" t="str">
        <f t="array" ref="E1428">IF(ROWS($D$1325:E1428)&gt;COUNTIF($A$5:$A$1325,$C$1325),"",INDEX(C$5:C$1325,SMALL(IF($A$5:$A$1325&lt;&gt;"",IF($A$5:$A$1325=$C$1325,ROW($A$5:$A$1325)-ROW($A$5)+1)),ROWS($D$1325:E1428))))</f>
        <v/>
      </c>
      <c r="F1428" s="72" t="str">
        <f t="array" ref="F1428">IF(ROWS($D$1325:F1428)&gt;COUNTIF($A$5:$A$1325,$C$1325),"",INDEX(D$5:D$1325,SMALL(IF($A$5:$A$1325&lt;&gt;"",IF($A$5:$A$1325=$C$1325,ROW($A$5:$A$1325)-ROW($A$5)+1)),ROWS($D$1325:F1428))))</f>
        <v/>
      </c>
      <c r="G1428" s="72" t="str">
        <f t="shared" si="27"/>
        <v/>
      </c>
      <c r="H1428" s="72" t="str">
        <f t="array" ref="H1428">IF(E1428="","",SUMIF($G$5:$G$1262,$E1428,$F$5:$F$1262))</f>
        <v/>
      </c>
    </row>
    <row r="1429" spans="4:8" x14ac:dyDescent="0.2">
      <c r="D1429" s="72" t="str">
        <f t="array" ref="D1429">IF(ROWS($D$1325:D1429)&gt;COUNTIF($A$5:$A$1325,$C$1325),"",INDEX(B$5:B$1325,SMALL(IF($A$5:$A$1325&lt;&gt;"",IF($A$5:$A$1325=$C$1325,ROW($A$5:$A$1325)-ROW($A$5)+1)),ROWS($D$1325:D1429))))</f>
        <v/>
      </c>
      <c r="E1429" s="72" t="str">
        <f t="array" ref="E1429">IF(ROWS($D$1325:E1429)&gt;COUNTIF($A$5:$A$1325,$C$1325),"",INDEX(C$5:C$1325,SMALL(IF($A$5:$A$1325&lt;&gt;"",IF($A$5:$A$1325=$C$1325,ROW($A$5:$A$1325)-ROW($A$5)+1)),ROWS($D$1325:E1429))))</f>
        <v/>
      </c>
      <c r="F1429" s="72" t="str">
        <f t="array" ref="F1429">IF(ROWS($D$1325:F1429)&gt;COUNTIF($A$5:$A$1325,$C$1325),"",INDEX(D$5:D$1325,SMALL(IF($A$5:$A$1325&lt;&gt;"",IF($A$5:$A$1325=$C$1325,ROW($A$5:$A$1325)-ROW($A$5)+1)),ROWS($D$1325:F1429))))</f>
        <v/>
      </c>
      <c r="G1429" s="72" t="str">
        <f t="shared" si="27"/>
        <v/>
      </c>
      <c r="H1429" s="72" t="str">
        <f t="array" ref="H1429">IF(E1429="","",SUMIF($G$5:$G$1262,$E1429,$F$5:$F$1262))</f>
        <v/>
      </c>
    </row>
    <row r="1430" spans="4:8" x14ac:dyDescent="0.2">
      <c r="D1430" s="72" t="str">
        <f t="array" ref="D1430">IF(ROWS($D$1325:D1430)&gt;COUNTIF($A$5:$A$1325,$C$1325),"",INDEX(B$5:B$1325,SMALL(IF($A$5:$A$1325&lt;&gt;"",IF($A$5:$A$1325=$C$1325,ROW($A$5:$A$1325)-ROW($A$5)+1)),ROWS($D$1325:D1430))))</f>
        <v/>
      </c>
      <c r="E1430" s="72" t="str">
        <f t="array" ref="E1430">IF(ROWS($D$1325:E1430)&gt;COUNTIF($A$5:$A$1325,$C$1325),"",INDEX(C$5:C$1325,SMALL(IF($A$5:$A$1325&lt;&gt;"",IF($A$5:$A$1325=$C$1325,ROW($A$5:$A$1325)-ROW($A$5)+1)),ROWS($D$1325:E1430))))</f>
        <v/>
      </c>
      <c r="F1430" s="72" t="str">
        <f t="array" ref="F1430">IF(ROWS($D$1325:F1430)&gt;COUNTIF($A$5:$A$1325,$C$1325),"",INDEX(D$5:D$1325,SMALL(IF($A$5:$A$1325&lt;&gt;"",IF($A$5:$A$1325=$C$1325,ROW($A$5:$A$1325)-ROW($A$5)+1)),ROWS($D$1325:F1430))))</f>
        <v/>
      </c>
      <c r="G1430" s="72" t="str">
        <f t="shared" si="27"/>
        <v/>
      </c>
      <c r="H1430" s="72" t="str">
        <f t="array" ref="H1430">IF(E1430="","",SUMIF($G$5:$G$1262,$E1430,$F$5:$F$1262))</f>
        <v/>
      </c>
    </row>
    <row r="1431" spans="4:8" x14ac:dyDescent="0.2">
      <c r="D1431" s="72" t="str">
        <f t="array" ref="D1431">IF(ROWS($D$1325:D1431)&gt;COUNTIF($A$5:$A$1325,$C$1325),"",INDEX(B$5:B$1325,SMALL(IF($A$5:$A$1325&lt;&gt;"",IF($A$5:$A$1325=$C$1325,ROW($A$5:$A$1325)-ROW($A$5)+1)),ROWS($D$1325:D1431))))</f>
        <v/>
      </c>
      <c r="E1431" s="72" t="str">
        <f t="array" ref="E1431">IF(ROWS($D$1325:E1431)&gt;COUNTIF($A$5:$A$1325,$C$1325),"",INDEX(C$5:C$1325,SMALL(IF($A$5:$A$1325&lt;&gt;"",IF($A$5:$A$1325=$C$1325,ROW($A$5:$A$1325)-ROW($A$5)+1)),ROWS($D$1325:E1431))))</f>
        <v/>
      </c>
      <c r="F1431" s="72" t="str">
        <f t="array" ref="F1431">IF(ROWS($D$1325:F1431)&gt;COUNTIF($A$5:$A$1325,$C$1325),"",INDEX(D$5:D$1325,SMALL(IF($A$5:$A$1325&lt;&gt;"",IF($A$5:$A$1325=$C$1325,ROW($A$5:$A$1325)-ROW($A$5)+1)),ROWS($D$1325:F1431))))</f>
        <v/>
      </c>
      <c r="G1431" s="72" t="str">
        <f t="shared" si="27"/>
        <v/>
      </c>
      <c r="H1431" s="72" t="str">
        <f t="array" ref="H1431">IF(E1431="","",SUMIF($G$5:$G$1262,$E1431,$F$5:$F$1262))</f>
        <v/>
      </c>
    </row>
    <row r="1432" spans="4:8" x14ac:dyDescent="0.2">
      <c r="D1432" s="72" t="str">
        <f t="array" ref="D1432">IF(ROWS($D$1325:D1432)&gt;COUNTIF($A$5:$A$1325,$C$1325),"",INDEX(B$5:B$1325,SMALL(IF($A$5:$A$1325&lt;&gt;"",IF($A$5:$A$1325=$C$1325,ROW($A$5:$A$1325)-ROW($A$5)+1)),ROWS($D$1325:D1432))))</f>
        <v/>
      </c>
      <c r="E1432" s="72" t="str">
        <f t="array" ref="E1432">IF(ROWS($D$1325:E1432)&gt;COUNTIF($A$5:$A$1325,$C$1325),"",INDEX(C$5:C$1325,SMALL(IF($A$5:$A$1325&lt;&gt;"",IF($A$5:$A$1325=$C$1325,ROW($A$5:$A$1325)-ROW($A$5)+1)),ROWS($D$1325:E1432))))</f>
        <v/>
      </c>
      <c r="F1432" s="72" t="str">
        <f t="array" ref="F1432">IF(ROWS($D$1325:F1432)&gt;COUNTIF($A$5:$A$1325,$C$1325),"",INDEX(D$5:D$1325,SMALL(IF($A$5:$A$1325&lt;&gt;"",IF($A$5:$A$1325=$C$1325,ROW($A$5:$A$1325)-ROW($A$5)+1)),ROWS($D$1325:F1432))))</f>
        <v/>
      </c>
      <c r="G1432" s="72" t="str">
        <f t="shared" si="27"/>
        <v/>
      </c>
      <c r="H1432" s="72" t="str">
        <f t="array" ref="H1432">IF(E1432="","",SUMIF($G$5:$G$1262,$E1432,$F$5:$F$1262))</f>
        <v/>
      </c>
    </row>
    <row r="1433" spans="4:8" x14ac:dyDescent="0.2">
      <c r="D1433" s="72" t="str">
        <f t="array" ref="D1433">IF(ROWS($D$1325:D1433)&gt;COUNTIF($A$5:$A$1325,$C$1325),"",INDEX(B$5:B$1325,SMALL(IF($A$5:$A$1325&lt;&gt;"",IF($A$5:$A$1325=$C$1325,ROW($A$5:$A$1325)-ROW($A$5)+1)),ROWS($D$1325:D1433))))</f>
        <v/>
      </c>
      <c r="E1433" s="72" t="str">
        <f t="array" ref="E1433">IF(ROWS($D$1325:E1433)&gt;COUNTIF($A$5:$A$1325,$C$1325),"",INDEX(C$5:C$1325,SMALL(IF($A$5:$A$1325&lt;&gt;"",IF($A$5:$A$1325=$C$1325,ROW($A$5:$A$1325)-ROW($A$5)+1)),ROWS($D$1325:E1433))))</f>
        <v/>
      </c>
      <c r="F1433" s="72" t="str">
        <f t="array" ref="F1433">IF(ROWS($D$1325:F1433)&gt;COUNTIF($A$5:$A$1325,$C$1325),"",INDEX(D$5:D$1325,SMALL(IF($A$5:$A$1325&lt;&gt;"",IF($A$5:$A$1325=$C$1325,ROW($A$5:$A$1325)-ROW($A$5)+1)),ROWS($D$1325:F1433))))</f>
        <v/>
      </c>
      <c r="G1433" s="72" t="str">
        <f t="shared" si="27"/>
        <v/>
      </c>
      <c r="H1433" s="72" t="str">
        <f t="array" ref="H1433">IF(E1433="","",SUMIF($G$5:$G$1262,$E1433,$F$5:$F$1262))</f>
        <v/>
      </c>
    </row>
    <row r="1434" spans="4:8" x14ac:dyDescent="0.2">
      <c r="D1434" s="72" t="str">
        <f t="array" ref="D1434">IF(ROWS($D$1325:D1434)&gt;COUNTIF($A$5:$A$1325,$C$1325),"",INDEX(B$5:B$1325,SMALL(IF($A$5:$A$1325&lt;&gt;"",IF($A$5:$A$1325=$C$1325,ROW($A$5:$A$1325)-ROW($A$5)+1)),ROWS($D$1325:D1434))))</f>
        <v/>
      </c>
      <c r="E1434" s="72" t="str">
        <f t="array" ref="E1434">IF(ROWS($D$1325:E1434)&gt;COUNTIF($A$5:$A$1325,$C$1325),"",INDEX(C$5:C$1325,SMALL(IF($A$5:$A$1325&lt;&gt;"",IF($A$5:$A$1325=$C$1325,ROW($A$5:$A$1325)-ROW($A$5)+1)),ROWS($D$1325:E1434))))</f>
        <v/>
      </c>
      <c r="F1434" s="72" t="str">
        <f t="array" ref="F1434">IF(ROWS($D$1325:F1434)&gt;COUNTIF($A$5:$A$1325,$C$1325),"",INDEX(D$5:D$1325,SMALL(IF($A$5:$A$1325&lt;&gt;"",IF($A$5:$A$1325=$C$1325,ROW($A$5:$A$1325)-ROW($A$5)+1)),ROWS($D$1325:F1434))))</f>
        <v/>
      </c>
      <c r="G1434" s="72" t="str">
        <f t="shared" si="27"/>
        <v/>
      </c>
      <c r="H1434" s="72" t="str">
        <f t="array" ref="H1434">IF(E1434="","",SUMIF($G$5:$G$1262,$E1434,$F$5:$F$1262))</f>
        <v/>
      </c>
    </row>
    <row r="1435" spans="4:8" x14ac:dyDescent="0.2">
      <c r="D1435" s="72" t="str">
        <f t="array" ref="D1435">IF(ROWS($D$1325:D1435)&gt;COUNTIF($A$5:$A$1325,$C$1325),"",INDEX(B$5:B$1325,SMALL(IF($A$5:$A$1325&lt;&gt;"",IF($A$5:$A$1325=$C$1325,ROW($A$5:$A$1325)-ROW($A$5)+1)),ROWS($D$1325:D1435))))</f>
        <v/>
      </c>
      <c r="E1435" s="72" t="str">
        <f t="array" ref="E1435">IF(ROWS($D$1325:E1435)&gt;COUNTIF($A$5:$A$1325,$C$1325),"",INDEX(C$5:C$1325,SMALL(IF($A$5:$A$1325&lt;&gt;"",IF($A$5:$A$1325=$C$1325,ROW($A$5:$A$1325)-ROW($A$5)+1)),ROWS($D$1325:E1435))))</f>
        <v/>
      </c>
      <c r="F1435" s="72" t="str">
        <f t="array" ref="F1435">IF(ROWS($D$1325:F1435)&gt;COUNTIF($A$5:$A$1325,$C$1325),"",INDEX(D$5:D$1325,SMALL(IF($A$5:$A$1325&lt;&gt;"",IF($A$5:$A$1325=$C$1325,ROW($A$5:$A$1325)-ROW($A$5)+1)),ROWS($D$1325:F1435))))</f>
        <v/>
      </c>
      <c r="G1435" s="72" t="str">
        <f t="shared" si="27"/>
        <v/>
      </c>
      <c r="H1435" s="72" t="str">
        <f t="array" ref="H1435">IF(E1435="","",SUMIF($G$5:$G$1262,$E1435,$F$5:$F$1262))</f>
        <v/>
      </c>
    </row>
    <row r="1436" spans="4:8" x14ac:dyDescent="0.2">
      <c r="D1436" s="72" t="str">
        <f t="array" ref="D1436">IF(ROWS($D$1325:D1436)&gt;COUNTIF($A$5:$A$1325,$C$1325),"",INDEX(B$5:B$1325,SMALL(IF($A$5:$A$1325&lt;&gt;"",IF($A$5:$A$1325=$C$1325,ROW($A$5:$A$1325)-ROW($A$5)+1)),ROWS($D$1325:D1436))))</f>
        <v/>
      </c>
      <c r="E1436" s="72" t="str">
        <f t="array" ref="E1436">IF(ROWS($D$1325:E1436)&gt;COUNTIF($A$5:$A$1325,$C$1325),"",INDEX(C$5:C$1325,SMALL(IF($A$5:$A$1325&lt;&gt;"",IF($A$5:$A$1325=$C$1325,ROW($A$5:$A$1325)-ROW($A$5)+1)),ROWS($D$1325:E1436))))</f>
        <v/>
      </c>
      <c r="F1436" s="72" t="str">
        <f t="array" ref="F1436">IF(ROWS($D$1325:F1436)&gt;COUNTIF($A$5:$A$1325,$C$1325),"",INDEX(D$5:D$1325,SMALL(IF($A$5:$A$1325&lt;&gt;"",IF($A$5:$A$1325=$C$1325,ROW($A$5:$A$1325)-ROW($A$5)+1)),ROWS($D$1325:F1436))))</f>
        <v/>
      </c>
      <c r="G1436" s="72" t="str">
        <f t="shared" si="27"/>
        <v/>
      </c>
      <c r="H1436" s="72" t="str">
        <f t="array" ref="H1436">IF(E1436="","",SUMIF($G$5:$G$1262,$E1436,$F$5:$F$1262))</f>
        <v/>
      </c>
    </row>
    <row r="1437" spans="4:8" x14ac:dyDescent="0.2">
      <c r="D1437" s="72" t="str">
        <f t="array" ref="D1437">IF(ROWS($D$1325:D1437)&gt;COUNTIF($A$5:$A$1325,$C$1325),"",INDEX(B$5:B$1325,SMALL(IF($A$5:$A$1325&lt;&gt;"",IF($A$5:$A$1325=$C$1325,ROW($A$5:$A$1325)-ROW($A$5)+1)),ROWS($D$1325:D1437))))</f>
        <v/>
      </c>
      <c r="E1437" s="72" t="str">
        <f t="array" ref="E1437">IF(ROWS($D$1325:E1437)&gt;COUNTIF($A$5:$A$1325,$C$1325),"",INDEX(C$5:C$1325,SMALL(IF($A$5:$A$1325&lt;&gt;"",IF($A$5:$A$1325=$C$1325,ROW($A$5:$A$1325)-ROW($A$5)+1)),ROWS($D$1325:E1437))))</f>
        <v/>
      </c>
      <c r="F1437" s="72" t="str">
        <f t="array" ref="F1437">IF(ROWS($D$1325:F1437)&gt;COUNTIF($A$5:$A$1325,$C$1325),"",INDEX(D$5:D$1325,SMALL(IF($A$5:$A$1325&lt;&gt;"",IF($A$5:$A$1325=$C$1325,ROW($A$5:$A$1325)-ROW($A$5)+1)),ROWS($D$1325:F1437))))</f>
        <v/>
      </c>
      <c r="G1437" s="72" t="str">
        <f t="shared" si="27"/>
        <v/>
      </c>
      <c r="H1437" s="72" t="str">
        <f t="array" ref="H1437">IF(E1437="","",SUMIF($G$5:$G$1262,$E1437,$F$5:$F$1262))</f>
        <v/>
      </c>
    </row>
    <row r="1438" spans="4:8" x14ac:dyDescent="0.2">
      <c r="D1438" s="72" t="str">
        <f t="array" ref="D1438">IF(ROWS($D$1325:D1438)&gt;COUNTIF($A$5:$A$1325,$C$1325),"",INDEX(B$5:B$1325,SMALL(IF($A$5:$A$1325&lt;&gt;"",IF($A$5:$A$1325=$C$1325,ROW($A$5:$A$1325)-ROW($A$5)+1)),ROWS($D$1325:D1438))))</f>
        <v/>
      </c>
      <c r="E1438" s="72" t="str">
        <f t="array" ref="E1438">IF(ROWS($D$1325:E1438)&gt;COUNTIF($A$5:$A$1325,$C$1325),"",INDEX(C$5:C$1325,SMALL(IF($A$5:$A$1325&lt;&gt;"",IF($A$5:$A$1325=$C$1325,ROW($A$5:$A$1325)-ROW($A$5)+1)),ROWS($D$1325:E1438))))</f>
        <v/>
      </c>
      <c r="F1438" s="72" t="str">
        <f t="array" ref="F1438">IF(ROWS($D$1325:F1438)&gt;COUNTIF($A$5:$A$1325,$C$1325),"",INDEX(D$5:D$1325,SMALL(IF($A$5:$A$1325&lt;&gt;"",IF($A$5:$A$1325=$C$1325,ROW($A$5:$A$1325)-ROW($A$5)+1)),ROWS($D$1325:F1438))))</f>
        <v/>
      </c>
      <c r="G1438" s="72" t="str">
        <f t="shared" si="27"/>
        <v/>
      </c>
      <c r="H1438" s="72" t="str">
        <f t="array" ref="H1438">IF(E1438="","",SUMIF($G$5:$G$1262,$E1438,$F$5:$F$1262))</f>
        <v/>
      </c>
    </row>
    <row r="1439" spans="4:8" x14ac:dyDescent="0.2">
      <c r="D1439" s="72" t="str">
        <f t="array" ref="D1439">IF(ROWS($D$1325:D1439)&gt;COUNTIF($A$5:$A$1325,$C$1325),"",INDEX(B$5:B$1325,SMALL(IF($A$5:$A$1325&lt;&gt;"",IF($A$5:$A$1325=$C$1325,ROW($A$5:$A$1325)-ROW($A$5)+1)),ROWS($D$1325:D1439))))</f>
        <v/>
      </c>
      <c r="E1439" s="72" t="str">
        <f t="array" ref="E1439">IF(ROWS($D$1325:E1439)&gt;COUNTIF($A$5:$A$1325,$C$1325),"",INDEX(C$5:C$1325,SMALL(IF($A$5:$A$1325&lt;&gt;"",IF($A$5:$A$1325=$C$1325,ROW($A$5:$A$1325)-ROW($A$5)+1)),ROWS($D$1325:E1439))))</f>
        <v/>
      </c>
      <c r="F1439" s="72" t="str">
        <f t="array" ref="F1439">IF(ROWS($D$1325:F1439)&gt;COUNTIF($A$5:$A$1325,$C$1325),"",INDEX(D$5:D$1325,SMALL(IF($A$5:$A$1325&lt;&gt;"",IF($A$5:$A$1325=$C$1325,ROW($A$5:$A$1325)-ROW($A$5)+1)),ROWS($D$1325:F1439))))</f>
        <v/>
      </c>
      <c r="G1439" s="72" t="str">
        <f t="shared" si="27"/>
        <v/>
      </c>
      <c r="H1439" s="72" t="str">
        <f t="array" ref="H1439">IF(E1439="","",SUMIF($G$5:$G$1262,$E1439,$F$5:$F$1262))</f>
        <v/>
      </c>
    </row>
    <row r="1440" spans="4:8" x14ac:dyDescent="0.2">
      <c r="D1440" s="72" t="str">
        <f t="array" ref="D1440">IF(ROWS($D$1325:D1440)&gt;COUNTIF($A$5:$A$1325,$C$1325),"",INDEX(B$5:B$1325,SMALL(IF($A$5:$A$1325&lt;&gt;"",IF($A$5:$A$1325=$C$1325,ROW($A$5:$A$1325)-ROW($A$5)+1)),ROWS($D$1325:D1440))))</f>
        <v/>
      </c>
      <c r="E1440" s="72" t="str">
        <f t="array" ref="E1440">IF(ROWS($D$1325:E1440)&gt;COUNTIF($A$5:$A$1325,$C$1325),"",INDEX(C$5:C$1325,SMALL(IF($A$5:$A$1325&lt;&gt;"",IF($A$5:$A$1325=$C$1325,ROW($A$5:$A$1325)-ROW($A$5)+1)),ROWS($D$1325:E1440))))</f>
        <v/>
      </c>
      <c r="F1440" s="72" t="str">
        <f t="array" ref="F1440">IF(ROWS($D$1325:F1440)&gt;COUNTIF($A$5:$A$1325,$C$1325),"",INDEX(D$5:D$1325,SMALL(IF($A$5:$A$1325&lt;&gt;"",IF($A$5:$A$1325=$C$1325,ROW($A$5:$A$1325)-ROW($A$5)+1)),ROWS($D$1325:F1440))))</f>
        <v/>
      </c>
      <c r="G1440" s="72" t="str">
        <f t="shared" si="27"/>
        <v/>
      </c>
      <c r="H1440" s="72" t="str">
        <f t="array" ref="H1440">IF(E1440="","",SUMIF($G$5:$G$1262,$E1440,$F$5:$F$1262))</f>
        <v/>
      </c>
    </row>
    <row r="1441" spans="4:8" x14ac:dyDescent="0.2">
      <c r="D1441" s="72" t="str">
        <f t="array" ref="D1441">IF(ROWS($D$1325:D1441)&gt;COUNTIF($A$5:$A$1325,$C$1325),"",INDEX(B$5:B$1325,SMALL(IF($A$5:$A$1325&lt;&gt;"",IF($A$5:$A$1325=$C$1325,ROW($A$5:$A$1325)-ROW($A$5)+1)),ROWS($D$1325:D1441))))</f>
        <v/>
      </c>
      <c r="E1441" s="72" t="str">
        <f t="array" ref="E1441">IF(ROWS($D$1325:E1441)&gt;COUNTIF($A$5:$A$1325,$C$1325),"",INDEX(C$5:C$1325,SMALL(IF($A$5:$A$1325&lt;&gt;"",IF($A$5:$A$1325=$C$1325,ROW($A$5:$A$1325)-ROW($A$5)+1)),ROWS($D$1325:E1441))))</f>
        <v/>
      </c>
      <c r="F1441" s="72" t="str">
        <f t="array" ref="F1441">IF(ROWS($D$1325:F1441)&gt;COUNTIF($A$5:$A$1325,$C$1325),"",INDEX(D$5:D$1325,SMALL(IF($A$5:$A$1325&lt;&gt;"",IF($A$5:$A$1325=$C$1325,ROW($A$5:$A$1325)-ROW($A$5)+1)),ROWS($D$1325:F1441))))</f>
        <v/>
      </c>
      <c r="G1441" s="72" t="str">
        <f t="shared" si="27"/>
        <v/>
      </c>
      <c r="H1441" s="72" t="str">
        <f t="array" ref="H1441">IF(E1441="","",SUMIF($G$5:$G$1262,$E1441,$F$5:$F$1262))</f>
        <v/>
      </c>
    </row>
    <row r="1442" spans="4:8" x14ac:dyDescent="0.2">
      <c r="D1442" s="72" t="str">
        <f t="array" ref="D1442">IF(ROWS($D$1325:D1442)&gt;COUNTIF($A$5:$A$1325,$C$1325),"",INDEX(B$5:B$1325,SMALL(IF($A$5:$A$1325&lt;&gt;"",IF($A$5:$A$1325=$C$1325,ROW($A$5:$A$1325)-ROW($A$5)+1)),ROWS($D$1325:D1442))))</f>
        <v/>
      </c>
      <c r="E1442" s="72" t="str">
        <f t="array" ref="E1442">IF(ROWS($D$1325:E1442)&gt;COUNTIF($A$5:$A$1325,$C$1325),"",INDEX(C$5:C$1325,SMALL(IF($A$5:$A$1325&lt;&gt;"",IF($A$5:$A$1325=$C$1325,ROW($A$5:$A$1325)-ROW($A$5)+1)),ROWS($D$1325:E1442))))</f>
        <v/>
      </c>
      <c r="F1442" s="72" t="str">
        <f t="array" ref="F1442">IF(ROWS($D$1325:F1442)&gt;COUNTIF($A$5:$A$1325,$C$1325),"",INDEX(D$5:D$1325,SMALL(IF($A$5:$A$1325&lt;&gt;"",IF($A$5:$A$1325=$C$1325,ROW($A$5:$A$1325)-ROW($A$5)+1)),ROWS($D$1325:F1442))))</f>
        <v/>
      </c>
      <c r="G1442" s="72" t="str">
        <f t="shared" si="27"/>
        <v/>
      </c>
      <c r="H1442" s="72" t="str">
        <f t="array" ref="H1442">IF(E1442="","",SUMIF($G$5:$G$1262,$E1442,$F$5:$F$1262))</f>
        <v/>
      </c>
    </row>
    <row r="1443" spans="4:8" x14ac:dyDescent="0.2">
      <c r="D1443" s="72" t="str">
        <f t="array" ref="D1443">IF(ROWS($D$1325:D1443)&gt;COUNTIF($A$5:$A$1325,$C$1325),"",INDEX(B$5:B$1325,SMALL(IF($A$5:$A$1325&lt;&gt;"",IF($A$5:$A$1325=$C$1325,ROW($A$5:$A$1325)-ROW($A$5)+1)),ROWS($D$1325:D1443))))</f>
        <v/>
      </c>
      <c r="E1443" s="72" t="str">
        <f t="array" ref="E1443">IF(ROWS($D$1325:E1443)&gt;COUNTIF($A$5:$A$1325,$C$1325),"",INDEX(C$5:C$1325,SMALL(IF($A$5:$A$1325&lt;&gt;"",IF($A$5:$A$1325=$C$1325,ROW($A$5:$A$1325)-ROW($A$5)+1)),ROWS($D$1325:E1443))))</f>
        <v/>
      </c>
      <c r="F1443" s="72" t="str">
        <f t="array" ref="F1443">IF(ROWS($D$1325:F1443)&gt;COUNTIF($A$5:$A$1325,$C$1325),"",INDEX(D$5:D$1325,SMALL(IF($A$5:$A$1325&lt;&gt;"",IF($A$5:$A$1325=$C$1325,ROW($A$5:$A$1325)-ROW($A$5)+1)),ROWS($D$1325:F1443))))</f>
        <v/>
      </c>
      <c r="G1443" s="72" t="str">
        <f t="shared" si="27"/>
        <v/>
      </c>
      <c r="H1443" s="72" t="str">
        <f t="array" ref="H1443">IF(E1443="","",SUMIF($G$5:$G$1262,$E1443,$F$5:$F$1262))</f>
        <v/>
      </c>
    </row>
    <row r="1444" spans="4:8" x14ac:dyDescent="0.2">
      <c r="D1444" s="72" t="str">
        <f t="array" ref="D1444">IF(ROWS($D$1325:D1444)&gt;COUNTIF($A$5:$A$1325,$C$1325),"",INDEX(B$5:B$1325,SMALL(IF($A$5:$A$1325&lt;&gt;"",IF($A$5:$A$1325=$C$1325,ROW($A$5:$A$1325)-ROW($A$5)+1)),ROWS($D$1325:D1444))))</f>
        <v/>
      </c>
      <c r="E1444" s="72" t="str">
        <f t="array" ref="E1444">IF(ROWS($D$1325:E1444)&gt;COUNTIF($A$5:$A$1325,$C$1325),"",INDEX(C$5:C$1325,SMALL(IF($A$5:$A$1325&lt;&gt;"",IF($A$5:$A$1325=$C$1325,ROW($A$5:$A$1325)-ROW($A$5)+1)),ROWS($D$1325:E1444))))</f>
        <v/>
      </c>
      <c r="F1444" s="72" t="str">
        <f t="array" ref="F1444">IF(ROWS($D$1325:F1444)&gt;COUNTIF($A$5:$A$1325,$C$1325),"",INDEX(D$5:D$1325,SMALL(IF($A$5:$A$1325&lt;&gt;"",IF($A$5:$A$1325=$C$1325,ROW($A$5:$A$1325)-ROW($A$5)+1)),ROWS($D$1325:F1444))))</f>
        <v/>
      </c>
      <c r="G1444" s="72" t="str">
        <f t="shared" si="27"/>
        <v/>
      </c>
      <c r="H1444" s="72" t="str">
        <f t="array" ref="H1444">IF(E1444="","",SUMIF($G$5:$G$1262,$E1444,$F$5:$F$1262))</f>
        <v/>
      </c>
    </row>
    <row r="1445" spans="4:8" x14ac:dyDescent="0.2">
      <c r="D1445" s="72" t="str">
        <f t="array" ref="D1445">IF(ROWS($D$1325:D1445)&gt;COUNTIF($A$5:$A$1325,$C$1325),"",INDEX(B$5:B$1325,SMALL(IF($A$5:$A$1325&lt;&gt;"",IF($A$5:$A$1325=$C$1325,ROW($A$5:$A$1325)-ROW($A$5)+1)),ROWS($D$1325:D1445))))</f>
        <v/>
      </c>
      <c r="E1445" s="72" t="str">
        <f t="array" ref="E1445">IF(ROWS($D$1325:E1445)&gt;COUNTIF($A$5:$A$1325,$C$1325),"",INDEX(C$5:C$1325,SMALL(IF($A$5:$A$1325&lt;&gt;"",IF($A$5:$A$1325=$C$1325,ROW($A$5:$A$1325)-ROW($A$5)+1)),ROWS($D$1325:E1445))))</f>
        <v/>
      </c>
      <c r="F1445" s="72" t="str">
        <f t="array" ref="F1445">IF(ROWS($D$1325:F1445)&gt;COUNTIF($A$5:$A$1325,$C$1325),"",INDEX(D$5:D$1325,SMALL(IF($A$5:$A$1325&lt;&gt;"",IF($A$5:$A$1325=$C$1325,ROW($A$5:$A$1325)-ROW($A$5)+1)),ROWS($D$1325:F1445))))</f>
        <v/>
      </c>
      <c r="G1445" s="72" t="str">
        <f t="shared" si="27"/>
        <v/>
      </c>
      <c r="H1445" s="72" t="str">
        <f t="array" ref="H1445">IF(E1445="","",SUMIF($G$5:$G$1262,$E1445,$F$5:$F$1262))</f>
        <v/>
      </c>
    </row>
    <row r="1446" spans="4:8" x14ac:dyDescent="0.2">
      <c r="D1446" s="72" t="str">
        <f t="array" ref="D1446">IF(ROWS($D$1325:D1446)&gt;COUNTIF($A$5:$A$1325,$C$1325),"",INDEX(B$5:B$1325,SMALL(IF($A$5:$A$1325&lt;&gt;"",IF($A$5:$A$1325=$C$1325,ROW($A$5:$A$1325)-ROW($A$5)+1)),ROWS($D$1325:D1446))))</f>
        <v/>
      </c>
      <c r="E1446" s="72" t="str">
        <f t="array" ref="E1446">IF(ROWS($D$1325:E1446)&gt;COUNTIF($A$5:$A$1325,$C$1325),"",INDEX(C$5:C$1325,SMALL(IF($A$5:$A$1325&lt;&gt;"",IF($A$5:$A$1325=$C$1325,ROW($A$5:$A$1325)-ROW($A$5)+1)),ROWS($D$1325:E1446))))</f>
        <v/>
      </c>
      <c r="F1446" s="72" t="str">
        <f t="array" ref="F1446">IF(ROWS($D$1325:F1446)&gt;COUNTIF($A$5:$A$1325,$C$1325),"",INDEX(D$5:D$1325,SMALL(IF($A$5:$A$1325&lt;&gt;"",IF($A$5:$A$1325=$C$1325,ROW($A$5:$A$1325)-ROW($A$5)+1)),ROWS($D$1325:F1446))))</f>
        <v/>
      </c>
      <c r="G1446" s="72" t="str">
        <f t="shared" si="27"/>
        <v/>
      </c>
      <c r="H1446" s="72" t="str">
        <f t="array" ref="H1446">IF(E1446="","",SUMIF($G$5:$G$1262,$E1446,$F$5:$F$1262))</f>
        <v/>
      </c>
    </row>
    <row r="1447" spans="4:8" x14ac:dyDescent="0.2">
      <c r="D1447" s="72" t="str">
        <f t="array" ref="D1447">IF(ROWS($D$1325:D1447)&gt;COUNTIF($A$5:$A$1325,$C$1325),"",INDEX(B$5:B$1325,SMALL(IF($A$5:$A$1325&lt;&gt;"",IF($A$5:$A$1325=$C$1325,ROW($A$5:$A$1325)-ROW($A$5)+1)),ROWS($D$1325:D1447))))</f>
        <v/>
      </c>
      <c r="E1447" s="72" t="str">
        <f t="array" ref="E1447">IF(ROWS($D$1325:E1447)&gt;COUNTIF($A$5:$A$1325,$C$1325),"",INDEX(C$5:C$1325,SMALL(IF($A$5:$A$1325&lt;&gt;"",IF($A$5:$A$1325=$C$1325,ROW($A$5:$A$1325)-ROW($A$5)+1)),ROWS($D$1325:E1447))))</f>
        <v/>
      </c>
      <c r="F1447" s="72" t="str">
        <f t="array" ref="F1447">IF(ROWS($D$1325:F1447)&gt;COUNTIF($A$5:$A$1325,$C$1325),"",INDEX(D$5:D$1325,SMALL(IF($A$5:$A$1325&lt;&gt;"",IF($A$5:$A$1325=$C$1325,ROW($A$5:$A$1325)-ROW($A$5)+1)),ROWS($D$1325:F1447))))</f>
        <v/>
      </c>
      <c r="G1447" s="72" t="str">
        <f t="shared" si="27"/>
        <v/>
      </c>
      <c r="H1447" s="72" t="str">
        <f t="array" ref="H1447">IF(E1447="","",SUMIF($G$5:$G$1262,$E1447,$F$5:$F$1262))</f>
        <v/>
      </c>
    </row>
    <row r="1448" spans="4:8" x14ac:dyDescent="0.2">
      <c r="D1448" s="72" t="str">
        <f t="array" ref="D1448">IF(ROWS($D$1325:D1448)&gt;COUNTIF($A$5:$A$1325,$C$1325),"",INDEX(B$5:B$1325,SMALL(IF($A$5:$A$1325&lt;&gt;"",IF($A$5:$A$1325=$C$1325,ROW($A$5:$A$1325)-ROW($A$5)+1)),ROWS($D$1325:D1448))))</f>
        <v/>
      </c>
      <c r="E1448" s="72" t="str">
        <f t="array" ref="E1448">IF(ROWS($D$1325:E1448)&gt;COUNTIF($A$5:$A$1325,$C$1325),"",INDEX(C$5:C$1325,SMALL(IF($A$5:$A$1325&lt;&gt;"",IF($A$5:$A$1325=$C$1325,ROW($A$5:$A$1325)-ROW($A$5)+1)),ROWS($D$1325:E1448))))</f>
        <v/>
      </c>
      <c r="F1448" s="72" t="str">
        <f t="array" ref="F1448">IF(ROWS($D$1325:F1448)&gt;COUNTIF($A$5:$A$1325,$C$1325),"",INDEX(D$5:D$1325,SMALL(IF($A$5:$A$1325&lt;&gt;"",IF($A$5:$A$1325=$C$1325,ROW($A$5:$A$1325)-ROW($A$5)+1)),ROWS($D$1325:F1448))))</f>
        <v/>
      </c>
      <c r="G1448" s="72" t="str">
        <f t="shared" si="27"/>
        <v/>
      </c>
      <c r="H1448" s="72" t="str">
        <f t="array" ref="H1448">IF(E1448="","",SUMIF($G$5:$G$1262,$E1448,$F$5:$F$1262))</f>
        <v/>
      </c>
    </row>
    <row r="1449" spans="4:8" x14ac:dyDescent="0.2">
      <c r="D1449" s="72" t="str">
        <f t="array" ref="D1449">IF(ROWS($D$1325:D1449)&gt;COUNTIF($A$5:$A$1325,$C$1325),"",INDEX(B$5:B$1325,SMALL(IF($A$5:$A$1325&lt;&gt;"",IF($A$5:$A$1325=$C$1325,ROW($A$5:$A$1325)-ROW($A$5)+1)),ROWS($D$1325:D1449))))</f>
        <v/>
      </c>
      <c r="E1449" s="72" t="str">
        <f t="array" ref="E1449">IF(ROWS($D$1325:E1449)&gt;COUNTIF($A$5:$A$1325,$C$1325),"",INDEX(C$5:C$1325,SMALL(IF($A$5:$A$1325&lt;&gt;"",IF($A$5:$A$1325=$C$1325,ROW($A$5:$A$1325)-ROW($A$5)+1)),ROWS($D$1325:E1449))))</f>
        <v/>
      </c>
      <c r="F1449" s="72" t="str">
        <f t="array" ref="F1449">IF(ROWS($D$1325:F1449)&gt;COUNTIF($A$5:$A$1325,$C$1325),"",INDEX(D$5:D$1325,SMALL(IF($A$5:$A$1325&lt;&gt;"",IF($A$5:$A$1325=$C$1325,ROW($A$5:$A$1325)-ROW($A$5)+1)),ROWS($D$1325:F1449))))</f>
        <v/>
      </c>
      <c r="G1449" s="72" t="str">
        <f t="shared" si="27"/>
        <v/>
      </c>
      <c r="H1449" s="72" t="str">
        <f t="array" ref="H1449">IF(E1449="","",SUMIF($G$5:$G$1262,$E1449,$F$5:$F$1262))</f>
        <v/>
      </c>
    </row>
    <row r="1450" spans="4:8" x14ac:dyDescent="0.2">
      <c r="D1450" s="72" t="str">
        <f t="array" ref="D1450">IF(ROWS($D$1325:D1450)&gt;COUNTIF($A$5:$A$1325,$C$1325),"",INDEX(B$5:B$1325,SMALL(IF($A$5:$A$1325&lt;&gt;"",IF($A$5:$A$1325=$C$1325,ROW($A$5:$A$1325)-ROW($A$5)+1)),ROWS($D$1325:D1450))))</f>
        <v/>
      </c>
      <c r="E1450" s="72" t="str">
        <f t="array" ref="E1450">IF(ROWS($D$1325:E1450)&gt;COUNTIF($A$5:$A$1325,$C$1325),"",INDEX(C$5:C$1325,SMALL(IF($A$5:$A$1325&lt;&gt;"",IF($A$5:$A$1325=$C$1325,ROW($A$5:$A$1325)-ROW($A$5)+1)),ROWS($D$1325:E1450))))</f>
        <v/>
      </c>
      <c r="F1450" s="72" t="str">
        <f t="array" ref="F1450">IF(ROWS($D$1325:F1450)&gt;COUNTIF($A$5:$A$1325,$C$1325),"",INDEX(D$5:D$1325,SMALL(IF($A$5:$A$1325&lt;&gt;"",IF($A$5:$A$1325=$C$1325,ROW($A$5:$A$1325)-ROW($A$5)+1)),ROWS($D$1325:F1450))))</f>
        <v/>
      </c>
      <c r="G1450" s="72" t="str">
        <f t="shared" si="27"/>
        <v/>
      </c>
      <c r="H1450" s="72" t="str">
        <f t="array" ref="H1450">IF(E1450="","",SUMIF($G$5:$G$1262,$E1450,$F$5:$F$1262))</f>
        <v/>
      </c>
    </row>
    <row r="1451" spans="4:8" x14ac:dyDescent="0.2">
      <c r="D1451" s="72" t="str">
        <f t="array" ref="D1451">IF(ROWS($D$1325:D1451)&gt;COUNTIF($A$5:$A$1325,$C$1325),"",INDEX(B$5:B$1325,SMALL(IF($A$5:$A$1325&lt;&gt;"",IF($A$5:$A$1325=$C$1325,ROW($A$5:$A$1325)-ROW($A$5)+1)),ROWS($D$1325:D1451))))</f>
        <v/>
      </c>
      <c r="E1451" s="72" t="str">
        <f t="array" ref="E1451">IF(ROWS($D$1325:E1451)&gt;COUNTIF($A$5:$A$1325,$C$1325),"",INDEX(C$5:C$1325,SMALL(IF($A$5:$A$1325&lt;&gt;"",IF($A$5:$A$1325=$C$1325,ROW($A$5:$A$1325)-ROW($A$5)+1)),ROWS($D$1325:E1451))))</f>
        <v/>
      </c>
      <c r="F1451" s="72" t="str">
        <f t="array" ref="F1451">IF(ROWS($D$1325:F1451)&gt;COUNTIF($A$5:$A$1325,$C$1325),"",INDEX(D$5:D$1325,SMALL(IF($A$5:$A$1325&lt;&gt;"",IF($A$5:$A$1325=$C$1325,ROW($A$5:$A$1325)-ROW($A$5)+1)),ROWS($D$1325:F1451))))</f>
        <v/>
      </c>
      <c r="G1451" s="72" t="str">
        <f t="shared" si="27"/>
        <v/>
      </c>
      <c r="H1451" s="72" t="str">
        <f t="array" ref="H1451">IF(E1451="","",SUMIF($G$5:$G$1262,$E1451,$F$5:$F$1262))</f>
        <v/>
      </c>
    </row>
    <row r="1452" spans="4:8" x14ac:dyDescent="0.2">
      <c r="D1452" s="72" t="str">
        <f t="array" ref="D1452">IF(ROWS($D$1325:D1452)&gt;COUNTIF($A$5:$A$1325,$C$1325),"",INDEX(B$5:B$1325,SMALL(IF($A$5:$A$1325&lt;&gt;"",IF($A$5:$A$1325=$C$1325,ROW($A$5:$A$1325)-ROW($A$5)+1)),ROWS($D$1325:D1452))))</f>
        <v/>
      </c>
      <c r="E1452" s="72" t="str">
        <f t="array" ref="E1452">IF(ROWS($D$1325:E1452)&gt;COUNTIF($A$5:$A$1325,$C$1325),"",INDEX(C$5:C$1325,SMALL(IF($A$5:$A$1325&lt;&gt;"",IF($A$5:$A$1325=$C$1325,ROW($A$5:$A$1325)-ROW($A$5)+1)),ROWS($D$1325:E1452))))</f>
        <v/>
      </c>
      <c r="F1452" s="72" t="str">
        <f t="array" ref="F1452">IF(ROWS($D$1325:F1452)&gt;COUNTIF($A$5:$A$1325,$C$1325),"",INDEX(D$5:D$1325,SMALL(IF($A$5:$A$1325&lt;&gt;"",IF($A$5:$A$1325=$C$1325,ROW($A$5:$A$1325)-ROW($A$5)+1)),ROWS($D$1325:F1452))))</f>
        <v/>
      </c>
      <c r="G1452" s="72" t="str">
        <f t="shared" si="27"/>
        <v/>
      </c>
      <c r="H1452" s="72" t="str">
        <f t="array" ref="H1452">IF(E1452="","",SUMIF($G$5:$G$1262,$E1452,$F$5:$F$1262))</f>
        <v/>
      </c>
    </row>
    <row r="1453" spans="4:8" x14ac:dyDescent="0.2">
      <c r="D1453" s="72" t="str">
        <f t="array" ref="D1453">IF(ROWS($D$1325:D1453)&gt;COUNTIF($A$5:$A$1325,$C$1325),"",INDEX(B$5:B$1325,SMALL(IF($A$5:$A$1325&lt;&gt;"",IF($A$5:$A$1325=$C$1325,ROW($A$5:$A$1325)-ROW($A$5)+1)),ROWS($D$1325:D1453))))</f>
        <v/>
      </c>
      <c r="E1453" s="72" t="str">
        <f t="array" ref="E1453">IF(ROWS($D$1325:E1453)&gt;COUNTIF($A$5:$A$1325,$C$1325),"",INDEX(C$5:C$1325,SMALL(IF($A$5:$A$1325&lt;&gt;"",IF($A$5:$A$1325=$C$1325,ROW($A$5:$A$1325)-ROW($A$5)+1)),ROWS($D$1325:E1453))))</f>
        <v/>
      </c>
      <c r="F1453" s="72" t="str">
        <f t="array" ref="F1453">IF(ROWS($D$1325:F1453)&gt;COUNTIF($A$5:$A$1325,$C$1325),"",INDEX(D$5:D$1325,SMALL(IF($A$5:$A$1325&lt;&gt;"",IF($A$5:$A$1325=$C$1325,ROW($A$5:$A$1325)-ROW($A$5)+1)),ROWS($D$1325:F1453))))</f>
        <v/>
      </c>
      <c r="G1453" s="72" t="str">
        <f t="shared" si="27"/>
        <v/>
      </c>
      <c r="H1453" s="72" t="str">
        <f t="array" ref="H1453">IF(E1453="","",SUMIF($G$5:$G$1262,$E1453,$F$5:$F$1262))</f>
        <v/>
      </c>
    </row>
    <row r="1454" spans="4:8" x14ac:dyDescent="0.2">
      <c r="D1454" s="72" t="str">
        <f t="array" ref="D1454">IF(ROWS($D$1325:D1454)&gt;COUNTIF($A$5:$A$1325,$C$1325),"",INDEX(B$5:B$1325,SMALL(IF($A$5:$A$1325&lt;&gt;"",IF($A$5:$A$1325=$C$1325,ROW($A$5:$A$1325)-ROW($A$5)+1)),ROWS($D$1325:D1454))))</f>
        <v/>
      </c>
      <c r="E1454" s="72" t="str">
        <f t="array" ref="E1454">IF(ROWS($D$1325:E1454)&gt;COUNTIF($A$5:$A$1325,$C$1325),"",INDEX(C$5:C$1325,SMALL(IF($A$5:$A$1325&lt;&gt;"",IF($A$5:$A$1325=$C$1325,ROW($A$5:$A$1325)-ROW($A$5)+1)),ROWS($D$1325:E1454))))</f>
        <v/>
      </c>
      <c r="F1454" s="72" t="str">
        <f t="array" ref="F1454">IF(ROWS($D$1325:F1454)&gt;COUNTIF($A$5:$A$1325,$C$1325),"",INDEX(D$5:D$1325,SMALL(IF($A$5:$A$1325&lt;&gt;"",IF($A$5:$A$1325=$C$1325,ROW($A$5:$A$1325)-ROW($A$5)+1)),ROWS($D$1325:F1454))))</f>
        <v/>
      </c>
      <c r="G1454" s="72" t="str">
        <f t="shared" ref="G1454:G1473" si="28">IF($E1454="","",IF(AND($D1454&gt;$H1454,$H1454&lt;&gt;0),"سداد جزئى",IF($D1454=$H1454,"سداد كلى",0)))</f>
        <v/>
      </c>
      <c r="H1454" s="72" t="str">
        <f t="array" ref="H1454">IF(E1454="","",SUMIF($G$5:$G$1262,$E1454,$F$5:$F$1262))</f>
        <v/>
      </c>
    </row>
    <row r="1455" spans="4:8" x14ac:dyDescent="0.2">
      <c r="D1455" s="72" t="str">
        <f t="array" ref="D1455">IF(ROWS($D$1325:D1455)&gt;COUNTIF($A$5:$A$1325,$C$1325),"",INDEX(B$5:B$1325,SMALL(IF($A$5:$A$1325&lt;&gt;"",IF($A$5:$A$1325=$C$1325,ROW($A$5:$A$1325)-ROW($A$5)+1)),ROWS($D$1325:D1455))))</f>
        <v/>
      </c>
      <c r="E1455" s="72" t="str">
        <f t="array" ref="E1455">IF(ROWS($D$1325:E1455)&gt;COUNTIF($A$5:$A$1325,$C$1325),"",INDEX(C$5:C$1325,SMALL(IF($A$5:$A$1325&lt;&gt;"",IF($A$5:$A$1325=$C$1325,ROW($A$5:$A$1325)-ROW($A$5)+1)),ROWS($D$1325:E1455))))</f>
        <v/>
      </c>
      <c r="F1455" s="72" t="str">
        <f t="array" ref="F1455">IF(ROWS($D$1325:F1455)&gt;COUNTIF($A$5:$A$1325,$C$1325),"",INDEX(D$5:D$1325,SMALL(IF($A$5:$A$1325&lt;&gt;"",IF($A$5:$A$1325=$C$1325,ROW($A$5:$A$1325)-ROW($A$5)+1)),ROWS($D$1325:F1455))))</f>
        <v/>
      </c>
      <c r="G1455" s="72" t="str">
        <f t="shared" si="28"/>
        <v/>
      </c>
      <c r="H1455" s="72" t="str">
        <f t="array" ref="H1455">IF(E1455="","",SUMIF($G$5:$G$1262,$E1455,$F$5:$F$1262))</f>
        <v/>
      </c>
    </row>
    <row r="1456" spans="4:8" x14ac:dyDescent="0.2">
      <c r="D1456" s="72" t="str">
        <f t="array" ref="D1456">IF(ROWS($D$1325:D1456)&gt;COUNTIF($A$5:$A$1325,$C$1325),"",INDEX(B$5:B$1325,SMALL(IF($A$5:$A$1325&lt;&gt;"",IF($A$5:$A$1325=$C$1325,ROW($A$5:$A$1325)-ROW($A$5)+1)),ROWS($D$1325:D1456))))</f>
        <v/>
      </c>
      <c r="E1456" s="72" t="str">
        <f t="array" ref="E1456">IF(ROWS($D$1325:E1456)&gt;COUNTIF($A$5:$A$1325,$C$1325),"",INDEX(C$5:C$1325,SMALL(IF($A$5:$A$1325&lt;&gt;"",IF($A$5:$A$1325=$C$1325,ROW($A$5:$A$1325)-ROW($A$5)+1)),ROWS($D$1325:E1456))))</f>
        <v/>
      </c>
      <c r="F1456" s="72" t="str">
        <f t="array" ref="F1456">IF(ROWS($D$1325:F1456)&gt;COUNTIF($A$5:$A$1325,$C$1325),"",INDEX(D$5:D$1325,SMALL(IF($A$5:$A$1325&lt;&gt;"",IF($A$5:$A$1325=$C$1325,ROW($A$5:$A$1325)-ROW($A$5)+1)),ROWS($D$1325:F1456))))</f>
        <v/>
      </c>
      <c r="G1456" s="72" t="str">
        <f t="shared" si="28"/>
        <v/>
      </c>
      <c r="H1456" s="72" t="str">
        <f t="array" ref="H1456">IF(E1456="","",SUMIF($G$5:$G$1262,$E1456,$F$5:$F$1262))</f>
        <v/>
      </c>
    </row>
    <row r="1457" spans="4:8" x14ac:dyDescent="0.2">
      <c r="D1457" s="72" t="str">
        <f t="array" ref="D1457">IF(ROWS($D$1325:D1457)&gt;COUNTIF($A$5:$A$1325,$C$1325),"",INDEX(B$5:B$1325,SMALL(IF($A$5:$A$1325&lt;&gt;"",IF($A$5:$A$1325=$C$1325,ROW($A$5:$A$1325)-ROW($A$5)+1)),ROWS($D$1325:D1457))))</f>
        <v/>
      </c>
      <c r="E1457" s="72" t="str">
        <f t="array" ref="E1457">IF(ROWS($D$1325:E1457)&gt;COUNTIF($A$5:$A$1325,$C$1325),"",INDEX(C$5:C$1325,SMALL(IF($A$5:$A$1325&lt;&gt;"",IF($A$5:$A$1325=$C$1325,ROW($A$5:$A$1325)-ROW($A$5)+1)),ROWS($D$1325:E1457))))</f>
        <v/>
      </c>
      <c r="F1457" s="72" t="str">
        <f t="array" ref="F1457">IF(ROWS($D$1325:F1457)&gt;COUNTIF($A$5:$A$1325,$C$1325),"",INDEX(D$5:D$1325,SMALL(IF($A$5:$A$1325&lt;&gt;"",IF($A$5:$A$1325=$C$1325,ROW($A$5:$A$1325)-ROW($A$5)+1)),ROWS($D$1325:F1457))))</f>
        <v/>
      </c>
      <c r="G1457" s="72" t="str">
        <f t="shared" si="28"/>
        <v/>
      </c>
      <c r="H1457" s="72" t="str">
        <f t="array" ref="H1457">IF(E1457="","",SUMIF($G$5:$G$1262,$E1457,$F$5:$F$1262))</f>
        <v/>
      </c>
    </row>
    <row r="1458" spans="4:8" x14ac:dyDescent="0.2">
      <c r="D1458" s="72" t="str">
        <f t="array" ref="D1458">IF(ROWS($D$1325:D1458)&gt;COUNTIF($A$5:$A$1325,$C$1325),"",INDEX(B$5:B$1325,SMALL(IF($A$5:$A$1325&lt;&gt;"",IF($A$5:$A$1325=$C$1325,ROW($A$5:$A$1325)-ROW($A$5)+1)),ROWS($D$1325:D1458))))</f>
        <v/>
      </c>
      <c r="E1458" s="72" t="str">
        <f t="array" ref="E1458">IF(ROWS($D$1325:E1458)&gt;COUNTIF($A$5:$A$1325,$C$1325),"",INDEX(C$5:C$1325,SMALL(IF($A$5:$A$1325&lt;&gt;"",IF($A$5:$A$1325=$C$1325,ROW($A$5:$A$1325)-ROW($A$5)+1)),ROWS($D$1325:E1458))))</f>
        <v/>
      </c>
      <c r="F1458" s="72" t="str">
        <f t="array" ref="F1458">IF(ROWS($D$1325:F1458)&gt;COUNTIF($A$5:$A$1325,$C$1325),"",INDEX(D$5:D$1325,SMALL(IF($A$5:$A$1325&lt;&gt;"",IF($A$5:$A$1325=$C$1325,ROW($A$5:$A$1325)-ROW($A$5)+1)),ROWS($D$1325:F1458))))</f>
        <v/>
      </c>
      <c r="G1458" s="72" t="str">
        <f t="shared" si="28"/>
        <v/>
      </c>
      <c r="H1458" s="72" t="str">
        <f t="array" ref="H1458">IF(E1458="","",SUMIF($G$5:$G$1262,$E1458,$F$5:$F$1262))</f>
        <v/>
      </c>
    </row>
    <row r="1459" spans="4:8" x14ac:dyDescent="0.2">
      <c r="D1459" s="72" t="str">
        <f t="array" ref="D1459">IF(ROWS($D$1325:D1459)&gt;COUNTIF($A$5:$A$1325,$C$1325),"",INDEX(B$5:B$1325,SMALL(IF($A$5:$A$1325&lt;&gt;"",IF($A$5:$A$1325=$C$1325,ROW($A$5:$A$1325)-ROW($A$5)+1)),ROWS($D$1325:D1459))))</f>
        <v/>
      </c>
      <c r="E1459" s="72" t="str">
        <f t="array" ref="E1459">IF(ROWS($D$1325:E1459)&gt;COUNTIF($A$5:$A$1325,$C$1325),"",INDEX(C$5:C$1325,SMALL(IF($A$5:$A$1325&lt;&gt;"",IF($A$5:$A$1325=$C$1325,ROW($A$5:$A$1325)-ROW($A$5)+1)),ROWS($D$1325:E1459))))</f>
        <v/>
      </c>
      <c r="F1459" s="72" t="str">
        <f t="array" ref="F1459">IF(ROWS($D$1325:F1459)&gt;COUNTIF($A$5:$A$1325,$C$1325),"",INDEX(D$5:D$1325,SMALL(IF($A$5:$A$1325&lt;&gt;"",IF($A$5:$A$1325=$C$1325,ROW($A$5:$A$1325)-ROW($A$5)+1)),ROWS($D$1325:F1459))))</f>
        <v/>
      </c>
      <c r="G1459" s="72" t="str">
        <f t="shared" si="28"/>
        <v/>
      </c>
      <c r="H1459" s="72" t="str">
        <f t="array" ref="H1459">IF(E1459="","",SUMIF($G$5:$G$1262,$E1459,$F$5:$F$1262))</f>
        <v/>
      </c>
    </row>
    <row r="1460" spans="4:8" x14ac:dyDescent="0.2">
      <c r="D1460" s="72" t="str">
        <f t="array" ref="D1460">IF(ROWS($D$1325:D1460)&gt;COUNTIF($A$5:$A$1325,$C$1325),"",INDEX(B$5:B$1325,SMALL(IF($A$5:$A$1325&lt;&gt;"",IF($A$5:$A$1325=$C$1325,ROW($A$5:$A$1325)-ROW($A$5)+1)),ROWS($D$1325:D1460))))</f>
        <v/>
      </c>
      <c r="E1460" s="72" t="str">
        <f t="array" ref="E1460">IF(ROWS($D$1325:E1460)&gt;COUNTIF($A$5:$A$1325,$C$1325),"",INDEX(C$5:C$1325,SMALL(IF($A$5:$A$1325&lt;&gt;"",IF($A$5:$A$1325=$C$1325,ROW($A$5:$A$1325)-ROW($A$5)+1)),ROWS($D$1325:E1460))))</f>
        <v/>
      </c>
      <c r="F1460" s="72" t="str">
        <f t="array" ref="F1460">IF(ROWS($D$1325:F1460)&gt;COUNTIF($A$5:$A$1325,$C$1325),"",INDEX(D$5:D$1325,SMALL(IF($A$5:$A$1325&lt;&gt;"",IF($A$5:$A$1325=$C$1325,ROW($A$5:$A$1325)-ROW($A$5)+1)),ROWS($D$1325:F1460))))</f>
        <v/>
      </c>
      <c r="G1460" s="72" t="str">
        <f t="shared" si="28"/>
        <v/>
      </c>
      <c r="H1460" s="72" t="str">
        <f t="array" ref="H1460">IF(E1460="","",SUMIF($G$5:$G$1262,$E1460,$F$5:$F$1262))</f>
        <v/>
      </c>
    </row>
    <row r="1461" spans="4:8" x14ac:dyDescent="0.2">
      <c r="D1461" s="72" t="str">
        <f t="array" ref="D1461">IF(ROWS($D$1325:D1461)&gt;COUNTIF($A$5:$A$1325,$C$1325),"",INDEX(B$5:B$1325,SMALL(IF($A$5:$A$1325&lt;&gt;"",IF($A$5:$A$1325=$C$1325,ROW($A$5:$A$1325)-ROW($A$5)+1)),ROWS($D$1325:D1461))))</f>
        <v/>
      </c>
      <c r="E1461" s="72" t="str">
        <f t="array" ref="E1461">IF(ROWS($D$1325:E1461)&gt;COUNTIF($A$5:$A$1325,$C$1325),"",INDEX(C$5:C$1325,SMALL(IF($A$5:$A$1325&lt;&gt;"",IF($A$5:$A$1325=$C$1325,ROW($A$5:$A$1325)-ROW($A$5)+1)),ROWS($D$1325:E1461))))</f>
        <v/>
      </c>
      <c r="F1461" s="72" t="str">
        <f t="array" ref="F1461">IF(ROWS($D$1325:F1461)&gt;COUNTIF($A$5:$A$1325,$C$1325),"",INDEX(D$5:D$1325,SMALL(IF($A$5:$A$1325&lt;&gt;"",IF($A$5:$A$1325=$C$1325,ROW($A$5:$A$1325)-ROW($A$5)+1)),ROWS($D$1325:F1461))))</f>
        <v/>
      </c>
      <c r="G1461" s="72" t="str">
        <f t="shared" si="28"/>
        <v/>
      </c>
      <c r="H1461" s="72" t="str">
        <f t="array" ref="H1461">IF(E1461="","",SUMIF($G$5:$G$1262,$E1461,$F$5:$F$1262))</f>
        <v/>
      </c>
    </row>
    <row r="1462" spans="4:8" x14ac:dyDescent="0.2">
      <c r="D1462" s="72" t="str">
        <f t="array" ref="D1462">IF(ROWS($D$1325:D1462)&gt;COUNTIF($A$5:$A$1325,$C$1325),"",INDEX(B$5:B$1325,SMALL(IF($A$5:$A$1325&lt;&gt;"",IF($A$5:$A$1325=$C$1325,ROW($A$5:$A$1325)-ROW($A$5)+1)),ROWS($D$1325:D1462))))</f>
        <v/>
      </c>
      <c r="E1462" s="72" t="str">
        <f t="array" ref="E1462">IF(ROWS($D$1325:E1462)&gt;COUNTIF($A$5:$A$1325,$C$1325),"",INDEX(C$5:C$1325,SMALL(IF($A$5:$A$1325&lt;&gt;"",IF($A$5:$A$1325=$C$1325,ROW($A$5:$A$1325)-ROW($A$5)+1)),ROWS($D$1325:E1462))))</f>
        <v/>
      </c>
      <c r="F1462" s="72" t="str">
        <f t="array" ref="F1462">IF(ROWS($D$1325:F1462)&gt;COUNTIF($A$5:$A$1325,$C$1325),"",INDEX(D$5:D$1325,SMALL(IF($A$5:$A$1325&lt;&gt;"",IF($A$5:$A$1325=$C$1325,ROW($A$5:$A$1325)-ROW($A$5)+1)),ROWS($D$1325:F1462))))</f>
        <v/>
      </c>
      <c r="G1462" s="72" t="str">
        <f t="shared" si="28"/>
        <v/>
      </c>
      <c r="H1462" s="72" t="str">
        <f t="array" ref="H1462">IF(E1462="","",SUMIF($G$5:$G$1262,$E1462,$F$5:$F$1262))</f>
        <v/>
      </c>
    </row>
    <row r="1463" spans="4:8" x14ac:dyDescent="0.2">
      <c r="D1463" s="72" t="str">
        <f t="array" ref="D1463">IF(ROWS($D$1325:D1463)&gt;COUNTIF($A$5:$A$1325,$C$1325),"",INDEX(B$5:B$1325,SMALL(IF($A$5:$A$1325&lt;&gt;"",IF($A$5:$A$1325=$C$1325,ROW($A$5:$A$1325)-ROW($A$5)+1)),ROWS($D$1325:D1463))))</f>
        <v/>
      </c>
      <c r="E1463" s="72" t="str">
        <f t="array" ref="E1463">IF(ROWS($D$1325:E1463)&gt;COUNTIF($A$5:$A$1325,$C$1325),"",INDEX(C$5:C$1325,SMALL(IF($A$5:$A$1325&lt;&gt;"",IF($A$5:$A$1325=$C$1325,ROW($A$5:$A$1325)-ROW($A$5)+1)),ROWS($D$1325:E1463))))</f>
        <v/>
      </c>
      <c r="F1463" s="72" t="str">
        <f t="array" ref="F1463">IF(ROWS($D$1325:F1463)&gt;COUNTIF($A$5:$A$1325,$C$1325),"",INDEX(D$5:D$1325,SMALL(IF($A$5:$A$1325&lt;&gt;"",IF($A$5:$A$1325=$C$1325,ROW($A$5:$A$1325)-ROW($A$5)+1)),ROWS($D$1325:F1463))))</f>
        <v/>
      </c>
      <c r="G1463" s="72" t="str">
        <f t="shared" si="28"/>
        <v/>
      </c>
      <c r="H1463" s="72" t="str">
        <f t="array" ref="H1463">IF(E1463="","",SUMIF($G$5:$G$1262,$E1463,$F$5:$F$1262))</f>
        <v/>
      </c>
    </row>
    <row r="1464" spans="4:8" x14ac:dyDescent="0.2">
      <c r="D1464" s="72" t="str">
        <f t="array" ref="D1464">IF(ROWS($D$1325:D1464)&gt;COUNTIF($A$5:$A$1325,$C$1325),"",INDEX(B$5:B$1325,SMALL(IF($A$5:$A$1325&lt;&gt;"",IF($A$5:$A$1325=$C$1325,ROW($A$5:$A$1325)-ROW($A$5)+1)),ROWS($D$1325:D1464))))</f>
        <v/>
      </c>
      <c r="E1464" s="72" t="str">
        <f t="array" ref="E1464">IF(ROWS($D$1325:E1464)&gt;COUNTIF($A$5:$A$1325,$C$1325),"",INDEX(C$5:C$1325,SMALL(IF($A$5:$A$1325&lt;&gt;"",IF($A$5:$A$1325=$C$1325,ROW($A$5:$A$1325)-ROW($A$5)+1)),ROWS($D$1325:E1464))))</f>
        <v/>
      </c>
      <c r="F1464" s="72" t="str">
        <f t="array" ref="F1464">IF(ROWS($D$1325:F1464)&gt;COUNTIF($A$5:$A$1325,$C$1325),"",INDEX(D$5:D$1325,SMALL(IF($A$5:$A$1325&lt;&gt;"",IF($A$5:$A$1325=$C$1325,ROW($A$5:$A$1325)-ROW($A$5)+1)),ROWS($D$1325:F1464))))</f>
        <v/>
      </c>
      <c r="G1464" s="72" t="str">
        <f t="shared" si="28"/>
        <v/>
      </c>
      <c r="H1464" s="72" t="str">
        <f t="array" ref="H1464">IF(E1464="","",SUMIF($G$5:$G$1262,$E1464,$F$5:$F$1262))</f>
        <v/>
      </c>
    </row>
    <row r="1465" spans="4:8" x14ac:dyDescent="0.2">
      <c r="D1465" s="72" t="str">
        <f t="array" ref="D1465">IF(ROWS($D$1325:D1465)&gt;COUNTIF($A$5:$A$1325,$C$1325),"",INDEX(B$5:B$1325,SMALL(IF($A$5:$A$1325&lt;&gt;"",IF($A$5:$A$1325=$C$1325,ROW($A$5:$A$1325)-ROW($A$5)+1)),ROWS($D$1325:D1465))))</f>
        <v/>
      </c>
      <c r="E1465" s="72" t="str">
        <f t="array" ref="E1465">IF(ROWS($D$1325:E1465)&gt;COUNTIF($A$5:$A$1325,$C$1325),"",INDEX(C$5:C$1325,SMALL(IF($A$5:$A$1325&lt;&gt;"",IF($A$5:$A$1325=$C$1325,ROW($A$5:$A$1325)-ROW($A$5)+1)),ROWS($D$1325:E1465))))</f>
        <v/>
      </c>
      <c r="F1465" s="72" t="str">
        <f t="array" ref="F1465">IF(ROWS($D$1325:F1465)&gt;COUNTIF($A$5:$A$1325,$C$1325),"",INDEX(D$5:D$1325,SMALL(IF($A$5:$A$1325&lt;&gt;"",IF($A$5:$A$1325=$C$1325,ROW($A$5:$A$1325)-ROW($A$5)+1)),ROWS($D$1325:F1465))))</f>
        <v/>
      </c>
      <c r="G1465" s="72" t="str">
        <f t="shared" si="28"/>
        <v/>
      </c>
      <c r="H1465" s="72" t="str">
        <f t="array" ref="H1465">IF(E1465="","",SUMIF($G$5:$G$1262,$E1465,$F$5:$F$1262))</f>
        <v/>
      </c>
    </row>
    <row r="1466" spans="4:8" x14ac:dyDescent="0.2">
      <c r="D1466" s="72" t="str">
        <f t="array" ref="D1466">IF(ROWS($D$1325:D1466)&gt;COUNTIF($A$5:$A$1325,$C$1325),"",INDEX(B$5:B$1325,SMALL(IF($A$5:$A$1325&lt;&gt;"",IF($A$5:$A$1325=$C$1325,ROW($A$5:$A$1325)-ROW($A$5)+1)),ROWS($D$1325:D1466))))</f>
        <v/>
      </c>
      <c r="E1466" s="72" t="str">
        <f t="array" ref="E1466">IF(ROWS($D$1325:E1466)&gt;COUNTIF($A$5:$A$1325,$C$1325),"",INDEX(C$5:C$1325,SMALL(IF($A$5:$A$1325&lt;&gt;"",IF($A$5:$A$1325=$C$1325,ROW($A$5:$A$1325)-ROW($A$5)+1)),ROWS($D$1325:E1466))))</f>
        <v/>
      </c>
      <c r="F1466" s="72" t="str">
        <f t="array" ref="F1466">IF(ROWS($D$1325:F1466)&gt;COUNTIF($A$5:$A$1325,$C$1325),"",INDEX(D$5:D$1325,SMALL(IF($A$5:$A$1325&lt;&gt;"",IF($A$5:$A$1325=$C$1325,ROW($A$5:$A$1325)-ROW($A$5)+1)),ROWS($D$1325:F1466))))</f>
        <v/>
      </c>
      <c r="G1466" s="72" t="str">
        <f t="shared" si="28"/>
        <v/>
      </c>
      <c r="H1466" s="72" t="str">
        <f t="array" ref="H1466">IF(E1466="","",SUMIF($G$5:$G$1262,$E1466,$F$5:$F$1262))</f>
        <v/>
      </c>
    </row>
    <row r="1467" spans="4:8" x14ac:dyDescent="0.2">
      <c r="D1467" s="72" t="str">
        <f t="array" ref="D1467">IF(ROWS($D$1325:D1467)&gt;COUNTIF($A$5:$A$1325,$C$1325),"",INDEX(B$5:B$1325,SMALL(IF($A$5:$A$1325&lt;&gt;"",IF($A$5:$A$1325=$C$1325,ROW($A$5:$A$1325)-ROW($A$5)+1)),ROWS($D$1325:D1467))))</f>
        <v/>
      </c>
      <c r="E1467" s="72" t="str">
        <f t="array" ref="E1467">IF(ROWS($D$1325:E1467)&gt;COUNTIF($A$5:$A$1325,$C$1325),"",INDEX(C$5:C$1325,SMALL(IF($A$5:$A$1325&lt;&gt;"",IF($A$5:$A$1325=$C$1325,ROW($A$5:$A$1325)-ROW($A$5)+1)),ROWS($D$1325:E1467))))</f>
        <v/>
      </c>
      <c r="F1467" s="72" t="str">
        <f t="array" ref="F1467">IF(ROWS($D$1325:F1467)&gt;COUNTIF($A$5:$A$1325,$C$1325),"",INDEX(D$5:D$1325,SMALL(IF($A$5:$A$1325&lt;&gt;"",IF($A$5:$A$1325=$C$1325,ROW($A$5:$A$1325)-ROW($A$5)+1)),ROWS($D$1325:F1467))))</f>
        <v/>
      </c>
      <c r="G1467" s="72" t="str">
        <f t="shared" si="28"/>
        <v/>
      </c>
      <c r="H1467" s="72" t="str">
        <f t="array" ref="H1467">IF(E1467="","",SUMIF($G$5:$G$1262,$E1467,$F$5:$F$1262))</f>
        <v/>
      </c>
    </row>
    <row r="1468" spans="4:8" x14ac:dyDescent="0.2">
      <c r="D1468" s="72" t="str">
        <f t="array" ref="D1468">IF(ROWS($D$1325:D1468)&gt;COUNTIF($A$5:$A$1325,$C$1325),"",INDEX(B$5:B$1325,SMALL(IF($A$5:$A$1325&lt;&gt;"",IF($A$5:$A$1325=$C$1325,ROW($A$5:$A$1325)-ROW($A$5)+1)),ROWS($D$1325:D1468))))</f>
        <v/>
      </c>
      <c r="E1468" s="72" t="str">
        <f t="array" ref="E1468">IF(ROWS($D$1325:E1468)&gt;COUNTIF($A$5:$A$1325,$C$1325),"",INDEX(C$5:C$1325,SMALL(IF($A$5:$A$1325&lt;&gt;"",IF($A$5:$A$1325=$C$1325,ROW($A$5:$A$1325)-ROW($A$5)+1)),ROWS($D$1325:E1468))))</f>
        <v/>
      </c>
      <c r="F1468" s="72" t="str">
        <f t="array" ref="F1468">IF(ROWS($D$1325:F1468)&gt;COUNTIF($A$5:$A$1325,$C$1325),"",INDEX(D$5:D$1325,SMALL(IF($A$5:$A$1325&lt;&gt;"",IF($A$5:$A$1325=$C$1325,ROW($A$5:$A$1325)-ROW($A$5)+1)),ROWS($D$1325:F1468))))</f>
        <v/>
      </c>
      <c r="G1468" s="72" t="str">
        <f t="shared" si="28"/>
        <v/>
      </c>
      <c r="H1468" s="72" t="str">
        <f t="array" ref="H1468">IF(E1468="","",SUMIF($G$5:$G$1262,$E1468,$F$5:$F$1262))</f>
        <v/>
      </c>
    </row>
    <row r="1469" spans="4:8" x14ac:dyDescent="0.2">
      <c r="D1469" s="72" t="str">
        <f t="array" ref="D1469">IF(ROWS($D$1325:D1469)&gt;COUNTIF($A$5:$A$1325,$C$1325),"",INDEX(B$5:B$1325,SMALL(IF($A$5:$A$1325&lt;&gt;"",IF($A$5:$A$1325=$C$1325,ROW($A$5:$A$1325)-ROW($A$5)+1)),ROWS($D$1325:D1469))))</f>
        <v/>
      </c>
      <c r="E1469" s="72" t="str">
        <f t="array" ref="E1469">IF(ROWS($D$1325:E1469)&gt;COUNTIF($A$5:$A$1325,$C$1325),"",INDEX(C$5:C$1325,SMALL(IF($A$5:$A$1325&lt;&gt;"",IF($A$5:$A$1325=$C$1325,ROW($A$5:$A$1325)-ROW($A$5)+1)),ROWS($D$1325:E1469))))</f>
        <v/>
      </c>
      <c r="F1469" s="72" t="str">
        <f t="array" ref="F1469">IF(ROWS($D$1325:F1469)&gt;COUNTIF($A$5:$A$1325,$C$1325),"",INDEX(D$5:D$1325,SMALL(IF($A$5:$A$1325&lt;&gt;"",IF($A$5:$A$1325=$C$1325,ROW($A$5:$A$1325)-ROW($A$5)+1)),ROWS($D$1325:F1469))))</f>
        <v/>
      </c>
      <c r="G1469" s="72" t="str">
        <f t="shared" si="28"/>
        <v/>
      </c>
      <c r="H1469" s="72" t="str">
        <f t="array" ref="H1469">IF(E1469="","",SUMIF($G$5:$G$1262,$E1469,$F$5:$F$1262))</f>
        <v/>
      </c>
    </row>
    <row r="1470" spans="4:8" x14ac:dyDescent="0.2">
      <c r="D1470" s="72" t="str">
        <f t="array" ref="D1470">IF(ROWS($D$1325:D1470)&gt;COUNTIF($A$5:$A$1325,$C$1325),"",INDEX(B$5:B$1325,SMALL(IF($A$5:$A$1325&lt;&gt;"",IF($A$5:$A$1325=$C$1325,ROW($A$5:$A$1325)-ROW($A$5)+1)),ROWS($D$1325:D1470))))</f>
        <v/>
      </c>
      <c r="E1470" s="72" t="str">
        <f t="array" ref="E1470">IF(ROWS($D$1325:E1470)&gt;COUNTIF($A$5:$A$1325,$C$1325),"",INDEX(C$5:C$1325,SMALL(IF($A$5:$A$1325&lt;&gt;"",IF($A$5:$A$1325=$C$1325,ROW($A$5:$A$1325)-ROW($A$5)+1)),ROWS($D$1325:E1470))))</f>
        <v/>
      </c>
      <c r="F1470" s="72" t="str">
        <f t="array" ref="F1470">IF(ROWS($D$1325:F1470)&gt;COUNTIF($A$5:$A$1325,$C$1325),"",INDEX(D$5:D$1325,SMALL(IF($A$5:$A$1325&lt;&gt;"",IF($A$5:$A$1325=$C$1325,ROW($A$5:$A$1325)-ROW($A$5)+1)),ROWS($D$1325:F1470))))</f>
        <v/>
      </c>
      <c r="G1470" s="72" t="str">
        <f t="shared" si="28"/>
        <v/>
      </c>
      <c r="H1470" s="72" t="str">
        <f t="array" ref="H1470">IF(E1470="","",SUMIF($G$5:$G$1262,$E1470,$F$5:$F$1262))</f>
        <v/>
      </c>
    </row>
    <row r="1471" spans="4:8" x14ac:dyDescent="0.2">
      <c r="D1471" s="72" t="str">
        <f t="array" ref="D1471">IF(ROWS($D$1325:D1471)&gt;COUNTIF($A$5:$A$1325,$C$1325),"",INDEX(B$5:B$1325,SMALL(IF($A$5:$A$1325&lt;&gt;"",IF($A$5:$A$1325=$C$1325,ROW($A$5:$A$1325)-ROW($A$5)+1)),ROWS($D$1325:D1471))))</f>
        <v/>
      </c>
      <c r="E1471" s="72" t="str">
        <f t="array" ref="E1471">IF(ROWS($D$1325:E1471)&gt;COUNTIF($A$5:$A$1325,$C$1325),"",INDEX(C$5:C$1325,SMALL(IF($A$5:$A$1325&lt;&gt;"",IF($A$5:$A$1325=$C$1325,ROW($A$5:$A$1325)-ROW($A$5)+1)),ROWS($D$1325:E1471))))</f>
        <v/>
      </c>
      <c r="F1471" s="72" t="str">
        <f t="array" ref="F1471">IF(ROWS($D$1325:F1471)&gt;COUNTIF($A$5:$A$1325,$C$1325),"",INDEX(D$5:D$1325,SMALL(IF($A$5:$A$1325&lt;&gt;"",IF($A$5:$A$1325=$C$1325,ROW($A$5:$A$1325)-ROW($A$5)+1)),ROWS($D$1325:F1471))))</f>
        <v/>
      </c>
      <c r="G1471" s="72" t="str">
        <f t="shared" si="28"/>
        <v/>
      </c>
      <c r="H1471" s="72" t="str">
        <f t="array" ref="H1471">IF(E1471="","",SUMIF($G$5:$G$1262,$E1471,$F$5:$F$1262))</f>
        <v/>
      </c>
    </row>
    <row r="1472" spans="4:8" x14ac:dyDescent="0.2">
      <c r="D1472" s="72" t="str">
        <f t="array" ref="D1472">IF(ROWS($D$1325:D1472)&gt;COUNTIF($A$5:$A$1325,$C$1325),"",INDEX(B$5:B$1325,SMALL(IF($A$5:$A$1325&lt;&gt;"",IF($A$5:$A$1325=$C$1325,ROW($A$5:$A$1325)-ROW($A$5)+1)),ROWS($D$1325:D1472))))</f>
        <v/>
      </c>
      <c r="E1472" s="72" t="str">
        <f t="array" ref="E1472">IF(ROWS($D$1325:E1472)&gt;COUNTIF($A$5:$A$1325,$C$1325),"",INDEX(C$5:C$1325,SMALL(IF($A$5:$A$1325&lt;&gt;"",IF($A$5:$A$1325=$C$1325,ROW($A$5:$A$1325)-ROW($A$5)+1)),ROWS($D$1325:E1472))))</f>
        <v/>
      </c>
      <c r="F1472" s="72" t="str">
        <f t="array" ref="F1472">IF(ROWS($D$1325:F1472)&gt;COUNTIF($A$5:$A$1325,$C$1325),"",INDEX(D$5:D$1325,SMALL(IF($A$5:$A$1325&lt;&gt;"",IF($A$5:$A$1325=$C$1325,ROW($A$5:$A$1325)-ROW($A$5)+1)),ROWS($D$1325:F1472))))</f>
        <v/>
      </c>
      <c r="G1472" s="72" t="str">
        <f t="shared" si="28"/>
        <v/>
      </c>
      <c r="H1472" s="72" t="str">
        <f t="array" ref="H1472">IF(E1472="","",SUMIF($G$5:$G$1262,$E1472,$F$5:$F$1262))</f>
        <v/>
      </c>
    </row>
    <row r="1473" spans="4:8" x14ac:dyDescent="0.2">
      <c r="D1473" s="72" t="str">
        <f t="array" ref="D1473">IF(ROWS($D$1325:D1473)&gt;COUNTIF($A$5:$A$1325,$C$1325),"",INDEX(B$5:B$1325,SMALL(IF($A$5:$A$1325&lt;&gt;"",IF($A$5:$A$1325=$C$1325,ROW($A$5:$A$1325)-ROW($A$5)+1)),ROWS($D$1325:D1473))))</f>
        <v/>
      </c>
      <c r="E1473" s="72" t="str">
        <f t="array" ref="E1473">IF(ROWS($D$1325:E1473)&gt;COUNTIF($A$5:$A$1325,$C$1325),"",INDEX(C$5:C$1325,SMALL(IF($A$5:$A$1325&lt;&gt;"",IF($A$5:$A$1325=$C$1325,ROW($A$5:$A$1325)-ROW($A$5)+1)),ROWS($D$1325:E1473))))</f>
        <v/>
      </c>
      <c r="F1473" s="72" t="str">
        <f t="array" ref="F1473">IF(ROWS($D$1325:F1473)&gt;COUNTIF($A$5:$A$1325,$C$1325),"",INDEX(D$5:D$1325,SMALL(IF($A$5:$A$1325&lt;&gt;"",IF($A$5:$A$1325=$C$1325,ROW($A$5:$A$1325)-ROW($A$5)+1)),ROWS($D$1325:F1473))))</f>
        <v/>
      </c>
      <c r="G1473" s="72" t="str">
        <f t="shared" si="28"/>
        <v/>
      </c>
      <c r="H1473" s="72" t="str">
        <f t="array" ref="H1473">IF(E1473="","",SUMIF($G$5:$G$1262,$E1473,$F$5:$F$1262))</f>
        <v/>
      </c>
    </row>
  </sheetData>
  <mergeCells count="194">
    <mergeCell ref="H42:I42"/>
    <mergeCell ref="B53:C53"/>
    <mergeCell ref="D53:E53"/>
    <mergeCell ref="F53:G53"/>
    <mergeCell ref="H53:I53"/>
    <mergeCell ref="J53:J54"/>
    <mergeCell ref="B4:C4"/>
    <mergeCell ref="D4:E4"/>
    <mergeCell ref="F4:G4"/>
    <mergeCell ref="H4:I4"/>
    <mergeCell ref="J4:J5"/>
    <mergeCell ref="B39:B40"/>
    <mergeCell ref="J102:J103"/>
    <mergeCell ref="B137:B138"/>
    <mergeCell ref="H140:I140"/>
    <mergeCell ref="B151:C151"/>
    <mergeCell ref="D151:E151"/>
    <mergeCell ref="F151:G151"/>
    <mergeCell ref="H151:I151"/>
    <mergeCell ref="J151:J152"/>
    <mergeCell ref="B88:B89"/>
    <mergeCell ref="H91:I91"/>
    <mergeCell ref="B102:C102"/>
    <mergeCell ref="D102:E102"/>
    <mergeCell ref="F102:G102"/>
    <mergeCell ref="H102:I102"/>
    <mergeCell ref="J200:J201"/>
    <mergeCell ref="B235:B236"/>
    <mergeCell ref="H238:I238"/>
    <mergeCell ref="B249:C249"/>
    <mergeCell ref="D249:E249"/>
    <mergeCell ref="F249:G249"/>
    <mergeCell ref="H249:I249"/>
    <mergeCell ref="J249:J250"/>
    <mergeCell ref="B186:B187"/>
    <mergeCell ref="H189:I189"/>
    <mergeCell ref="B200:C200"/>
    <mergeCell ref="D200:E200"/>
    <mergeCell ref="F200:G200"/>
    <mergeCell ref="H200:I200"/>
    <mergeCell ref="J298:J299"/>
    <mergeCell ref="B333:B334"/>
    <mergeCell ref="H336:I336"/>
    <mergeCell ref="B347:C347"/>
    <mergeCell ref="D347:E347"/>
    <mergeCell ref="F347:G347"/>
    <mergeCell ref="H347:I347"/>
    <mergeCell ref="J347:J348"/>
    <mergeCell ref="B284:B285"/>
    <mergeCell ref="H287:I287"/>
    <mergeCell ref="B298:C298"/>
    <mergeCell ref="D298:E298"/>
    <mergeCell ref="F298:G298"/>
    <mergeCell ref="H298:I298"/>
    <mergeCell ref="J396:J397"/>
    <mergeCell ref="B431:B432"/>
    <mergeCell ref="H434:I434"/>
    <mergeCell ref="B445:C445"/>
    <mergeCell ref="D445:E445"/>
    <mergeCell ref="F445:G445"/>
    <mergeCell ref="H445:I445"/>
    <mergeCell ref="J445:J446"/>
    <mergeCell ref="B382:B383"/>
    <mergeCell ref="H385:I385"/>
    <mergeCell ref="B396:C396"/>
    <mergeCell ref="D396:E396"/>
    <mergeCell ref="F396:G396"/>
    <mergeCell ref="H396:I396"/>
    <mergeCell ref="J494:J495"/>
    <mergeCell ref="B529:B530"/>
    <mergeCell ref="H532:I532"/>
    <mergeCell ref="B543:C543"/>
    <mergeCell ref="D543:E543"/>
    <mergeCell ref="F543:G543"/>
    <mergeCell ref="H543:I543"/>
    <mergeCell ref="J543:J544"/>
    <mergeCell ref="B480:B481"/>
    <mergeCell ref="H483:I483"/>
    <mergeCell ref="B494:C494"/>
    <mergeCell ref="D494:E494"/>
    <mergeCell ref="F494:G494"/>
    <mergeCell ref="H494:I494"/>
    <mergeCell ref="J592:J593"/>
    <mergeCell ref="B627:B628"/>
    <mergeCell ref="H630:I630"/>
    <mergeCell ref="B641:C641"/>
    <mergeCell ref="D641:E641"/>
    <mergeCell ref="F641:G641"/>
    <mergeCell ref="H641:I641"/>
    <mergeCell ref="J641:J642"/>
    <mergeCell ref="B578:B579"/>
    <mergeCell ref="H581:I581"/>
    <mergeCell ref="B592:C592"/>
    <mergeCell ref="D592:E592"/>
    <mergeCell ref="F592:G592"/>
    <mergeCell ref="H592:I592"/>
    <mergeCell ref="J690:J691"/>
    <mergeCell ref="B725:B726"/>
    <mergeCell ref="H728:I728"/>
    <mergeCell ref="B739:C739"/>
    <mergeCell ref="D739:E739"/>
    <mergeCell ref="F739:G739"/>
    <mergeCell ref="H739:I739"/>
    <mergeCell ref="J739:J740"/>
    <mergeCell ref="B676:B677"/>
    <mergeCell ref="H679:I679"/>
    <mergeCell ref="B690:C690"/>
    <mergeCell ref="D690:E690"/>
    <mergeCell ref="F690:G690"/>
    <mergeCell ref="H690:I690"/>
    <mergeCell ref="J788:J789"/>
    <mergeCell ref="B823:B824"/>
    <mergeCell ref="H826:I826"/>
    <mergeCell ref="B837:C837"/>
    <mergeCell ref="D837:E837"/>
    <mergeCell ref="F837:G837"/>
    <mergeCell ref="H837:I837"/>
    <mergeCell ref="J837:J838"/>
    <mergeCell ref="B774:B775"/>
    <mergeCell ref="H777:I777"/>
    <mergeCell ref="B788:C788"/>
    <mergeCell ref="D788:E788"/>
    <mergeCell ref="F788:G788"/>
    <mergeCell ref="H788:I788"/>
    <mergeCell ref="J886:J887"/>
    <mergeCell ref="B921:B922"/>
    <mergeCell ref="H924:I924"/>
    <mergeCell ref="B935:C935"/>
    <mergeCell ref="D935:E935"/>
    <mergeCell ref="F935:G935"/>
    <mergeCell ref="H935:I935"/>
    <mergeCell ref="J935:J936"/>
    <mergeCell ref="B872:B873"/>
    <mergeCell ref="H875:I875"/>
    <mergeCell ref="B886:C886"/>
    <mergeCell ref="D886:E886"/>
    <mergeCell ref="F886:G886"/>
    <mergeCell ref="H886:I886"/>
    <mergeCell ref="J984:J985"/>
    <mergeCell ref="B1019:B1020"/>
    <mergeCell ref="H1022:I1022"/>
    <mergeCell ref="B1033:C1033"/>
    <mergeCell ref="D1033:E1033"/>
    <mergeCell ref="F1033:G1033"/>
    <mergeCell ref="H1033:I1033"/>
    <mergeCell ref="J1033:J1034"/>
    <mergeCell ref="B970:B971"/>
    <mergeCell ref="H973:I973"/>
    <mergeCell ref="B984:C984"/>
    <mergeCell ref="D984:E984"/>
    <mergeCell ref="F984:G984"/>
    <mergeCell ref="H984:I984"/>
    <mergeCell ref="J1082:J1083"/>
    <mergeCell ref="B1117:B1118"/>
    <mergeCell ref="H1120:I1120"/>
    <mergeCell ref="B1131:C1131"/>
    <mergeCell ref="D1131:E1131"/>
    <mergeCell ref="F1131:G1131"/>
    <mergeCell ref="H1131:I1131"/>
    <mergeCell ref="J1131:J1132"/>
    <mergeCell ref="B1068:B1069"/>
    <mergeCell ref="H1071:I1071"/>
    <mergeCell ref="B1082:C1082"/>
    <mergeCell ref="D1082:E1082"/>
    <mergeCell ref="F1082:G1082"/>
    <mergeCell ref="H1082:I1082"/>
    <mergeCell ref="J1180:J1181"/>
    <mergeCell ref="B1215:B1216"/>
    <mergeCell ref="H1218:I1218"/>
    <mergeCell ref="B1229:C1229"/>
    <mergeCell ref="D1229:E1229"/>
    <mergeCell ref="F1229:G1229"/>
    <mergeCell ref="H1229:I1229"/>
    <mergeCell ref="J1229:J1230"/>
    <mergeCell ref="B1166:B1167"/>
    <mergeCell ref="H1169:I1169"/>
    <mergeCell ref="B1180:C1180"/>
    <mergeCell ref="D1180:E1180"/>
    <mergeCell ref="F1180:G1180"/>
    <mergeCell ref="H1180:I1180"/>
    <mergeCell ref="C1312:C1314"/>
    <mergeCell ref="G1312:G1314"/>
    <mergeCell ref="C1323:H1323"/>
    <mergeCell ref="I1323:M1323"/>
    <mergeCell ref="B1264:B1265"/>
    <mergeCell ref="H1267:I1267"/>
    <mergeCell ref="B1275:H1276"/>
    <mergeCell ref="A1307:C1307"/>
    <mergeCell ref="E1307:G1307"/>
    <mergeCell ref="C1308:C1310"/>
    <mergeCell ref="G1308:G1310"/>
    <mergeCell ref="I1309:I1313"/>
    <mergeCell ref="A1311:C1311"/>
    <mergeCell ref="E1311:G1311"/>
  </mergeCells>
  <dataValidations count="5">
    <dataValidation type="list" allowBlank="1" showInputMessage="1" showErrorMessage="1" sqref="F1279:F1304">
      <formula1>$Q$48:$Q$50</formula1>
    </dataValidation>
    <dataValidation type="list" allowBlank="1" showInputMessage="1" showErrorMessage="1" sqref="A104:A115">
      <formula1>$O$4:$O$5</formula1>
    </dataValidation>
    <dataValidation type="list" allowBlank="1" showInputMessage="1" showErrorMessage="1" sqref="J2 J51 J100 J149 J198 J247 J296 J345 J394 J443 J492 J541 J590 J639 J688 J737 J786 J835 J884 J933 J982 J1031 J1080 J1129 J1178 J1227">
      <formula1>$P$4:$P$9</formula1>
    </dataValidation>
    <dataValidation type="list" allowBlank="1" showInputMessage="1" showErrorMessage="1" sqref="J46 J95 J144 J291 J340 J389 J438 J487 J536 J585 J634 J683 J732 J781 J830 J879 J1075 J1173 J1222 J1271">
      <formula1>$Q$48:$Q$51</formula1>
    </dataValidation>
    <dataValidation type="list" allowBlank="1" showInputMessage="1" showErrorMessage="1" sqref="A6:A38 A55:A87 A116:A136 A153:A185 A202:A234 A251:A283 A300:A332 A349:A381 A398:A430 A447:A479 A496:A528 A545:A577 A594:A626 A643:A675 A692:A724 A741:A773 A790:A822 A839:A871 A888:A920 A937:A969 A986:A1018 A1035:A1067 A1084:A1116 A1133:A1165 A1182:A1214 A1231:A1263">
      <formula1>$O$6:$O$7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78"/>
  <sheetViews>
    <sheetView rightToLeft="1" tabSelected="1" topLeftCell="D1317" zoomScale="80" zoomScaleNormal="80" workbookViewId="0">
      <selection activeCell="I1325" sqref="I1325"/>
    </sheetView>
  </sheetViews>
  <sheetFormatPr defaultRowHeight="15" x14ac:dyDescent="0.2"/>
  <cols>
    <col min="1" max="1" width="9" style="3"/>
    <col min="2" max="13" width="15.625" style="3" customWidth="1"/>
    <col min="14" max="16384" width="9" style="3"/>
  </cols>
  <sheetData>
    <row r="1" spans="1:16" ht="15.75" thickBo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6" ht="15.75" thickBot="1" x14ac:dyDescent="0.25">
      <c r="A2" s="4"/>
      <c r="B2" s="5"/>
      <c r="C2" s="5"/>
      <c r="D2" s="5"/>
      <c r="E2" s="5"/>
      <c r="F2" s="5"/>
      <c r="G2" s="5"/>
      <c r="H2" s="5"/>
      <c r="I2" s="5" t="s">
        <v>0</v>
      </c>
      <c r="J2" s="6" t="s">
        <v>13</v>
      </c>
      <c r="K2" s="7"/>
    </row>
    <row r="3" spans="1:16" ht="15.75" thickBot="1" x14ac:dyDescent="0.25">
      <c r="A3" s="8">
        <v>1</v>
      </c>
      <c r="B3" s="9"/>
      <c r="C3" s="9"/>
      <c r="D3" s="9"/>
      <c r="E3" s="9"/>
      <c r="F3" s="9"/>
      <c r="G3" s="9"/>
      <c r="H3" s="9"/>
      <c r="I3" s="9" t="s">
        <v>2</v>
      </c>
      <c r="J3" s="10">
        <v>44228</v>
      </c>
      <c r="K3" s="7"/>
    </row>
    <row r="4" spans="1:16" x14ac:dyDescent="0.2">
      <c r="A4" s="11"/>
      <c r="B4" s="120" t="s">
        <v>3</v>
      </c>
      <c r="C4" s="121"/>
      <c r="D4" s="120" t="s">
        <v>4</v>
      </c>
      <c r="E4" s="121"/>
      <c r="F4" s="120" t="s">
        <v>5</v>
      </c>
      <c r="G4" s="121"/>
      <c r="H4" s="120" t="s">
        <v>6</v>
      </c>
      <c r="I4" s="121"/>
      <c r="J4" s="117" t="s">
        <v>7</v>
      </c>
      <c r="K4" s="12"/>
      <c r="P4" s="3" t="s">
        <v>1</v>
      </c>
    </row>
    <row r="5" spans="1:16" ht="15.75" thickBot="1" x14ac:dyDescent="0.25">
      <c r="A5" s="11"/>
      <c r="B5" s="13" t="s">
        <v>8</v>
      </c>
      <c r="C5" s="14" t="s">
        <v>9</v>
      </c>
      <c r="D5" s="13" t="s">
        <v>8</v>
      </c>
      <c r="E5" s="14" t="s">
        <v>9</v>
      </c>
      <c r="F5" s="13" t="s">
        <v>8</v>
      </c>
      <c r="G5" s="14" t="s">
        <v>10</v>
      </c>
      <c r="H5" s="13" t="s">
        <v>8</v>
      </c>
      <c r="I5" s="14" t="s">
        <v>10</v>
      </c>
      <c r="J5" s="118"/>
      <c r="K5" s="12"/>
      <c r="P5" s="3" t="s">
        <v>11</v>
      </c>
    </row>
    <row r="6" spans="1:16" x14ac:dyDescent="0.2">
      <c r="A6" s="11" t="s">
        <v>12</v>
      </c>
      <c r="B6" s="15">
        <v>87</v>
      </c>
      <c r="C6" s="17">
        <v>40587</v>
      </c>
      <c r="D6" s="15"/>
      <c r="E6" s="17" t="s">
        <v>138</v>
      </c>
      <c r="F6" s="15">
        <v>500</v>
      </c>
      <c r="G6" s="17"/>
      <c r="H6" s="15">
        <v>3300</v>
      </c>
      <c r="I6" s="17">
        <v>58</v>
      </c>
      <c r="J6" s="18" t="s">
        <v>139</v>
      </c>
      <c r="K6" s="12"/>
      <c r="O6" s="3" t="s">
        <v>12</v>
      </c>
      <c r="P6" s="3" t="s">
        <v>13</v>
      </c>
    </row>
    <row r="7" spans="1:16" x14ac:dyDescent="0.2">
      <c r="A7" s="11" t="s">
        <v>12</v>
      </c>
      <c r="B7" s="8">
        <v>441.6</v>
      </c>
      <c r="C7" s="19">
        <f>IF(B7&gt;0.005,C6+1,"")</f>
        <v>40588</v>
      </c>
      <c r="D7" s="8"/>
      <c r="E7" s="20" t="s">
        <v>104</v>
      </c>
      <c r="F7" s="8">
        <v>101</v>
      </c>
      <c r="G7" s="20">
        <v>40490</v>
      </c>
      <c r="H7" s="8">
        <v>27</v>
      </c>
      <c r="I7" s="20">
        <v>45172</v>
      </c>
      <c r="J7" s="21" t="s">
        <v>140</v>
      </c>
      <c r="K7" s="12"/>
      <c r="O7" s="3" t="s">
        <v>14</v>
      </c>
      <c r="P7" s="3" t="s">
        <v>15</v>
      </c>
    </row>
    <row r="8" spans="1:16" x14ac:dyDescent="0.2">
      <c r="A8" s="11" t="s">
        <v>12</v>
      </c>
      <c r="B8" s="8">
        <v>136</v>
      </c>
      <c r="C8" s="19">
        <f t="shared" ref="C8:C37" si="0">IF(B8&gt;0.005,C7+1,"")</f>
        <v>40589</v>
      </c>
      <c r="D8" s="8"/>
      <c r="E8" s="20" t="s">
        <v>104</v>
      </c>
      <c r="F8" s="8">
        <v>418</v>
      </c>
      <c r="G8" s="20">
        <v>40494</v>
      </c>
      <c r="H8" s="8">
        <v>96.6</v>
      </c>
      <c r="I8" s="20">
        <v>1777</v>
      </c>
      <c r="J8" s="21" t="s">
        <v>141</v>
      </c>
      <c r="K8" s="12"/>
      <c r="P8" s="3" t="s">
        <v>16</v>
      </c>
    </row>
    <row r="9" spans="1:16" x14ac:dyDescent="0.2">
      <c r="A9" s="11" t="s">
        <v>14</v>
      </c>
      <c r="B9" s="8">
        <v>460</v>
      </c>
      <c r="C9" s="19">
        <f t="shared" si="0"/>
        <v>40590</v>
      </c>
      <c r="D9" s="8" t="s">
        <v>142</v>
      </c>
      <c r="E9" s="20" t="s">
        <v>143</v>
      </c>
      <c r="F9" s="8">
        <v>800</v>
      </c>
      <c r="G9" s="20">
        <v>665</v>
      </c>
      <c r="H9" s="8">
        <v>1146</v>
      </c>
      <c r="I9" s="20">
        <v>633802</v>
      </c>
      <c r="J9" s="21" t="s">
        <v>144</v>
      </c>
      <c r="K9" s="12"/>
      <c r="P9" s="3" t="s">
        <v>17</v>
      </c>
    </row>
    <row r="10" spans="1:16" x14ac:dyDescent="0.2">
      <c r="A10" s="11" t="s">
        <v>14</v>
      </c>
      <c r="B10" s="8">
        <v>202.4</v>
      </c>
      <c r="C10" s="19">
        <f t="shared" si="0"/>
        <v>40591</v>
      </c>
      <c r="D10" s="8" t="s">
        <v>142</v>
      </c>
      <c r="E10" s="20" t="s">
        <v>145</v>
      </c>
      <c r="F10" s="8">
        <v>268</v>
      </c>
      <c r="G10" s="20">
        <v>665</v>
      </c>
      <c r="H10" s="8"/>
      <c r="I10" s="20"/>
      <c r="J10" s="21"/>
      <c r="K10" s="12"/>
    </row>
    <row r="11" spans="1:16" x14ac:dyDescent="0.2">
      <c r="A11" s="11" t="s">
        <v>12</v>
      </c>
      <c r="B11" s="8">
        <v>159.44</v>
      </c>
      <c r="C11" s="19">
        <f>IF(B11&gt;0.005,C10+1,"")</f>
        <v>40592</v>
      </c>
      <c r="D11" s="8"/>
      <c r="E11" s="20"/>
      <c r="F11" s="8"/>
      <c r="G11" s="20"/>
      <c r="H11" s="8"/>
      <c r="I11" s="20"/>
      <c r="J11" s="21"/>
      <c r="K11" s="12"/>
    </row>
    <row r="12" spans="1:16" x14ac:dyDescent="0.2">
      <c r="A12" s="11" t="s">
        <v>12</v>
      </c>
      <c r="B12" s="8">
        <v>149</v>
      </c>
      <c r="C12" s="19">
        <f t="shared" si="0"/>
        <v>40593</v>
      </c>
      <c r="D12" s="8"/>
      <c r="E12" s="20"/>
      <c r="F12" s="8"/>
      <c r="G12" s="20"/>
      <c r="H12" s="8"/>
      <c r="I12" s="20"/>
      <c r="J12" s="21"/>
      <c r="K12" s="12"/>
    </row>
    <row r="13" spans="1:16" x14ac:dyDescent="0.2">
      <c r="A13" s="11" t="s">
        <v>12</v>
      </c>
      <c r="B13" s="8">
        <v>166.75</v>
      </c>
      <c r="C13" s="19">
        <f t="shared" si="0"/>
        <v>40594</v>
      </c>
      <c r="D13" s="8"/>
      <c r="E13" s="20"/>
      <c r="F13" s="8"/>
      <c r="G13" s="20"/>
      <c r="H13" s="8"/>
      <c r="I13" s="20"/>
      <c r="J13" s="21"/>
      <c r="K13" s="12"/>
    </row>
    <row r="14" spans="1:16" x14ac:dyDescent="0.2">
      <c r="A14" s="11" t="s">
        <v>12</v>
      </c>
      <c r="B14" s="8">
        <v>459</v>
      </c>
      <c r="C14" s="19">
        <f t="shared" si="0"/>
        <v>40595</v>
      </c>
      <c r="D14" s="8"/>
      <c r="E14" s="20"/>
      <c r="F14" s="8"/>
      <c r="G14" s="20"/>
      <c r="H14" s="8"/>
      <c r="I14" s="20"/>
      <c r="J14" s="21"/>
      <c r="K14" s="12"/>
    </row>
    <row r="15" spans="1:16" x14ac:dyDescent="0.2">
      <c r="A15" s="11" t="s">
        <v>12</v>
      </c>
      <c r="B15" s="8">
        <v>65</v>
      </c>
      <c r="C15" s="19">
        <f t="shared" si="0"/>
        <v>40596</v>
      </c>
      <c r="D15" s="8"/>
      <c r="E15" s="20"/>
      <c r="F15" s="8"/>
      <c r="G15" s="20"/>
      <c r="H15" s="8"/>
      <c r="I15" s="20"/>
      <c r="J15" s="21"/>
      <c r="K15" s="12"/>
    </row>
    <row r="16" spans="1:16" x14ac:dyDescent="0.2">
      <c r="A16" s="11" t="s">
        <v>12</v>
      </c>
      <c r="B16" s="8">
        <v>376</v>
      </c>
      <c r="C16" s="19">
        <f t="shared" si="0"/>
        <v>40597</v>
      </c>
      <c r="D16" s="8"/>
      <c r="E16" s="20"/>
      <c r="F16" s="8"/>
      <c r="G16" s="20"/>
      <c r="H16" s="8"/>
      <c r="I16" s="20"/>
      <c r="J16" s="21"/>
      <c r="K16" s="12"/>
    </row>
    <row r="17" spans="1:11" x14ac:dyDescent="0.2">
      <c r="A17" s="11" t="s">
        <v>12</v>
      </c>
      <c r="B17" s="8">
        <v>60.12</v>
      </c>
      <c r="C17" s="19">
        <f t="shared" si="0"/>
        <v>40598</v>
      </c>
      <c r="D17" s="8"/>
      <c r="E17" s="20"/>
      <c r="F17" s="8"/>
      <c r="G17" s="20"/>
      <c r="H17" s="8"/>
      <c r="I17" s="20"/>
      <c r="J17" s="21"/>
      <c r="K17" s="12"/>
    </row>
    <row r="18" spans="1:11" x14ac:dyDescent="0.2">
      <c r="A18" s="11" t="s">
        <v>14</v>
      </c>
      <c r="B18" s="8">
        <v>42.55</v>
      </c>
      <c r="C18" s="19">
        <f t="shared" si="0"/>
        <v>40599</v>
      </c>
      <c r="D18" s="8" t="s">
        <v>146</v>
      </c>
      <c r="E18" s="20"/>
      <c r="F18" s="8"/>
      <c r="G18" s="20"/>
      <c r="H18" s="8"/>
      <c r="I18" s="20"/>
      <c r="J18" s="21"/>
      <c r="K18" s="12"/>
    </row>
    <row r="19" spans="1:11" x14ac:dyDescent="0.2">
      <c r="A19" s="11" t="s">
        <v>12</v>
      </c>
      <c r="B19" s="8">
        <v>66.13</v>
      </c>
      <c r="C19" s="19">
        <f t="shared" si="0"/>
        <v>40600</v>
      </c>
      <c r="D19" s="8"/>
      <c r="E19" s="20"/>
      <c r="F19" s="8"/>
      <c r="G19" s="20"/>
      <c r="H19" s="8"/>
      <c r="I19" s="20"/>
      <c r="J19" s="21"/>
      <c r="K19" s="12"/>
    </row>
    <row r="20" spans="1:11" x14ac:dyDescent="0.2">
      <c r="A20" s="11" t="s">
        <v>12</v>
      </c>
      <c r="B20" s="8">
        <v>16.100000000000001</v>
      </c>
      <c r="C20" s="19">
        <f t="shared" si="0"/>
        <v>40601</v>
      </c>
      <c r="D20" s="8"/>
      <c r="E20" s="20"/>
      <c r="F20" s="8"/>
      <c r="G20" s="20"/>
      <c r="H20" s="8"/>
      <c r="I20" s="20"/>
      <c r="J20" s="21"/>
      <c r="K20" s="12"/>
    </row>
    <row r="21" spans="1:11" x14ac:dyDescent="0.2">
      <c r="A21" s="11" t="s">
        <v>12</v>
      </c>
      <c r="B21" s="8">
        <v>480.7</v>
      </c>
      <c r="C21" s="19">
        <f t="shared" si="0"/>
        <v>40602</v>
      </c>
      <c r="D21" s="8"/>
      <c r="E21" s="20"/>
      <c r="F21" s="8"/>
      <c r="G21" s="20"/>
      <c r="H21" s="8"/>
      <c r="I21" s="20"/>
      <c r="J21" s="21"/>
      <c r="K21" s="12"/>
    </row>
    <row r="22" spans="1:11" x14ac:dyDescent="0.2">
      <c r="A22" s="11" t="s">
        <v>14</v>
      </c>
      <c r="B22" s="8">
        <v>319</v>
      </c>
      <c r="C22" s="19">
        <f t="shared" si="0"/>
        <v>40603</v>
      </c>
      <c r="D22" s="8" t="s">
        <v>104</v>
      </c>
      <c r="E22" s="20"/>
      <c r="F22" s="8"/>
      <c r="G22" s="20"/>
      <c r="H22" s="8"/>
      <c r="I22" s="20"/>
      <c r="J22" s="21"/>
      <c r="K22" s="12"/>
    </row>
    <row r="23" spans="1:11" x14ac:dyDescent="0.2">
      <c r="A23" s="11" t="s">
        <v>12</v>
      </c>
      <c r="B23" s="8">
        <v>7</v>
      </c>
      <c r="C23" s="19">
        <f t="shared" si="0"/>
        <v>40604</v>
      </c>
      <c r="D23" s="8"/>
      <c r="E23" s="20"/>
      <c r="F23" s="8"/>
      <c r="G23" s="20"/>
      <c r="H23" s="8"/>
      <c r="I23" s="20"/>
      <c r="J23" s="21"/>
      <c r="K23" s="12"/>
    </row>
    <row r="24" spans="1:11" x14ac:dyDescent="0.2">
      <c r="A24" s="11" t="s">
        <v>12</v>
      </c>
      <c r="B24" s="8">
        <v>28</v>
      </c>
      <c r="C24" s="19">
        <f t="shared" si="0"/>
        <v>40605</v>
      </c>
      <c r="D24" s="8"/>
      <c r="E24" s="20"/>
      <c r="F24" s="8"/>
      <c r="G24" s="20"/>
      <c r="H24" s="8"/>
      <c r="I24" s="20"/>
      <c r="J24" s="21"/>
      <c r="K24" s="12"/>
    </row>
    <row r="25" spans="1:11" x14ac:dyDescent="0.2">
      <c r="A25" s="11" t="s">
        <v>12</v>
      </c>
      <c r="B25" s="8"/>
      <c r="C25" s="19" t="str">
        <f t="shared" si="0"/>
        <v/>
      </c>
      <c r="D25" s="8"/>
      <c r="E25" s="20"/>
      <c r="F25" s="8"/>
      <c r="G25" s="20"/>
      <c r="H25" s="8"/>
      <c r="I25" s="20"/>
      <c r="J25" s="21"/>
      <c r="K25" s="12"/>
    </row>
    <row r="26" spans="1:11" x14ac:dyDescent="0.2">
      <c r="A26" s="11" t="s">
        <v>12</v>
      </c>
      <c r="B26" s="8"/>
      <c r="C26" s="19" t="str">
        <f t="shared" si="0"/>
        <v/>
      </c>
      <c r="D26" s="8"/>
      <c r="E26" s="20"/>
      <c r="F26" s="8"/>
      <c r="G26" s="20"/>
      <c r="H26" s="8"/>
      <c r="I26" s="20"/>
      <c r="J26" s="21"/>
      <c r="K26" s="12"/>
    </row>
    <row r="27" spans="1:11" x14ac:dyDescent="0.2">
      <c r="A27" s="11" t="s">
        <v>12</v>
      </c>
      <c r="B27" s="8"/>
      <c r="C27" s="19" t="str">
        <f t="shared" si="0"/>
        <v/>
      </c>
      <c r="D27" s="8"/>
      <c r="E27" s="20"/>
      <c r="F27" s="8"/>
      <c r="G27" s="20"/>
      <c r="H27" s="8"/>
      <c r="I27" s="20"/>
      <c r="J27" s="21"/>
      <c r="K27" s="12"/>
    </row>
    <row r="28" spans="1:11" x14ac:dyDescent="0.2">
      <c r="A28" s="11" t="s">
        <v>12</v>
      </c>
      <c r="B28" s="8"/>
      <c r="C28" s="19" t="str">
        <f t="shared" si="0"/>
        <v/>
      </c>
      <c r="D28" s="8"/>
      <c r="E28" s="20"/>
      <c r="F28" s="8"/>
      <c r="G28" s="20"/>
      <c r="H28" s="8"/>
      <c r="I28" s="20"/>
      <c r="J28" s="21"/>
      <c r="K28" s="12"/>
    </row>
    <row r="29" spans="1:11" x14ac:dyDescent="0.2">
      <c r="A29" s="11" t="s">
        <v>12</v>
      </c>
      <c r="B29" s="8"/>
      <c r="C29" s="19" t="str">
        <f t="shared" si="0"/>
        <v/>
      </c>
      <c r="D29" s="8"/>
      <c r="E29" s="20"/>
      <c r="F29" s="8"/>
      <c r="G29" s="20"/>
      <c r="H29" s="8"/>
      <c r="I29" s="20"/>
      <c r="J29" s="21"/>
      <c r="K29" s="12"/>
    </row>
    <row r="30" spans="1:11" x14ac:dyDescent="0.2">
      <c r="A30" s="11" t="s">
        <v>12</v>
      </c>
      <c r="B30" s="8"/>
      <c r="C30" s="19" t="str">
        <f t="shared" si="0"/>
        <v/>
      </c>
      <c r="D30" s="8"/>
      <c r="E30" s="20"/>
      <c r="F30" s="8"/>
      <c r="G30" s="20"/>
      <c r="H30" s="8"/>
      <c r="I30" s="20"/>
      <c r="J30" s="21"/>
      <c r="K30" s="12"/>
    </row>
    <row r="31" spans="1:11" x14ac:dyDescent="0.2">
      <c r="A31" s="11" t="s">
        <v>12</v>
      </c>
      <c r="B31" s="8"/>
      <c r="C31" s="19" t="str">
        <f t="shared" si="0"/>
        <v/>
      </c>
      <c r="D31" s="8"/>
      <c r="E31" s="20"/>
      <c r="F31" s="8"/>
      <c r="G31" s="20"/>
      <c r="H31" s="8"/>
      <c r="I31" s="20"/>
      <c r="J31" s="21"/>
      <c r="K31" s="12"/>
    </row>
    <row r="32" spans="1:11" x14ac:dyDescent="0.2">
      <c r="A32" s="11" t="s">
        <v>12</v>
      </c>
      <c r="B32" s="8"/>
      <c r="C32" s="19" t="str">
        <f t="shared" si="0"/>
        <v/>
      </c>
      <c r="D32" s="8"/>
      <c r="E32" s="20"/>
      <c r="F32" s="8"/>
      <c r="G32" s="20"/>
      <c r="H32" s="8"/>
      <c r="I32" s="20"/>
      <c r="J32" s="21"/>
      <c r="K32" s="12"/>
    </row>
    <row r="33" spans="1:17" ht="20.100000000000001" customHeight="1" x14ac:dyDescent="0.2">
      <c r="A33" s="11" t="s">
        <v>12</v>
      </c>
      <c r="B33" s="8"/>
      <c r="C33" s="19" t="str">
        <f t="shared" si="0"/>
        <v/>
      </c>
      <c r="D33" s="8"/>
      <c r="E33" s="20"/>
      <c r="F33" s="8"/>
      <c r="G33" s="20"/>
      <c r="H33" s="8"/>
      <c r="I33" s="20"/>
      <c r="J33" s="21"/>
      <c r="K33" s="12"/>
    </row>
    <row r="34" spans="1:17" ht="20.100000000000001" customHeight="1" x14ac:dyDescent="0.2">
      <c r="A34" s="11" t="s">
        <v>12</v>
      </c>
      <c r="B34" s="8"/>
      <c r="C34" s="19" t="str">
        <f t="shared" si="0"/>
        <v/>
      </c>
      <c r="D34" s="8"/>
      <c r="E34" s="20"/>
      <c r="F34" s="8"/>
      <c r="G34" s="20"/>
      <c r="H34" s="8"/>
      <c r="I34" s="20"/>
      <c r="J34" s="21"/>
      <c r="K34" s="12"/>
    </row>
    <row r="35" spans="1:17" ht="20.100000000000001" customHeight="1" x14ac:dyDescent="0.2">
      <c r="A35" s="11" t="s">
        <v>12</v>
      </c>
      <c r="B35" s="8"/>
      <c r="C35" s="19" t="str">
        <f t="shared" si="0"/>
        <v/>
      </c>
      <c r="D35" s="8"/>
      <c r="E35" s="20"/>
      <c r="F35" s="8"/>
      <c r="G35" s="20"/>
      <c r="H35" s="8"/>
      <c r="I35" s="20"/>
      <c r="J35" s="21"/>
      <c r="K35" s="12"/>
    </row>
    <row r="36" spans="1:17" ht="20.100000000000001" customHeight="1" x14ac:dyDescent="0.2">
      <c r="A36" s="11" t="s">
        <v>12</v>
      </c>
      <c r="B36" s="8"/>
      <c r="C36" s="19" t="str">
        <f t="shared" si="0"/>
        <v/>
      </c>
      <c r="D36" s="8"/>
      <c r="E36" s="20"/>
      <c r="F36" s="8"/>
      <c r="G36" s="20"/>
      <c r="H36" s="8"/>
      <c r="I36" s="20"/>
      <c r="J36" s="21"/>
      <c r="K36" s="12"/>
    </row>
    <row r="37" spans="1:17" ht="20.100000000000001" customHeight="1" x14ac:dyDescent="0.2">
      <c r="A37" s="11" t="s">
        <v>12</v>
      </c>
      <c r="B37" s="8"/>
      <c r="C37" s="19" t="str">
        <f t="shared" si="0"/>
        <v/>
      </c>
      <c r="D37" s="8"/>
      <c r="E37" s="20"/>
      <c r="F37" s="8"/>
      <c r="G37" s="20"/>
      <c r="H37" s="8"/>
      <c r="I37" s="20"/>
      <c r="J37" s="21"/>
      <c r="K37" s="12"/>
    </row>
    <row r="38" spans="1:17" ht="20.100000000000001" customHeight="1" thickBot="1" x14ac:dyDescent="0.25">
      <c r="A38" s="11" t="s">
        <v>12</v>
      </c>
      <c r="B38" s="22"/>
      <c r="C38" s="14" t="str">
        <f>IF(B38&gt;0.005,C37+1,"")</f>
        <v/>
      </c>
      <c r="D38" s="22"/>
      <c r="E38" s="23"/>
      <c r="F38" s="22"/>
      <c r="G38" s="23"/>
      <c r="H38" s="22"/>
      <c r="I38" s="23"/>
      <c r="J38" s="24"/>
      <c r="K38" s="12"/>
    </row>
    <row r="39" spans="1:17" ht="20.100000000000001" customHeight="1" x14ac:dyDescent="0.2">
      <c r="A39" s="11"/>
      <c r="B39" s="106">
        <f>SUMIF(A6:A38,$O$6,B6:B38)</f>
        <v>2697.8399999999997</v>
      </c>
      <c r="C39" s="25"/>
      <c r="D39" s="25"/>
      <c r="E39" s="25"/>
      <c r="F39" s="25"/>
      <c r="G39" s="25"/>
      <c r="H39" s="25"/>
      <c r="I39" s="25"/>
      <c r="J39" s="25"/>
      <c r="K39" s="12"/>
    </row>
    <row r="40" spans="1:17" ht="20.100000000000001" customHeight="1" thickBot="1" x14ac:dyDescent="0.25">
      <c r="A40" s="11"/>
      <c r="B40" s="107"/>
      <c r="C40" s="25"/>
      <c r="D40" s="25"/>
      <c r="E40" s="25"/>
      <c r="F40" s="25"/>
      <c r="G40" s="25"/>
      <c r="H40" s="25"/>
      <c r="I40" s="25"/>
      <c r="J40" s="25"/>
      <c r="K40" s="12"/>
    </row>
    <row r="41" spans="1:17" ht="20.100000000000001" customHeight="1" thickBot="1" x14ac:dyDescent="0.25">
      <c r="A41" s="11"/>
      <c r="B41" s="25"/>
      <c r="C41" s="25"/>
      <c r="D41" s="25"/>
      <c r="E41" s="25"/>
      <c r="F41" s="25"/>
      <c r="G41" s="25"/>
      <c r="H41" s="25"/>
      <c r="I41" s="25"/>
      <c r="J41" s="25"/>
      <c r="K41" s="12"/>
    </row>
    <row r="42" spans="1:17" ht="24.95" customHeight="1" thickBot="1" x14ac:dyDescent="0.25">
      <c r="A42" s="11"/>
      <c r="B42" s="25"/>
      <c r="C42" s="25"/>
      <c r="D42" s="25"/>
      <c r="E42" s="25"/>
      <c r="F42" s="25"/>
      <c r="G42" s="25"/>
      <c r="H42" s="108" t="s">
        <v>20</v>
      </c>
      <c r="I42" s="115"/>
      <c r="J42" s="26"/>
      <c r="K42" s="12"/>
    </row>
    <row r="43" spans="1:17" ht="20.100000000000001" customHeight="1" thickBot="1" x14ac:dyDescent="0.25">
      <c r="A43" s="11"/>
      <c r="B43" s="27" t="s">
        <v>3</v>
      </c>
      <c r="C43" s="27" t="s">
        <v>5</v>
      </c>
      <c r="D43" s="27" t="s">
        <v>21</v>
      </c>
      <c r="E43" s="27" t="s">
        <v>22</v>
      </c>
      <c r="F43" s="27" t="s">
        <v>23</v>
      </c>
      <c r="G43" s="25"/>
      <c r="H43" s="28" t="s">
        <v>24</v>
      </c>
      <c r="I43" s="61">
        <v>2028.9500000000007</v>
      </c>
      <c r="J43" s="28"/>
      <c r="K43" s="12"/>
    </row>
    <row r="44" spans="1:17" ht="24.95" customHeight="1" thickBot="1" x14ac:dyDescent="0.25">
      <c r="A44" s="11"/>
      <c r="B44" s="29">
        <f>B39</f>
        <v>2697.8399999999997</v>
      </c>
      <c r="C44" s="27">
        <f>SUM(F6:F38)</f>
        <v>2087</v>
      </c>
      <c r="D44" s="27">
        <f>B44+C44</f>
        <v>4784.84</v>
      </c>
      <c r="E44" s="27">
        <f>SUM(H6:H38)</f>
        <v>4569.6000000000004</v>
      </c>
      <c r="F44" s="30">
        <f>D44-E44</f>
        <v>215.23999999999978</v>
      </c>
      <c r="G44" s="25"/>
      <c r="H44" s="31" t="s">
        <v>25</v>
      </c>
      <c r="I44" s="31">
        <f>F46</f>
        <v>-1175.6000000000001</v>
      </c>
      <c r="J44" s="31"/>
      <c r="K44" s="12"/>
      <c r="Q44" s="3" t="s">
        <v>34</v>
      </c>
    </row>
    <row r="45" spans="1:17" ht="20.100000000000001" customHeight="1" thickBot="1" x14ac:dyDescent="0.25">
      <c r="A45" s="11"/>
      <c r="B45" s="27" t="s">
        <v>26</v>
      </c>
      <c r="C45" s="27" t="s">
        <v>27</v>
      </c>
      <c r="D45" s="27" t="s">
        <v>28</v>
      </c>
      <c r="E45" s="27" t="s">
        <v>29</v>
      </c>
      <c r="F45" s="27" t="s">
        <v>25</v>
      </c>
      <c r="G45" s="25"/>
      <c r="H45" s="31" t="s">
        <v>30</v>
      </c>
      <c r="I45" s="31">
        <f>I43+I44</f>
        <v>853.35000000000059</v>
      </c>
      <c r="J45" s="31"/>
      <c r="K45" s="12"/>
      <c r="Q45" s="3" t="s">
        <v>35</v>
      </c>
    </row>
    <row r="46" spans="1:17" ht="20.100000000000001" customHeight="1" thickBot="1" x14ac:dyDescent="0.25">
      <c r="A46" s="11"/>
      <c r="B46" s="29">
        <f>F44</f>
        <v>215.23999999999978</v>
      </c>
      <c r="C46" s="32"/>
      <c r="D46" s="32"/>
      <c r="E46" s="32">
        <v>1390.84</v>
      </c>
      <c r="F46" s="30">
        <f>B46-(C46+D46+E46)</f>
        <v>-1175.6000000000001</v>
      </c>
      <c r="G46" s="25"/>
      <c r="H46" s="31" t="s">
        <v>31</v>
      </c>
      <c r="I46" s="33"/>
      <c r="J46" s="33"/>
      <c r="K46" s="12"/>
      <c r="Q46" s="3" t="s">
        <v>36</v>
      </c>
    </row>
    <row r="47" spans="1:17" ht="15.75" thickBot="1" x14ac:dyDescent="0.25">
      <c r="A47" s="11"/>
      <c r="B47" s="25"/>
      <c r="C47" s="25"/>
      <c r="D47" s="25"/>
      <c r="E47" s="25"/>
      <c r="F47" s="25"/>
      <c r="G47" s="25"/>
      <c r="H47" s="34" t="s">
        <v>32</v>
      </c>
      <c r="I47" s="34">
        <f>I45-I46</f>
        <v>853.35000000000059</v>
      </c>
      <c r="J47" s="35"/>
      <c r="K47" s="12"/>
      <c r="Q47" s="3" t="s">
        <v>37</v>
      </c>
    </row>
    <row r="48" spans="1:17" ht="15.75" thickBot="1" x14ac:dyDescent="0.25">
      <c r="A48" s="11"/>
      <c r="B48" s="25"/>
      <c r="C48" s="25"/>
      <c r="D48" s="25"/>
      <c r="E48" s="25"/>
      <c r="F48" s="25"/>
      <c r="G48" s="25"/>
      <c r="H48" s="27" t="s">
        <v>33</v>
      </c>
      <c r="I48" s="36">
        <f>I47</f>
        <v>853.35000000000059</v>
      </c>
      <c r="J48" s="25"/>
      <c r="K48" s="12"/>
    </row>
    <row r="49" spans="1:11" ht="15.75" thickBo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0"/>
    </row>
    <row r="50" spans="1:11" ht="15.75" thickBot="1" x14ac:dyDescent="0.25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15.75" thickBot="1" x14ac:dyDescent="0.25">
      <c r="A51" s="4"/>
      <c r="B51" s="5"/>
      <c r="C51" s="5"/>
      <c r="D51" s="5"/>
      <c r="E51" s="5"/>
      <c r="F51" s="5"/>
      <c r="G51" s="5"/>
      <c r="H51" s="5"/>
      <c r="I51" s="5" t="s">
        <v>0</v>
      </c>
      <c r="J51" s="6" t="s">
        <v>15</v>
      </c>
      <c r="K51" s="7"/>
    </row>
    <row r="52" spans="1:11" ht="15.75" thickBot="1" x14ac:dyDescent="0.25">
      <c r="A52" s="8">
        <v>2</v>
      </c>
      <c r="B52" s="9"/>
      <c r="C52" s="9"/>
      <c r="D52" s="9"/>
      <c r="E52" s="9"/>
      <c r="F52" s="9"/>
      <c r="G52" s="9"/>
      <c r="H52" s="9"/>
      <c r="I52" s="9" t="s">
        <v>2</v>
      </c>
      <c r="J52" s="10">
        <v>44229</v>
      </c>
      <c r="K52" s="7"/>
    </row>
    <row r="53" spans="1:11" x14ac:dyDescent="0.2">
      <c r="A53" s="11"/>
      <c r="B53" s="120" t="s">
        <v>3</v>
      </c>
      <c r="C53" s="121"/>
      <c r="D53" s="120" t="s">
        <v>4</v>
      </c>
      <c r="E53" s="121"/>
      <c r="F53" s="120" t="s">
        <v>5</v>
      </c>
      <c r="G53" s="121"/>
      <c r="H53" s="120" t="s">
        <v>6</v>
      </c>
      <c r="I53" s="121"/>
      <c r="J53" s="117" t="s">
        <v>7</v>
      </c>
      <c r="K53" s="12"/>
    </row>
    <row r="54" spans="1:11" ht="15.75" thickBot="1" x14ac:dyDescent="0.25">
      <c r="A54" s="11"/>
      <c r="B54" s="13" t="s">
        <v>8</v>
      </c>
      <c r="C54" s="14" t="s">
        <v>9</v>
      </c>
      <c r="D54" s="13" t="s">
        <v>8</v>
      </c>
      <c r="E54" s="14" t="s">
        <v>9</v>
      </c>
      <c r="F54" s="13" t="s">
        <v>8</v>
      </c>
      <c r="G54" s="14" t="s">
        <v>10</v>
      </c>
      <c r="H54" s="13" t="s">
        <v>8</v>
      </c>
      <c r="I54" s="14" t="s">
        <v>10</v>
      </c>
      <c r="J54" s="118"/>
      <c r="K54" s="12"/>
    </row>
    <row r="55" spans="1:11" x14ac:dyDescent="0.2">
      <c r="A55" s="11" t="s">
        <v>12</v>
      </c>
      <c r="B55" s="15">
        <v>69</v>
      </c>
      <c r="C55" s="17">
        <v>40606</v>
      </c>
      <c r="D55" s="15"/>
      <c r="E55" s="17" t="s">
        <v>104</v>
      </c>
      <c r="F55" s="15">
        <v>23</v>
      </c>
      <c r="G55" s="17">
        <v>40505</v>
      </c>
      <c r="H55" s="15">
        <v>370</v>
      </c>
      <c r="I55" s="17">
        <v>5023</v>
      </c>
      <c r="J55" s="18" t="s">
        <v>147</v>
      </c>
      <c r="K55" s="12"/>
    </row>
    <row r="56" spans="1:11" x14ac:dyDescent="0.2">
      <c r="A56" s="11" t="s">
        <v>12</v>
      </c>
      <c r="B56" s="8">
        <v>52</v>
      </c>
      <c r="C56" s="19">
        <f t="shared" ref="C56:C87" si="1">IF(B56&gt;0.005,C55+1,"")</f>
        <v>40607</v>
      </c>
      <c r="D56" s="8"/>
      <c r="E56" s="20" t="s">
        <v>143</v>
      </c>
      <c r="F56" s="8">
        <v>5605.5</v>
      </c>
      <c r="G56" s="20">
        <v>666</v>
      </c>
      <c r="H56" s="8">
        <v>28</v>
      </c>
      <c r="I56" s="20">
        <v>40605</v>
      </c>
      <c r="J56" s="21" t="s">
        <v>148</v>
      </c>
      <c r="K56" s="12"/>
    </row>
    <row r="57" spans="1:11" x14ac:dyDescent="0.2">
      <c r="A57" s="11" t="s">
        <v>14</v>
      </c>
      <c r="B57" s="8">
        <v>1380</v>
      </c>
      <c r="C57" s="19">
        <f t="shared" si="1"/>
        <v>40608</v>
      </c>
      <c r="D57" s="8" t="s">
        <v>149</v>
      </c>
      <c r="E57" s="20"/>
      <c r="F57" s="8"/>
      <c r="G57" s="20"/>
      <c r="H57" s="8"/>
      <c r="I57" s="20"/>
      <c r="J57" s="21"/>
      <c r="K57" s="12"/>
    </row>
    <row r="58" spans="1:11" x14ac:dyDescent="0.2">
      <c r="A58" s="11" t="s">
        <v>12</v>
      </c>
      <c r="B58" s="8">
        <v>6209</v>
      </c>
      <c r="C58" s="19">
        <f t="shared" si="1"/>
        <v>40609</v>
      </c>
      <c r="D58" s="8"/>
      <c r="E58" s="20"/>
      <c r="F58" s="8"/>
      <c r="G58" s="20"/>
      <c r="H58" s="8"/>
      <c r="I58" s="20"/>
      <c r="J58" s="21"/>
      <c r="K58" s="12"/>
    </row>
    <row r="59" spans="1:11" x14ac:dyDescent="0.2">
      <c r="A59" s="11" t="s">
        <v>12</v>
      </c>
      <c r="B59" s="8">
        <v>87.75</v>
      </c>
      <c r="C59" s="19">
        <f t="shared" si="1"/>
        <v>40610</v>
      </c>
      <c r="D59" s="8"/>
      <c r="E59" s="20"/>
      <c r="F59" s="8"/>
      <c r="G59" s="20"/>
      <c r="H59" s="8"/>
      <c r="I59" s="20"/>
      <c r="J59" s="21"/>
      <c r="K59" s="12"/>
    </row>
    <row r="60" spans="1:11" x14ac:dyDescent="0.2">
      <c r="A60" s="11" t="s">
        <v>12</v>
      </c>
      <c r="B60" s="8">
        <v>18</v>
      </c>
      <c r="C60" s="19">
        <f t="shared" si="1"/>
        <v>40611</v>
      </c>
      <c r="D60" s="8"/>
      <c r="E60" s="20"/>
      <c r="F60" s="8"/>
      <c r="G60" s="20"/>
      <c r="H60" s="8"/>
      <c r="I60" s="20"/>
      <c r="J60" s="21"/>
      <c r="K60" s="12"/>
    </row>
    <row r="61" spans="1:11" x14ac:dyDescent="0.2">
      <c r="A61" s="11" t="s">
        <v>12</v>
      </c>
      <c r="B61" s="8">
        <v>188</v>
      </c>
      <c r="C61" s="19">
        <f t="shared" si="1"/>
        <v>40612</v>
      </c>
      <c r="D61" s="8"/>
      <c r="E61" s="20"/>
      <c r="F61" s="8"/>
      <c r="G61" s="20"/>
      <c r="H61" s="8"/>
      <c r="I61" s="20"/>
      <c r="J61" s="21"/>
      <c r="K61" s="12"/>
    </row>
    <row r="62" spans="1:11" x14ac:dyDescent="0.2">
      <c r="A62" s="11" t="s">
        <v>12</v>
      </c>
      <c r="B62" s="8">
        <v>115</v>
      </c>
      <c r="C62" s="19">
        <f t="shared" si="1"/>
        <v>40613</v>
      </c>
      <c r="D62" s="8"/>
      <c r="E62" s="20"/>
      <c r="F62" s="8"/>
      <c r="G62" s="20"/>
      <c r="H62" s="8"/>
      <c r="I62" s="20"/>
      <c r="J62" s="21"/>
      <c r="K62" s="12"/>
    </row>
    <row r="63" spans="1:11" x14ac:dyDescent="0.2">
      <c r="A63" s="11" t="s">
        <v>12</v>
      </c>
      <c r="B63" s="8">
        <v>218.5</v>
      </c>
      <c r="C63" s="19">
        <f t="shared" si="1"/>
        <v>40614</v>
      </c>
      <c r="D63" s="8"/>
      <c r="E63" s="20"/>
      <c r="F63" s="8"/>
      <c r="G63" s="20"/>
      <c r="H63" s="8"/>
      <c r="I63" s="20"/>
      <c r="J63" s="21"/>
      <c r="K63" s="12"/>
    </row>
    <row r="64" spans="1:11" x14ac:dyDescent="0.2">
      <c r="A64" s="11" t="s">
        <v>12</v>
      </c>
      <c r="B64" s="8">
        <v>70</v>
      </c>
      <c r="C64" s="19">
        <f t="shared" si="1"/>
        <v>40615</v>
      </c>
      <c r="D64" s="8"/>
      <c r="E64" s="20"/>
      <c r="F64" s="8"/>
      <c r="G64" s="20"/>
      <c r="H64" s="8"/>
      <c r="I64" s="20"/>
      <c r="J64" s="21"/>
      <c r="K64" s="12"/>
    </row>
    <row r="65" spans="1:11" x14ac:dyDescent="0.2">
      <c r="A65" s="11" t="s">
        <v>12</v>
      </c>
      <c r="B65" s="8"/>
      <c r="C65" s="19" t="str">
        <f t="shared" si="1"/>
        <v/>
      </c>
      <c r="D65" s="8"/>
      <c r="E65" s="20"/>
      <c r="F65" s="8"/>
      <c r="G65" s="20"/>
      <c r="H65" s="8"/>
      <c r="I65" s="20"/>
      <c r="J65" s="21"/>
      <c r="K65" s="12"/>
    </row>
    <row r="66" spans="1:11" x14ac:dyDescent="0.2">
      <c r="A66" s="11" t="s">
        <v>12</v>
      </c>
      <c r="B66" s="8"/>
      <c r="C66" s="19" t="str">
        <f t="shared" si="1"/>
        <v/>
      </c>
      <c r="D66" s="8"/>
      <c r="E66" s="20"/>
      <c r="F66" s="8"/>
      <c r="G66" s="20"/>
      <c r="H66" s="8"/>
      <c r="I66" s="20"/>
      <c r="J66" s="21"/>
      <c r="K66" s="12"/>
    </row>
    <row r="67" spans="1:11" x14ac:dyDescent="0.2">
      <c r="A67" s="11" t="s">
        <v>12</v>
      </c>
      <c r="B67" s="8"/>
      <c r="C67" s="19" t="str">
        <f t="shared" si="1"/>
        <v/>
      </c>
      <c r="D67" s="8"/>
      <c r="E67" s="20"/>
      <c r="F67" s="8"/>
      <c r="G67" s="20"/>
      <c r="H67" s="8"/>
      <c r="I67" s="20"/>
      <c r="J67" s="21"/>
      <c r="K67" s="12"/>
    </row>
    <row r="68" spans="1:11" x14ac:dyDescent="0.2">
      <c r="A68" s="11" t="s">
        <v>12</v>
      </c>
      <c r="B68" s="8"/>
      <c r="C68" s="19" t="str">
        <f t="shared" si="1"/>
        <v/>
      </c>
      <c r="D68" s="8"/>
      <c r="E68" s="20"/>
      <c r="F68" s="8"/>
      <c r="G68" s="20"/>
      <c r="H68" s="8"/>
      <c r="I68" s="20"/>
      <c r="J68" s="21"/>
      <c r="K68" s="12"/>
    </row>
    <row r="69" spans="1:11" x14ac:dyDescent="0.2">
      <c r="A69" s="11" t="s">
        <v>12</v>
      </c>
      <c r="B69" s="8"/>
      <c r="C69" s="19" t="str">
        <f t="shared" si="1"/>
        <v/>
      </c>
      <c r="D69" s="8"/>
      <c r="E69" s="20"/>
      <c r="F69" s="8"/>
      <c r="G69" s="20"/>
      <c r="H69" s="8"/>
      <c r="I69" s="20"/>
      <c r="J69" s="21"/>
      <c r="K69" s="12"/>
    </row>
    <row r="70" spans="1:11" x14ac:dyDescent="0.2">
      <c r="A70" s="11" t="s">
        <v>12</v>
      </c>
      <c r="B70" s="8"/>
      <c r="C70" s="19" t="str">
        <f t="shared" si="1"/>
        <v/>
      </c>
      <c r="D70" s="8"/>
      <c r="E70" s="20"/>
      <c r="F70" s="8"/>
      <c r="G70" s="20"/>
      <c r="H70" s="8"/>
      <c r="I70" s="20"/>
      <c r="J70" s="21"/>
      <c r="K70" s="12"/>
    </row>
    <row r="71" spans="1:11" x14ac:dyDescent="0.2">
      <c r="A71" s="11" t="s">
        <v>12</v>
      </c>
      <c r="B71" s="8"/>
      <c r="C71" s="19" t="str">
        <f t="shared" si="1"/>
        <v/>
      </c>
      <c r="D71" s="8"/>
      <c r="E71" s="20"/>
      <c r="F71" s="8"/>
      <c r="G71" s="20"/>
      <c r="H71" s="8"/>
      <c r="I71" s="20"/>
      <c r="J71" s="21"/>
      <c r="K71" s="12"/>
    </row>
    <row r="72" spans="1:11" x14ac:dyDescent="0.2">
      <c r="A72" s="11" t="s">
        <v>12</v>
      </c>
      <c r="B72" s="8"/>
      <c r="C72" s="19" t="str">
        <f t="shared" si="1"/>
        <v/>
      </c>
      <c r="D72" s="8"/>
      <c r="E72" s="20"/>
      <c r="F72" s="8"/>
      <c r="G72" s="20"/>
      <c r="H72" s="8"/>
      <c r="I72" s="20"/>
      <c r="J72" s="21"/>
      <c r="K72" s="12"/>
    </row>
    <row r="73" spans="1:11" x14ac:dyDescent="0.2">
      <c r="A73" s="11" t="s">
        <v>12</v>
      </c>
      <c r="B73" s="8"/>
      <c r="C73" s="19" t="str">
        <f t="shared" si="1"/>
        <v/>
      </c>
      <c r="D73" s="8"/>
      <c r="E73" s="20"/>
      <c r="F73" s="8"/>
      <c r="G73" s="20"/>
      <c r="H73" s="8"/>
      <c r="I73" s="20"/>
      <c r="J73" s="21"/>
      <c r="K73" s="12"/>
    </row>
    <row r="74" spans="1:11" x14ac:dyDescent="0.2">
      <c r="A74" s="11" t="s">
        <v>12</v>
      </c>
      <c r="B74" s="8"/>
      <c r="C74" s="19" t="str">
        <f t="shared" si="1"/>
        <v/>
      </c>
      <c r="D74" s="8"/>
      <c r="E74" s="20"/>
      <c r="F74" s="8"/>
      <c r="G74" s="20"/>
      <c r="H74" s="8"/>
      <c r="I74" s="20"/>
      <c r="J74" s="21"/>
      <c r="K74" s="12"/>
    </row>
    <row r="75" spans="1:11" x14ac:dyDescent="0.2">
      <c r="A75" s="11" t="s">
        <v>12</v>
      </c>
      <c r="B75" s="8"/>
      <c r="C75" s="19" t="str">
        <f t="shared" si="1"/>
        <v/>
      </c>
      <c r="D75" s="8"/>
      <c r="E75" s="20"/>
      <c r="F75" s="8"/>
      <c r="G75" s="20"/>
      <c r="H75" s="8"/>
      <c r="I75" s="20"/>
      <c r="J75" s="21"/>
      <c r="K75" s="12"/>
    </row>
    <row r="76" spans="1:11" x14ac:dyDescent="0.2">
      <c r="A76" s="11" t="s">
        <v>12</v>
      </c>
      <c r="B76" s="8"/>
      <c r="C76" s="19" t="str">
        <f t="shared" si="1"/>
        <v/>
      </c>
      <c r="D76" s="8"/>
      <c r="E76" s="20"/>
      <c r="F76" s="8"/>
      <c r="G76" s="20"/>
      <c r="H76" s="8"/>
      <c r="I76" s="20"/>
      <c r="J76" s="21"/>
      <c r="K76" s="12"/>
    </row>
    <row r="77" spans="1:11" x14ac:dyDescent="0.2">
      <c r="A77" s="11" t="s">
        <v>12</v>
      </c>
      <c r="B77" s="8"/>
      <c r="C77" s="19" t="str">
        <f t="shared" si="1"/>
        <v/>
      </c>
      <c r="D77" s="8"/>
      <c r="E77" s="20"/>
      <c r="F77" s="8"/>
      <c r="G77" s="20"/>
      <c r="H77" s="8"/>
      <c r="I77" s="20"/>
      <c r="J77" s="21"/>
      <c r="K77" s="12"/>
    </row>
    <row r="78" spans="1:11" x14ac:dyDescent="0.2">
      <c r="A78" s="11" t="s">
        <v>12</v>
      </c>
      <c r="B78" s="8"/>
      <c r="C78" s="19" t="str">
        <f t="shared" si="1"/>
        <v/>
      </c>
      <c r="D78" s="8"/>
      <c r="E78" s="20"/>
      <c r="F78" s="8"/>
      <c r="G78" s="20"/>
      <c r="H78" s="8"/>
      <c r="I78" s="20"/>
      <c r="J78" s="21"/>
      <c r="K78" s="12"/>
    </row>
    <row r="79" spans="1:11" x14ac:dyDescent="0.2">
      <c r="A79" s="11" t="s">
        <v>12</v>
      </c>
      <c r="B79" s="8"/>
      <c r="C79" s="19" t="str">
        <f t="shared" si="1"/>
        <v/>
      </c>
      <c r="D79" s="8"/>
      <c r="E79" s="20"/>
      <c r="F79" s="8"/>
      <c r="G79" s="20"/>
      <c r="H79" s="8"/>
      <c r="I79" s="20"/>
      <c r="J79" s="21"/>
      <c r="K79" s="12"/>
    </row>
    <row r="80" spans="1:11" x14ac:dyDescent="0.2">
      <c r="A80" s="11" t="s">
        <v>12</v>
      </c>
      <c r="B80" s="8"/>
      <c r="C80" s="19" t="str">
        <f t="shared" si="1"/>
        <v/>
      </c>
      <c r="D80" s="8"/>
      <c r="E80" s="20"/>
      <c r="F80" s="8"/>
      <c r="G80" s="20"/>
      <c r="H80" s="8"/>
      <c r="I80" s="20"/>
      <c r="J80" s="21"/>
      <c r="K80" s="12"/>
    </row>
    <row r="81" spans="1:11" x14ac:dyDescent="0.2">
      <c r="A81" s="11" t="s">
        <v>12</v>
      </c>
      <c r="B81" s="8"/>
      <c r="C81" s="19" t="str">
        <f t="shared" si="1"/>
        <v/>
      </c>
      <c r="D81" s="8"/>
      <c r="E81" s="20"/>
      <c r="F81" s="8"/>
      <c r="G81" s="20"/>
      <c r="H81" s="8"/>
      <c r="I81" s="20"/>
      <c r="J81" s="21"/>
      <c r="K81" s="12"/>
    </row>
    <row r="82" spans="1:11" x14ac:dyDescent="0.2">
      <c r="A82" s="11" t="s">
        <v>12</v>
      </c>
      <c r="B82" s="8"/>
      <c r="C82" s="19" t="str">
        <f t="shared" si="1"/>
        <v/>
      </c>
      <c r="D82" s="8"/>
      <c r="E82" s="20"/>
      <c r="F82" s="8"/>
      <c r="G82" s="20"/>
      <c r="H82" s="8"/>
      <c r="I82" s="20"/>
      <c r="J82" s="21"/>
      <c r="K82" s="12"/>
    </row>
    <row r="83" spans="1:11" x14ac:dyDescent="0.2">
      <c r="A83" s="11" t="s">
        <v>12</v>
      </c>
      <c r="B83" s="8"/>
      <c r="C83" s="19" t="str">
        <f t="shared" si="1"/>
        <v/>
      </c>
      <c r="D83" s="8"/>
      <c r="E83" s="20"/>
      <c r="F83" s="8"/>
      <c r="G83" s="20"/>
      <c r="H83" s="8"/>
      <c r="I83" s="20"/>
      <c r="J83" s="21"/>
      <c r="K83" s="12"/>
    </row>
    <row r="84" spans="1:11" x14ac:dyDescent="0.2">
      <c r="A84" s="11" t="s">
        <v>12</v>
      </c>
      <c r="B84" s="8"/>
      <c r="C84" s="19" t="str">
        <f t="shared" si="1"/>
        <v/>
      </c>
      <c r="D84" s="8"/>
      <c r="E84" s="20"/>
      <c r="F84" s="8"/>
      <c r="G84" s="20"/>
      <c r="H84" s="8"/>
      <c r="I84" s="20"/>
      <c r="J84" s="21"/>
      <c r="K84" s="12"/>
    </row>
    <row r="85" spans="1:11" x14ac:dyDescent="0.2">
      <c r="A85" s="11" t="s">
        <v>12</v>
      </c>
      <c r="B85" s="8"/>
      <c r="C85" s="19" t="str">
        <f t="shared" si="1"/>
        <v/>
      </c>
      <c r="D85" s="8"/>
      <c r="E85" s="20"/>
      <c r="F85" s="8"/>
      <c r="G85" s="20"/>
      <c r="H85" s="8"/>
      <c r="I85" s="20"/>
      <c r="J85" s="21"/>
      <c r="K85" s="12"/>
    </row>
    <row r="86" spans="1:11" x14ac:dyDescent="0.2">
      <c r="A86" s="11" t="s">
        <v>12</v>
      </c>
      <c r="B86" s="8"/>
      <c r="C86" s="19" t="str">
        <f t="shared" si="1"/>
        <v/>
      </c>
      <c r="D86" s="8"/>
      <c r="E86" s="20"/>
      <c r="F86" s="8"/>
      <c r="G86" s="20"/>
      <c r="H86" s="8"/>
      <c r="I86" s="20"/>
      <c r="J86" s="21"/>
      <c r="K86" s="12"/>
    </row>
    <row r="87" spans="1:11" ht="15.75" thickBot="1" x14ac:dyDescent="0.25">
      <c r="A87" s="11" t="s">
        <v>12</v>
      </c>
      <c r="B87" s="22"/>
      <c r="C87" s="14" t="str">
        <f t="shared" si="1"/>
        <v/>
      </c>
      <c r="D87" s="22"/>
      <c r="E87" s="23"/>
      <c r="F87" s="22"/>
      <c r="G87" s="23"/>
      <c r="H87" s="22"/>
      <c r="I87" s="23"/>
      <c r="J87" s="24"/>
      <c r="K87" s="12"/>
    </row>
    <row r="88" spans="1:11" x14ac:dyDescent="0.2">
      <c r="A88" s="11"/>
      <c r="B88" s="106">
        <f>SUMIF(A55:A87,O6,B55:B87)</f>
        <v>7027.25</v>
      </c>
      <c r="C88" s="25"/>
      <c r="D88" s="25"/>
      <c r="E88" s="25"/>
      <c r="F88" s="25"/>
      <c r="G88" s="25"/>
      <c r="H88" s="25"/>
      <c r="I88" s="25"/>
      <c r="J88" s="25"/>
      <c r="K88" s="12"/>
    </row>
    <row r="89" spans="1:11" ht="15.75" thickBot="1" x14ac:dyDescent="0.25">
      <c r="A89" s="11"/>
      <c r="B89" s="107"/>
      <c r="C89" s="25"/>
      <c r="D89" s="25"/>
      <c r="E89" s="25"/>
      <c r="F89" s="25"/>
      <c r="G89" s="25"/>
      <c r="H89" s="25"/>
      <c r="I89" s="25"/>
      <c r="J89" s="25"/>
      <c r="K89" s="12"/>
    </row>
    <row r="90" spans="1:11" ht="15.75" thickBot="1" x14ac:dyDescent="0.25">
      <c r="A90" s="11"/>
      <c r="B90" s="25"/>
      <c r="C90" s="25"/>
      <c r="D90" s="25"/>
      <c r="E90" s="25"/>
      <c r="F90" s="25"/>
      <c r="G90" s="25"/>
      <c r="H90" s="25"/>
      <c r="I90" s="25"/>
      <c r="J90" s="25"/>
      <c r="K90" s="12"/>
    </row>
    <row r="91" spans="1:11" ht="15.75" thickBot="1" x14ac:dyDescent="0.25">
      <c r="A91" s="11"/>
      <c r="B91" s="25"/>
      <c r="C91" s="25"/>
      <c r="D91" s="25"/>
      <c r="E91" s="25"/>
      <c r="F91" s="25"/>
      <c r="G91" s="25"/>
      <c r="H91" s="108" t="s">
        <v>20</v>
      </c>
      <c r="I91" s="115"/>
      <c r="J91" s="26"/>
      <c r="K91" s="12"/>
    </row>
    <row r="92" spans="1:11" ht="15.75" thickBot="1" x14ac:dyDescent="0.25">
      <c r="A92" s="11"/>
      <c r="B92" s="27" t="s">
        <v>3</v>
      </c>
      <c r="C92" s="27" t="s">
        <v>5</v>
      </c>
      <c r="D92" s="27" t="s">
        <v>21</v>
      </c>
      <c r="E92" s="27" t="s">
        <v>22</v>
      </c>
      <c r="F92" s="27" t="s">
        <v>23</v>
      </c>
      <c r="G92" s="25"/>
      <c r="H92" s="28" t="s">
        <v>24</v>
      </c>
      <c r="I92" s="77">
        <f>I48</f>
        <v>853.35000000000059</v>
      </c>
      <c r="J92" s="28"/>
      <c r="K92" s="12"/>
    </row>
    <row r="93" spans="1:11" ht="15.75" thickBot="1" x14ac:dyDescent="0.25">
      <c r="A93" s="11"/>
      <c r="B93" s="29">
        <f t="shared" ref="B93" si="2">B88</f>
        <v>7027.25</v>
      </c>
      <c r="C93" s="27">
        <f>SUM(F55:F87)</f>
        <v>5628.5</v>
      </c>
      <c r="D93" s="27">
        <f t="shared" ref="D93" si="3">B93+C93</f>
        <v>12655.75</v>
      </c>
      <c r="E93" s="27">
        <f t="shared" ref="E93" si="4">SUM(H55:H87)</f>
        <v>398</v>
      </c>
      <c r="F93" s="30">
        <f t="shared" ref="F93" si="5">D93-E93</f>
        <v>12257.75</v>
      </c>
      <c r="G93" s="25"/>
      <c r="H93" s="31" t="s">
        <v>25</v>
      </c>
      <c r="I93" s="31">
        <f t="shared" ref="I93" si="6">F95</f>
        <v>11949</v>
      </c>
      <c r="J93" s="31"/>
      <c r="K93" s="12"/>
    </row>
    <row r="94" spans="1:11" ht="15.75" thickBot="1" x14ac:dyDescent="0.25">
      <c r="A94" s="11"/>
      <c r="B94" s="27" t="s">
        <v>26</v>
      </c>
      <c r="C94" s="27" t="s">
        <v>27</v>
      </c>
      <c r="D94" s="27" t="s">
        <v>28</v>
      </c>
      <c r="E94" s="27" t="s">
        <v>29</v>
      </c>
      <c r="F94" s="27" t="s">
        <v>25</v>
      </c>
      <c r="G94" s="25"/>
      <c r="H94" s="31" t="s">
        <v>30</v>
      </c>
      <c r="I94" s="31">
        <f t="shared" ref="I94" si="7">I92+I93</f>
        <v>12802.35</v>
      </c>
      <c r="J94" s="31"/>
      <c r="K94" s="12"/>
    </row>
    <row r="95" spans="1:11" ht="15.75" thickBot="1" x14ac:dyDescent="0.25">
      <c r="A95" s="11"/>
      <c r="B95" s="29">
        <f t="shared" ref="B95" si="8">F93</f>
        <v>12257.75</v>
      </c>
      <c r="C95" s="32"/>
      <c r="D95" s="32"/>
      <c r="E95" s="32">
        <v>308.75</v>
      </c>
      <c r="F95" s="30">
        <f t="shared" ref="F95" si="9">B95-(C95+D95+E95)</f>
        <v>11949</v>
      </c>
      <c r="G95" s="25"/>
      <c r="H95" s="31" t="s">
        <v>31</v>
      </c>
      <c r="I95" s="33">
        <v>11800</v>
      </c>
      <c r="J95" s="33" t="s">
        <v>34</v>
      </c>
      <c r="K95" s="12"/>
    </row>
    <row r="96" spans="1:11" ht="15.75" thickBot="1" x14ac:dyDescent="0.25">
      <c r="A96" s="11"/>
      <c r="B96" s="25"/>
      <c r="C96" s="25"/>
      <c r="D96" s="25"/>
      <c r="E96" s="25"/>
      <c r="F96" s="25"/>
      <c r="G96" s="25"/>
      <c r="H96" s="34" t="s">
        <v>32</v>
      </c>
      <c r="I96" s="34">
        <f t="shared" ref="I96" si="10">I94-I95</f>
        <v>1002.3500000000004</v>
      </c>
      <c r="J96" s="35"/>
      <c r="K96" s="12"/>
    </row>
    <row r="97" spans="1:11" ht="15.75" thickBot="1" x14ac:dyDescent="0.25">
      <c r="A97" s="11"/>
      <c r="B97" s="25"/>
      <c r="C97" s="25"/>
      <c r="D97" s="25"/>
      <c r="E97" s="25"/>
      <c r="F97" s="25"/>
      <c r="G97" s="25"/>
      <c r="H97" s="27" t="s">
        <v>33</v>
      </c>
      <c r="I97" s="36">
        <f t="shared" ref="I97" si="11">I96</f>
        <v>1002.3500000000004</v>
      </c>
      <c r="J97" s="25"/>
      <c r="K97" s="12"/>
    </row>
    <row r="98" spans="1:11" ht="15.75" thickBot="1" x14ac:dyDescent="0.25">
      <c r="A98" s="37"/>
      <c r="B98" s="38"/>
      <c r="C98" s="38"/>
      <c r="D98" s="38"/>
      <c r="E98" s="38"/>
      <c r="F98" s="38"/>
      <c r="G98" s="38"/>
      <c r="H98" s="38"/>
      <c r="I98" s="38"/>
      <c r="J98" s="38"/>
      <c r="K98" s="30"/>
    </row>
    <row r="99" spans="1:11" ht="15.75" thickBot="1" x14ac:dyDescent="0.25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15.75" thickBot="1" x14ac:dyDescent="0.25">
      <c r="A100" s="4"/>
      <c r="B100" s="5"/>
      <c r="C100" s="5"/>
      <c r="D100" s="5"/>
      <c r="E100" s="5"/>
      <c r="F100" s="5"/>
      <c r="G100" s="5"/>
      <c r="H100" s="5"/>
      <c r="I100" s="5" t="s">
        <v>0</v>
      </c>
      <c r="J100" s="6" t="s">
        <v>16</v>
      </c>
      <c r="K100" s="7"/>
    </row>
    <row r="101" spans="1:11" ht="15.75" thickBot="1" x14ac:dyDescent="0.25">
      <c r="A101" s="8">
        <v>3</v>
      </c>
      <c r="B101" s="9"/>
      <c r="C101" s="9"/>
      <c r="D101" s="9"/>
      <c r="E101" s="9"/>
      <c r="F101" s="9"/>
      <c r="G101" s="9"/>
      <c r="H101" s="9"/>
      <c r="I101" s="9" t="s">
        <v>2</v>
      </c>
      <c r="J101" s="10">
        <v>44230</v>
      </c>
      <c r="K101" s="7"/>
    </row>
    <row r="102" spans="1:11" x14ac:dyDescent="0.2">
      <c r="A102" s="11"/>
      <c r="B102" s="120" t="s">
        <v>3</v>
      </c>
      <c r="C102" s="121"/>
      <c r="D102" s="120" t="s">
        <v>4</v>
      </c>
      <c r="E102" s="121"/>
      <c r="F102" s="120" t="s">
        <v>5</v>
      </c>
      <c r="G102" s="121"/>
      <c r="H102" s="120" t="s">
        <v>6</v>
      </c>
      <c r="I102" s="121"/>
      <c r="J102" s="117" t="s">
        <v>7</v>
      </c>
      <c r="K102" s="12"/>
    </row>
    <row r="103" spans="1:11" ht="15.75" thickBot="1" x14ac:dyDescent="0.25">
      <c r="A103" s="11"/>
      <c r="B103" s="13" t="s">
        <v>8</v>
      </c>
      <c r="C103" s="14" t="s">
        <v>9</v>
      </c>
      <c r="D103" s="13" t="s">
        <v>8</v>
      </c>
      <c r="E103" s="14" t="s">
        <v>9</v>
      </c>
      <c r="F103" s="13" t="s">
        <v>8</v>
      </c>
      <c r="G103" s="14" t="s">
        <v>10</v>
      </c>
      <c r="H103" s="13" t="s">
        <v>8</v>
      </c>
      <c r="I103" s="14" t="s">
        <v>10</v>
      </c>
      <c r="J103" s="118"/>
      <c r="K103" s="12"/>
    </row>
    <row r="104" spans="1:11" x14ac:dyDescent="0.2">
      <c r="A104" s="11" t="s">
        <v>12</v>
      </c>
      <c r="B104" s="15">
        <v>345</v>
      </c>
      <c r="C104" s="17">
        <v>40616</v>
      </c>
      <c r="D104" s="15"/>
      <c r="E104" s="17" t="s">
        <v>150</v>
      </c>
      <c r="F104" s="15">
        <v>132.47999999999999</v>
      </c>
      <c r="G104" s="17">
        <v>40522</v>
      </c>
      <c r="H104" s="15">
        <v>400</v>
      </c>
      <c r="I104" s="17">
        <v>633</v>
      </c>
      <c r="J104" s="18" t="s">
        <v>151</v>
      </c>
      <c r="K104" s="12"/>
    </row>
    <row r="105" spans="1:11" x14ac:dyDescent="0.2">
      <c r="A105" s="11" t="s">
        <v>12</v>
      </c>
      <c r="B105" s="8">
        <v>40</v>
      </c>
      <c r="C105" s="19">
        <f t="shared" ref="C105:C136" si="12">IF(B105&gt;0.005,C104+1,"")</f>
        <v>40617</v>
      </c>
      <c r="D105" s="8"/>
      <c r="E105" s="20" t="s">
        <v>143</v>
      </c>
      <c r="F105" s="8">
        <v>433.5</v>
      </c>
      <c r="G105" s="20">
        <v>668</v>
      </c>
      <c r="H105" s="8">
        <v>836</v>
      </c>
      <c r="I105" s="20">
        <v>633819</v>
      </c>
      <c r="J105" s="21" t="s">
        <v>144</v>
      </c>
      <c r="K105" s="12"/>
    </row>
    <row r="106" spans="1:11" x14ac:dyDescent="0.2">
      <c r="A106" s="11" t="s">
        <v>14</v>
      </c>
      <c r="B106" s="8">
        <v>391</v>
      </c>
      <c r="C106" s="19">
        <f t="shared" si="12"/>
        <v>40618</v>
      </c>
      <c r="D106" s="8" t="s">
        <v>104</v>
      </c>
      <c r="E106" s="20"/>
      <c r="F106" s="8"/>
      <c r="G106" s="20"/>
      <c r="H106" s="8"/>
      <c r="I106" s="20"/>
      <c r="J106" s="21"/>
      <c r="K106" s="12"/>
    </row>
    <row r="107" spans="1:11" x14ac:dyDescent="0.2">
      <c r="A107" s="11" t="s">
        <v>12</v>
      </c>
      <c r="B107" s="8">
        <v>11</v>
      </c>
      <c r="C107" s="19">
        <f t="shared" si="12"/>
        <v>40619</v>
      </c>
      <c r="D107" s="8"/>
      <c r="E107" s="20"/>
      <c r="F107" s="8"/>
      <c r="G107" s="20"/>
      <c r="H107" s="8"/>
      <c r="I107" s="20"/>
      <c r="J107" s="21"/>
      <c r="K107" s="12"/>
    </row>
    <row r="108" spans="1:11" x14ac:dyDescent="0.2">
      <c r="A108" s="11" t="s">
        <v>12</v>
      </c>
      <c r="B108" s="8">
        <v>750.72</v>
      </c>
      <c r="C108" s="19">
        <f t="shared" si="12"/>
        <v>40620</v>
      </c>
      <c r="D108" s="8"/>
      <c r="E108" s="20"/>
      <c r="F108" s="8"/>
      <c r="G108" s="20"/>
      <c r="H108" s="8"/>
      <c r="I108" s="20"/>
      <c r="J108" s="21"/>
      <c r="K108" s="12"/>
    </row>
    <row r="109" spans="1:11" x14ac:dyDescent="0.2">
      <c r="A109" s="11" t="s">
        <v>14</v>
      </c>
      <c r="B109" s="8">
        <v>856.75</v>
      </c>
      <c r="C109" s="19">
        <f t="shared" si="12"/>
        <v>40621</v>
      </c>
      <c r="D109" s="8" t="s">
        <v>38</v>
      </c>
      <c r="E109" s="20"/>
      <c r="F109" s="8"/>
      <c r="G109" s="20"/>
      <c r="H109" s="8"/>
      <c r="I109" s="20"/>
      <c r="J109" s="21"/>
      <c r="K109" s="12"/>
    </row>
    <row r="110" spans="1:11" x14ac:dyDescent="0.2">
      <c r="A110" s="11" t="s">
        <v>12</v>
      </c>
      <c r="B110" s="8">
        <v>7</v>
      </c>
      <c r="C110" s="19">
        <f t="shared" si="12"/>
        <v>40622</v>
      </c>
      <c r="D110" s="8"/>
      <c r="E110" s="20"/>
      <c r="F110" s="8"/>
      <c r="G110" s="20"/>
      <c r="H110" s="8"/>
      <c r="I110" s="20"/>
      <c r="J110" s="21"/>
      <c r="K110" s="12"/>
    </row>
    <row r="111" spans="1:11" x14ac:dyDescent="0.2">
      <c r="A111" s="11" t="s">
        <v>14</v>
      </c>
      <c r="B111" s="8">
        <v>4657.5</v>
      </c>
      <c r="C111" s="19">
        <f t="shared" si="12"/>
        <v>40623</v>
      </c>
      <c r="D111" s="8" t="s">
        <v>38</v>
      </c>
      <c r="E111" s="20"/>
      <c r="F111" s="8"/>
      <c r="G111" s="20"/>
      <c r="H111" s="8"/>
      <c r="I111" s="20"/>
      <c r="J111" s="21"/>
      <c r="K111" s="12"/>
    </row>
    <row r="112" spans="1:11" x14ac:dyDescent="0.2">
      <c r="A112" s="11" t="s">
        <v>12</v>
      </c>
      <c r="B112" s="8">
        <v>190</v>
      </c>
      <c r="C112" s="19">
        <f t="shared" si="12"/>
        <v>40624</v>
      </c>
      <c r="D112" s="8"/>
      <c r="E112" s="20"/>
      <c r="F112" s="8"/>
      <c r="G112" s="20"/>
      <c r="H112" s="8"/>
      <c r="I112" s="20"/>
      <c r="J112" s="21"/>
      <c r="K112" s="12"/>
    </row>
    <row r="113" spans="1:11" x14ac:dyDescent="0.2">
      <c r="A113" s="11" t="s">
        <v>12</v>
      </c>
      <c r="B113" s="8">
        <v>92</v>
      </c>
      <c r="C113" s="19">
        <f t="shared" si="12"/>
        <v>40625</v>
      </c>
      <c r="D113" s="8"/>
      <c r="E113" s="20"/>
      <c r="F113" s="8"/>
      <c r="G113" s="20"/>
      <c r="H113" s="8"/>
      <c r="I113" s="20"/>
      <c r="J113" s="21"/>
      <c r="K113" s="12"/>
    </row>
    <row r="114" spans="1:11" x14ac:dyDescent="0.2">
      <c r="A114" s="11" t="s">
        <v>12</v>
      </c>
      <c r="B114" s="8"/>
      <c r="C114" s="19" t="str">
        <f t="shared" si="12"/>
        <v/>
      </c>
      <c r="D114" s="8"/>
      <c r="E114" s="20"/>
      <c r="F114" s="8"/>
      <c r="G114" s="20"/>
      <c r="H114" s="8"/>
      <c r="I114" s="20"/>
      <c r="J114" s="21"/>
      <c r="K114" s="12"/>
    </row>
    <row r="115" spans="1:11" x14ac:dyDescent="0.2">
      <c r="A115" s="11" t="s">
        <v>12</v>
      </c>
      <c r="B115" s="8"/>
      <c r="C115" s="19" t="str">
        <f t="shared" si="12"/>
        <v/>
      </c>
      <c r="D115" s="8"/>
      <c r="E115" s="20"/>
      <c r="F115" s="8"/>
      <c r="G115" s="20"/>
      <c r="H115" s="8"/>
      <c r="I115" s="20"/>
      <c r="J115" s="21"/>
      <c r="K115" s="12"/>
    </row>
    <row r="116" spans="1:11" x14ac:dyDescent="0.2">
      <c r="A116" s="11" t="s">
        <v>12</v>
      </c>
      <c r="B116" s="8"/>
      <c r="C116" s="19" t="str">
        <f t="shared" si="12"/>
        <v/>
      </c>
      <c r="D116" s="8"/>
      <c r="E116" s="20"/>
      <c r="F116" s="8"/>
      <c r="G116" s="20"/>
      <c r="H116" s="8"/>
      <c r="I116" s="20"/>
      <c r="J116" s="21"/>
      <c r="K116" s="12"/>
    </row>
    <row r="117" spans="1:11" x14ac:dyDescent="0.2">
      <c r="A117" s="11" t="s">
        <v>12</v>
      </c>
      <c r="B117" s="8"/>
      <c r="C117" s="19" t="str">
        <f t="shared" si="12"/>
        <v/>
      </c>
      <c r="D117" s="8"/>
      <c r="E117" s="20"/>
      <c r="F117" s="8"/>
      <c r="G117" s="20"/>
      <c r="H117" s="8"/>
      <c r="I117" s="20"/>
      <c r="J117" s="21"/>
      <c r="K117" s="12"/>
    </row>
    <row r="118" spans="1:11" x14ac:dyDescent="0.2">
      <c r="A118" s="11" t="s">
        <v>12</v>
      </c>
      <c r="B118" s="8"/>
      <c r="C118" s="19" t="str">
        <f t="shared" si="12"/>
        <v/>
      </c>
      <c r="D118" s="8"/>
      <c r="E118" s="20"/>
      <c r="F118" s="8"/>
      <c r="G118" s="20"/>
      <c r="H118" s="8"/>
      <c r="I118" s="20"/>
      <c r="J118" s="21"/>
      <c r="K118" s="12"/>
    </row>
    <row r="119" spans="1:11" x14ac:dyDescent="0.2">
      <c r="A119" s="11" t="s">
        <v>12</v>
      </c>
      <c r="B119" s="8"/>
      <c r="C119" s="19" t="str">
        <f t="shared" si="12"/>
        <v/>
      </c>
      <c r="D119" s="8"/>
      <c r="E119" s="20"/>
      <c r="F119" s="8"/>
      <c r="G119" s="20"/>
      <c r="H119" s="8"/>
      <c r="I119" s="20"/>
      <c r="J119" s="21"/>
      <c r="K119" s="12"/>
    </row>
    <row r="120" spans="1:11" x14ac:dyDescent="0.2">
      <c r="A120" s="11" t="s">
        <v>12</v>
      </c>
      <c r="B120" s="8"/>
      <c r="C120" s="19" t="str">
        <f t="shared" si="12"/>
        <v/>
      </c>
      <c r="D120" s="8"/>
      <c r="E120" s="20"/>
      <c r="F120" s="8"/>
      <c r="G120" s="20"/>
      <c r="H120" s="8"/>
      <c r="I120" s="20"/>
      <c r="J120" s="21"/>
      <c r="K120" s="12"/>
    </row>
    <row r="121" spans="1:11" x14ac:dyDescent="0.2">
      <c r="A121" s="11" t="s">
        <v>12</v>
      </c>
      <c r="B121" s="8"/>
      <c r="C121" s="19" t="str">
        <f t="shared" si="12"/>
        <v/>
      </c>
      <c r="D121" s="8"/>
      <c r="E121" s="20"/>
      <c r="F121" s="8"/>
      <c r="G121" s="20"/>
      <c r="H121" s="8"/>
      <c r="I121" s="20"/>
      <c r="J121" s="21"/>
      <c r="K121" s="12"/>
    </row>
    <row r="122" spans="1:11" x14ac:dyDescent="0.2">
      <c r="A122" s="11" t="s">
        <v>12</v>
      </c>
      <c r="B122" s="8"/>
      <c r="C122" s="19" t="str">
        <f t="shared" si="12"/>
        <v/>
      </c>
      <c r="D122" s="8"/>
      <c r="E122" s="20"/>
      <c r="F122" s="8"/>
      <c r="G122" s="20"/>
      <c r="H122" s="8"/>
      <c r="I122" s="20"/>
      <c r="J122" s="21"/>
      <c r="K122" s="12"/>
    </row>
    <row r="123" spans="1:11" x14ac:dyDescent="0.2">
      <c r="A123" s="11" t="s">
        <v>12</v>
      </c>
      <c r="B123" s="8"/>
      <c r="C123" s="19" t="str">
        <f t="shared" si="12"/>
        <v/>
      </c>
      <c r="D123" s="8"/>
      <c r="E123" s="20"/>
      <c r="F123" s="8"/>
      <c r="G123" s="20"/>
      <c r="H123" s="8"/>
      <c r="I123" s="20"/>
      <c r="J123" s="21"/>
      <c r="K123" s="12"/>
    </row>
    <row r="124" spans="1:11" x14ac:dyDescent="0.2">
      <c r="A124" s="11" t="s">
        <v>12</v>
      </c>
      <c r="B124" s="8"/>
      <c r="C124" s="19" t="str">
        <f t="shared" si="12"/>
        <v/>
      </c>
      <c r="D124" s="8"/>
      <c r="E124" s="20"/>
      <c r="F124" s="8"/>
      <c r="G124" s="20"/>
      <c r="H124" s="8"/>
      <c r="I124" s="20"/>
      <c r="J124" s="21"/>
      <c r="K124" s="12"/>
    </row>
    <row r="125" spans="1:11" x14ac:dyDescent="0.2">
      <c r="A125" s="11" t="s">
        <v>12</v>
      </c>
      <c r="B125" s="8"/>
      <c r="C125" s="19" t="str">
        <f t="shared" si="12"/>
        <v/>
      </c>
      <c r="D125" s="8"/>
      <c r="E125" s="20"/>
      <c r="F125" s="8"/>
      <c r="G125" s="20"/>
      <c r="H125" s="8"/>
      <c r="I125" s="20"/>
      <c r="J125" s="21"/>
      <c r="K125" s="12"/>
    </row>
    <row r="126" spans="1:11" x14ac:dyDescent="0.2">
      <c r="A126" s="11" t="s">
        <v>12</v>
      </c>
      <c r="B126" s="8"/>
      <c r="C126" s="19" t="str">
        <f t="shared" si="12"/>
        <v/>
      </c>
      <c r="D126" s="8"/>
      <c r="E126" s="20"/>
      <c r="F126" s="8"/>
      <c r="G126" s="20"/>
      <c r="H126" s="8"/>
      <c r="I126" s="20"/>
      <c r="J126" s="21"/>
      <c r="K126" s="12"/>
    </row>
    <row r="127" spans="1:11" x14ac:dyDescent="0.2">
      <c r="A127" s="11" t="s">
        <v>12</v>
      </c>
      <c r="B127" s="8"/>
      <c r="C127" s="19" t="str">
        <f t="shared" si="12"/>
        <v/>
      </c>
      <c r="D127" s="8"/>
      <c r="E127" s="20"/>
      <c r="F127" s="8"/>
      <c r="G127" s="20"/>
      <c r="H127" s="8"/>
      <c r="I127" s="20"/>
      <c r="J127" s="21"/>
      <c r="K127" s="12"/>
    </row>
    <row r="128" spans="1:11" x14ac:dyDescent="0.2">
      <c r="A128" s="11" t="s">
        <v>12</v>
      </c>
      <c r="B128" s="8"/>
      <c r="C128" s="19" t="str">
        <f t="shared" si="12"/>
        <v/>
      </c>
      <c r="D128" s="8"/>
      <c r="E128" s="20"/>
      <c r="F128" s="8"/>
      <c r="G128" s="20"/>
      <c r="H128" s="8"/>
      <c r="I128" s="20"/>
      <c r="J128" s="21"/>
      <c r="K128" s="12"/>
    </row>
    <row r="129" spans="1:11" x14ac:dyDescent="0.2">
      <c r="A129" s="11" t="s">
        <v>12</v>
      </c>
      <c r="B129" s="8"/>
      <c r="C129" s="19" t="str">
        <f t="shared" si="12"/>
        <v/>
      </c>
      <c r="D129" s="8"/>
      <c r="E129" s="20"/>
      <c r="F129" s="8"/>
      <c r="G129" s="20"/>
      <c r="H129" s="8"/>
      <c r="I129" s="20"/>
      <c r="J129" s="21"/>
      <c r="K129" s="12"/>
    </row>
    <row r="130" spans="1:11" x14ac:dyDescent="0.2">
      <c r="A130" s="11" t="s">
        <v>12</v>
      </c>
      <c r="B130" s="8"/>
      <c r="C130" s="19" t="str">
        <f t="shared" si="12"/>
        <v/>
      </c>
      <c r="D130" s="8"/>
      <c r="E130" s="20"/>
      <c r="F130" s="8"/>
      <c r="G130" s="20"/>
      <c r="H130" s="8"/>
      <c r="I130" s="20"/>
      <c r="J130" s="21"/>
      <c r="K130" s="12"/>
    </row>
    <row r="131" spans="1:11" x14ac:dyDescent="0.2">
      <c r="A131" s="11" t="s">
        <v>12</v>
      </c>
      <c r="B131" s="8"/>
      <c r="C131" s="19" t="str">
        <f t="shared" si="12"/>
        <v/>
      </c>
      <c r="D131" s="8"/>
      <c r="E131" s="20"/>
      <c r="F131" s="8"/>
      <c r="G131" s="20"/>
      <c r="H131" s="8"/>
      <c r="I131" s="20"/>
      <c r="J131" s="21"/>
      <c r="K131" s="12"/>
    </row>
    <row r="132" spans="1:11" x14ac:dyDescent="0.2">
      <c r="A132" s="11" t="s">
        <v>12</v>
      </c>
      <c r="B132" s="8"/>
      <c r="C132" s="19" t="str">
        <f t="shared" si="12"/>
        <v/>
      </c>
      <c r="D132" s="8"/>
      <c r="E132" s="20"/>
      <c r="F132" s="8"/>
      <c r="G132" s="20"/>
      <c r="H132" s="8"/>
      <c r="I132" s="20"/>
      <c r="J132" s="21"/>
      <c r="K132" s="12"/>
    </row>
    <row r="133" spans="1:11" x14ac:dyDescent="0.2">
      <c r="A133" s="11" t="s">
        <v>12</v>
      </c>
      <c r="B133" s="8"/>
      <c r="C133" s="19" t="str">
        <f t="shared" si="12"/>
        <v/>
      </c>
      <c r="D133" s="8"/>
      <c r="E133" s="20"/>
      <c r="F133" s="8"/>
      <c r="G133" s="20"/>
      <c r="H133" s="8"/>
      <c r="I133" s="20"/>
      <c r="J133" s="21"/>
      <c r="K133" s="12"/>
    </row>
    <row r="134" spans="1:11" x14ac:dyDescent="0.2">
      <c r="A134" s="11" t="s">
        <v>12</v>
      </c>
      <c r="B134" s="8"/>
      <c r="C134" s="19" t="str">
        <f t="shared" si="12"/>
        <v/>
      </c>
      <c r="D134" s="8"/>
      <c r="E134" s="20"/>
      <c r="F134" s="8"/>
      <c r="G134" s="20"/>
      <c r="H134" s="8"/>
      <c r="I134" s="20"/>
      <c r="J134" s="21"/>
      <c r="K134" s="12"/>
    </row>
    <row r="135" spans="1:11" x14ac:dyDescent="0.2">
      <c r="A135" s="11" t="s">
        <v>12</v>
      </c>
      <c r="B135" s="8"/>
      <c r="C135" s="19" t="str">
        <f t="shared" si="12"/>
        <v/>
      </c>
      <c r="D135" s="8"/>
      <c r="E135" s="20"/>
      <c r="F135" s="8"/>
      <c r="G135" s="20"/>
      <c r="H135" s="8"/>
      <c r="I135" s="20"/>
      <c r="J135" s="21"/>
      <c r="K135" s="12"/>
    </row>
    <row r="136" spans="1:11" ht="15.75" thickBot="1" x14ac:dyDescent="0.25">
      <c r="A136" s="11" t="s">
        <v>12</v>
      </c>
      <c r="B136" s="22"/>
      <c r="C136" s="14" t="str">
        <f t="shared" si="12"/>
        <v/>
      </c>
      <c r="D136" s="22"/>
      <c r="E136" s="23"/>
      <c r="F136" s="22"/>
      <c r="G136" s="23"/>
      <c r="H136" s="22"/>
      <c r="I136" s="23"/>
      <c r="J136" s="24"/>
      <c r="K136" s="12"/>
    </row>
    <row r="137" spans="1:11" x14ac:dyDescent="0.2">
      <c r="A137" s="11"/>
      <c r="B137" s="106">
        <f>SUMIF(A104:A136,$O$6,B104:B136)</f>
        <v>1435.72</v>
      </c>
      <c r="C137" s="25"/>
      <c r="D137" s="25"/>
      <c r="E137" s="25"/>
      <c r="F137" s="25"/>
      <c r="G137" s="25"/>
      <c r="H137" s="25"/>
      <c r="I137" s="25"/>
      <c r="J137" s="25"/>
      <c r="K137" s="12"/>
    </row>
    <row r="138" spans="1:11" ht="15.75" thickBot="1" x14ac:dyDescent="0.25">
      <c r="A138" s="11"/>
      <c r="B138" s="107"/>
      <c r="C138" s="25"/>
      <c r="D138" s="25"/>
      <c r="E138" s="25"/>
      <c r="F138" s="25"/>
      <c r="G138" s="25"/>
      <c r="H138" s="25"/>
      <c r="I138" s="25"/>
      <c r="J138" s="25"/>
      <c r="K138" s="12"/>
    </row>
    <row r="139" spans="1:11" ht="15.75" thickBot="1" x14ac:dyDescent="0.25">
      <c r="A139" s="11"/>
      <c r="B139" s="25"/>
      <c r="C139" s="25"/>
      <c r="D139" s="25"/>
      <c r="E139" s="25"/>
      <c r="F139" s="25"/>
      <c r="G139" s="25"/>
      <c r="H139" s="25"/>
      <c r="I139" s="25"/>
      <c r="J139" s="25"/>
      <c r="K139" s="12"/>
    </row>
    <row r="140" spans="1:11" ht="15.75" thickBot="1" x14ac:dyDescent="0.25">
      <c r="A140" s="11"/>
      <c r="B140" s="25"/>
      <c r="C140" s="25"/>
      <c r="D140" s="25"/>
      <c r="E140" s="25"/>
      <c r="F140" s="25"/>
      <c r="G140" s="25"/>
      <c r="H140" s="108" t="s">
        <v>20</v>
      </c>
      <c r="I140" s="115"/>
      <c r="J140" s="26"/>
      <c r="K140" s="12"/>
    </row>
    <row r="141" spans="1:11" ht="15.75" thickBot="1" x14ac:dyDescent="0.25">
      <c r="A141" s="11"/>
      <c r="B141" s="27" t="s">
        <v>3</v>
      </c>
      <c r="C141" s="27" t="s">
        <v>5</v>
      </c>
      <c r="D141" s="27" t="s">
        <v>21</v>
      </c>
      <c r="E141" s="27" t="s">
        <v>22</v>
      </c>
      <c r="F141" s="27" t="s">
        <v>23</v>
      </c>
      <c r="G141" s="25"/>
      <c r="H141" s="28" t="s">
        <v>24</v>
      </c>
      <c r="I141" s="77">
        <f t="shared" ref="I141" si="13">I97</f>
        <v>1002.3500000000004</v>
      </c>
      <c r="J141" s="28"/>
      <c r="K141" s="12"/>
    </row>
    <row r="142" spans="1:11" ht="15.75" thickBot="1" x14ac:dyDescent="0.25">
      <c r="A142" s="11"/>
      <c r="B142" s="29">
        <f t="shared" ref="B142" si="14">B137</f>
        <v>1435.72</v>
      </c>
      <c r="C142" s="27">
        <f>SUM(F104:F136)</f>
        <v>565.98</v>
      </c>
      <c r="D142" s="27">
        <f t="shared" ref="D142" si="15">B142+C142</f>
        <v>2001.7</v>
      </c>
      <c r="E142" s="27">
        <f t="shared" ref="E142" si="16">SUM(H104:H136)</f>
        <v>1236</v>
      </c>
      <c r="F142" s="30">
        <f t="shared" ref="F142" si="17">D142-E142</f>
        <v>765.7</v>
      </c>
      <c r="G142" s="25"/>
      <c r="H142" s="31" t="s">
        <v>25</v>
      </c>
      <c r="I142" s="31">
        <f t="shared" ref="I142" si="18">F144</f>
        <v>-462.5</v>
      </c>
      <c r="J142" s="31"/>
      <c r="K142" s="12"/>
    </row>
    <row r="143" spans="1:11" ht="15.75" thickBot="1" x14ac:dyDescent="0.25">
      <c r="A143" s="11"/>
      <c r="B143" s="27" t="s">
        <v>26</v>
      </c>
      <c r="C143" s="27" t="s">
        <v>27</v>
      </c>
      <c r="D143" s="27" t="s">
        <v>28</v>
      </c>
      <c r="E143" s="27" t="s">
        <v>29</v>
      </c>
      <c r="F143" s="27" t="s">
        <v>25</v>
      </c>
      <c r="G143" s="25"/>
      <c r="H143" s="31" t="s">
        <v>30</v>
      </c>
      <c r="I143" s="31">
        <f t="shared" ref="I143" si="19">I141+I142</f>
        <v>539.85000000000036</v>
      </c>
      <c r="J143" s="31"/>
      <c r="K143" s="12"/>
    </row>
    <row r="144" spans="1:11" ht="15.75" thickBot="1" x14ac:dyDescent="0.25">
      <c r="A144" s="11"/>
      <c r="B144" s="29">
        <f t="shared" ref="B144" si="20">F142</f>
        <v>765.7</v>
      </c>
      <c r="C144" s="32"/>
      <c r="D144" s="32">
        <v>883.2</v>
      </c>
      <c r="E144" s="32">
        <v>345</v>
      </c>
      <c r="F144" s="30">
        <f t="shared" ref="F144" si="21">B144-(C144+D144+E144)</f>
        <v>-462.5</v>
      </c>
      <c r="G144" s="25"/>
      <c r="H144" s="31" t="s">
        <v>31</v>
      </c>
      <c r="I144" s="33"/>
      <c r="J144" s="33"/>
      <c r="K144" s="12"/>
    </row>
    <row r="145" spans="1:11" ht="15.75" thickBot="1" x14ac:dyDescent="0.25">
      <c r="A145" s="11"/>
      <c r="B145" s="25"/>
      <c r="C145" s="25"/>
      <c r="D145" s="25"/>
      <c r="E145" s="25"/>
      <c r="F145" s="25"/>
      <c r="G145" s="25"/>
      <c r="H145" s="34" t="s">
        <v>32</v>
      </c>
      <c r="I145" s="34">
        <f t="shared" ref="I145" si="22">I143-I144</f>
        <v>539.85000000000036</v>
      </c>
      <c r="J145" s="35"/>
      <c r="K145" s="12"/>
    </row>
    <row r="146" spans="1:11" ht="15.75" thickBot="1" x14ac:dyDescent="0.25">
      <c r="A146" s="11"/>
      <c r="B146" s="25"/>
      <c r="C146" s="25"/>
      <c r="D146" s="25"/>
      <c r="E146" s="25"/>
      <c r="F146" s="25"/>
      <c r="G146" s="25"/>
      <c r="H146" s="27" t="s">
        <v>33</v>
      </c>
      <c r="I146" s="36">
        <f t="shared" ref="I146" si="23">I145</f>
        <v>539.85000000000036</v>
      </c>
      <c r="J146" s="25"/>
      <c r="K146" s="12"/>
    </row>
    <row r="147" spans="1:11" ht="15.75" thickBot="1" x14ac:dyDescent="0.25">
      <c r="A147" s="37"/>
      <c r="B147" s="38"/>
      <c r="C147" s="38"/>
      <c r="D147" s="38"/>
      <c r="E147" s="38"/>
      <c r="F147" s="38"/>
      <c r="G147" s="38"/>
      <c r="H147" s="38"/>
      <c r="I147" s="38"/>
      <c r="J147" s="38"/>
      <c r="K147" s="30"/>
    </row>
    <row r="148" spans="1:11" ht="15.75" thickBot="1" x14ac:dyDescent="0.25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 ht="15.75" thickBot="1" x14ac:dyDescent="0.25">
      <c r="A149" s="4"/>
      <c r="B149" s="5"/>
      <c r="C149" s="5"/>
      <c r="D149" s="5"/>
      <c r="E149" s="5"/>
      <c r="F149" s="5"/>
      <c r="G149" s="5"/>
      <c r="H149" s="5"/>
      <c r="I149" s="5" t="s">
        <v>0</v>
      </c>
      <c r="J149" s="6" t="s">
        <v>17</v>
      </c>
      <c r="K149" s="7"/>
    </row>
    <row r="150" spans="1:11" ht="15.75" thickBot="1" x14ac:dyDescent="0.25">
      <c r="A150" s="8">
        <v>4</v>
      </c>
      <c r="B150" s="9"/>
      <c r="C150" s="9"/>
      <c r="D150" s="9"/>
      <c r="E150" s="9"/>
      <c r="F150" s="9"/>
      <c r="G150" s="9"/>
      <c r="H150" s="9"/>
      <c r="I150" s="9" t="s">
        <v>2</v>
      </c>
      <c r="J150" s="10">
        <v>44231</v>
      </c>
      <c r="K150" s="7"/>
    </row>
    <row r="151" spans="1:11" x14ac:dyDescent="0.2">
      <c r="A151" s="11"/>
      <c r="B151" s="120" t="s">
        <v>3</v>
      </c>
      <c r="C151" s="121"/>
      <c r="D151" s="120" t="s">
        <v>4</v>
      </c>
      <c r="E151" s="121"/>
      <c r="F151" s="120" t="s">
        <v>5</v>
      </c>
      <c r="G151" s="121"/>
      <c r="H151" s="120" t="s">
        <v>6</v>
      </c>
      <c r="I151" s="121"/>
      <c r="J151" s="117" t="s">
        <v>7</v>
      </c>
      <c r="K151" s="12"/>
    </row>
    <row r="152" spans="1:11" ht="15.75" thickBot="1" x14ac:dyDescent="0.25">
      <c r="A152" s="11"/>
      <c r="B152" s="13" t="s">
        <v>8</v>
      </c>
      <c r="C152" s="14" t="s">
        <v>9</v>
      </c>
      <c r="D152" s="13" t="s">
        <v>8</v>
      </c>
      <c r="E152" s="14" t="s">
        <v>9</v>
      </c>
      <c r="F152" s="13" t="s">
        <v>8</v>
      </c>
      <c r="G152" s="14" t="s">
        <v>10</v>
      </c>
      <c r="H152" s="13" t="s">
        <v>8</v>
      </c>
      <c r="I152" s="14" t="s">
        <v>10</v>
      </c>
      <c r="J152" s="118"/>
      <c r="K152" s="12"/>
    </row>
    <row r="153" spans="1:11" x14ac:dyDescent="0.2">
      <c r="A153" s="11" t="s">
        <v>12</v>
      </c>
      <c r="B153" s="15">
        <v>345</v>
      </c>
      <c r="C153" s="17">
        <v>40626</v>
      </c>
      <c r="D153" s="15"/>
      <c r="E153" s="17" t="s">
        <v>152</v>
      </c>
      <c r="F153" s="15">
        <v>213</v>
      </c>
      <c r="G153" s="17">
        <v>40584</v>
      </c>
      <c r="H153" s="15">
        <v>57</v>
      </c>
      <c r="I153" s="17">
        <v>31332</v>
      </c>
      <c r="J153" s="18" t="s">
        <v>153</v>
      </c>
      <c r="K153" s="12"/>
    </row>
    <row r="154" spans="1:11" x14ac:dyDescent="0.2">
      <c r="A154" s="11" t="s">
        <v>12</v>
      </c>
      <c r="B154" s="8">
        <v>196.65</v>
      </c>
      <c r="C154" s="19">
        <f t="shared" ref="C154:C185" si="24">IF(B154&gt;0.005,C153+1,"")</f>
        <v>40627</v>
      </c>
      <c r="D154" s="8"/>
      <c r="E154" s="17" t="s">
        <v>152</v>
      </c>
      <c r="F154" s="8">
        <v>42.55</v>
      </c>
      <c r="G154" s="20">
        <v>40599</v>
      </c>
      <c r="H154" s="8"/>
      <c r="I154" s="20"/>
      <c r="J154" s="21"/>
      <c r="K154" s="12"/>
    </row>
    <row r="155" spans="1:11" x14ac:dyDescent="0.2">
      <c r="A155" s="11" t="s">
        <v>12</v>
      </c>
      <c r="B155" s="8">
        <v>69.59</v>
      </c>
      <c r="C155" s="19">
        <f t="shared" si="24"/>
        <v>40628</v>
      </c>
      <c r="D155" s="8"/>
      <c r="E155" s="20" t="s">
        <v>154</v>
      </c>
      <c r="F155" s="8">
        <v>3381</v>
      </c>
      <c r="G155" s="20">
        <v>40565</v>
      </c>
      <c r="H155" s="8"/>
      <c r="I155" s="20"/>
      <c r="J155" s="21"/>
      <c r="K155" s="12"/>
    </row>
    <row r="156" spans="1:11" x14ac:dyDescent="0.2">
      <c r="A156" s="11" t="s">
        <v>12</v>
      </c>
      <c r="B156" s="8">
        <v>92</v>
      </c>
      <c r="C156" s="19">
        <f t="shared" si="24"/>
        <v>40629</v>
      </c>
      <c r="D156" s="8"/>
      <c r="E156" s="20" t="s">
        <v>143</v>
      </c>
      <c r="F156" s="8">
        <v>3087</v>
      </c>
      <c r="G156" s="20">
        <v>669</v>
      </c>
      <c r="H156" s="8"/>
      <c r="I156" s="20"/>
      <c r="J156" s="21"/>
      <c r="K156" s="12"/>
    </row>
    <row r="157" spans="1:11" x14ac:dyDescent="0.2">
      <c r="A157" s="11" t="s">
        <v>12</v>
      </c>
      <c r="B157" s="8">
        <v>23</v>
      </c>
      <c r="C157" s="19">
        <f t="shared" si="24"/>
        <v>40630</v>
      </c>
      <c r="D157" s="8"/>
      <c r="E157" s="20"/>
      <c r="F157" s="8"/>
      <c r="G157" s="20"/>
      <c r="H157" s="8"/>
      <c r="I157" s="20"/>
      <c r="J157" s="21"/>
      <c r="K157" s="12"/>
    </row>
    <row r="158" spans="1:11" x14ac:dyDescent="0.2">
      <c r="A158" s="11" t="s">
        <v>12</v>
      </c>
      <c r="B158" s="8">
        <v>781.66</v>
      </c>
      <c r="C158" s="19">
        <f t="shared" si="24"/>
        <v>40631</v>
      </c>
      <c r="D158" s="8"/>
      <c r="E158" s="20"/>
      <c r="F158" s="8"/>
      <c r="G158" s="20"/>
      <c r="H158" s="8"/>
      <c r="I158" s="20"/>
      <c r="J158" s="21"/>
      <c r="K158" s="12"/>
    </row>
    <row r="159" spans="1:11" x14ac:dyDescent="0.2">
      <c r="A159" s="11" t="s">
        <v>12</v>
      </c>
      <c r="B159" s="8">
        <v>148.99</v>
      </c>
      <c r="C159" s="19">
        <f t="shared" si="24"/>
        <v>40632</v>
      </c>
      <c r="D159" s="8"/>
      <c r="E159" s="20"/>
      <c r="F159" s="8"/>
      <c r="G159" s="20"/>
      <c r="H159" s="8"/>
      <c r="I159" s="20"/>
      <c r="J159" s="21"/>
      <c r="K159" s="12"/>
    </row>
    <row r="160" spans="1:11" x14ac:dyDescent="0.2">
      <c r="A160" s="11" t="s">
        <v>12</v>
      </c>
      <c r="B160" s="8">
        <v>149.5</v>
      </c>
      <c r="C160" s="19">
        <f t="shared" si="24"/>
        <v>40633</v>
      </c>
      <c r="D160" s="8"/>
      <c r="E160" s="20"/>
      <c r="F160" s="8"/>
      <c r="G160" s="20"/>
      <c r="H160" s="8"/>
      <c r="I160" s="20"/>
      <c r="J160" s="21"/>
      <c r="K160" s="12"/>
    </row>
    <row r="161" spans="1:11" x14ac:dyDescent="0.2">
      <c r="A161" s="11" t="s">
        <v>12</v>
      </c>
      <c r="B161" s="8">
        <v>59</v>
      </c>
      <c r="C161" s="19">
        <f t="shared" si="24"/>
        <v>40634</v>
      </c>
      <c r="D161" s="8"/>
      <c r="E161" s="20"/>
      <c r="F161" s="8"/>
      <c r="G161" s="20"/>
      <c r="H161" s="8"/>
      <c r="I161" s="20"/>
      <c r="J161" s="21"/>
      <c r="K161" s="12"/>
    </row>
    <row r="162" spans="1:11" x14ac:dyDescent="0.2">
      <c r="A162" s="11" t="s">
        <v>12</v>
      </c>
      <c r="B162" s="8">
        <v>202</v>
      </c>
      <c r="C162" s="19">
        <f t="shared" si="24"/>
        <v>40635</v>
      </c>
      <c r="D162" s="8"/>
      <c r="E162" s="20"/>
      <c r="F162" s="8"/>
      <c r="G162" s="20"/>
      <c r="H162" s="8"/>
      <c r="I162" s="20"/>
      <c r="J162" s="21"/>
      <c r="K162" s="12"/>
    </row>
    <row r="163" spans="1:11" x14ac:dyDescent="0.2">
      <c r="A163" s="11" t="s">
        <v>12</v>
      </c>
      <c r="B163" s="8">
        <v>109</v>
      </c>
      <c r="C163" s="19">
        <f t="shared" si="24"/>
        <v>40636</v>
      </c>
      <c r="D163" s="8"/>
      <c r="E163" s="20"/>
      <c r="F163" s="8"/>
      <c r="G163" s="20"/>
      <c r="H163" s="8"/>
      <c r="I163" s="20"/>
      <c r="J163" s="21"/>
      <c r="K163" s="12"/>
    </row>
    <row r="164" spans="1:11" x14ac:dyDescent="0.2">
      <c r="A164" s="11" t="s">
        <v>14</v>
      </c>
      <c r="B164" s="8">
        <v>586.5</v>
      </c>
      <c r="C164" s="19">
        <f t="shared" si="24"/>
        <v>40637</v>
      </c>
      <c r="D164" s="8" t="s">
        <v>38</v>
      </c>
      <c r="E164" s="20"/>
      <c r="F164" s="8"/>
      <c r="G164" s="20"/>
      <c r="H164" s="8"/>
      <c r="I164" s="20"/>
      <c r="J164" s="21"/>
      <c r="K164" s="12"/>
    </row>
    <row r="165" spans="1:11" x14ac:dyDescent="0.2">
      <c r="A165" s="11" t="s">
        <v>12</v>
      </c>
      <c r="B165" s="8">
        <v>31</v>
      </c>
      <c r="C165" s="19">
        <f t="shared" si="24"/>
        <v>40638</v>
      </c>
      <c r="D165" s="8"/>
      <c r="E165" s="20"/>
      <c r="F165" s="8"/>
      <c r="G165" s="20"/>
      <c r="H165" s="8"/>
      <c r="I165" s="20"/>
      <c r="J165" s="21"/>
      <c r="K165" s="12"/>
    </row>
    <row r="166" spans="1:11" x14ac:dyDescent="0.2">
      <c r="A166" s="11" t="s">
        <v>12</v>
      </c>
      <c r="B166" s="8">
        <v>149.5</v>
      </c>
      <c r="C166" s="19">
        <f t="shared" si="24"/>
        <v>40639</v>
      </c>
      <c r="D166" s="8"/>
      <c r="E166" s="20"/>
      <c r="F166" s="8"/>
      <c r="G166" s="20"/>
      <c r="H166" s="8"/>
      <c r="I166" s="20"/>
      <c r="J166" s="21"/>
      <c r="K166" s="12"/>
    </row>
    <row r="167" spans="1:11" x14ac:dyDescent="0.2">
      <c r="A167" s="11" t="s">
        <v>12</v>
      </c>
      <c r="B167" s="8">
        <v>8</v>
      </c>
      <c r="C167" s="19">
        <f t="shared" si="24"/>
        <v>40640</v>
      </c>
      <c r="D167" s="8"/>
      <c r="E167" s="20"/>
      <c r="F167" s="8"/>
      <c r="G167" s="20"/>
      <c r="H167" s="8"/>
      <c r="I167" s="20"/>
      <c r="J167" s="21"/>
      <c r="K167" s="12"/>
    </row>
    <row r="168" spans="1:11" x14ac:dyDescent="0.2">
      <c r="A168" s="11" t="s">
        <v>12</v>
      </c>
      <c r="B168" s="8"/>
      <c r="C168" s="19" t="str">
        <f t="shared" si="24"/>
        <v/>
      </c>
      <c r="D168" s="8"/>
      <c r="E168" s="20"/>
      <c r="F168" s="8"/>
      <c r="G168" s="20"/>
      <c r="H168" s="8"/>
      <c r="I168" s="20"/>
      <c r="J168" s="21"/>
      <c r="K168" s="12"/>
    </row>
    <row r="169" spans="1:11" x14ac:dyDescent="0.2">
      <c r="A169" s="11" t="s">
        <v>12</v>
      </c>
      <c r="B169" s="8"/>
      <c r="C169" s="19" t="str">
        <f t="shared" si="24"/>
        <v/>
      </c>
      <c r="D169" s="8"/>
      <c r="E169" s="20"/>
      <c r="F169" s="8"/>
      <c r="G169" s="20"/>
      <c r="H169" s="8"/>
      <c r="I169" s="20"/>
      <c r="J169" s="21"/>
      <c r="K169" s="12"/>
    </row>
    <row r="170" spans="1:11" x14ac:dyDescent="0.2">
      <c r="A170" s="11" t="s">
        <v>12</v>
      </c>
      <c r="B170" s="8"/>
      <c r="C170" s="19" t="str">
        <f t="shared" si="24"/>
        <v/>
      </c>
      <c r="D170" s="8"/>
      <c r="E170" s="20"/>
      <c r="F170" s="8"/>
      <c r="G170" s="20"/>
      <c r="H170" s="8"/>
      <c r="I170" s="20"/>
      <c r="J170" s="21"/>
      <c r="K170" s="12"/>
    </row>
    <row r="171" spans="1:11" x14ac:dyDescent="0.2">
      <c r="A171" s="11" t="s">
        <v>12</v>
      </c>
      <c r="B171" s="8"/>
      <c r="C171" s="19" t="str">
        <f t="shared" si="24"/>
        <v/>
      </c>
      <c r="D171" s="8"/>
      <c r="E171" s="20"/>
      <c r="F171" s="8"/>
      <c r="G171" s="20"/>
      <c r="H171" s="8"/>
      <c r="I171" s="20"/>
      <c r="J171" s="21"/>
      <c r="K171" s="12"/>
    </row>
    <row r="172" spans="1:11" x14ac:dyDescent="0.2">
      <c r="A172" s="11" t="s">
        <v>12</v>
      </c>
      <c r="B172" s="8"/>
      <c r="C172" s="19" t="str">
        <f t="shared" si="24"/>
        <v/>
      </c>
      <c r="D172" s="8"/>
      <c r="E172" s="20"/>
      <c r="F172" s="8"/>
      <c r="G172" s="20"/>
      <c r="H172" s="8"/>
      <c r="I172" s="20"/>
      <c r="J172" s="21"/>
      <c r="K172" s="12"/>
    </row>
    <row r="173" spans="1:11" x14ac:dyDescent="0.2">
      <c r="A173" s="11" t="s">
        <v>12</v>
      </c>
      <c r="B173" s="8"/>
      <c r="C173" s="19" t="str">
        <f t="shared" si="24"/>
        <v/>
      </c>
      <c r="D173" s="8"/>
      <c r="E173" s="20"/>
      <c r="F173" s="8"/>
      <c r="G173" s="20"/>
      <c r="H173" s="8"/>
      <c r="I173" s="20"/>
      <c r="J173" s="21"/>
      <c r="K173" s="12"/>
    </row>
    <row r="174" spans="1:11" x14ac:dyDescent="0.2">
      <c r="A174" s="11" t="s">
        <v>12</v>
      </c>
      <c r="B174" s="8"/>
      <c r="C174" s="19" t="str">
        <f t="shared" si="24"/>
        <v/>
      </c>
      <c r="D174" s="8"/>
      <c r="E174" s="20"/>
      <c r="F174" s="8"/>
      <c r="G174" s="20"/>
      <c r="H174" s="8"/>
      <c r="I174" s="20"/>
      <c r="J174" s="21"/>
      <c r="K174" s="12"/>
    </row>
    <row r="175" spans="1:11" x14ac:dyDescent="0.2">
      <c r="A175" s="11" t="s">
        <v>12</v>
      </c>
      <c r="B175" s="8"/>
      <c r="C175" s="19" t="str">
        <f t="shared" si="24"/>
        <v/>
      </c>
      <c r="D175" s="8"/>
      <c r="E175" s="20"/>
      <c r="F175" s="8"/>
      <c r="G175" s="20"/>
      <c r="H175" s="8"/>
      <c r="I175" s="20"/>
      <c r="J175" s="21"/>
      <c r="K175" s="12"/>
    </row>
    <row r="176" spans="1:11" x14ac:dyDescent="0.2">
      <c r="A176" s="11" t="s">
        <v>12</v>
      </c>
      <c r="B176" s="8"/>
      <c r="C176" s="19" t="str">
        <f t="shared" si="24"/>
        <v/>
      </c>
      <c r="D176" s="8"/>
      <c r="E176" s="20"/>
      <c r="F176" s="8"/>
      <c r="G176" s="20"/>
      <c r="H176" s="8"/>
      <c r="I176" s="20"/>
      <c r="J176" s="21"/>
      <c r="K176" s="12"/>
    </row>
    <row r="177" spans="1:11" x14ac:dyDescent="0.2">
      <c r="A177" s="11" t="s">
        <v>12</v>
      </c>
      <c r="B177" s="8"/>
      <c r="C177" s="19" t="str">
        <f t="shared" si="24"/>
        <v/>
      </c>
      <c r="D177" s="8"/>
      <c r="E177" s="20"/>
      <c r="F177" s="8"/>
      <c r="G177" s="20"/>
      <c r="H177" s="8"/>
      <c r="I177" s="20"/>
      <c r="J177" s="21"/>
      <c r="K177" s="12"/>
    </row>
    <row r="178" spans="1:11" x14ac:dyDescent="0.2">
      <c r="A178" s="11" t="s">
        <v>12</v>
      </c>
      <c r="B178" s="8"/>
      <c r="C178" s="19" t="str">
        <f t="shared" si="24"/>
        <v/>
      </c>
      <c r="D178" s="8"/>
      <c r="E178" s="20"/>
      <c r="F178" s="8"/>
      <c r="G178" s="20"/>
      <c r="H178" s="8"/>
      <c r="I178" s="20"/>
      <c r="J178" s="21"/>
      <c r="K178" s="12"/>
    </row>
    <row r="179" spans="1:11" x14ac:dyDescent="0.2">
      <c r="A179" s="11" t="s">
        <v>12</v>
      </c>
      <c r="B179" s="8"/>
      <c r="C179" s="19" t="str">
        <f t="shared" si="24"/>
        <v/>
      </c>
      <c r="D179" s="8"/>
      <c r="E179" s="20"/>
      <c r="F179" s="8"/>
      <c r="G179" s="20"/>
      <c r="H179" s="8"/>
      <c r="I179" s="20"/>
      <c r="J179" s="21"/>
      <c r="K179" s="12"/>
    </row>
    <row r="180" spans="1:11" x14ac:dyDescent="0.2">
      <c r="A180" s="11" t="s">
        <v>12</v>
      </c>
      <c r="B180" s="8"/>
      <c r="C180" s="19" t="str">
        <f t="shared" si="24"/>
        <v/>
      </c>
      <c r="D180" s="8"/>
      <c r="E180" s="20"/>
      <c r="F180" s="8"/>
      <c r="G180" s="20"/>
      <c r="H180" s="8"/>
      <c r="I180" s="20"/>
      <c r="J180" s="21"/>
      <c r="K180" s="12"/>
    </row>
    <row r="181" spans="1:11" x14ac:dyDescent="0.2">
      <c r="A181" s="11" t="s">
        <v>12</v>
      </c>
      <c r="B181" s="8"/>
      <c r="C181" s="19" t="str">
        <f t="shared" si="24"/>
        <v/>
      </c>
      <c r="D181" s="8"/>
      <c r="E181" s="20"/>
      <c r="F181" s="8"/>
      <c r="G181" s="20"/>
      <c r="H181" s="8"/>
      <c r="I181" s="20"/>
      <c r="J181" s="21"/>
      <c r="K181" s="12"/>
    </row>
    <row r="182" spans="1:11" x14ac:dyDescent="0.2">
      <c r="A182" s="11" t="s">
        <v>12</v>
      </c>
      <c r="B182" s="8"/>
      <c r="C182" s="19" t="str">
        <f t="shared" si="24"/>
        <v/>
      </c>
      <c r="D182" s="8"/>
      <c r="E182" s="20"/>
      <c r="F182" s="8"/>
      <c r="G182" s="20"/>
      <c r="H182" s="8"/>
      <c r="I182" s="20"/>
      <c r="J182" s="21"/>
      <c r="K182" s="12"/>
    </row>
    <row r="183" spans="1:11" x14ac:dyDescent="0.2">
      <c r="A183" s="11" t="s">
        <v>12</v>
      </c>
      <c r="B183" s="8"/>
      <c r="C183" s="19" t="str">
        <f t="shared" si="24"/>
        <v/>
      </c>
      <c r="D183" s="8"/>
      <c r="E183" s="20"/>
      <c r="F183" s="8"/>
      <c r="G183" s="20"/>
      <c r="H183" s="8"/>
      <c r="I183" s="20"/>
      <c r="J183" s="21"/>
      <c r="K183" s="12"/>
    </row>
    <row r="184" spans="1:11" x14ac:dyDescent="0.2">
      <c r="A184" s="11" t="s">
        <v>12</v>
      </c>
      <c r="B184" s="8"/>
      <c r="C184" s="19" t="str">
        <f t="shared" si="24"/>
        <v/>
      </c>
      <c r="D184" s="8"/>
      <c r="E184" s="20"/>
      <c r="F184" s="8"/>
      <c r="G184" s="20"/>
      <c r="H184" s="8"/>
      <c r="I184" s="20"/>
      <c r="J184" s="21"/>
      <c r="K184" s="12"/>
    </row>
    <row r="185" spans="1:11" ht="15.75" thickBot="1" x14ac:dyDescent="0.25">
      <c r="A185" s="11" t="s">
        <v>12</v>
      </c>
      <c r="B185" s="22"/>
      <c r="C185" s="14" t="str">
        <f t="shared" si="24"/>
        <v/>
      </c>
      <c r="D185" s="22"/>
      <c r="E185" s="23"/>
      <c r="F185" s="22"/>
      <c r="G185" s="23"/>
      <c r="H185" s="22"/>
      <c r="I185" s="23"/>
      <c r="J185" s="24"/>
      <c r="K185" s="12"/>
    </row>
    <row r="186" spans="1:11" x14ac:dyDescent="0.2">
      <c r="A186" s="11"/>
      <c r="B186" s="106">
        <f>SUMIF(A153:A185,$O$6,B153:B185)</f>
        <v>2364.8900000000003</v>
      </c>
      <c r="C186" s="25"/>
      <c r="D186" s="25"/>
      <c r="E186" s="25"/>
      <c r="F186" s="25"/>
      <c r="G186" s="25"/>
      <c r="H186" s="25"/>
      <c r="I186" s="25"/>
      <c r="J186" s="25"/>
      <c r="K186" s="12"/>
    </row>
    <row r="187" spans="1:11" ht="15.75" thickBot="1" x14ac:dyDescent="0.25">
      <c r="A187" s="11"/>
      <c r="B187" s="107"/>
      <c r="C187" s="25"/>
      <c r="D187" s="25"/>
      <c r="E187" s="25"/>
      <c r="F187" s="25"/>
      <c r="G187" s="25"/>
      <c r="H187" s="25"/>
      <c r="I187" s="25"/>
      <c r="J187" s="25"/>
      <c r="K187" s="12"/>
    </row>
    <row r="188" spans="1:11" ht="15.75" thickBot="1" x14ac:dyDescent="0.25">
      <c r="A188" s="11"/>
      <c r="B188" s="25"/>
      <c r="C188" s="25"/>
      <c r="D188" s="25"/>
      <c r="E188" s="25"/>
      <c r="F188" s="25"/>
      <c r="G188" s="25"/>
      <c r="H188" s="25"/>
      <c r="I188" s="25"/>
      <c r="J188" s="25"/>
      <c r="K188" s="12"/>
    </row>
    <row r="189" spans="1:11" ht="15.75" thickBot="1" x14ac:dyDescent="0.25">
      <c r="A189" s="11"/>
      <c r="B189" s="25"/>
      <c r="C189" s="25"/>
      <c r="D189" s="25"/>
      <c r="E189" s="25"/>
      <c r="F189" s="25"/>
      <c r="G189" s="25"/>
      <c r="H189" s="108" t="s">
        <v>20</v>
      </c>
      <c r="I189" s="115"/>
      <c r="J189" s="26"/>
      <c r="K189" s="12"/>
    </row>
    <row r="190" spans="1:11" ht="15.75" thickBot="1" x14ac:dyDescent="0.25">
      <c r="A190" s="11"/>
      <c r="B190" s="27" t="s">
        <v>3</v>
      </c>
      <c r="C190" s="27" t="s">
        <v>5</v>
      </c>
      <c r="D190" s="27" t="s">
        <v>21</v>
      </c>
      <c r="E190" s="27" t="s">
        <v>22</v>
      </c>
      <c r="F190" s="27" t="s">
        <v>23</v>
      </c>
      <c r="G190" s="25"/>
      <c r="H190" s="28" t="s">
        <v>24</v>
      </c>
      <c r="I190" s="77">
        <f t="shared" ref="I190:I239" si="25">I146</f>
        <v>539.85000000000036</v>
      </c>
      <c r="J190" s="28"/>
      <c r="K190" s="12"/>
    </row>
    <row r="191" spans="1:11" ht="15.75" thickBot="1" x14ac:dyDescent="0.25">
      <c r="A191" s="11"/>
      <c r="B191" s="29">
        <f t="shared" ref="B191:B240" si="26">B186</f>
        <v>2364.8900000000003</v>
      </c>
      <c r="C191" s="27">
        <f t="shared" ref="C191" si="27">SUM(F153:F185)</f>
        <v>6723.55</v>
      </c>
      <c r="D191" s="27">
        <f t="shared" ref="D191" si="28">B191+C191</f>
        <v>9088.44</v>
      </c>
      <c r="E191" s="27">
        <f t="shared" ref="E191" si="29">SUM(H153:H185)</f>
        <v>57</v>
      </c>
      <c r="F191" s="30">
        <f t="shared" ref="F191" si="30">D191-E191</f>
        <v>9031.44</v>
      </c>
      <c r="G191" s="25"/>
      <c r="H191" s="31" t="s">
        <v>25</v>
      </c>
      <c r="I191" s="31">
        <f t="shared" ref="I191" si="31">F193</f>
        <v>7812.14</v>
      </c>
      <c r="J191" s="31"/>
      <c r="K191" s="12"/>
    </row>
    <row r="192" spans="1:11" ht="15.75" thickBot="1" x14ac:dyDescent="0.25">
      <c r="A192" s="11"/>
      <c r="B192" s="27" t="s">
        <v>26</v>
      </c>
      <c r="C192" s="27" t="s">
        <v>27</v>
      </c>
      <c r="D192" s="27" t="s">
        <v>28</v>
      </c>
      <c r="E192" s="27" t="s">
        <v>29</v>
      </c>
      <c r="F192" s="27" t="s">
        <v>25</v>
      </c>
      <c r="G192" s="25"/>
      <c r="H192" s="31" t="s">
        <v>30</v>
      </c>
      <c r="I192" s="31">
        <f t="shared" ref="I192:I241" si="32">I190+I191</f>
        <v>8351.9900000000016</v>
      </c>
      <c r="J192" s="31"/>
      <c r="K192" s="12"/>
    </row>
    <row r="193" spans="1:11" ht="15.75" thickBot="1" x14ac:dyDescent="0.25">
      <c r="A193" s="11"/>
      <c r="B193" s="29">
        <f t="shared" ref="B193" si="33">F191</f>
        <v>9031.44</v>
      </c>
      <c r="C193" s="32"/>
      <c r="D193" s="32"/>
      <c r="E193" s="32">
        <v>1219.3</v>
      </c>
      <c r="F193" s="30">
        <f t="shared" ref="F193" si="34">B193-(C193+D193+E193)</f>
        <v>7812.14</v>
      </c>
      <c r="G193" s="25"/>
      <c r="H193" s="31" t="s">
        <v>31</v>
      </c>
      <c r="I193" s="33">
        <v>7850</v>
      </c>
      <c r="J193" s="33" t="s">
        <v>36</v>
      </c>
      <c r="K193" s="12"/>
    </row>
    <row r="194" spans="1:11" ht="15.75" thickBot="1" x14ac:dyDescent="0.25">
      <c r="A194" s="11"/>
      <c r="B194" s="25"/>
      <c r="C194" s="25"/>
      <c r="D194" s="25"/>
      <c r="E194" s="25"/>
      <c r="F194" s="25"/>
      <c r="G194" s="25"/>
      <c r="H194" s="34" t="s">
        <v>32</v>
      </c>
      <c r="I194" s="34">
        <f t="shared" ref="I194:I243" si="35">I192-I193</f>
        <v>501.9900000000016</v>
      </c>
      <c r="J194" s="35"/>
      <c r="K194" s="12"/>
    </row>
    <row r="195" spans="1:11" ht="15.75" thickBot="1" x14ac:dyDescent="0.25">
      <c r="A195" s="11"/>
      <c r="B195" s="25"/>
      <c r="C195" s="25"/>
      <c r="D195" s="25"/>
      <c r="E195" s="25"/>
      <c r="F195" s="25"/>
      <c r="G195" s="25"/>
      <c r="H195" s="27" t="s">
        <v>33</v>
      </c>
      <c r="I195" s="36">
        <f t="shared" ref="I195:I244" si="36">I194</f>
        <v>501.9900000000016</v>
      </c>
      <c r="J195" s="25"/>
      <c r="K195" s="12"/>
    </row>
    <row r="196" spans="1:11" ht="15.75" thickBot="1" x14ac:dyDescent="0.25">
      <c r="A196" s="37"/>
      <c r="B196" s="38"/>
      <c r="C196" s="38"/>
      <c r="D196" s="38"/>
      <c r="E196" s="38"/>
      <c r="F196" s="38"/>
      <c r="G196" s="38"/>
      <c r="H196" s="38"/>
      <c r="I196" s="38"/>
      <c r="J196" s="38"/>
      <c r="K196" s="30"/>
    </row>
    <row r="197" spans="1:11" ht="15.75" thickBot="1" x14ac:dyDescent="0.25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 ht="15.75" thickBot="1" x14ac:dyDescent="0.25">
      <c r="A198" s="4"/>
      <c r="B198" s="5"/>
      <c r="C198" s="5"/>
      <c r="D198" s="5"/>
      <c r="E198" s="5"/>
      <c r="F198" s="5"/>
      <c r="G198" s="5"/>
      <c r="H198" s="5"/>
      <c r="I198" s="5" t="s">
        <v>0</v>
      </c>
      <c r="J198" s="6" t="s">
        <v>1</v>
      </c>
      <c r="K198" s="7"/>
    </row>
    <row r="199" spans="1:11" ht="15.75" thickBot="1" x14ac:dyDescent="0.25">
      <c r="A199" s="8">
        <v>5</v>
      </c>
      <c r="B199" s="9"/>
      <c r="C199" s="9"/>
      <c r="D199" s="9"/>
      <c r="E199" s="9"/>
      <c r="F199" s="9"/>
      <c r="G199" s="9"/>
      <c r="H199" s="9"/>
      <c r="I199" s="9" t="s">
        <v>2</v>
      </c>
      <c r="J199" s="10">
        <v>44233</v>
      </c>
      <c r="K199" s="7"/>
    </row>
    <row r="200" spans="1:11" x14ac:dyDescent="0.2">
      <c r="A200" s="11"/>
      <c r="B200" s="120" t="s">
        <v>3</v>
      </c>
      <c r="C200" s="121"/>
      <c r="D200" s="120" t="s">
        <v>4</v>
      </c>
      <c r="E200" s="121"/>
      <c r="F200" s="120" t="s">
        <v>5</v>
      </c>
      <c r="G200" s="121"/>
      <c r="H200" s="120" t="s">
        <v>6</v>
      </c>
      <c r="I200" s="121"/>
      <c r="J200" s="117" t="s">
        <v>7</v>
      </c>
      <c r="K200" s="12"/>
    </row>
    <row r="201" spans="1:11" ht="15.75" thickBot="1" x14ac:dyDescent="0.25">
      <c r="A201" s="11"/>
      <c r="B201" s="13" t="s">
        <v>8</v>
      </c>
      <c r="C201" s="14" t="s">
        <v>9</v>
      </c>
      <c r="D201" s="13" t="s">
        <v>8</v>
      </c>
      <c r="E201" s="14" t="s">
        <v>9</v>
      </c>
      <c r="F201" s="13" t="s">
        <v>8</v>
      </c>
      <c r="G201" s="14" t="s">
        <v>10</v>
      </c>
      <c r="H201" s="13" t="s">
        <v>8</v>
      </c>
      <c r="I201" s="14" t="s">
        <v>10</v>
      </c>
      <c r="J201" s="118"/>
      <c r="K201" s="12"/>
    </row>
    <row r="202" spans="1:11" x14ac:dyDescent="0.2">
      <c r="A202" s="11" t="s">
        <v>12</v>
      </c>
      <c r="B202" s="15">
        <v>58.36</v>
      </c>
      <c r="C202" s="17">
        <v>40641</v>
      </c>
      <c r="D202" s="15"/>
      <c r="E202" s="17" t="s">
        <v>143</v>
      </c>
      <c r="F202" s="15">
        <v>787</v>
      </c>
      <c r="G202" s="17">
        <v>670</v>
      </c>
      <c r="H202" s="15">
        <v>57</v>
      </c>
      <c r="I202" s="17">
        <v>1640</v>
      </c>
      <c r="J202" s="18" t="s">
        <v>155</v>
      </c>
      <c r="K202" s="12"/>
    </row>
    <row r="203" spans="1:11" x14ac:dyDescent="0.2">
      <c r="A203" s="11" t="s">
        <v>12</v>
      </c>
      <c r="B203" s="8">
        <v>143</v>
      </c>
      <c r="C203" s="19">
        <f t="shared" ref="C203:C234" si="37">IF(B203&gt;0.005,C202+1,"")</f>
        <v>40642</v>
      </c>
      <c r="D203" s="8"/>
      <c r="E203" s="20" t="s">
        <v>156</v>
      </c>
      <c r="F203" s="8">
        <v>257</v>
      </c>
      <c r="G203" s="20">
        <v>40643</v>
      </c>
      <c r="H203" s="8">
        <v>1821.6</v>
      </c>
      <c r="I203" s="20">
        <v>40123</v>
      </c>
      <c r="J203" s="21" t="s">
        <v>157</v>
      </c>
      <c r="K203" s="12"/>
    </row>
    <row r="204" spans="1:11" x14ac:dyDescent="0.2">
      <c r="A204" s="11" t="s">
        <v>14</v>
      </c>
      <c r="B204" s="8">
        <v>728</v>
      </c>
      <c r="C204" s="19">
        <f t="shared" si="37"/>
        <v>40643</v>
      </c>
      <c r="D204" s="8" t="s">
        <v>158</v>
      </c>
      <c r="E204" s="20"/>
      <c r="F204" s="8"/>
      <c r="G204" s="20"/>
      <c r="H204" s="8"/>
      <c r="I204" s="20"/>
      <c r="J204" s="21"/>
      <c r="K204" s="12"/>
    </row>
    <row r="205" spans="1:11" x14ac:dyDescent="0.2">
      <c r="A205" s="11" t="s">
        <v>14</v>
      </c>
      <c r="B205" s="8">
        <v>509.43</v>
      </c>
      <c r="C205" s="19">
        <f t="shared" si="37"/>
        <v>40644</v>
      </c>
      <c r="D205" s="8" t="s">
        <v>159</v>
      </c>
      <c r="E205" s="20"/>
      <c r="F205" s="8"/>
      <c r="G205" s="20"/>
      <c r="H205" s="8"/>
      <c r="I205" s="20"/>
      <c r="J205" s="21"/>
      <c r="K205" s="12"/>
    </row>
    <row r="206" spans="1:11" x14ac:dyDescent="0.2">
      <c r="A206" s="11" t="s">
        <v>12</v>
      </c>
      <c r="B206" s="8">
        <v>172</v>
      </c>
      <c r="C206" s="19">
        <f t="shared" si="37"/>
        <v>40645</v>
      </c>
      <c r="D206" s="8"/>
      <c r="E206" s="20"/>
      <c r="F206" s="8"/>
      <c r="G206" s="20"/>
      <c r="H206" s="8"/>
      <c r="I206" s="20"/>
      <c r="J206" s="21"/>
      <c r="K206" s="12"/>
    </row>
    <row r="207" spans="1:11" x14ac:dyDescent="0.2">
      <c r="A207" s="11" t="s">
        <v>14</v>
      </c>
      <c r="B207" s="8">
        <v>831</v>
      </c>
      <c r="C207" s="19">
        <f t="shared" si="37"/>
        <v>40646</v>
      </c>
      <c r="D207" s="8" t="s">
        <v>160</v>
      </c>
      <c r="E207" s="20"/>
      <c r="F207" s="8"/>
      <c r="G207" s="20"/>
      <c r="H207" s="8"/>
      <c r="I207" s="20"/>
      <c r="J207" s="21"/>
      <c r="K207" s="12"/>
    </row>
    <row r="208" spans="1:11" x14ac:dyDescent="0.2">
      <c r="A208" s="11" t="s">
        <v>12</v>
      </c>
      <c r="B208" s="8">
        <v>169</v>
      </c>
      <c r="C208" s="19">
        <f t="shared" si="37"/>
        <v>40647</v>
      </c>
      <c r="D208" s="8"/>
      <c r="E208" s="20"/>
      <c r="F208" s="8"/>
      <c r="G208" s="20"/>
      <c r="H208" s="8"/>
      <c r="I208" s="20"/>
      <c r="J208" s="21"/>
      <c r="K208" s="12"/>
    </row>
    <row r="209" spans="1:11" x14ac:dyDescent="0.2">
      <c r="A209" s="11" t="s">
        <v>14</v>
      </c>
      <c r="B209" s="8">
        <v>69</v>
      </c>
      <c r="C209" s="19">
        <f t="shared" si="37"/>
        <v>40648</v>
      </c>
      <c r="D209" s="8" t="s">
        <v>104</v>
      </c>
      <c r="E209" s="20"/>
      <c r="F209" s="8"/>
      <c r="G209" s="20"/>
      <c r="H209" s="8"/>
      <c r="I209" s="20"/>
      <c r="J209" s="21"/>
      <c r="K209" s="12"/>
    </row>
    <row r="210" spans="1:11" x14ac:dyDescent="0.2">
      <c r="A210" s="11" t="s">
        <v>12</v>
      </c>
      <c r="B210" s="8">
        <v>323</v>
      </c>
      <c r="C210" s="19">
        <f t="shared" si="37"/>
        <v>40649</v>
      </c>
      <c r="D210" s="8"/>
      <c r="E210" s="20"/>
      <c r="F210" s="8"/>
      <c r="G210" s="20"/>
      <c r="H210" s="8"/>
      <c r="I210" s="20"/>
      <c r="J210" s="21"/>
      <c r="K210" s="12"/>
    </row>
    <row r="211" spans="1:11" x14ac:dyDescent="0.2">
      <c r="A211" s="11" t="s">
        <v>12</v>
      </c>
      <c r="B211" s="8">
        <v>852</v>
      </c>
      <c r="C211" s="19">
        <f t="shared" si="37"/>
        <v>40650</v>
      </c>
      <c r="D211" s="8"/>
      <c r="E211" s="20"/>
      <c r="F211" s="8"/>
      <c r="G211" s="20"/>
      <c r="H211" s="8"/>
      <c r="I211" s="20"/>
      <c r="J211" s="21"/>
      <c r="K211" s="12"/>
    </row>
    <row r="212" spans="1:11" x14ac:dyDescent="0.2">
      <c r="A212" s="11" t="s">
        <v>12</v>
      </c>
      <c r="B212" s="8">
        <v>20</v>
      </c>
      <c r="C212" s="19">
        <f t="shared" si="37"/>
        <v>40651</v>
      </c>
      <c r="D212" s="8"/>
      <c r="E212" s="20"/>
      <c r="F212" s="8"/>
      <c r="G212" s="20"/>
      <c r="H212" s="8"/>
      <c r="I212" s="20"/>
      <c r="J212" s="21"/>
      <c r="K212" s="12"/>
    </row>
    <row r="213" spans="1:11" x14ac:dyDescent="0.2">
      <c r="A213" s="11" t="s">
        <v>12</v>
      </c>
      <c r="B213" s="8"/>
      <c r="C213" s="19" t="str">
        <f t="shared" si="37"/>
        <v/>
      </c>
      <c r="D213" s="8"/>
      <c r="E213" s="20"/>
      <c r="F213" s="8"/>
      <c r="G213" s="20"/>
      <c r="H213" s="8"/>
      <c r="I213" s="20"/>
      <c r="J213" s="21"/>
      <c r="K213" s="12"/>
    </row>
    <row r="214" spans="1:11" x14ac:dyDescent="0.2">
      <c r="A214" s="11" t="s">
        <v>12</v>
      </c>
      <c r="B214" s="8"/>
      <c r="C214" s="19" t="str">
        <f t="shared" si="37"/>
        <v/>
      </c>
      <c r="D214" s="8"/>
      <c r="E214" s="20"/>
      <c r="F214" s="8"/>
      <c r="G214" s="20"/>
      <c r="H214" s="8"/>
      <c r="I214" s="20"/>
      <c r="J214" s="21"/>
      <c r="K214" s="12"/>
    </row>
    <row r="215" spans="1:11" x14ac:dyDescent="0.2">
      <c r="A215" s="11" t="s">
        <v>12</v>
      </c>
      <c r="B215" s="8"/>
      <c r="C215" s="19" t="str">
        <f t="shared" si="37"/>
        <v/>
      </c>
      <c r="D215" s="8"/>
      <c r="E215" s="20"/>
      <c r="F215" s="8"/>
      <c r="G215" s="20"/>
      <c r="H215" s="8"/>
      <c r="I215" s="20"/>
      <c r="J215" s="21"/>
      <c r="K215" s="12"/>
    </row>
    <row r="216" spans="1:11" x14ac:dyDescent="0.2">
      <c r="A216" s="11" t="s">
        <v>12</v>
      </c>
      <c r="B216" s="8"/>
      <c r="C216" s="19" t="str">
        <f t="shared" si="37"/>
        <v/>
      </c>
      <c r="D216" s="8"/>
      <c r="E216" s="20"/>
      <c r="F216" s="8"/>
      <c r="G216" s="20"/>
      <c r="H216" s="8"/>
      <c r="I216" s="20"/>
      <c r="J216" s="21"/>
      <c r="K216" s="12"/>
    </row>
    <row r="217" spans="1:11" x14ac:dyDescent="0.2">
      <c r="A217" s="11" t="s">
        <v>12</v>
      </c>
      <c r="B217" s="8"/>
      <c r="C217" s="19" t="str">
        <f t="shared" si="37"/>
        <v/>
      </c>
      <c r="D217" s="8"/>
      <c r="E217" s="20"/>
      <c r="F217" s="8"/>
      <c r="G217" s="20"/>
      <c r="H217" s="8"/>
      <c r="I217" s="20"/>
      <c r="J217" s="21"/>
      <c r="K217" s="12"/>
    </row>
    <row r="218" spans="1:11" x14ac:dyDescent="0.2">
      <c r="A218" s="11" t="s">
        <v>12</v>
      </c>
      <c r="B218" s="8"/>
      <c r="C218" s="19" t="str">
        <f t="shared" si="37"/>
        <v/>
      </c>
      <c r="D218" s="8"/>
      <c r="E218" s="20"/>
      <c r="F218" s="8"/>
      <c r="G218" s="20"/>
      <c r="H218" s="8"/>
      <c r="I218" s="20"/>
      <c r="J218" s="21"/>
      <c r="K218" s="12"/>
    </row>
    <row r="219" spans="1:11" x14ac:dyDescent="0.2">
      <c r="A219" s="11" t="s">
        <v>12</v>
      </c>
      <c r="B219" s="8"/>
      <c r="C219" s="19" t="str">
        <f t="shared" si="37"/>
        <v/>
      </c>
      <c r="D219" s="8"/>
      <c r="E219" s="20"/>
      <c r="F219" s="8"/>
      <c r="G219" s="20"/>
      <c r="H219" s="8"/>
      <c r="I219" s="20"/>
      <c r="J219" s="21"/>
      <c r="K219" s="12"/>
    </row>
    <row r="220" spans="1:11" x14ac:dyDescent="0.2">
      <c r="A220" s="11" t="s">
        <v>12</v>
      </c>
      <c r="B220" s="8"/>
      <c r="C220" s="19" t="str">
        <f t="shared" si="37"/>
        <v/>
      </c>
      <c r="D220" s="8"/>
      <c r="E220" s="20"/>
      <c r="F220" s="8"/>
      <c r="G220" s="20"/>
      <c r="H220" s="8"/>
      <c r="I220" s="20"/>
      <c r="J220" s="21"/>
      <c r="K220" s="12"/>
    </row>
    <row r="221" spans="1:11" x14ac:dyDescent="0.2">
      <c r="A221" s="11" t="s">
        <v>12</v>
      </c>
      <c r="B221" s="8"/>
      <c r="C221" s="19" t="str">
        <f t="shared" si="37"/>
        <v/>
      </c>
      <c r="D221" s="8"/>
      <c r="E221" s="20"/>
      <c r="F221" s="8"/>
      <c r="G221" s="20"/>
      <c r="H221" s="8"/>
      <c r="I221" s="20"/>
      <c r="J221" s="21"/>
      <c r="K221" s="12"/>
    </row>
    <row r="222" spans="1:11" x14ac:dyDescent="0.2">
      <c r="A222" s="11" t="s">
        <v>12</v>
      </c>
      <c r="B222" s="8"/>
      <c r="C222" s="19" t="str">
        <f t="shared" si="37"/>
        <v/>
      </c>
      <c r="D222" s="8"/>
      <c r="E222" s="20"/>
      <c r="F222" s="8"/>
      <c r="G222" s="20"/>
      <c r="H222" s="8"/>
      <c r="I222" s="20"/>
      <c r="J222" s="21"/>
      <c r="K222" s="12"/>
    </row>
    <row r="223" spans="1:11" x14ac:dyDescent="0.2">
      <c r="A223" s="11" t="s">
        <v>12</v>
      </c>
      <c r="B223" s="8"/>
      <c r="C223" s="19" t="str">
        <f t="shared" si="37"/>
        <v/>
      </c>
      <c r="D223" s="8"/>
      <c r="E223" s="20"/>
      <c r="F223" s="8"/>
      <c r="G223" s="20"/>
      <c r="H223" s="8"/>
      <c r="I223" s="20"/>
      <c r="J223" s="21"/>
      <c r="K223" s="12"/>
    </row>
    <row r="224" spans="1:11" x14ac:dyDescent="0.2">
      <c r="A224" s="11" t="s">
        <v>12</v>
      </c>
      <c r="B224" s="8"/>
      <c r="C224" s="19" t="str">
        <f t="shared" si="37"/>
        <v/>
      </c>
      <c r="D224" s="8"/>
      <c r="E224" s="20"/>
      <c r="F224" s="8"/>
      <c r="G224" s="20"/>
      <c r="H224" s="8"/>
      <c r="I224" s="20"/>
      <c r="J224" s="21"/>
      <c r="K224" s="12"/>
    </row>
    <row r="225" spans="1:11" x14ac:dyDescent="0.2">
      <c r="A225" s="11" t="s">
        <v>12</v>
      </c>
      <c r="B225" s="8"/>
      <c r="C225" s="19" t="str">
        <f t="shared" si="37"/>
        <v/>
      </c>
      <c r="D225" s="8"/>
      <c r="E225" s="20"/>
      <c r="F225" s="8"/>
      <c r="G225" s="20"/>
      <c r="H225" s="8"/>
      <c r="I225" s="20"/>
      <c r="J225" s="21"/>
      <c r="K225" s="12"/>
    </row>
    <row r="226" spans="1:11" x14ac:dyDescent="0.2">
      <c r="A226" s="11" t="s">
        <v>12</v>
      </c>
      <c r="B226" s="8"/>
      <c r="C226" s="19" t="str">
        <f t="shared" si="37"/>
        <v/>
      </c>
      <c r="D226" s="8"/>
      <c r="E226" s="20"/>
      <c r="F226" s="8"/>
      <c r="G226" s="20"/>
      <c r="H226" s="8"/>
      <c r="I226" s="20"/>
      <c r="J226" s="21"/>
      <c r="K226" s="12"/>
    </row>
    <row r="227" spans="1:11" x14ac:dyDescent="0.2">
      <c r="A227" s="11" t="s">
        <v>12</v>
      </c>
      <c r="B227" s="8"/>
      <c r="C227" s="19" t="str">
        <f t="shared" si="37"/>
        <v/>
      </c>
      <c r="D227" s="8"/>
      <c r="E227" s="20"/>
      <c r="F227" s="8"/>
      <c r="G227" s="20"/>
      <c r="H227" s="8"/>
      <c r="I227" s="20"/>
      <c r="J227" s="21"/>
      <c r="K227" s="12"/>
    </row>
    <row r="228" spans="1:11" x14ac:dyDescent="0.2">
      <c r="A228" s="11" t="s">
        <v>12</v>
      </c>
      <c r="B228" s="8"/>
      <c r="C228" s="19" t="str">
        <f t="shared" si="37"/>
        <v/>
      </c>
      <c r="D228" s="8"/>
      <c r="E228" s="20"/>
      <c r="F228" s="8"/>
      <c r="G228" s="20"/>
      <c r="H228" s="8"/>
      <c r="I228" s="20"/>
      <c r="J228" s="21"/>
      <c r="K228" s="12"/>
    </row>
    <row r="229" spans="1:11" x14ac:dyDescent="0.2">
      <c r="A229" s="11" t="s">
        <v>12</v>
      </c>
      <c r="B229" s="8"/>
      <c r="C229" s="19" t="str">
        <f t="shared" si="37"/>
        <v/>
      </c>
      <c r="D229" s="8"/>
      <c r="E229" s="20"/>
      <c r="F229" s="8"/>
      <c r="G229" s="20"/>
      <c r="H229" s="8"/>
      <c r="I229" s="20"/>
      <c r="J229" s="21"/>
      <c r="K229" s="12"/>
    </row>
    <row r="230" spans="1:11" x14ac:dyDescent="0.2">
      <c r="A230" s="11" t="s">
        <v>12</v>
      </c>
      <c r="B230" s="8"/>
      <c r="C230" s="19" t="str">
        <f t="shared" si="37"/>
        <v/>
      </c>
      <c r="D230" s="8"/>
      <c r="E230" s="20"/>
      <c r="F230" s="8"/>
      <c r="G230" s="20"/>
      <c r="H230" s="8"/>
      <c r="I230" s="20"/>
      <c r="J230" s="21"/>
      <c r="K230" s="12"/>
    </row>
    <row r="231" spans="1:11" x14ac:dyDescent="0.2">
      <c r="A231" s="11" t="s">
        <v>12</v>
      </c>
      <c r="B231" s="8"/>
      <c r="C231" s="19" t="str">
        <f t="shared" si="37"/>
        <v/>
      </c>
      <c r="D231" s="8"/>
      <c r="E231" s="20"/>
      <c r="F231" s="8"/>
      <c r="G231" s="20"/>
      <c r="H231" s="8"/>
      <c r="I231" s="20"/>
      <c r="J231" s="21"/>
      <c r="K231" s="12"/>
    </row>
    <row r="232" spans="1:11" x14ac:dyDescent="0.2">
      <c r="A232" s="11" t="s">
        <v>12</v>
      </c>
      <c r="B232" s="8"/>
      <c r="C232" s="19" t="str">
        <f t="shared" si="37"/>
        <v/>
      </c>
      <c r="D232" s="8"/>
      <c r="E232" s="20"/>
      <c r="F232" s="8"/>
      <c r="G232" s="20"/>
      <c r="H232" s="8"/>
      <c r="I232" s="20"/>
      <c r="J232" s="21"/>
      <c r="K232" s="12"/>
    </row>
    <row r="233" spans="1:11" x14ac:dyDescent="0.2">
      <c r="A233" s="11" t="s">
        <v>12</v>
      </c>
      <c r="B233" s="8"/>
      <c r="C233" s="19" t="str">
        <f t="shared" si="37"/>
        <v/>
      </c>
      <c r="D233" s="8"/>
      <c r="E233" s="20"/>
      <c r="F233" s="8"/>
      <c r="G233" s="20"/>
      <c r="H233" s="8"/>
      <c r="I233" s="20"/>
      <c r="J233" s="21"/>
      <c r="K233" s="12"/>
    </row>
    <row r="234" spans="1:11" ht="15.75" thickBot="1" x14ac:dyDescent="0.25">
      <c r="A234" s="11" t="s">
        <v>12</v>
      </c>
      <c r="B234" s="22"/>
      <c r="C234" s="14" t="str">
        <f t="shared" si="37"/>
        <v/>
      </c>
      <c r="D234" s="22"/>
      <c r="E234" s="23"/>
      <c r="F234" s="22"/>
      <c r="G234" s="23"/>
      <c r="H234" s="22"/>
      <c r="I234" s="23"/>
      <c r="J234" s="24"/>
      <c r="K234" s="12"/>
    </row>
    <row r="235" spans="1:11" x14ac:dyDescent="0.2">
      <c r="A235" s="11"/>
      <c r="B235" s="106">
        <f>SUMIF(A202:A234,$O$6,B202:B234)</f>
        <v>1737.3600000000001</v>
      </c>
      <c r="C235" s="25"/>
      <c r="D235" s="25"/>
      <c r="E235" s="25"/>
      <c r="F235" s="25"/>
      <c r="G235" s="25"/>
      <c r="H235" s="25"/>
      <c r="I235" s="25"/>
      <c r="J235" s="25"/>
      <c r="K235" s="12"/>
    </row>
    <row r="236" spans="1:11" ht="15.75" thickBot="1" x14ac:dyDescent="0.25">
      <c r="A236" s="11"/>
      <c r="B236" s="107"/>
      <c r="C236" s="25"/>
      <c r="D236" s="25"/>
      <c r="E236" s="25"/>
      <c r="F236" s="25"/>
      <c r="G236" s="25"/>
      <c r="H236" s="25"/>
      <c r="I236" s="25"/>
      <c r="J236" s="25"/>
      <c r="K236" s="12"/>
    </row>
    <row r="237" spans="1:11" ht="15.75" thickBot="1" x14ac:dyDescent="0.25">
      <c r="A237" s="11"/>
      <c r="B237" s="25"/>
      <c r="C237" s="25"/>
      <c r="D237" s="25"/>
      <c r="E237" s="25"/>
      <c r="F237" s="25"/>
      <c r="G237" s="25"/>
      <c r="H237" s="25"/>
      <c r="I237" s="25"/>
      <c r="J237" s="25"/>
      <c r="K237" s="12"/>
    </row>
    <row r="238" spans="1:11" ht="15.75" thickBot="1" x14ac:dyDescent="0.25">
      <c r="A238" s="11"/>
      <c r="B238" s="25"/>
      <c r="C238" s="25"/>
      <c r="D238" s="25"/>
      <c r="E238" s="25"/>
      <c r="F238" s="25"/>
      <c r="G238" s="25"/>
      <c r="H238" s="108" t="s">
        <v>20</v>
      </c>
      <c r="I238" s="115"/>
      <c r="J238" s="26"/>
      <c r="K238" s="12"/>
    </row>
    <row r="239" spans="1:11" ht="15.75" thickBot="1" x14ac:dyDescent="0.25">
      <c r="A239" s="11"/>
      <c r="B239" s="27" t="s">
        <v>3</v>
      </c>
      <c r="C239" s="27" t="s">
        <v>5</v>
      </c>
      <c r="D239" s="27" t="s">
        <v>21</v>
      </c>
      <c r="E239" s="27" t="s">
        <v>22</v>
      </c>
      <c r="F239" s="27" t="s">
        <v>23</v>
      </c>
      <c r="G239" s="25"/>
      <c r="H239" s="28" t="s">
        <v>24</v>
      </c>
      <c r="I239" s="77">
        <f t="shared" si="25"/>
        <v>501.9900000000016</v>
      </c>
      <c r="J239" s="28"/>
      <c r="K239" s="12"/>
    </row>
    <row r="240" spans="1:11" ht="15.75" thickBot="1" x14ac:dyDescent="0.25">
      <c r="A240" s="11"/>
      <c r="B240" s="29">
        <f t="shared" si="26"/>
        <v>1737.3600000000001</v>
      </c>
      <c r="C240" s="27">
        <f t="shared" ref="C240" si="38">SUM(F202:F234)</f>
        <v>1044</v>
      </c>
      <c r="D240" s="27">
        <f t="shared" ref="D240" si="39">B240+C240</f>
        <v>2781.36</v>
      </c>
      <c r="E240" s="27">
        <f t="shared" ref="E240" si="40">SUM(H202:H234)</f>
        <v>1878.6</v>
      </c>
      <c r="F240" s="30">
        <f t="shared" ref="F240" si="41">D240-E240</f>
        <v>902.76000000000022</v>
      </c>
      <c r="G240" s="25"/>
      <c r="H240" s="31" t="s">
        <v>25</v>
      </c>
      <c r="I240" s="31">
        <f t="shared" ref="I240" si="42">F242</f>
        <v>902.76000000000022</v>
      </c>
      <c r="J240" s="31"/>
      <c r="K240" s="12"/>
    </row>
    <row r="241" spans="1:11" ht="15.75" thickBot="1" x14ac:dyDescent="0.25">
      <c r="A241" s="11"/>
      <c r="B241" s="27" t="s">
        <v>26</v>
      </c>
      <c r="C241" s="27" t="s">
        <v>27</v>
      </c>
      <c r="D241" s="27" t="s">
        <v>28</v>
      </c>
      <c r="E241" s="27" t="s">
        <v>29</v>
      </c>
      <c r="F241" s="27" t="s">
        <v>25</v>
      </c>
      <c r="G241" s="25"/>
      <c r="H241" s="31" t="s">
        <v>30</v>
      </c>
      <c r="I241" s="31">
        <f t="shared" si="32"/>
        <v>1404.7500000000018</v>
      </c>
      <c r="J241" s="31"/>
      <c r="K241" s="12"/>
    </row>
    <row r="242" spans="1:11" ht="15.75" thickBot="1" x14ac:dyDescent="0.25">
      <c r="A242" s="11"/>
      <c r="B242" s="29">
        <f t="shared" ref="B242" si="43">F240</f>
        <v>902.76000000000022</v>
      </c>
      <c r="C242" s="32"/>
      <c r="D242" s="32"/>
      <c r="E242" s="32"/>
      <c r="F242" s="30">
        <f t="shared" ref="F242" si="44">B242-(C242+D242+E242)</f>
        <v>902.76000000000022</v>
      </c>
      <c r="G242" s="25"/>
      <c r="H242" s="31" t="s">
        <v>31</v>
      </c>
      <c r="I242" s="33"/>
      <c r="J242" s="33"/>
      <c r="K242" s="12"/>
    </row>
    <row r="243" spans="1:11" ht="15.75" thickBot="1" x14ac:dyDescent="0.25">
      <c r="A243" s="11"/>
      <c r="B243" s="25"/>
      <c r="C243" s="25"/>
      <c r="D243" s="25"/>
      <c r="E243" s="25"/>
      <c r="F243" s="25"/>
      <c r="G243" s="25"/>
      <c r="H243" s="34" t="s">
        <v>32</v>
      </c>
      <c r="I243" s="34">
        <f t="shared" si="35"/>
        <v>1404.7500000000018</v>
      </c>
      <c r="J243" s="35"/>
      <c r="K243" s="12"/>
    </row>
    <row r="244" spans="1:11" ht="15.75" thickBot="1" x14ac:dyDescent="0.25">
      <c r="A244" s="11"/>
      <c r="B244" s="25"/>
      <c r="C244" s="25"/>
      <c r="D244" s="25"/>
      <c r="E244" s="25"/>
      <c r="F244" s="25"/>
      <c r="G244" s="25"/>
      <c r="H244" s="27" t="s">
        <v>33</v>
      </c>
      <c r="I244" s="36">
        <f t="shared" si="36"/>
        <v>1404.7500000000018</v>
      </c>
      <c r="J244" s="25"/>
      <c r="K244" s="12"/>
    </row>
    <row r="245" spans="1:11" ht="15.75" thickBot="1" x14ac:dyDescent="0.25">
      <c r="A245" s="37"/>
      <c r="B245" s="38"/>
      <c r="C245" s="38"/>
      <c r="D245" s="38"/>
      <c r="E245" s="38"/>
      <c r="F245" s="38"/>
      <c r="G245" s="38"/>
      <c r="H245" s="38"/>
      <c r="I245" s="38"/>
      <c r="J245" s="38"/>
      <c r="K245" s="30"/>
    </row>
    <row r="246" spans="1:11" ht="15.75" thickBot="1" x14ac:dyDescent="0.25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</row>
    <row r="247" spans="1:11" ht="15.75" thickBot="1" x14ac:dyDescent="0.25">
      <c r="A247" s="4"/>
      <c r="B247" s="5"/>
      <c r="C247" s="5"/>
      <c r="D247" s="5"/>
      <c r="E247" s="5"/>
      <c r="F247" s="5"/>
      <c r="G247" s="5"/>
      <c r="H247" s="5"/>
      <c r="I247" s="5" t="s">
        <v>0</v>
      </c>
      <c r="J247" s="6" t="s">
        <v>11</v>
      </c>
      <c r="K247" s="7"/>
    </row>
    <row r="248" spans="1:11" ht="15.75" thickBot="1" x14ac:dyDescent="0.25">
      <c r="A248" s="8">
        <v>6</v>
      </c>
      <c r="B248" s="9"/>
      <c r="C248" s="9"/>
      <c r="D248" s="9"/>
      <c r="E248" s="9"/>
      <c r="F248" s="9"/>
      <c r="G248" s="9"/>
      <c r="H248" s="9"/>
      <c r="I248" s="9" t="s">
        <v>2</v>
      </c>
      <c r="J248" s="10">
        <v>44234</v>
      </c>
      <c r="K248" s="7"/>
    </row>
    <row r="249" spans="1:11" x14ac:dyDescent="0.2">
      <c r="A249" s="11"/>
      <c r="B249" s="120" t="s">
        <v>3</v>
      </c>
      <c r="C249" s="121"/>
      <c r="D249" s="120" t="s">
        <v>4</v>
      </c>
      <c r="E249" s="121"/>
      <c r="F249" s="120" t="s">
        <v>5</v>
      </c>
      <c r="G249" s="121"/>
      <c r="H249" s="120" t="s">
        <v>6</v>
      </c>
      <c r="I249" s="121"/>
      <c r="J249" s="117" t="s">
        <v>7</v>
      </c>
      <c r="K249" s="12"/>
    </row>
    <row r="250" spans="1:11" ht="15.75" thickBot="1" x14ac:dyDescent="0.25">
      <c r="A250" s="11"/>
      <c r="B250" s="13" t="s">
        <v>8</v>
      </c>
      <c r="C250" s="14" t="s">
        <v>9</v>
      </c>
      <c r="D250" s="13" t="s">
        <v>8</v>
      </c>
      <c r="E250" s="14" t="s">
        <v>9</v>
      </c>
      <c r="F250" s="13" t="s">
        <v>8</v>
      </c>
      <c r="G250" s="14" t="s">
        <v>10</v>
      </c>
      <c r="H250" s="13" t="s">
        <v>8</v>
      </c>
      <c r="I250" s="14" t="s">
        <v>10</v>
      </c>
      <c r="J250" s="118"/>
      <c r="K250" s="12"/>
    </row>
    <row r="251" spans="1:11" x14ac:dyDescent="0.2">
      <c r="A251" s="11" t="s">
        <v>12</v>
      </c>
      <c r="B251" s="15">
        <v>35</v>
      </c>
      <c r="C251" s="17">
        <v>40652</v>
      </c>
      <c r="D251" s="15"/>
      <c r="E251" s="17" t="s">
        <v>104</v>
      </c>
      <c r="F251" s="15">
        <v>1610</v>
      </c>
      <c r="G251" s="17">
        <v>40552</v>
      </c>
      <c r="H251" s="15">
        <v>70</v>
      </c>
      <c r="I251" s="17">
        <v>40615</v>
      </c>
      <c r="J251" s="18" t="s">
        <v>157</v>
      </c>
      <c r="K251" s="12"/>
    </row>
    <row r="252" spans="1:11" x14ac:dyDescent="0.2">
      <c r="A252" s="11" t="s">
        <v>12</v>
      </c>
      <c r="B252" s="8">
        <v>347.3</v>
      </c>
      <c r="C252" s="19">
        <f t="shared" ref="C252:C283" si="45">IF(B252&gt;0.005,C251+1,"")</f>
        <v>40653</v>
      </c>
      <c r="D252" s="8"/>
      <c r="E252" s="20" t="s">
        <v>161</v>
      </c>
      <c r="F252" s="8">
        <v>509.43</v>
      </c>
      <c r="G252" s="20">
        <v>40644</v>
      </c>
      <c r="H252" s="8">
        <v>380</v>
      </c>
      <c r="I252" s="20">
        <v>40520</v>
      </c>
      <c r="J252" s="18" t="s">
        <v>157</v>
      </c>
      <c r="K252" s="12"/>
    </row>
    <row r="253" spans="1:11" x14ac:dyDescent="0.2">
      <c r="A253" s="11" t="s">
        <v>12</v>
      </c>
      <c r="B253" s="8">
        <v>86</v>
      </c>
      <c r="C253" s="19">
        <f t="shared" si="45"/>
        <v>40654</v>
      </c>
      <c r="D253" s="8"/>
      <c r="E253" s="20" t="s">
        <v>162</v>
      </c>
      <c r="F253" s="8">
        <v>1207.5</v>
      </c>
      <c r="G253" s="20">
        <v>40608</v>
      </c>
      <c r="H253" s="8"/>
      <c r="I253" s="20"/>
      <c r="J253" s="21"/>
      <c r="K253" s="12"/>
    </row>
    <row r="254" spans="1:11" x14ac:dyDescent="0.2">
      <c r="A254" s="11" t="s">
        <v>12</v>
      </c>
      <c r="B254" s="8">
        <v>434</v>
      </c>
      <c r="C254" s="19">
        <f t="shared" si="45"/>
        <v>40655</v>
      </c>
      <c r="D254" s="8"/>
      <c r="E254" s="20" t="s">
        <v>163</v>
      </c>
      <c r="F254" s="8">
        <v>550</v>
      </c>
      <c r="G254" s="20">
        <v>40586</v>
      </c>
      <c r="H254" s="8"/>
      <c r="I254" s="20"/>
      <c r="J254" s="21"/>
      <c r="K254" s="12"/>
    </row>
    <row r="255" spans="1:11" x14ac:dyDescent="0.2">
      <c r="A255" s="11" t="s">
        <v>12</v>
      </c>
      <c r="B255" s="8">
        <v>57.5</v>
      </c>
      <c r="C255" s="19">
        <f t="shared" si="45"/>
        <v>40656</v>
      </c>
      <c r="D255" s="8"/>
      <c r="E255" s="20" t="s">
        <v>143</v>
      </c>
      <c r="F255" s="8">
        <v>5664.54</v>
      </c>
      <c r="G255" s="20">
        <v>675</v>
      </c>
      <c r="H255" s="8"/>
      <c r="I255" s="20"/>
      <c r="J255" s="21"/>
      <c r="K255" s="12"/>
    </row>
    <row r="256" spans="1:11" x14ac:dyDescent="0.2">
      <c r="A256" s="11" t="s">
        <v>12</v>
      </c>
      <c r="B256" s="8">
        <v>286</v>
      </c>
      <c r="C256" s="19">
        <f t="shared" si="45"/>
        <v>40657</v>
      </c>
      <c r="D256" s="8"/>
      <c r="E256" s="20"/>
      <c r="F256" s="8"/>
      <c r="G256" s="20"/>
      <c r="H256" s="8"/>
      <c r="I256" s="20"/>
      <c r="J256" s="21"/>
      <c r="K256" s="12"/>
    </row>
    <row r="257" spans="1:11" x14ac:dyDescent="0.2">
      <c r="A257" s="11" t="s">
        <v>12</v>
      </c>
      <c r="B257" s="8">
        <v>354.8</v>
      </c>
      <c r="C257" s="19">
        <f t="shared" si="45"/>
        <v>40658</v>
      </c>
      <c r="D257" s="8"/>
      <c r="E257" s="20"/>
      <c r="F257" s="8"/>
      <c r="G257" s="20"/>
      <c r="H257" s="8"/>
      <c r="I257" s="20"/>
      <c r="J257" s="21"/>
      <c r="K257" s="12"/>
    </row>
    <row r="258" spans="1:11" x14ac:dyDescent="0.2">
      <c r="A258" s="11" t="s">
        <v>12</v>
      </c>
      <c r="B258" s="8"/>
      <c r="C258" s="19" t="str">
        <f t="shared" si="45"/>
        <v/>
      </c>
      <c r="D258" s="8"/>
      <c r="E258" s="20"/>
      <c r="F258" s="8"/>
      <c r="G258" s="20"/>
      <c r="H258" s="8"/>
      <c r="I258" s="20"/>
      <c r="J258" s="21"/>
      <c r="K258" s="12"/>
    </row>
    <row r="259" spans="1:11" x14ac:dyDescent="0.2">
      <c r="A259" s="11" t="s">
        <v>12</v>
      </c>
      <c r="B259" s="8"/>
      <c r="C259" s="19" t="str">
        <f t="shared" si="45"/>
        <v/>
      </c>
      <c r="D259" s="8"/>
      <c r="E259" s="20"/>
      <c r="F259" s="8"/>
      <c r="G259" s="20"/>
      <c r="H259" s="8"/>
      <c r="I259" s="20"/>
      <c r="J259" s="21"/>
      <c r="K259" s="12"/>
    </row>
    <row r="260" spans="1:11" x14ac:dyDescent="0.2">
      <c r="A260" s="11" t="s">
        <v>12</v>
      </c>
      <c r="B260" s="8"/>
      <c r="C260" s="19" t="str">
        <f t="shared" si="45"/>
        <v/>
      </c>
      <c r="D260" s="8"/>
      <c r="E260" s="20"/>
      <c r="F260" s="8"/>
      <c r="G260" s="20"/>
      <c r="H260" s="8"/>
      <c r="I260" s="20"/>
      <c r="J260" s="21"/>
      <c r="K260" s="12"/>
    </row>
    <row r="261" spans="1:11" x14ac:dyDescent="0.2">
      <c r="A261" s="11" t="s">
        <v>12</v>
      </c>
      <c r="B261" s="8"/>
      <c r="C261" s="19" t="str">
        <f t="shared" si="45"/>
        <v/>
      </c>
      <c r="D261" s="8"/>
      <c r="E261" s="20"/>
      <c r="F261" s="8"/>
      <c r="G261" s="20"/>
      <c r="H261" s="8"/>
      <c r="I261" s="20"/>
      <c r="J261" s="21"/>
      <c r="K261" s="12"/>
    </row>
    <row r="262" spans="1:11" x14ac:dyDescent="0.2">
      <c r="A262" s="11" t="s">
        <v>12</v>
      </c>
      <c r="B262" s="8"/>
      <c r="C262" s="19" t="str">
        <f t="shared" si="45"/>
        <v/>
      </c>
      <c r="D262" s="8"/>
      <c r="E262" s="20"/>
      <c r="F262" s="8"/>
      <c r="G262" s="20"/>
      <c r="H262" s="8"/>
      <c r="I262" s="20"/>
      <c r="J262" s="21"/>
      <c r="K262" s="12"/>
    </row>
    <row r="263" spans="1:11" x14ac:dyDescent="0.2">
      <c r="A263" s="11" t="s">
        <v>12</v>
      </c>
      <c r="B263" s="8"/>
      <c r="C263" s="19" t="str">
        <f t="shared" si="45"/>
        <v/>
      </c>
      <c r="D263" s="8"/>
      <c r="E263" s="20"/>
      <c r="F263" s="8"/>
      <c r="G263" s="20"/>
      <c r="H263" s="8"/>
      <c r="I263" s="20"/>
      <c r="J263" s="21"/>
      <c r="K263" s="12"/>
    </row>
    <row r="264" spans="1:11" x14ac:dyDescent="0.2">
      <c r="A264" s="11" t="s">
        <v>12</v>
      </c>
      <c r="B264" s="8"/>
      <c r="C264" s="19" t="str">
        <f t="shared" si="45"/>
        <v/>
      </c>
      <c r="D264" s="8"/>
      <c r="E264" s="20"/>
      <c r="F264" s="8"/>
      <c r="G264" s="20"/>
      <c r="H264" s="8"/>
      <c r="I264" s="20"/>
      <c r="J264" s="21"/>
      <c r="K264" s="12"/>
    </row>
    <row r="265" spans="1:11" x14ac:dyDescent="0.2">
      <c r="A265" s="11" t="s">
        <v>12</v>
      </c>
      <c r="B265" s="8"/>
      <c r="C265" s="19" t="str">
        <f t="shared" si="45"/>
        <v/>
      </c>
      <c r="D265" s="8"/>
      <c r="E265" s="20"/>
      <c r="F265" s="8"/>
      <c r="G265" s="20"/>
      <c r="H265" s="8"/>
      <c r="I265" s="20"/>
      <c r="J265" s="21"/>
      <c r="K265" s="12"/>
    </row>
    <row r="266" spans="1:11" x14ac:dyDescent="0.2">
      <c r="A266" s="11" t="s">
        <v>12</v>
      </c>
      <c r="B266" s="8"/>
      <c r="C266" s="19" t="str">
        <f t="shared" si="45"/>
        <v/>
      </c>
      <c r="D266" s="8"/>
      <c r="E266" s="20"/>
      <c r="F266" s="8"/>
      <c r="G266" s="20"/>
      <c r="H266" s="8"/>
      <c r="I266" s="20"/>
      <c r="J266" s="21"/>
      <c r="K266" s="12"/>
    </row>
    <row r="267" spans="1:11" x14ac:dyDescent="0.2">
      <c r="A267" s="11" t="s">
        <v>12</v>
      </c>
      <c r="B267" s="8"/>
      <c r="C267" s="19" t="str">
        <f t="shared" si="45"/>
        <v/>
      </c>
      <c r="D267" s="8"/>
      <c r="E267" s="20"/>
      <c r="F267" s="8"/>
      <c r="G267" s="20"/>
      <c r="H267" s="8"/>
      <c r="I267" s="20"/>
      <c r="J267" s="21"/>
      <c r="K267" s="12"/>
    </row>
    <row r="268" spans="1:11" x14ac:dyDescent="0.2">
      <c r="A268" s="11" t="s">
        <v>12</v>
      </c>
      <c r="B268" s="8"/>
      <c r="C268" s="19" t="str">
        <f t="shared" si="45"/>
        <v/>
      </c>
      <c r="D268" s="8"/>
      <c r="E268" s="20"/>
      <c r="F268" s="8"/>
      <c r="G268" s="20"/>
      <c r="H268" s="8"/>
      <c r="I268" s="20"/>
      <c r="J268" s="21"/>
      <c r="K268" s="12"/>
    </row>
    <row r="269" spans="1:11" x14ac:dyDescent="0.2">
      <c r="A269" s="11" t="s">
        <v>12</v>
      </c>
      <c r="B269" s="8"/>
      <c r="C269" s="19" t="str">
        <f t="shared" si="45"/>
        <v/>
      </c>
      <c r="D269" s="8"/>
      <c r="E269" s="20"/>
      <c r="F269" s="8"/>
      <c r="G269" s="20"/>
      <c r="H269" s="8"/>
      <c r="I269" s="20"/>
      <c r="J269" s="21"/>
      <c r="K269" s="12"/>
    </row>
    <row r="270" spans="1:11" x14ac:dyDescent="0.2">
      <c r="A270" s="11" t="s">
        <v>12</v>
      </c>
      <c r="B270" s="8"/>
      <c r="C270" s="19" t="str">
        <f t="shared" si="45"/>
        <v/>
      </c>
      <c r="D270" s="8"/>
      <c r="E270" s="20"/>
      <c r="F270" s="8"/>
      <c r="G270" s="20"/>
      <c r="H270" s="8"/>
      <c r="I270" s="20"/>
      <c r="J270" s="21"/>
      <c r="K270" s="12"/>
    </row>
    <row r="271" spans="1:11" x14ac:dyDescent="0.2">
      <c r="A271" s="11" t="s">
        <v>12</v>
      </c>
      <c r="B271" s="8"/>
      <c r="C271" s="19" t="str">
        <f t="shared" si="45"/>
        <v/>
      </c>
      <c r="D271" s="8"/>
      <c r="E271" s="20"/>
      <c r="F271" s="8"/>
      <c r="G271" s="20"/>
      <c r="H271" s="8"/>
      <c r="I271" s="20"/>
      <c r="J271" s="21"/>
      <c r="K271" s="12"/>
    </row>
    <row r="272" spans="1:11" x14ac:dyDescent="0.2">
      <c r="A272" s="11" t="s">
        <v>12</v>
      </c>
      <c r="B272" s="8"/>
      <c r="C272" s="19" t="str">
        <f t="shared" si="45"/>
        <v/>
      </c>
      <c r="D272" s="8"/>
      <c r="E272" s="20"/>
      <c r="F272" s="8"/>
      <c r="G272" s="20"/>
      <c r="H272" s="8"/>
      <c r="I272" s="20"/>
      <c r="J272" s="21"/>
      <c r="K272" s="12"/>
    </row>
    <row r="273" spans="1:11" x14ac:dyDescent="0.2">
      <c r="A273" s="11" t="s">
        <v>12</v>
      </c>
      <c r="B273" s="8"/>
      <c r="C273" s="19" t="str">
        <f t="shared" si="45"/>
        <v/>
      </c>
      <c r="D273" s="8"/>
      <c r="E273" s="20"/>
      <c r="F273" s="8"/>
      <c r="G273" s="20"/>
      <c r="H273" s="8"/>
      <c r="I273" s="20"/>
      <c r="J273" s="21"/>
      <c r="K273" s="12"/>
    </row>
    <row r="274" spans="1:11" x14ac:dyDescent="0.2">
      <c r="A274" s="11" t="s">
        <v>12</v>
      </c>
      <c r="B274" s="8"/>
      <c r="C274" s="19" t="str">
        <f t="shared" si="45"/>
        <v/>
      </c>
      <c r="D274" s="8"/>
      <c r="E274" s="20"/>
      <c r="F274" s="8"/>
      <c r="G274" s="20"/>
      <c r="H274" s="8"/>
      <c r="I274" s="20"/>
      <c r="J274" s="21"/>
      <c r="K274" s="12"/>
    </row>
    <row r="275" spans="1:11" x14ac:dyDescent="0.2">
      <c r="A275" s="11" t="s">
        <v>12</v>
      </c>
      <c r="B275" s="8"/>
      <c r="C275" s="19" t="str">
        <f t="shared" si="45"/>
        <v/>
      </c>
      <c r="D275" s="8"/>
      <c r="E275" s="20"/>
      <c r="F275" s="8"/>
      <c r="G275" s="20"/>
      <c r="H275" s="8"/>
      <c r="I275" s="20"/>
      <c r="J275" s="21"/>
      <c r="K275" s="12"/>
    </row>
    <row r="276" spans="1:11" x14ac:dyDescent="0.2">
      <c r="A276" s="11" t="s">
        <v>12</v>
      </c>
      <c r="B276" s="8"/>
      <c r="C276" s="19" t="str">
        <f t="shared" si="45"/>
        <v/>
      </c>
      <c r="D276" s="8"/>
      <c r="E276" s="20"/>
      <c r="F276" s="8"/>
      <c r="G276" s="20"/>
      <c r="H276" s="8"/>
      <c r="I276" s="20"/>
      <c r="J276" s="21"/>
      <c r="K276" s="12"/>
    </row>
    <row r="277" spans="1:11" x14ac:dyDescent="0.2">
      <c r="A277" s="11" t="s">
        <v>12</v>
      </c>
      <c r="B277" s="8"/>
      <c r="C277" s="19" t="str">
        <f t="shared" si="45"/>
        <v/>
      </c>
      <c r="D277" s="8"/>
      <c r="E277" s="20"/>
      <c r="F277" s="8"/>
      <c r="G277" s="20"/>
      <c r="H277" s="8"/>
      <c r="I277" s="20"/>
      <c r="J277" s="21"/>
      <c r="K277" s="12"/>
    </row>
    <row r="278" spans="1:11" x14ac:dyDescent="0.2">
      <c r="A278" s="11" t="s">
        <v>12</v>
      </c>
      <c r="B278" s="8"/>
      <c r="C278" s="19" t="str">
        <f t="shared" si="45"/>
        <v/>
      </c>
      <c r="D278" s="8"/>
      <c r="E278" s="20"/>
      <c r="F278" s="8"/>
      <c r="G278" s="20"/>
      <c r="H278" s="8"/>
      <c r="I278" s="20"/>
      <c r="J278" s="21"/>
      <c r="K278" s="12"/>
    </row>
    <row r="279" spans="1:11" x14ac:dyDescent="0.2">
      <c r="A279" s="11" t="s">
        <v>12</v>
      </c>
      <c r="B279" s="8"/>
      <c r="C279" s="19" t="str">
        <f t="shared" si="45"/>
        <v/>
      </c>
      <c r="D279" s="8"/>
      <c r="E279" s="20"/>
      <c r="F279" s="8"/>
      <c r="G279" s="20"/>
      <c r="H279" s="8"/>
      <c r="I279" s="20"/>
      <c r="J279" s="21"/>
      <c r="K279" s="12"/>
    </row>
    <row r="280" spans="1:11" x14ac:dyDescent="0.2">
      <c r="A280" s="11" t="s">
        <v>12</v>
      </c>
      <c r="B280" s="8"/>
      <c r="C280" s="19" t="str">
        <f t="shared" si="45"/>
        <v/>
      </c>
      <c r="D280" s="8"/>
      <c r="E280" s="20"/>
      <c r="F280" s="8"/>
      <c r="G280" s="20"/>
      <c r="H280" s="8"/>
      <c r="I280" s="20"/>
      <c r="J280" s="21"/>
      <c r="K280" s="12"/>
    </row>
    <row r="281" spans="1:11" x14ac:dyDescent="0.2">
      <c r="A281" s="11" t="s">
        <v>12</v>
      </c>
      <c r="B281" s="8"/>
      <c r="C281" s="19" t="str">
        <f t="shared" si="45"/>
        <v/>
      </c>
      <c r="D281" s="8"/>
      <c r="E281" s="20"/>
      <c r="F281" s="8"/>
      <c r="G281" s="20"/>
      <c r="H281" s="8"/>
      <c r="I281" s="20"/>
      <c r="J281" s="21"/>
      <c r="K281" s="12"/>
    </row>
    <row r="282" spans="1:11" x14ac:dyDescent="0.2">
      <c r="A282" s="11" t="s">
        <v>12</v>
      </c>
      <c r="B282" s="8"/>
      <c r="C282" s="19" t="str">
        <f t="shared" si="45"/>
        <v/>
      </c>
      <c r="D282" s="8"/>
      <c r="E282" s="20"/>
      <c r="F282" s="8"/>
      <c r="G282" s="20"/>
      <c r="H282" s="8"/>
      <c r="I282" s="20"/>
      <c r="J282" s="21"/>
      <c r="K282" s="12"/>
    </row>
    <row r="283" spans="1:11" ht="15.75" thickBot="1" x14ac:dyDescent="0.25">
      <c r="A283" s="11" t="s">
        <v>12</v>
      </c>
      <c r="B283" s="22"/>
      <c r="C283" s="14" t="str">
        <f t="shared" si="45"/>
        <v/>
      </c>
      <c r="D283" s="22"/>
      <c r="E283" s="23"/>
      <c r="F283" s="22"/>
      <c r="G283" s="23"/>
      <c r="H283" s="22"/>
      <c r="I283" s="23"/>
      <c r="J283" s="24"/>
      <c r="K283" s="12"/>
    </row>
    <row r="284" spans="1:11" x14ac:dyDescent="0.2">
      <c r="A284" s="11"/>
      <c r="B284" s="106">
        <f>SUMIF(A251:A283,$O$6,B251:B283)</f>
        <v>1600.6</v>
      </c>
      <c r="C284" s="25"/>
      <c r="D284" s="25"/>
      <c r="E284" s="25"/>
      <c r="F284" s="25"/>
      <c r="G284" s="25"/>
      <c r="H284" s="25"/>
      <c r="I284" s="25"/>
      <c r="J284" s="25"/>
      <c r="K284" s="12"/>
    </row>
    <row r="285" spans="1:11" ht="15.75" thickBot="1" x14ac:dyDescent="0.25">
      <c r="A285" s="11"/>
      <c r="B285" s="107"/>
      <c r="C285" s="25"/>
      <c r="D285" s="25"/>
      <c r="E285" s="25"/>
      <c r="F285" s="25"/>
      <c r="G285" s="25"/>
      <c r="H285" s="25"/>
      <c r="I285" s="25"/>
      <c r="J285" s="25"/>
      <c r="K285" s="12"/>
    </row>
    <row r="286" spans="1:11" ht="15.75" thickBot="1" x14ac:dyDescent="0.25">
      <c r="A286" s="11"/>
      <c r="B286" s="25"/>
      <c r="C286" s="25"/>
      <c r="D286" s="25"/>
      <c r="E286" s="25"/>
      <c r="F286" s="25"/>
      <c r="G286" s="25"/>
      <c r="H286" s="25"/>
      <c r="I286" s="25"/>
      <c r="J286" s="25"/>
      <c r="K286" s="12"/>
    </row>
    <row r="287" spans="1:11" ht="15.75" thickBot="1" x14ac:dyDescent="0.25">
      <c r="A287" s="11"/>
      <c r="B287" s="25"/>
      <c r="C287" s="25"/>
      <c r="D287" s="25"/>
      <c r="E287" s="25"/>
      <c r="F287" s="25"/>
      <c r="G287" s="25"/>
      <c r="H287" s="108" t="s">
        <v>20</v>
      </c>
      <c r="I287" s="115"/>
      <c r="J287" s="26"/>
      <c r="K287" s="12"/>
    </row>
    <row r="288" spans="1:11" ht="15.75" thickBot="1" x14ac:dyDescent="0.25">
      <c r="A288" s="11"/>
      <c r="B288" s="27" t="s">
        <v>3</v>
      </c>
      <c r="C288" s="27" t="s">
        <v>5</v>
      </c>
      <c r="D288" s="27" t="s">
        <v>21</v>
      </c>
      <c r="E288" s="27" t="s">
        <v>22</v>
      </c>
      <c r="F288" s="27" t="s">
        <v>23</v>
      </c>
      <c r="G288" s="25"/>
      <c r="H288" s="28" t="s">
        <v>24</v>
      </c>
      <c r="I288" s="77">
        <f t="shared" ref="I288:I337" si="46">I244</f>
        <v>1404.7500000000018</v>
      </c>
      <c r="J288" s="28"/>
      <c r="K288" s="12"/>
    </row>
    <row r="289" spans="1:11" ht="15.75" thickBot="1" x14ac:dyDescent="0.25">
      <c r="A289" s="11"/>
      <c r="B289" s="29">
        <f t="shared" ref="B289:B338" si="47">B284</f>
        <v>1600.6</v>
      </c>
      <c r="C289" s="27">
        <f t="shared" ref="C289" si="48">SUM(F251:F283)</f>
        <v>9541.4699999999993</v>
      </c>
      <c r="D289" s="27">
        <f t="shared" ref="D289" si="49">B289+C289</f>
        <v>11142.07</v>
      </c>
      <c r="E289" s="27">
        <f t="shared" ref="E289" si="50">SUM(H251:H283)</f>
        <v>450</v>
      </c>
      <c r="F289" s="30">
        <f t="shared" ref="F289" si="51">D289-E289</f>
        <v>10692.07</v>
      </c>
      <c r="G289" s="25"/>
      <c r="H289" s="31" t="s">
        <v>25</v>
      </c>
      <c r="I289" s="31">
        <f t="shared" ref="I289" si="52">F291</f>
        <v>9382.4699999999993</v>
      </c>
      <c r="J289" s="31"/>
      <c r="K289" s="12"/>
    </row>
    <row r="290" spans="1:11" ht="15.75" thickBot="1" x14ac:dyDescent="0.25">
      <c r="A290" s="11"/>
      <c r="B290" s="27" t="s">
        <v>26</v>
      </c>
      <c r="C290" s="27" t="s">
        <v>27</v>
      </c>
      <c r="D290" s="27" t="s">
        <v>28</v>
      </c>
      <c r="E290" s="27" t="s">
        <v>29</v>
      </c>
      <c r="F290" s="27" t="s">
        <v>25</v>
      </c>
      <c r="G290" s="25"/>
      <c r="H290" s="31" t="s">
        <v>30</v>
      </c>
      <c r="I290" s="31">
        <f t="shared" ref="I290:I339" si="53">I288+I289</f>
        <v>10787.220000000001</v>
      </c>
      <c r="J290" s="31"/>
      <c r="K290" s="12"/>
    </row>
    <row r="291" spans="1:11" ht="15.75" thickBot="1" x14ac:dyDescent="0.25">
      <c r="A291" s="11"/>
      <c r="B291" s="29">
        <f t="shared" ref="B291" si="54">F289</f>
        <v>10692.07</v>
      </c>
      <c r="C291" s="32"/>
      <c r="D291" s="32"/>
      <c r="E291" s="32">
        <v>1309.5999999999999</v>
      </c>
      <c r="F291" s="30">
        <f t="shared" ref="F291" si="55">B291-(C291+D291+E291)</f>
        <v>9382.4699999999993</v>
      </c>
      <c r="G291" s="25"/>
      <c r="H291" s="31" t="s">
        <v>31</v>
      </c>
      <c r="I291" s="33"/>
      <c r="J291" s="33"/>
      <c r="K291" s="12"/>
    </row>
    <row r="292" spans="1:11" ht="15.75" thickBot="1" x14ac:dyDescent="0.25">
      <c r="A292" s="11"/>
      <c r="B292" s="25"/>
      <c r="C292" s="25"/>
      <c r="D292" s="25"/>
      <c r="E292" s="25"/>
      <c r="F292" s="25"/>
      <c r="G292" s="25"/>
      <c r="H292" s="34" t="s">
        <v>32</v>
      </c>
      <c r="I292" s="34">
        <f t="shared" ref="I292:I341" si="56">I290-I291</f>
        <v>10787.220000000001</v>
      </c>
      <c r="J292" s="35"/>
      <c r="K292" s="12"/>
    </row>
    <row r="293" spans="1:11" ht="15.75" thickBot="1" x14ac:dyDescent="0.25">
      <c r="A293" s="11"/>
      <c r="B293" s="25"/>
      <c r="C293" s="25"/>
      <c r="D293" s="25"/>
      <c r="E293" s="25"/>
      <c r="F293" s="25"/>
      <c r="G293" s="25"/>
      <c r="H293" s="27" t="s">
        <v>33</v>
      </c>
      <c r="I293" s="36">
        <f t="shared" ref="I293:I342" si="57">I292</f>
        <v>10787.220000000001</v>
      </c>
      <c r="J293" s="25"/>
      <c r="K293" s="12"/>
    </row>
    <row r="294" spans="1:11" ht="15.75" thickBot="1" x14ac:dyDescent="0.25">
      <c r="A294" s="37"/>
      <c r="B294" s="38"/>
      <c r="C294" s="38"/>
      <c r="D294" s="38"/>
      <c r="E294" s="38"/>
      <c r="F294" s="38"/>
      <c r="G294" s="38"/>
      <c r="H294" s="38"/>
      <c r="I294" s="38"/>
      <c r="J294" s="38"/>
      <c r="K294" s="30"/>
    </row>
    <row r="295" spans="1:11" ht="15.75" thickBot="1" x14ac:dyDescent="0.25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</row>
    <row r="296" spans="1:11" ht="15.75" thickBot="1" x14ac:dyDescent="0.25">
      <c r="A296" s="4"/>
      <c r="B296" s="5"/>
      <c r="C296" s="5"/>
      <c r="D296" s="5"/>
      <c r="E296" s="5"/>
      <c r="F296" s="5"/>
      <c r="G296" s="5"/>
      <c r="H296" s="5"/>
      <c r="I296" s="5" t="s">
        <v>0</v>
      </c>
      <c r="J296" s="6" t="s">
        <v>13</v>
      </c>
      <c r="K296" s="7"/>
    </row>
    <row r="297" spans="1:11" ht="15.75" thickBot="1" x14ac:dyDescent="0.25">
      <c r="A297" s="8">
        <v>7</v>
      </c>
      <c r="B297" s="9"/>
      <c r="C297" s="9"/>
      <c r="D297" s="9"/>
      <c r="E297" s="9"/>
      <c r="F297" s="9"/>
      <c r="G297" s="9"/>
      <c r="H297" s="9"/>
      <c r="I297" s="9" t="s">
        <v>2</v>
      </c>
      <c r="J297" s="10">
        <v>44235</v>
      </c>
      <c r="K297" s="7"/>
    </row>
    <row r="298" spans="1:11" x14ac:dyDescent="0.2">
      <c r="A298" s="11"/>
      <c r="B298" s="120" t="s">
        <v>3</v>
      </c>
      <c r="C298" s="121"/>
      <c r="D298" s="120" t="s">
        <v>4</v>
      </c>
      <c r="E298" s="121"/>
      <c r="F298" s="120" t="s">
        <v>5</v>
      </c>
      <c r="G298" s="121"/>
      <c r="H298" s="120" t="s">
        <v>6</v>
      </c>
      <c r="I298" s="121"/>
      <c r="J298" s="117" t="s">
        <v>7</v>
      </c>
      <c r="K298" s="12"/>
    </row>
    <row r="299" spans="1:11" ht="15.75" thickBot="1" x14ac:dyDescent="0.25">
      <c r="A299" s="11"/>
      <c r="B299" s="13" t="s">
        <v>8</v>
      </c>
      <c r="C299" s="14" t="s">
        <v>9</v>
      </c>
      <c r="D299" s="13" t="s">
        <v>8</v>
      </c>
      <c r="E299" s="14" t="s">
        <v>9</v>
      </c>
      <c r="F299" s="13" t="s">
        <v>8</v>
      </c>
      <c r="G299" s="14" t="s">
        <v>10</v>
      </c>
      <c r="H299" s="13" t="s">
        <v>8</v>
      </c>
      <c r="I299" s="14" t="s">
        <v>10</v>
      </c>
      <c r="J299" s="118"/>
      <c r="K299" s="12"/>
    </row>
    <row r="300" spans="1:11" x14ac:dyDescent="0.2">
      <c r="A300" s="11" t="s">
        <v>12</v>
      </c>
      <c r="B300" s="15">
        <v>236</v>
      </c>
      <c r="C300" s="17">
        <v>40659</v>
      </c>
      <c r="D300" s="15"/>
      <c r="E300" s="17" t="s">
        <v>104</v>
      </c>
      <c r="F300" s="15">
        <v>2671</v>
      </c>
      <c r="G300" s="17">
        <v>40562</v>
      </c>
      <c r="H300" s="15">
        <v>27</v>
      </c>
      <c r="I300" s="17">
        <v>1434914</v>
      </c>
      <c r="J300" s="18" t="s">
        <v>164</v>
      </c>
      <c r="K300" s="12"/>
    </row>
    <row r="301" spans="1:11" x14ac:dyDescent="0.2">
      <c r="A301" s="11" t="s">
        <v>12</v>
      </c>
      <c r="B301" s="8">
        <v>57</v>
      </c>
      <c r="C301" s="19">
        <f t="shared" ref="C301:C332" si="58">IF(B301&gt;0.005,C300+1,"")</f>
        <v>40660</v>
      </c>
      <c r="D301" s="8"/>
      <c r="E301" s="20" t="s">
        <v>143</v>
      </c>
      <c r="F301" s="8">
        <v>945</v>
      </c>
      <c r="G301" s="20"/>
      <c r="H301" s="8"/>
      <c r="I301" s="20"/>
      <c r="J301" s="21"/>
      <c r="K301" s="12"/>
    </row>
    <row r="302" spans="1:11" x14ac:dyDescent="0.2">
      <c r="A302" s="11" t="s">
        <v>12</v>
      </c>
      <c r="B302" s="8">
        <v>23</v>
      </c>
      <c r="C302" s="19">
        <f t="shared" si="58"/>
        <v>40661</v>
      </c>
      <c r="D302" s="8"/>
      <c r="E302" s="20"/>
      <c r="F302" s="8"/>
      <c r="G302" s="20"/>
      <c r="H302" s="8"/>
      <c r="I302" s="20"/>
      <c r="J302" s="21"/>
      <c r="K302" s="12"/>
    </row>
    <row r="303" spans="1:11" x14ac:dyDescent="0.2">
      <c r="A303" s="11" t="s">
        <v>12</v>
      </c>
      <c r="B303" s="8">
        <v>2327.5300000000002</v>
      </c>
      <c r="C303" s="19">
        <f t="shared" si="58"/>
        <v>40662</v>
      </c>
      <c r="D303" s="8"/>
      <c r="E303" s="20"/>
      <c r="F303" s="8"/>
      <c r="G303" s="20"/>
      <c r="H303" s="8"/>
      <c r="I303" s="20"/>
      <c r="J303" s="21"/>
      <c r="K303" s="12"/>
    </row>
    <row r="304" spans="1:11" x14ac:dyDescent="0.2">
      <c r="A304" s="11" t="s">
        <v>14</v>
      </c>
      <c r="B304" s="8">
        <v>962</v>
      </c>
      <c r="C304" s="19">
        <f t="shared" si="58"/>
        <v>40663</v>
      </c>
      <c r="D304" s="8" t="s">
        <v>160</v>
      </c>
      <c r="E304" s="20"/>
      <c r="F304" s="8"/>
      <c r="G304" s="20"/>
      <c r="H304" s="8"/>
      <c r="I304" s="20"/>
      <c r="J304" s="21"/>
      <c r="K304" s="12"/>
    </row>
    <row r="305" spans="1:11" x14ac:dyDescent="0.2">
      <c r="A305" s="11" t="s">
        <v>12</v>
      </c>
      <c r="B305" s="8">
        <v>172.5</v>
      </c>
      <c r="C305" s="19">
        <f t="shared" si="58"/>
        <v>40664</v>
      </c>
      <c r="D305" s="8"/>
      <c r="E305" s="20"/>
      <c r="F305" s="8"/>
      <c r="G305" s="20"/>
      <c r="H305" s="8"/>
      <c r="I305" s="20"/>
      <c r="J305" s="21"/>
      <c r="K305" s="12"/>
    </row>
    <row r="306" spans="1:11" x14ac:dyDescent="0.2">
      <c r="A306" s="11" t="s">
        <v>12</v>
      </c>
      <c r="B306" s="8">
        <v>791</v>
      </c>
      <c r="C306" s="19">
        <f t="shared" si="58"/>
        <v>40665</v>
      </c>
      <c r="D306" s="8"/>
      <c r="E306" s="20"/>
      <c r="F306" s="8"/>
      <c r="G306" s="20"/>
      <c r="H306" s="8"/>
      <c r="I306" s="20"/>
      <c r="J306" s="21"/>
      <c r="K306" s="12"/>
    </row>
    <row r="307" spans="1:11" x14ac:dyDescent="0.2">
      <c r="A307" s="11" t="s">
        <v>12</v>
      </c>
      <c r="B307" s="8">
        <v>482.94</v>
      </c>
      <c r="C307" s="19">
        <f t="shared" si="58"/>
        <v>40666</v>
      </c>
      <c r="D307" s="8"/>
      <c r="E307" s="20"/>
      <c r="F307" s="8"/>
      <c r="G307" s="20"/>
      <c r="H307" s="8"/>
      <c r="I307" s="20"/>
      <c r="J307" s="21"/>
      <c r="K307" s="12"/>
    </row>
    <row r="308" spans="1:11" x14ac:dyDescent="0.2">
      <c r="A308" s="11" t="s">
        <v>12</v>
      </c>
      <c r="B308" s="8">
        <v>41.4</v>
      </c>
      <c r="C308" s="19">
        <f t="shared" si="58"/>
        <v>40667</v>
      </c>
      <c r="D308" s="8"/>
      <c r="E308" s="20"/>
      <c r="F308" s="8"/>
      <c r="G308" s="20"/>
      <c r="H308" s="8"/>
      <c r="I308" s="20"/>
      <c r="J308" s="21"/>
      <c r="K308" s="12"/>
    </row>
    <row r="309" spans="1:11" x14ac:dyDescent="0.2">
      <c r="A309" s="11" t="s">
        <v>12</v>
      </c>
      <c r="B309" s="8"/>
      <c r="C309" s="19" t="str">
        <f t="shared" si="58"/>
        <v/>
      </c>
      <c r="D309" s="8"/>
      <c r="E309" s="20"/>
      <c r="F309" s="8"/>
      <c r="G309" s="20"/>
      <c r="H309" s="8"/>
      <c r="I309" s="20"/>
      <c r="J309" s="21"/>
      <c r="K309" s="12"/>
    </row>
    <row r="310" spans="1:11" x14ac:dyDescent="0.2">
      <c r="A310" s="11" t="s">
        <v>12</v>
      </c>
      <c r="B310" s="8"/>
      <c r="C310" s="19" t="str">
        <f t="shared" si="58"/>
        <v/>
      </c>
      <c r="D310" s="8"/>
      <c r="E310" s="20"/>
      <c r="F310" s="8"/>
      <c r="G310" s="20"/>
      <c r="H310" s="8"/>
      <c r="I310" s="20"/>
      <c r="J310" s="21"/>
      <c r="K310" s="12"/>
    </row>
    <row r="311" spans="1:11" x14ac:dyDescent="0.2">
      <c r="A311" s="11" t="s">
        <v>12</v>
      </c>
      <c r="B311" s="8"/>
      <c r="C311" s="19" t="str">
        <f t="shared" si="58"/>
        <v/>
      </c>
      <c r="D311" s="8"/>
      <c r="E311" s="20"/>
      <c r="F311" s="8"/>
      <c r="G311" s="20"/>
      <c r="H311" s="8"/>
      <c r="I311" s="20"/>
      <c r="J311" s="21"/>
      <c r="K311" s="12"/>
    </row>
    <row r="312" spans="1:11" x14ac:dyDescent="0.2">
      <c r="A312" s="11" t="s">
        <v>12</v>
      </c>
      <c r="B312" s="8"/>
      <c r="C312" s="19" t="str">
        <f t="shared" si="58"/>
        <v/>
      </c>
      <c r="D312" s="8"/>
      <c r="E312" s="20"/>
      <c r="F312" s="8"/>
      <c r="G312" s="20"/>
      <c r="H312" s="8"/>
      <c r="I312" s="20"/>
      <c r="J312" s="21"/>
      <c r="K312" s="12"/>
    </row>
    <row r="313" spans="1:11" x14ac:dyDescent="0.2">
      <c r="A313" s="11" t="s">
        <v>12</v>
      </c>
      <c r="B313" s="8"/>
      <c r="C313" s="19" t="str">
        <f t="shared" si="58"/>
        <v/>
      </c>
      <c r="D313" s="8"/>
      <c r="E313" s="20"/>
      <c r="F313" s="8"/>
      <c r="G313" s="20"/>
      <c r="H313" s="8"/>
      <c r="I313" s="20"/>
      <c r="J313" s="21"/>
      <c r="K313" s="12"/>
    </row>
    <row r="314" spans="1:11" x14ac:dyDescent="0.2">
      <c r="A314" s="11" t="s">
        <v>12</v>
      </c>
      <c r="B314" s="8"/>
      <c r="C314" s="19" t="str">
        <f t="shared" si="58"/>
        <v/>
      </c>
      <c r="D314" s="8"/>
      <c r="E314" s="20"/>
      <c r="F314" s="8"/>
      <c r="G314" s="20"/>
      <c r="H314" s="8"/>
      <c r="I314" s="20"/>
      <c r="J314" s="21"/>
      <c r="K314" s="12"/>
    </row>
    <row r="315" spans="1:11" x14ac:dyDescent="0.2">
      <c r="A315" s="11" t="s">
        <v>12</v>
      </c>
      <c r="B315" s="8"/>
      <c r="C315" s="19" t="str">
        <f t="shared" si="58"/>
        <v/>
      </c>
      <c r="D315" s="8"/>
      <c r="E315" s="20"/>
      <c r="F315" s="8"/>
      <c r="G315" s="20"/>
      <c r="H315" s="8"/>
      <c r="I315" s="20"/>
      <c r="J315" s="21"/>
      <c r="K315" s="12"/>
    </row>
    <row r="316" spans="1:11" x14ac:dyDescent="0.2">
      <c r="A316" s="11" t="s">
        <v>12</v>
      </c>
      <c r="B316" s="8"/>
      <c r="C316" s="19" t="str">
        <f t="shared" si="58"/>
        <v/>
      </c>
      <c r="D316" s="8"/>
      <c r="E316" s="20"/>
      <c r="F316" s="8"/>
      <c r="G316" s="20"/>
      <c r="H316" s="8"/>
      <c r="I316" s="20"/>
      <c r="J316" s="21"/>
      <c r="K316" s="12"/>
    </row>
    <row r="317" spans="1:11" x14ac:dyDescent="0.2">
      <c r="A317" s="11" t="s">
        <v>12</v>
      </c>
      <c r="B317" s="8"/>
      <c r="C317" s="19" t="str">
        <f t="shared" si="58"/>
        <v/>
      </c>
      <c r="D317" s="8"/>
      <c r="E317" s="20"/>
      <c r="F317" s="8"/>
      <c r="G317" s="20"/>
      <c r="H317" s="8"/>
      <c r="I317" s="20"/>
      <c r="J317" s="21"/>
      <c r="K317" s="12"/>
    </row>
    <row r="318" spans="1:11" x14ac:dyDescent="0.2">
      <c r="A318" s="11" t="s">
        <v>12</v>
      </c>
      <c r="B318" s="8"/>
      <c r="C318" s="19" t="str">
        <f t="shared" si="58"/>
        <v/>
      </c>
      <c r="D318" s="8"/>
      <c r="E318" s="20"/>
      <c r="F318" s="8"/>
      <c r="G318" s="20"/>
      <c r="H318" s="8"/>
      <c r="I318" s="20"/>
      <c r="J318" s="21"/>
      <c r="K318" s="12"/>
    </row>
    <row r="319" spans="1:11" x14ac:dyDescent="0.2">
      <c r="A319" s="11" t="s">
        <v>12</v>
      </c>
      <c r="B319" s="8"/>
      <c r="C319" s="19" t="str">
        <f t="shared" si="58"/>
        <v/>
      </c>
      <c r="D319" s="8"/>
      <c r="E319" s="20"/>
      <c r="F319" s="8"/>
      <c r="G319" s="20"/>
      <c r="H319" s="8"/>
      <c r="I319" s="20"/>
      <c r="J319" s="21"/>
      <c r="K319" s="12"/>
    </row>
    <row r="320" spans="1:11" x14ac:dyDescent="0.2">
      <c r="A320" s="11" t="s">
        <v>12</v>
      </c>
      <c r="B320" s="8"/>
      <c r="C320" s="19" t="str">
        <f t="shared" si="58"/>
        <v/>
      </c>
      <c r="D320" s="8"/>
      <c r="E320" s="20"/>
      <c r="F320" s="8"/>
      <c r="G320" s="20"/>
      <c r="H320" s="8"/>
      <c r="I320" s="20"/>
      <c r="J320" s="21"/>
      <c r="K320" s="12"/>
    </row>
    <row r="321" spans="1:11" x14ac:dyDescent="0.2">
      <c r="A321" s="11" t="s">
        <v>12</v>
      </c>
      <c r="B321" s="8"/>
      <c r="C321" s="19" t="str">
        <f t="shared" si="58"/>
        <v/>
      </c>
      <c r="D321" s="8"/>
      <c r="E321" s="20"/>
      <c r="F321" s="8"/>
      <c r="G321" s="20"/>
      <c r="H321" s="8"/>
      <c r="I321" s="20"/>
      <c r="J321" s="21"/>
      <c r="K321" s="12"/>
    </row>
    <row r="322" spans="1:11" x14ac:dyDescent="0.2">
      <c r="A322" s="11" t="s">
        <v>12</v>
      </c>
      <c r="B322" s="8"/>
      <c r="C322" s="19" t="str">
        <f t="shared" si="58"/>
        <v/>
      </c>
      <c r="D322" s="8"/>
      <c r="E322" s="20"/>
      <c r="F322" s="8"/>
      <c r="G322" s="20"/>
      <c r="H322" s="8"/>
      <c r="I322" s="20"/>
      <c r="J322" s="21"/>
      <c r="K322" s="12"/>
    </row>
    <row r="323" spans="1:11" x14ac:dyDescent="0.2">
      <c r="A323" s="11" t="s">
        <v>12</v>
      </c>
      <c r="B323" s="8"/>
      <c r="C323" s="19" t="str">
        <f t="shared" si="58"/>
        <v/>
      </c>
      <c r="D323" s="8"/>
      <c r="E323" s="20"/>
      <c r="F323" s="8"/>
      <c r="G323" s="20"/>
      <c r="H323" s="8"/>
      <c r="I323" s="20"/>
      <c r="J323" s="21"/>
      <c r="K323" s="12"/>
    </row>
    <row r="324" spans="1:11" x14ac:dyDescent="0.2">
      <c r="A324" s="11" t="s">
        <v>12</v>
      </c>
      <c r="B324" s="8"/>
      <c r="C324" s="19" t="str">
        <f t="shared" si="58"/>
        <v/>
      </c>
      <c r="D324" s="8"/>
      <c r="E324" s="20"/>
      <c r="F324" s="8"/>
      <c r="G324" s="20"/>
      <c r="H324" s="8"/>
      <c r="I324" s="20"/>
      <c r="J324" s="21"/>
      <c r="K324" s="12"/>
    </row>
    <row r="325" spans="1:11" x14ac:dyDescent="0.2">
      <c r="A325" s="11" t="s">
        <v>12</v>
      </c>
      <c r="B325" s="8"/>
      <c r="C325" s="19" t="str">
        <f t="shared" si="58"/>
        <v/>
      </c>
      <c r="D325" s="8"/>
      <c r="E325" s="20"/>
      <c r="F325" s="8"/>
      <c r="G325" s="20"/>
      <c r="H325" s="8"/>
      <c r="I325" s="20"/>
      <c r="J325" s="21"/>
      <c r="K325" s="12"/>
    </row>
    <row r="326" spans="1:11" x14ac:dyDescent="0.2">
      <c r="A326" s="11" t="s">
        <v>12</v>
      </c>
      <c r="B326" s="8"/>
      <c r="C326" s="19" t="str">
        <f t="shared" si="58"/>
        <v/>
      </c>
      <c r="D326" s="8"/>
      <c r="E326" s="20"/>
      <c r="F326" s="8"/>
      <c r="G326" s="20"/>
      <c r="H326" s="8"/>
      <c r="I326" s="20"/>
      <c r="J326" s="21"/>
      <c r="K326" s="12"/>
    </row>
    <row r="327" spans="1:11" x14ac:dyDescent="0.2">
      <c r="A327" s="11" t="s">
        <v>12</v>
      </c>
      <c r="B327" s="8"/>
      <c r="C327" s="19" t="str">
        <f t="shared" si="58"/>
        <v/>
      </c>
      <c r="D327" s="8"/>
      <c r="E327" s="20"/>
      <c r="F327" s="8"/>
      <c r="G327" s="20"/>
      <c r="H327" s="8"/>
      <c r="I327" s="20"/>
      <c r="J327" s="21"/>
      <c r="K327" s="12"/>
    </row>
    <row r="328" spans="1:11" x14ac:dyDescent="0.2">
      <c r="A328" s="11" t="s">
        <v>12</v>
      </c>
      <c r="B328" s="8"/>
      <c r="C328" s="19" t="str">
        <f t="shared" si="58"/>
        <v/>
      </c>
      <c r="D328" s="8"/>
      <c r="E328" s="20"/>
      <c r="F328" s="8"/>
      <c r="G328" s="20"/>
      <c r="H328" s="8"/>
      <c r="I328" s="20"/>
      <c r="J328" s="21"/>
      <c r="K328" s="12"/>
    </row>
    <row r="329" spans="1:11" x14ac:dyDescent="0.2">
      <c r="A329" s="11" t="s">
        <v>12</v>
      </c>
      <c r="B329" s="8"/>
      <c r="C329" s="19" t="str">
        <f t="shared" si="58"/>
        <v/>
      </c>
      <c r="D329" s="8"/>
      <c r="E329" s="20"/>
      <c r="F329" s="8"/>
      <c r="G329" s="20"/>
      <c r="H329" s="8"/>
      <c r="I329" s="20"/>
      <c r="J329" s="21"/>
      <c r="K329" s="12"/>
    </row>
    <row r="330" spans="1:11" x14ac:dyDescent="0.2">
      <c r="A330" s="11" t="s">
        <v>12</v>
      </c>
      <c r="B330" s="8"/>
      <c r="C330" s="19" t="str">
        <f t="shared" si="58"/>
        <v/>
      </c>
      <c r="D330" s="8"/>
      <c r="E330" s="20"/>
      <c r="F330" s="8"/>
      <c r="G330" s="20"/>
      <c r="H330" s="8"/>
      <c r="I330" s="20"/>
      <c r="J330" s="21"/>
      <c r="K330" s="12"/>
    </row>
    <row r="331" spans="1:11" x14ac:dyDescent="0.2">
      <c r="A331" s="11" t="s">
        <v>12</v>
      </c>
      <c r="B331" s="8"/>
      <c r="C331" s="19" t="str">
        <f t="shared" si="58"/>
        <v/>
      </c>
      <c r="D331" s="8"/>
      <c r="E331" s="20"/>
      <c r="F331" s="8"/>
      <c r="G331" s="20"/>
      <c r="H331" s="8"/>
      <c r="I331" s="20"/>
      <c r="J331" s="21"/>
      <c r="K331" s="12"/>
    </row>
    <row r="332" spans="1:11" ht="15.75" thickBot="1" x14ac:dyDescent="0.25">
      <c r="A332" s="11" t="s">
        <v>12</v>
      </c>
      <c r="B332" s="22"/>
      <c r="C332" s="14" t="str">
        <f t="shared" si="58"/>
        <v/>
      </c>
      <c r="D332" s="22"/>
      <c r="E332" s="23"/>
      <c r="F332" s="22"/>
      <c r="G332" s="23"/>
      <c r="H332" s="22"/>
      <c r="I332" s="23"/>
      <c r="J332" s="24"/>
      <c r="K332" s="12"/>
    </row>
    <row r="333" spans="1:11" x14ac:dyDescent="0.2">
      <c r="A333" s="11"/>
      <c r="B333" s="106">
        <f>SUMIF(A300:A332,$O$6,B300:B332)</f>
        <v>4131.37</v>
      </c>
      <c r="C333" s="25"/>
      <c r="D333" s="25"/>
      <c r="E333" s="25"/>
      <c r="F333" s="25"/>
      <c r="G333" s="25"/>
      <c r="H333" s="25"/>
      <c r="I333" s="25"/>
      <c r="J333" s="25"/>
      <c r="K333" s="12"/>
    </row>
    <row r="334" spans="1:11" ht="15.75" thickBot="1" x14ac:dyDescent="0.25">
      <c r="A334" s="11"/>
      <c r="B334" s="107"/>
      <c r="C334" s="25"/>
      <c r="D334" s="25"/>
      <c r="E334" s="25"/>
      <c r="F334" s="25"/>
      <c r="G334" s="25"/>
      <c r="H334" s="25"/>
      <c r="I334" s="25"/>
      <c r="J334" s="25"/>
      <c r="K334" s="12"/>
    </row>
    <row r="335" spans="1:11" ht="15.75" thickBot="1" x14ac:dyDescent="0.25">
      <c r="A335" s="11"/>
      <c r="B335" s="25"/>
      <c r="C335" s="25"/>
      <c r="D335" s="25"/>
      <c r="E335" s="25"/>
      <c r="F335" s="25"/>
      <c r="G335" s="25"/>
      <c r="H335" s="25"/>
      <c r="I335" s="25"/>
      <c r="J335" s="25"/>
      <c r="K335" s="12"/>
    </row>
    <row r="336" spans="1:11" ht="15.75" thickBot="1" x14ac:dyDescent="0.25">
      <c r="A336" s="11"/>
      <c r="B336" s="25"/>
      <c r="C336" s="25"/>
      <c r="D336" s="25"/>
      <c r="E336" s="25"/>
      <c r="F336" s="25"/>
      <c r="G336" s="25"/>
      <c r="H336" s="108" t="s">
        <v>20</v>
      </c>
      <c r="I336" s="115"/>
      <c r="J336" s="26"/>
      <c r="K336" s="12"/>
    </row>
    <row r="337" spans="1:11" ht="15.75" thickBot="1" x14ac:dyDescent="0.25">
      <c r="A337" s="11"/>
      <c r="B337" s="27" t="s">
        <v>3</v>
      </c>
      <c r="C337" s="27" t="s">
        <v>5</v>
      </c>
      <c r="D337" s="27" t="s">
        <v>21</v>
      </c>
      <c r="E337" s="27" t="s">
        <v>22</v>
      </c>
      <c r="F337" s="27" t="s">
        <v>23</v>
      </c>
      <c r="G337" s="25"/>
      <c r="H337" s="28" t="s">
        <v>24</v>
      </c>
      <c r="I337" s="77">
        <f t="shared" si="46"/>
        <v>10787.220000000001</v>
      </c>
      <c r="J337" s="28"/>
      <c r="K337" s="12"/>
    </row>
    <row r="338" spans="1:11" ht="15.75" thickBot="1" x14ac:dyDescent="0.25">
      <c r="A338" s="11"/>
      <c r="B338" s="29">
        <f t="shared" si="47"/>
        <v>4131.37</v>
      </c>
      <c r="C338" s="27">
        <f t="shared" ref="C338" si="59">SUM(F300:F332)</f>
        <v>3616</v>
      </c>
      <c r="D338" s="27">
        <f t="shared" ref="D338" si="60">B338+C338</f>
        <v>7747.37</v>
      </c>
      <c r="E338" s="27">
        <f t="shared" ref="E338" si="61">SUM(H300:H332)</f>
        <v>27</v>
      </c>
      <c r="F338" s="30">
        <f t="shared" ref="F338" si="62">D338-E338</f>
        <v>7720.37</v>
      </c>
      <c r="G338" s="25"/>
      <c r="H338" s="31" t="s">
        <v>25</v>
      </c>
      <c r="I338" s="31">
        <f t="shared" ref="I338" si="63">F340</f>
        <v>4868.5</v>
      </c>
      <c r="J338" s="31"/>
      <c r="K338" s="12"/>
    </row>
    <row r="339" spans="1:11" ht="15.75" thickBot="1" x14ac:dyDescent="0.25">
      <c r="A339" s="11"/>
      <c r="B339" s="27" t="s">
        <v>26</v>
      </c>
      <c r="C339" s="27" t="s">
        <v>27</v>
      </c>
      <c r="D339" s="27" t="s">
        <v>28</v>
      </c>
      <c r="E339" s="27" t="s">
        <v>29</v>
      </c>
      <c r="F339" s="27" t="s">
        <v>25</v>
      </c>
      <c r="G339" s="25"/>
      <c r="H339" s="31" t="s">
        <v>30</v>
      </c>
      <c r="I339" s="31">
        <f t="shared" si="53"/>
        <v>15655.720000000001</v>
      </c>
      <c r="J339" s="31"/>
      <c r="K339" s="12"/>
    </row>
    <row r="340" spans="1:11" ht="15.75" thickBot="1" x14ac:dyDescent="0.25">
      <c r="A340" s="11"/>
      <c r="B340" s="29">
        <f t="shared" ref="B340" si="64">F338</f>
        <v>7720.37</v>
      </c>
      <c r="C340" s="32"/>
      <c r="D340" s="32">
        <v>2327.5300000000002</v>
      </c>
      <c r="E340" s="32">
        <v>524.34</v>
      </c>
      <c r="F340" s="30">
        <f t="shared" ref="F340" si="65">B340-(C340+D340+E340)</f>
        <v>4868.5</v>
      </c>
      <c r="G340" s="25"/>
      <c r="H340" s="31" t="s">
        <v>31</v>
      </c>
      <c r="I340" s="33"/>
      <c r="J340" s="33"/>
      <c r="K340" s="12"/>
    </row>
    <row r="341" spans="1:11" ht="15.75" thickBot="1" x14ac:dyDescent="0.25">
      <c r="A341" s="11"/>
      <c r="B341" s="25"/>
      <c r="C341" s="25"/>
      <c r="D341" s="25"/>
      <c r="E341" s="25"/>
      <c r="F341" s="25"/>
      <c r="G341" s="25"/>
      <c r="H341" s="34" t="s">
        <v>32</v>
      </c>
      <c r="I341" s="34">
        <f t="shared" si="56"/>
        <v>15655.720000000001</v>
      </c>
      <c r="J341" s="35"/>
      <c r="K341" s="12"/>
    </row>
    <row r="342" spans="1:11" ht="15.75" thickBot="1" x14ac:dyDescent="0.25">
      <c r="A342" s="11"/>
      <c r="B342" s="25"/>
      <c r="C342" s="25"/>
      <c r="D342" s="25"/>
      <c r="E342" s="25"/>
      <c r="F342" s="25"/>
      <c r="G342" s="25"/>
      <c r="H342" s="27" t="s">
        <v>33</v>
      </c>
      <c r="I342" s="36">
        <f t="shared" si="57"/>
        <v>15655.720000000001</v>
      </c>
      <c r="J342" s="25"/>
      <c r="K342" s="12"/>
    </row>
    <row r="343" spans="1:11" ht="15.75" thickBot="1" x14ac:dyDescent="0.25">
      <c r="A343" s="37"/>
      <c r="B343" s="38"/>
      <c r="C343" s="38"/>
      <c r="D343" s="38"/>
      <c r="E343" s="38"/>
      <c r="F343" s="38"/>
      <c r="G343" s="38"/>
      <c r="H343" s="38"/>
      <c r="I343" s="38"/>
      <c r="J343" s="38"/>
      <c r="K343" s="30"/>
    </row>
    <row r="344" spans="1:11" ht="15.75" thickBot="1" x14ac:dyDescent="0.25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</row>
    <row r="345" spans="1:11" ht="15.75" thickBot="1" x14ac:dyDescent="0.25">
      <c r="A345" s="4"/>
      <c r="B345" s="5"/>
      <c r="C345" s="5"/>
      <c r="D345" s="5"/>
      <c r="E345" s="5"/>
      <c r="F345" s="5"/>
      <c r="G345" s="5"/>
      <c r="H345" s="5"/>
      <c r="I345" s="5" t="s">
        <v>0</v>
      </c>
      <c r="J345" s="6" t="s">
        <v>15</v>
      </c>
      <c r="K345" s="7"/>
    </row>
    <row r="346" spans="1:11" ht="15.75" thickBot="1" x14ac:dyDescent="0.25">
      <c r="A346" s="8">
        <v>8</v>
      </c>
      <c r="B346" s="9"/>
      <c r="C346" s="9"/>
      <c r="D346" s="9"/>
      <c r="E346" s="9"/>
      <c r="F346" s="9"/>
      <c r="G346" s="9"/>
      <c r="H346" s="9"/>
      <c r="I346" s="9" t="s">
        <v>2</v>
      </c>
      <c r="J346" s="10">
        <v>44236</v>
      </c>
      <c r="K346" s="7"/>
    </row>
    <row r="347" spans="1:11" x14ac:dyDescent="0.2">
      <c r="A347" s="11"/>
      <c r="B347" s="120" t="s">
        <v>3</v>
      </c>
      <c r="C347" s="121"/>
      <c r="D347" s="120" t="s">
        <v>4</v>
      </c>
      <c r="E347" s="121"/>
      <c r="F347" s="120" t="s">
        <v>5</v>
      </c>
      <c r="G347" s="121"/>
      <c r="H347" s="120" t="s">
        <v>6</v>
      </c>
      <c r="I347" s="121"/>
      <c r="J347" s="117" t="s">
        <v>7</v>
      </c>
      <c r="K347" s="12"/>
    </row>
    <row r="348" spans="1:11" ht="15.75" thickBot="1" x14ac:dyDescent="0.25">
      <c r="A348" s="11"/>
      <c r="B348" s="13" t="s">
        <v>8</v>
      </c>
      <c r="C348" s="14" t="s">
        <v>9</v>
      </c>
      <c r="D348" s="13" t="s">
        <v>8</v>
      </c>
      <c r="E348" s="14" t="s">
        <v>9</v>
      </c>
      <c r="F348" s="13" t="s">
        <v>8</v>
      </c>
      <c r="G348" s="14" t="s">
        <v>10</v>
      </c>
      <c r="H348" s="13" t="s">
        <v>8</v>
      </c>
      <c r="I348" s="14" t="s">
        <v>10</v>
      </c>
      <c r="J348" s="118"/>
      <c r="K348" s="12"/>
    </row>
    <row r="349" spans="1:11" x14ac:dyDescent="0.2">
      <c r="A349" s="11" t="s">
        <v>12</v>
      </c>
      <c r="B349" s="15">
        <v>34</v>
      </c>
      <c r="C349" s="17">
        <v>40668</v>
      </c>
      <c r="D349" s="15"/>
      <c r="E349" s="17" t="s">
        <v>165</v>
      </c>
      <c r="F349" s="15">
        <v>350</v>
      </c>
      <c r="G349" s="17">
        <v>40643</v>
      </c>
      <c r="H349" s="15">
        <v>482.94</v>
      </c>
      <c r="I349" s="17">
        <v>40666</v>
      </c>
      <c r="J349" s="18" t="s">
        <v>157</v>
      </c>
      <c r="K349" s="12"/>
    </row>
    <row r="350" spans="1:11" x14ac:dyDescent="0.2">
      <c r="A350" s="11" t="s">
        <v>12</v>
      </c>
      <c r="B350" s="8">
        <v>557</v>
      </c>
      <c r="C350" s="19">
        <f t="shared" ref="C350:C381" si="66">IF(B350&gt;0.005,C349+1,"")</f>
        <v>40669</v>
      </c>
      <c r="D350" s="8"/>
      <c r="E350" s="17" t="s">
        <v>165</v>
      </c>
      <c r="F350" s="8">
        <v>121</v>
      </c>
      <c r="G350" s="20">
        <v>40643</v>
      </c>
      <c r="H350" s="8"/>
      <c r="I350" s="20"/>
      <c r="J350" s="21"/>
      <c r="K350" s="12"/>
    </row>
    <row r="351" spans="1:11" x14ac:dyDescent="0.2">
      <c r="A351" s="11" t="s">
        <v>12</v>
      </c>
      <c r="B351" s="8">
        <v>322</v>
      </c>
      <c r="C351" s="19">
        <f t="shared" si="66"/>
        <v>40670</v>
      </c>
      <c r="D351" s="8"/>
      <c r="E351" s="20" t="s">
        <v>166</v>
      </c>
      <c r="F351" s="8">
        <v>874</v>
      </c>
      <c r="G351" s="20">
        <v>40277</v>
      </c>
      <c r="H351" s="8"/>
      <c r="I351" s="20"/>
      <c r="J351" s="21"/>
      <c r="K351" s="12"/>
    </row>
    <row r="352" spans="1:11" x14ac:dyDescent="0.2">
      <c r="A352" s="11" t="s">
        <v>12</v>
      </c>
      <c r="B352" s="8">
        <v>435</v>
      </c>
      <c r="C352" s="19">
        <f t="shared" si="66"/>
        <v>40671</v>
      </c>
      <c r="D352" s="8"/>
      <c r="E352" s="20" t="s">
        <v>143</v>
      </c>
      <c r="F352" s="8">
        <v>2080.5</v>
      </c>
      <c r="G352" s="20"/>
      <c r="H352" s="8"/>
      <c r="I352" s="20"/>
      <c r="J352" s="21"/>
      <c r="K352" s="12"/>
    </row>
    <row r="353" spans="1:11" x14ac:dyDescent="0.2">
      <c r="A353" s="11" t="s">
        <v>12</v>
      </c>
      <c r="B353" s="8">
        <v>501.14</v>
      </c>
      <c r="C353" s="19">
        <f t="shared" si="66"/>
        <v>40672</v>
      </c>
      <c r="D353" s="8"/>
      <c r="E353" s="20"/>
      <c r="F353" s="8"/>
      <c r="G353" s="20"/>
      <c r="H353" s="8"/>
      <c r="I353" s="20"/>
      <c r="J353" s="21"/>
      <c r="K353" s="12"/>
    </row>
    <row r="354" spans="1:11" x14ac:dyDescent="0.2">
      <c r="A354" s="11" t="s">
        <v>12</v>
      </c>
      <c r="B354" s="8">
        <v>202.4</v>
      </c>
      <c r="C354" s="19">
        <f t="shared" si="66"/>
        <v>40673</v>
      </c>
      <c r="D354" s="8"/>
      <c r="E354" s="20"/>
      <c r="F354" s="8"/>
      <c r="G354" s="20"/>
      <c r="H354" s="8"/>
      <c r="I354" s="20"/>
      <c r="J354" s="21"/>
      <c r="K354" s="12"/>
    </row>
    <row r="355" spans="1:11" x14ac:dyDescent="0.2">
      <c r="A355" s="11" t="s">
        <v>12</v>
      </c>
      <c r="B355" s="8">
        <v>434</v>
      </c>
      <c r="C355" s="19">
        <f t="shared" si="66"/>
        <v>40674</v>
      </c>
      <c r="D355" s="8"/>
      <c r="E355" s="20"/>
      <c r="F355" s="8"/>
      <c r="G355" s="20"/>
      <c r="H355" s="8"/>
      <c r="I355" s="20"/>
      <c r="J355" s="21"/>
      <c r="K355" s="12"/>
    </row>
    <row r="356" spans="1:11" x14ac:dyDescent="0.2">
      <c r="A356" s="11" t="s">
        <v>12</v>
      </c>
      <c r="B356" s="8">
        <v>263</v>
      </c>
      <c r="C356" s="19">
        <f t="shared" si="66"/>
        <v>40675</v>
      </c>
      <c r="D356" s="8"/>
      <c r="E356" s="20"/>
      <c r="F356" s="8"/>
      <c r="G356" s="20"/>
      <c r="H356" s="8"/>
      <c r="I356" s="20"/>
      <c r="J356" s="21"/>
      <c r="K356" s="12"/>
    </row>
    <row r="357" spans="1:11" x14ac:dyDescent="0.2">
      <c r="A357" s="11" t="s">
        <v>12</v>
      </c>
      <c r="B357" s="8">
        <v>518</v>
      </c>
      <c r="C357" s="19">
        <f t="shared" si="66"/>
        <v>40676</v>
      </c>
      <c r="D357" s="8"/>
      <c r="E357" s="20"/>
      <c r="F357" s="8"/>
      <c r="G357" s="20"/>
      <c r="H357" s="8"/>
      <c r="I357" s="20"/>
      <c r="J357" s="21"/>
      <c r="K357" s="12"/>
    </row>
    <row r="358" spans="1:11" x14ac:dyDescent="0.2">
      <c r="A358" s="11" t="s">
        <v>12</v>
      </c>
      <c r="B358" s="8">
        <v>100</v>
      </c>
      <c r="C358" s="19">
        <f t="shared" si="66"/>
        <v>40677</v>
      </c>
      <c r="D358" s="8"/>
      <c r="E358" s="20"/>
      <c r="F358" s="8"/>
      <c r="G358" s="20"/>
      <c r="H358" s="8"/>
      <c r="I358" s="20"/>
      <c r="J358" s="21"/>
      <c r="K358" s="12"/>
    </row>
    <row r="359" spans="1:11" x14ac:dyDescent="0.2">
      <c r="A359" s="11" t="s">
        <v>12</v>
      </c>
      <c r="B359" s="8">
        <v>222</v>
      </c>
      <c r="C359" s="19">
        <f t="shared" si="66"/>
        <v>40678</v>
      </c>
      <c r="D359" s="8"/>
      <c r="E359" s="20"/>
      <c r="F359" s="8"/>
      <c r="G359" s="20"/>
      <c r="H359" s="8"/>
      <c r="I359" s="20"/>
      <c r="J359" s="21"/>
      <c r="K359" s="12"/>
    </row>
    <row r="360" spans="1:11" x14ac:dyDescent="0.2">
      <c r="A360" s="11" t="s">
        <v>12</v>
      </c>
      <c r="B360" s="8">
        <v>23</v>
      </c>
      <c r="C360" s="19">
        <f t="shared" si="66"/>
        <v>40679</v>
      </c>
      <c r="D360" s="8"/>
      <c r="E360" s="20"/>
      <c r="F360" s="8"/>
      <c r="G360" s="20"/>
      <c r="H360" s="8"/>
      <c r="I360" s="20"/>
      <c r="J360" s="21"/>
      <c r="K360" s="12"/>
    </row>
    <row r="361" spans="1:11" x14ac:dyDescent="0.2">
      <c r="A361" s="11" t="s">
        <v>14</v>
      </c>
      <c r="B361" s="8">
        <v>161.43</v>
      </c>
      <c r="C361" s="19">
        <f t="shared" si="66"/>
        <v>40680</v>
      </c>
      <c r="D361" s="8" t="s">
        <v>104</v>
      </c>
      <c r="E361" s="20"/>
      <c r="F361" s="8"/>
      <c r="G361" s="20"/>
      <c r="H361" s="8"/>
      <c r="I361" s="20"/>
      <c r="J361" s="21"/>
      <c r="K361" s="12"/>
    </row>
    <row r="362" spans="1:11" x14ac:dyDescent="0.2">
      <c r="A362" s="11" t="s">
        <v>12</v>
      </c>
      <c r="B362" s="8"/>
      <c r="C362" s="19" t="str">
        <f t="shared" si="66"/>
        <v/>
      </c>
      <c r="D362" s="8"/>
      <c r="E362" s="20"/>
      <c r="F362" s="8"/>
      <c r="G362" s="20"/>
      <c r="H362" s="8"/>
      <c r="I362" s="20"/>
      <c r="J362" s="21"/>
      <c r="K362" s="12"/>
    </row>
    <row r="363" spans="1:11" x14ac:dyDescent="0.2">
      <c r="A363" s="11" t="s">
        <v>12</v>
      </c>
      <c r="B363" s="8"/>
      <c r="C363" s="19" t="str">
        <f t="shared" si="66"/>
        <v/>
      </c>
      <c r="D363" s="8"/>
      <c r="E363" s="20"/>
      <c r="F363" s="8"/>
      <c r="G363" s="20"/>
      <c r="H363" s="8"/>
      <c r="I363" s="20"/>
      <c r="J363" s="21"/>
      <c r="K363" s="12"/>
    </row>
    <row r="364" spans="1:11" x14ac:dyDescent="0.2">
      <c r="A364" s="11" t="s">
        <v>12</v>
      </c>
      <c r="B364" s="8"/>
      <c r="C364" s="19" t="str">
        <f t="shared" si="66"/>
        <v/>
      </c>
      <c r="D364" s="8"/>
      <c r="E364" s="20"/>
      <c r="F364" s="8"/>
      <c r="G364" s="20"/>
      <c r="H364" s="8"/>
      <c r="I364" s="20"/>
      <c r="J364" s="21"/>
      <c r="K364" s="12"/>
    </row>
    <row r="365" spans="1:11" x14ac:dyDescent="0.2">
      <c r="A365" s="11" t="s">
        <v>12</v>
      </c>
      <c r="B365" s="8"/>
      <c r="C365" s="19" t="str">
        <f t="shared" si="66"/>
        <v/>
      </c>
      <c r="D365" s="8"/>
      <c r="E365" s="20"/>
      <c r="F365" s="8"/>
      <c r="G365" s="20"/>
      <c r="H365" s="8"/>
      <c r="I365" s="20"/>
      <c r="J365" s="21"/>
      <c r="K365" s="12"/>
    </row>
    <row r="366" spans="1:11" x14ac:dyDescent="0.2">
      <c r="A366" s="11" t="s">
        <v>12</v>
      </c>
      <c r="B366" s="8"/>
      <c r="C366" s="19" t="str">
        <f t="shared" si="66"/>
        <v/>
      </c>
      <c r="D366" s="8"/>
      <c r="E366" s="20"/>
      <c r="F366" s="8"/>
      <c r="G366" s="20"/>
      <c r="H366" s="8"/>
      <c r="I366" s="20"/>
      <c r="J366" s="21"/>
      <c r="K366" s="12"/>
    </row>
    <row r="367" spans="1:11" x14ac:dyDescent="0.2">
      <c r="A367" s="11" t="s">
        <v>12</v>
      </c>
      <c r="B367" s="8"/>
      <c r="C367" s="19" t="str">
        <f t="shared" si="66"/>
        <v/>
      </c>
      <c r="D367" s="8"/>
      <c r="E367" s="20"/>
      <c r="F367" s="8"/>
      <c r="G367" s="20"/>
      <c r="H367" s="8"/>
      <c r="I367" s="20"/>
      <c r="J367" s="21"/>
      <c r="K367" s="12"/>
    </row>
    <row r="368" spans="1:11" x14ac:dyDescent="0.2">
      <c r="A368" s="11" t="s">
        <v>12</v>
      </c>
      <c r="B368" s="8"/>
      <c r="C368" s="19" t="str">
        <f t="shared" si="66"/>
        <v/>
      </c>
      <c r="D368" s="8"/>
      <c r="E368" s="20"/>
      <c r="F368" s="8"/>
      <c r="G368" s="20"/>
      <c r="H368" s="8"/>
      <c r="I368" s="20"/>
      <c r="J368" s="21"/>
      <c r="K368" s="12"/>
    </row>
    <row r="369" spans="1:11" x14ac:dyDescent="0.2">
      <c r="A369" s="11" t="s">
        <v>12</v>
      </c>
      <c r="B369" s="8"/>
      <c r="C369" s="19" t="str">
        <f t="shared" si="66"/>
        <v/>
      </c>
      <c r="D369" s="8"/>
      <c r="E369" s="20"/>
      <c r="F369" s="8"/>
      <c r="G369" s="20"/>
      <c r="H369" s="8"/>
      <c r="I369" s="20"/>
      <c r="J369" s="21"/>
      <c r="K369" s="12"/>
    </row>
    <row r="370" spans="1:11" x14ac:dyDescent="0.2">
      <c r="A370" s="11" t="s">
        <v>12</v>
      </c>
      <c r="B370" s="8"/>
      <c r="C370" s="19" t="str">
        <f t="shared" si="66"/>
        <v/>
      </c>
      <c r="D370" s="8"/>
      <c r="E370" s="20"/>
      <c r="F370" s="8"/>
      <c r="G370" s="20"/>
      <c r="H370" s="8"/>
      <c r="I370" s="20"/>
      <c r="J370" s="21"/>
      <c r="K370" s="12"/>
    </row>
    <row r="371" spans="1:11" x14ac:dyDescent="0.2">
      <c r="A371" s="11" t="s">
        <v>12</v>
      </c>
      <c r="B371" s="8"/>
      <c r="C371" s="19" t="str">
        <f t="shared" si="66"/>
        <v/>
      </c>
      <c r="D371" s="8"/>
      <c r="E371" s="20"/>
      <c r="F371" s="8"/>
      <c r="G371" s="20"/>
      <c r="H371" s="8"/>
      <c r="I371" s="20"/>
      <c r="J371" s="21"/>
      <c r="K371" s="12"/>
    </row>
    <row r="372" spans="1:11" x14ac:dyDescent="0.2">
      <c r="A372" s="11" t="s">
        <v>12</v>
      </c>
      <c r="B372" s="8"/>
      <c r="C372" s="19" t="str">
        <f t="shared" si="66"/>
        <v/>
      </c>
      <c r="D372" s="8"/>
      <c r="E372" s="20"/>
      <c r="F372" s="8"/>
      <c r="G372" s="20"/>
      <c r="H372" s="8"/>
      <c r="I372" s="20"/>
      <c r="J372" s="21"/>
      <c r="K372" s="12"/>
    </row>
    <row r="373" spans="1:11" x14ac:dyDescent="0.2">
      <c r="A373" s="11" t="s">
        <v>12</v>
      </c>
      <c r="B373" s="8"/>
      <c r="C373" s="19" t="str">
        <f t="shared" si="66"/>
        <v/>
      </c>
      <c r="D373" s="8"/>
      <c r="E373" s="20"/>
      <c r="F373" s="8"/>
      <c r="G373" s="20"/>
      <c r="H373" s="8"/>
      <c r="I373" s="20"/>
      <c r="J373" s="21"/>
      <c r="K373" s="12"/>
    </row>
    <row r="374" spans="1:11" x14ac:dyDescent="0.2">
      <c r="A374" s="11" t="s">
        <v>12</v>
      </c>
      <c r="B374" s="8"/>
      <c r="C374" s="19" t="str">
        <f t="shared" si="66"/>
        <v/>
      </c>
      <c r="D374" s="8"/>
      <c r="E374" s="20"/>
      <c r="F374" s="8"/>
      <c r="G374" s="20"/>
      <c r="H374" s="8"/>
      <c r="I374" s="20"/>
      <c r="J374" s="21"/>
      <c r="K374" s="12"/>
    </row>
    <row r="375" spans="1:11" x14ac:dyDescent="0.2">
      <c r="A375" s="11" t="s">
        <v>12</v>
      </c>
      <c r="B375" s="8"/>
      <c r="C375" s="19" t="str">
        <f t="shared" si="66"/>
        <v/>
      </c>
      <c r="D375" s="8"/>
      <c r="E375" s="20"/>
      <c r="F375" s="8"/>
      <c r="G375" s="20"/>
      <c r="H375" s="8"/>
      <c r="I375" s="20"/>
      <c r="J375" s="21"/>
      <c r="K375" s="12"/>
    </row>
    <row r="376" spans="1:11" x14ac:dyDescent="0.2">
      <c r="A376" s="11" t="s">
        <v>12</v>
      </c>
      <c r="B376" s="8"/>
      <c r="C376" s="19" t="str">
        <f t="shared" si="66"/>
        <v/>
      </c>
      <c r="D376" s="8"/>
      <c r="E376" s="20"/>
      <c r="F376" s="8"/>
      <c r="G376" s="20"/>
      <c r="H376" s="8"/>
      <c r="I376" s="20"/>
      <c r="J376" s="21"/>
      <c r="K376" s="12"/>
    </row>
    <row r="377" spans="1:11" x14ac:dyDescent="0.2">
      <c r="A377" s="11" t="s">
        <v>12</v>
      </c>
      <c r="B377" s="8"/>
      <c r="C377" s="19" t="str">
        <f t="shared" si="66"/>
        <v/>
      </c>
      <c r="D377" s="8"/>
      <c r="E377" s="20"/>
      <c r="F377" s="8"/>
      <c r="G377" s="20"/>
      <c r="H377" s="8"/>
      <c r="I377" s="20"/>
      <c r="J377" s="21"/>
      <c r="K377" s="12"/>
    </row>
    <row r="378" spans="1:11" x14ac:dyDescent="0.2">
      <c r="A378" s="11" t="s">
        <v>12</v>
      </c>
      <c r="B378" s="8"/>
      <c r="C378" s="19" t="str">
        <f t="shared" si="66"/>
        <v/>
      </c>
      <c r="D378" s="8"/>
      <c r="E378" s="20"/>
      <c r="F378" s="8"/>
      <c r="G378" s="20"/>
      <c r="H378" s="8"/>
      <c r="I378" s="20"/>
      <c r="J378" s="21"/>
      <c r="K378" s="12"/>
    </row>
    <row r="379" spans="1:11" x14ac:dyDescent="0.2">
      <c r="A379" s="11" t="s">
        <v>12</v>
      </c>
      <c r="B379" s="8"/>
      <c r="C379" s="19" t="str">
        <f t="shared" si="66"/>
        <v/>
      </c>
      <c r="D379" s="8"/>
      <c r="E379" s="20"/>
      <c r="F379" s="8"/>
      <c r="G379" s="20"/>
      <c r="H379" s="8"/>
      <c r="I379" s="20"/>
      <c r="J379" s="21"/>
      <c r="K379" s="12"/>
    </row>
    <row r="380" spans="1:11" x14ac:dyDescent="0.2">
      <c r="A380" s="11" t="s">
        <v>12</v>
      </c>
      <c r="B380" s="8"/>
      <c r="C380" s="19" t="str">
        <f t="shared" si="66"/>
        <v/>
      </c>
      <c r="D380" s="8"/>
      <c r="E380" s="20"/>
      <c r="F380" s="8"/>
      <c r="G380" s="20"/>
      <c r="H380" s="8"/>
      <c r="I380" s="20"/>
      <c r="J380" s="21"/>
      <c r="K380" s="12"/>
    </row>
    <row r="381" spans="1:11" ht="15.75" thickBot="1" x14ac:dyDescent="0.25">
      <c r="A381" s="11" t="s">
        <v>12</v>
      </c>
      <c r="B381" s="22"/>
      <c r="C381" s="14" t="str">
        <f t="shared" si="66"/>
        <v/>
      </c>
      <c r="D381" s="22"/>
      <c r="E381" s="23"/>
      <c r="F381" s="22"/>
      <c r="G381" s="23"/>
      <c r="H381" s="22"/>
      <c r="I381" s="23"/>
      <c r="J381" s="24"/>
      <c r="K381" s="12"/>
    </row>
    <row r="382" spans="1:11" x14ac:dyDescent="0.2">
      <c r="A382" s="11"/>
      <c r="B382" s="106">
        <f>SUMIF(A349:A381,$O$6,B349:B381)</f>
        <v>3611.54</v>
      </c>
      <c r="C382" s="25"/>
      <c r="D382" s="25"/>
      <c r="E382" s="25"/>
      <c r="F382" s="25"/>
      <c r="G382" s="25"/>
      <c r="H382" s="25"/>
      <c r="I382" s="25"/>
      <c r="J382" s="25"/>
      <c r="K382" s="12"/>
    </row>
    <row r="383" spans="1:11" ht="15.75" thickBot="1" x14ac:dyDescent="0.25">
      <c r="A383" s="11"/>
      <c r="B383" s="107"/>
      <c r="C383" s="25"/>
      <c r="D383" s="25"/>
      <c r="E383" s="25"/>
      <c r="F383" s="25"/>
      <c r="G383" s="25"/>
      <c r="H383" s="25"/>
      <c r="I383" s="25"/>
      <c r="J383" s="25"/>
      <c r="K383" s="12"/>
    </row>
    <row r="384" spans="1:11" ht="15.75" thickBot="1" x14ac:dyDescent="0.25">
      <c r="A384" s="11"/>
      <c r="B384" s="25"/>
      <c r="C384" s="25"/>
      <c r="D384" s="25"/>
      <c r="E384" s="25"/>
      <c r="F384" s="25"/>
      <c r="G384" s="25"/>
      <c r="H384" s="25"/>
      <c r="I384" s="25"/>
      <c r="J384" s="25"/>
      <c r="K384" s="12"/>
    </row>
    <row r="385" spans="1:11" ht="15.75" thickBot="1" x14ac:dyDescent="0.25">
      <c r="A385" s="11"/>
      <c r="B385" s="25"/>
      <c r="C385" s="25"/>
      <c r="D385" s="25"/>
      <c r="E385" s="25"/>
      <c r="F385" s="25"/>
      <c r="G385" s="25"/>
      <c r="H385" s="108" t="s">
        <v>20</v>
      </c>
      <c r="I385" s="115"/>
      <c r="J385" s="26"/>
      <c r="K385" s="12"/>
    </row>
    <row r="386" spans="1:11" ht="15.75" thickBot="1" x14ac:dyDescent="0.25">
      <c r="A386" s="11"/>
      <c r="B386" s="27" t="s">
        <v>3</v>
      </c>
      <c r="C386" s="27" t="s">
        <v>5</v>
      </c>
      <c r="D386" s="27" t="s">
        <v>21</v>
      </c>
      <c r="E386" s="27" t="s">
        <v>22</v>
      </c>
      <c r="F386" s="27" t="s">
        <v>23</v>
      </c>
      <c r="G386" s="25"/>
      <c r="H386" s="28" t="s">
        <v>24</v>
      </c>
      <c r="I386" s="77">
        <f t="shared" ref="I386:I435" si="67">I342</f>
        <v>15655.720000000001</v>
      </c>
      <c r="J386" s="28"/>
      <c r="K386" s="12"/>
    </row>
    <row r="387" spans="1:11" ht="15.75" thickBot="1" x14ac:dyDescent="0.25">
      <c r="A387" s="11"/>
      <c r="B387" s="29">
        <f t="shared" ref="B387:B436" si="68">B382</f>
        <v>3611.54</v>
      </c>
      <c r="C387" s="27">
        <f t="shared" ref="C387" si="69">SUM(F349:F381)</f>
        <v>3425.5</v>
      </c>
      <c r="D387" s="27">
        <f t="shared" ref="D387" si="70">B387+C387</f>
        <v>7037.04</v>
      </c>
      <c r="E387" s="27">
        <f t="shared" ref="E387" si="71">SUM(H349:H381)</f>
        <v>482.94</v>
      </c>
      <c r="F387" s="30">
        <f t="shared" ref="F387" si="72">D387-E387</f>
        <v>6554.1</v>
      </c>
      <c r="G387" s="25"/>
      <c r="H387" s="31" t="s">
        <v>25</v>
      </c>
      <c r="I387" s="31">
        <f t="shared" ref="I387" si="73">F389</f>
        <v>5336</v>
      </c>
      <c r="J387" s="31"/>
      <c r="K387" s="12"/>
    </row>
    <row r="388" spans="1:11" ht="15.75" thickBot="1" x14ac:dyDescent="0.25">
      <c r="A388" s="11"/>
      <c r="B388" s="27" t="s">
        <v>26</v>
      </c>
      <c r="C388" s="27" t="s">
        <v>27</v>
      </c>
      <c r="D388" s="27" t="s">
        <v>28</v>
      </c>
      <c r="E388" s="27" t="s">
        <v>29</v>
      </c>
      <c r="F388" s="27" t="s">
        <v>25</v>
      </c>
      <c r="G388" s="25"/>
      <c r="H388" s="31" t="s">
        <v>30</v>
      </c>
      <c r="I388" s="31">
        <f t="shared" ref="I388:I437" si="74">I386+I387</f>
        <v>20991.72</v>
      </c>
      <c r="J388" s="31"/>
      <c r="K388" s="12"/>
    </row>
    <row r="389" spans="1:11" ht="15.75" thickBot="1" x14ac:dyDescent="0.25">
      <c r="A389" s="11"/>
      <c r="B389" s="29">
        <f t="shared" ref="B389" si="75">F387</f>
        <v>6554.1</v>
      </c>
      <c r="C389" s="32"/>
      <c r="D389" s="32">
        <v>350</v>
      </c>
      <c r="E389" s="32">
        <v>868.1</v>
      </c>
      <c r="F389" s="30">
        <f t="shared" ref="F389" si="76">B389-(C389+D389+E389)</f>
        <v>5336</v>
      </c>
      <c r="G389" s="25"/>
      <c r="H389" s="31" t="s">
        <v>31</v>
      </c>
      <c r="I389" s="33">
        <v>19850</v>
      </c>
      <c r="J389" s="33" t="s">
        <v>34</v>
      </c>
      <c r="K389" s="12"/>
    </row>
    <row r="390" spans="1:11" ht="15.75" thickBot="1" x14ac:dyDescent="0.25">
      <c r="A390" s="11"/>
      <c r="B390" s="25"/>
      <c r="C390" s="25"/>
      <c r="D390" s="25"/>
      <c r="E390" s="25"/>
      <c r="F390" s="25"/>
      <c r="G390" s="25"/>
      <c r="H390" s="34" t="s">
        <v>32</v>
      </c>
      <c r="I390" s="34">
        <f t="shared" ref="I390:I439" si="77">I388-I389</f>
        <v>1141.7200000000012</v>
      </c>
      <c r="J390" s="35"/>
      <c r="K390" s="12"/>
    </row>
    <row r="391" spans="1:11" ht="15.75" thickBot="1" x14ac:dyDescent="0.25">
      <c r="A391" s="11"/>
      <c r="B391" s="25"/>
      <c r="C391" s="25"/>
      <c r="D391" s="25"/>
      <c r="E391" s="25"/>
      <c r="F391" s="25"/>
      <c r="G391" s="25"/>
      <c r="H391" s="27" t="s">
        <v>33</v>
      </c>
      <c r="I391" s="36">
        <f t="shared" ref="I391:I440" si="78">I390</f>
        <v>1141.7200000000012</v>
      </c>
      <c r="J391" s="25"/>
      <c r="K391" s="12"/>
    </row>
    <row r="392" spans="1:11" ht="15.75" thickBot="1" x14ac:dyDescent="0.25">
      <c r="A392" s="37"/>
      <c r="B392" s="38"/>
      <c r="C392" s="38"/>
      <c r="D392" s="38"/>
      <c r="E392" s="38"/>
      <c r="F392" s="38"/>
      <c r="G392" s="38"/>
      <c r="H392" s="38"/>
      <c r="I392" s="38"/>
      <c r="J392" s="38"/>
      <c r="K392" s="30"/>
    </row>
    <row r="393" spans="1:11" ht="15.75" thickBot="1" x14ac:dyDescent="0.25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</row>
    <row r="394" spans="1:11" ht="15.75" thickBot="1" x14ac:dyDescent="0.25">
      <c r="A394" s="4"/>
      <c r="B394" s="5"/>
      <c r="C394" s="5"/>
      <c r="D394" s="5"/>
      <c r="E394" s="5"/>
      <c r="F394" s="5"/>
      <c r="G394" s="5"/>
      <c r="H394" s="5"/>
      <c r="I394" s="5" t="s">
        <v>0</v>
      </c>
      <c r="J394" s="6" t="s">
        <v>16</v>
      </c>
      <c r="K394" s="7"/>
    </row>
    <row r="395" spans="1:11" ht="15.75" thickBot="1" x14ac:dyDescent="0.25">
      <c r="A395" s="8">
        <v>9</v>
      </c>
      <c r="B395" s="9"/>
      <c r="C395" s="9"/>
      <c r="D395" s="9"/>
      <c r="E395" s="9"/>
      <c r="F395" s="9"/>
      <c r="G395" s="9"/>
      <c r="H395" s="9"/>
      <c r="I395" s="9" t="s">
        <v>2</v>
      </c>
      <c r="J395" s="10">
        <v>44237</v>
      </c>
      <c r="K395" s="7"/>
    </row>
    <row r="396" spans="1:11" x14ac:dyDescent="0.2">
      <c r="A396" s="11"/>
      <c r="B396" s="120" t="s">
        <v>3</v>
      </c>
      <c r="C396" s="121"/>
      <c r="D396" s="120" t="s">
        <v>4</v>
      </c>
      <c r="E396" s="121"/>
      <c r="F396" s="120" t="s">
        <v>5</v>
      </c>
      <c r="G396" s="121"/>
      <c r="H396" s="120" t="s">
        <v>6</v>
      </c>
      <c r="I396" s="121"/>
      <c r="J396" s="117" t="s">
        <v>7</v>
      </c>
      <c r="K396" s="12"/>
    </row>
    <row r="397" spans="1:11" ht="15.75" thickBot="1" x14ac:dyDescent="0.25">
      <c r="A397" s="11"/>
      <c r="B397" s="13" t="s">
        <v>8</v>
      </c>
      <c r="C397" s="14" t="s">
        <v>9</v>
      </c>
      <c r="D397" s="13" t="s">
        <v>8</v>
      </c>
      <c r="E397" s="14" t="s">
        <v>9</v>
      </c>
      <c r="F397" s="13" t="s">
        <v>8</v>
      </c>
      <c r="G397" s="14" t="s">
        <v>10</v>
      </c>
      <c r="H397" s="13" t="s">
        <v>8</v>
      </c>
      <c r="I397" s="14" t="s">
        <v>10</v>
      </c>
      <c r="J397" s="118"/>
      <c r="K397" s="12"/>
    </row>
    <row r="398" spans="1:11" x14ac:dyDescent="0.2">
      <c r="A398" s="11" t="s">
        <v>12</v>
      </c>
      <c r="B398" s="15">
        <v>69</v>
      </c>
      <c r="C398" s="17">
        <v>40681</v>
      </c>
      <c r="D398" s="15"/>
      <c r="E398" s="17" t="s">
        <v>143</v>
      </c>
      <c r="F398" s="15">
        <v>1245</v>
      </c>
      <c r="G398" s="17"/>
      <c r="H398" s="15">
        <v>118</v>
      </c>
      <c r="I398" s="17">
        <v>1849</v>
      </c>
      <c r="J398" s="18" t="s">
        <v>167</v>
      </c>
      <c r="K398" s="12"/>
    </row>
    <row r="399" spans="1:11" x14ac:dyDescent="0.2">
      <c r="A399" s="11" t="s">
        <v>12</v>
      </c>
      <c r="B399" s="8">
        <v>38</v>
      </c>
      <c r="C399" s="19">
        <f t="shared" ref="C399:C430" si="79">IF(B399&gt;0.005,C398+1,"")</f>
        <v>40682</v>
      </c>
      <c r="D399" s="8"/>
      <c r="E399" s="20"/>
      <c r="F399" s="8"/>
      <c r="G399" s="20"/>
      <c r="H399" s="8"/>
      <c r="I399" s="20"/>
      <c r="J399" s="21"/>
      <c r="K399" s="12"/>
    </row>
    <row r="400" spans="1:11" x14ac:dyDescent="0.2">
      <c r="A400" s="11" t="s">
        <v>14</v>
      </c>
      <c r="B400" s="8">
        <v>236</v>
      </c>
      <c r="C400" s="19">
        <f t="shared" si="79"/>
        <v>40683</v>
      </c>
      <c r="D400" s="8" t="s">
        <v>160</v>
      </c>
      <c r="E400" s="20"/>
      <c r="F400" s="8"/>
      <c r="G400" s="20"/>
      <c r="H400" s="8"/>
      <c r="I400" s="20"/>
      <c r="J400" s="21"/>
      <c r="K400" s="12"/>
    </row>
    <row r="401" spans="1:11" x14ac:dyDescent="0.2">
      <c r="A401" s="11" t="s">
        <v>12</v>
      </c>
      <c r="B401" s="8">
        <v>563.5</v>
      </c>
      <c r="C401" s="19">
        <f t="shared" si="79"/>
        <v>40684</v>
      </c>
      <c r="D401" s="8"/>
      <c r="E401" s="20"/>
      <c r="F401" s="8"/>
      <c r="G401" s="20"/>
      <c r="H401" s="8"/>
      <c r="I401" s="20"/>
      <c r="J401" s="21"/>
      <c r="K401" s="12"/>
    </row>
    <row r="402" spans="1:11" x14ac:dyDescent="0.2">
      <c r="A402" s="11" t="s">
        <v>12</v>
      </c>
      <c r="B402" s="8">
        <v>30</v>
      </c>
      <c r="C402" s="19">
        <f t="shared" si="79"/>
        <v>40685</v>
      </c>
      <c r="D402" s="8"/>
      <c r="E402" s="20"/>
      <c r="F402" s="8"/>
      <c r="G402" s="20"/>
      <c r="H402" s="8"/>
      <c r="I402" s="20"/>
      <c r="J402" s="21"/>
      <c r="K402" s="12"/>
    </row>
    <row r="403" spans="1:11" x14ac:dyDescent="0.2">
      <c r="A403" s="11" t="s">
        <v>12</v>
      </c>
      <c r="B403" s="8">
        <v>173</v>
      </c>
      <c r="C403" s="19">
        <f t="shared" si="79"/>
        <v>40686</v>
      </c>
      <c r="D403" s="8"/>
      <c r="E403" s="20"/>
      <c r="F403" s="8"/>
      <c r="G403" s="20"/>
      <c r="H403" s="8"/>
      <c r="I403" s="20"/>
      <c r="J403" s="21"/>
      <c r="K403" s="12"/>
    </row>
    <row r="404" spans="1:11" x14ac:dyDescent="0.2">
      <c r="A404" s="11" t="s">
        <v>12</v>
      </c>
      <c r="B404" s="8">
        <v>123</v>
      </c>
      <c r="C404" s="19">
        <f t="shared" si="79"/>
        <v>40687</v>
      </c>
      <c r="D404" s="8"/>
      <c r="E404" s="20"/>
      <c r="F404" s="8"/>
      <c r="G404" s="20"/>
      <c r="H404" s="8"/>
      <c r="I404" s="20"/>
      <c r="J404" s="21"/>
      <c r="K404" s="12"/>
    </row>
    <row r="405" spans="1:11" x14ac:dyDescent="0.2">
      <c r="A405" s="11" t="s">
        <v>12</v>
      </c>
      <c r="B405" s="8">
        <v>184</v>
      </c>
      <c r="C405" s="19">
        <f t="shared" si="79"/>
        <v>40688</v>
      </c>
      <c r="D405" s="8"/>
      <c r="E405" s="20"/>
      <c r="F405" s="8"/>
      <c r="G405" s="20"/>
      <c r="H405" s="8"/>
      <c r="I405" s="20"/>
      <c r="J405" s="21"/>
      <c r="K405" s="12"/>
    </row>
    <row r="406" spans="1:11" x14ac:dyDescent="0.2">
      <c r="A406" s="11" t="s">
        <v>12</v>
      </c>
      <c r="B406" s="8">
        <v>175</v>
      </c>
      <c r="C406" s="19">
        <f t="shared" si="79"/>
        <v>40689</v>
      </c>
      <c r="D406" s="8"/>
      <c r="E406" s="20"/>
      <c r="F406" s="8"/>
      <c r="G406" s="20"/>
      <c r="H406" s="8"/>
      <c r="I406" s="20"/>
      <c r="J406" s="21"/>
      <c r="K406" s="12"/>
    </row>
    <row r="407" spans="1:11" x14ac:dyDescent="0.2">
      <c r="A407" s="11" t="s">
        <v>14</v>
      </c>
      <c r="B407" s="8">
        <v>414</v>
      </c>
      <c r="C407" s="19">
        <f t="shared" si="79"/>
        <v>40690</v>
      </c>
      <c r="D407" s="8" t="s">
        <v>168</v>
      </c>
      <c r="E407" s="20"/>
      <c r="F407" s="8"/>
      <c r="G407" s="20"/>
      <c r="H407" s="8"/>
      <c r="I407" s="20"/>
      <c r="J407" s="21"/>
      <c r="K407" s="12"/>
    </row>
    <row r="408" spans="1:11" x14ac:dyDescent="0.2">
      <c r="A408" s="11" t="s">
        <v>12</v>
      </c>
      <c r="B408" s="8"/>
      <c r="C408" s="19" t="str">
        <f t="shared" si="79"/>
        <v/>
      </c>
      <c r="D408" s="8"/>
      <c r="E408" s="20"/>
      <c r="F408" s="8"/>
      <c r="G408" s="20"/>
      <c r="H408" s="8"/>
      <c r="I408" s="20"/>
      <c r="J408" s="21"/>
      <c r="K408" s="12"/>
    </row>
    <row r="409" spans="1:11" x14ac:dyDescent="0.2">
      <c r="A409" s="11" t="s">
        <v>12</v>
      </c>
      <c r="B409" s="8"/>
      <c r="C409" s="19" t="str">
        <f t="shared" si="79"/>
        <v/>
      </c>
      <c r="D409" s="8"/>
      <c r="E409" s="20"/>
      <c r="F409" s="8"/>
      <c r="G409" s="20"/>
      <c r="H409" s="8"/>
      <c r="I409" s="20"/>
      <c r="J409" s="21"/>
      <c r="K409" s="12"/>
    </row>
    <row r="410" spans="1:11" x14ac:dyDescent="0.2">
      <c r="A410" s="11" t="s">
        <v>12</v>
      </c>
      <c r="B410" s="8"/>
      <c r="C410" s="19" t="str">
        <f t="shared" si="79"/>
        <v/>
      </c>
      <c r="D410" s="8"/>
      <c r="E410" s="20"/>
      <c r="F410" s="8"/>
      <c r="G410" s="20"/>
      <c r="H410" s="8"/>
      <c r="I410" s="20"/>
      <c r="J410" s="21"/>
      <c r="K410" s="12"/>
    </row>
    <row r="411" spans="1:11" x14ac:dyDescent="0.2">
      <c r="A411" s="11" t="s">
        <v>12</v>
      </c>
      <c r="B411" s="8"/>
      <c r="C411" s="19" t="str">
        <f t="shared" si="79"/>
        <v/>
      </c>
      <c r="D411" s="8"/>
      <c r="E411" s="20"/>
      <c r="F411" s="8"/>
      <c r="G411" s="20"/>
      <c r="H411" s="8"/>
      <c r="I411" s="20"/>
      <c r="J411" s="21"/>
      <c r="K411" s="12"/>
    </row>
    <row r="412" spans="1:11" x14ac:dyDescent="0.2">
      <c r="A412" s="11" t="s">
        <v>12</v>
      </c>
      <c r="B412" s="8"/>
      <c r="C412" s="19" t="str">
        <f t="shared" si="79"/>
        <v/>
      </c>
      <c r="D412" s="8"/>
      <c r="E412" s="20"/>
      <c r="F412" s="8"/>
      <c r="G412" s="20"/>
      <c r="H412" s="8"/>
      <c r="I412" s="20"/>
      <c r="J412" s="21"/>
      <c r="K412" s="12"/>
    </row>
    <row r="413" spans="1:11" x14ac:dyDescent="0.2">
      <c r="A413" s="11" t="s">
        <v>12</v>
      </c>
      <c r="B413" s="8"/>
      <c r="C413" s="19" t="str">
        <f t="shared" si="79"/>
        <v/>
      </c>
      <c r="D413" s="8"/>
      <c r="E413" s="20"/>
      <c r="F413" s="8"/>
      <c r="G413" s="20"/>
      <c r="H413" s="8"/>
      <c r="I413" s="20"/>
      <c r="J413" s="21"/>
      <c r="K413" s="12"/>
    </row>
    <row r="414" spans="1:11" x14ac:dyDescent="0.2">
      <c r="A414" s="11" t="s">
        <v>12</v>
      </c>
      <c r="B414" s="8"/>
      <c r="C414" s="19" t="str">
        <f t="shared" si="79"/>
        <v/>
      </c>
      <c r="D414" s="8"/>
      <c r="E414" s="20"/>
      <c r="F414" s="8"/>
      <c r="G414" s="20"/>
      <c r="H414" s="8"/>
      <c r="I414" s="20"/>
      <c r="J414" s="21"/>
      <c r="K414" s="12"/>
    </row>
    <row r="415" spans="1:11" x14ac:dyDescent="0.2">
      <c r="A415" s="11" t="s">
        <v>12</v>
      </c>
      <c r="B415" s="8"/>
      <c r="C415" s="19" t="str">
        <f t="shared" si="79"/>
        <v/>
      </c>
      <c r="D415" s="8"/>
      <c r="E415" s="20"/>
      <c r="F415" s="8"/>
      <c r="G415" s="20"/>
      <c r="H415" s="8"/>
      <c r="I415" s="20"/>
      <c r="J415" s="21"/>
      <c r="K415" s="12"/>
    </row>
    <row r="416" spans="1:11" x14ac:dyDescent="0.2">
      <c r="A416" s="11" t="s">
        <v>12</v>
      </c>
      <c r="B416" s="8"/>
      <c r="C416" s="19" t="str">
        <f t="shared" si="79"/>
        <v/>
      </c>
      <c r="D416" s="8"/>
      <c r="E416" s="20"/>
      <c r="F416" s="8"/>
      <c r="G416" s="20"/>
      <c r="H416" s="8"/>
      <c r="I416" s="20"/>
      <c r="J416" s="21"/>
      <c r="K416" s="12"/>
    </row>
    <row r="417" spans="1:11" x14ac:dyDescent="0.2">
      <c r="A417" s="11" t="s">
        <v>12</v>
      </c>
      <c r="B417" s="8"/>
      <c r="C417" s="19" t="str">
        <f t="shared" si="79"/>
        <v/>
      </c>
      <c r="D417" s="8"/>
      <c r="E417" s="20"/>
      <c r="F417" s="8"/>
      <c r="G417" s="20"/>
      <c r="H417" s="8"/>
      <c r="I417" s="20"/>
      <c r="J417" s="21"/>
      <c r="K417" s="12"/>
    </row>
    <row r="418" spans="1:11" x14ac:dyDescent="0.2">
      <c r="A418" s="11" t="s">
        <v>12</v>
      </c>
      <c r="B418" s="8"/>
      <c r="C418" s="19" t="str">
        <f t="shared" si="79"/>
        <v/>
      </c>
      <c r="D418" s="8"/>
      <c r="E418" s="20"/>
      <c r="F418" s="8"/>
      <c r="G418" s="20"/>
      <c r="H418" s="8"/>
      <c r="I418" s="20"/>
      <c r="J418" s="21"/>
      <c r="K418" s="12"/>
    </row>
    <row r="419" spans="1:11" x14ac:dyDescent="0.2">
      <c r="A419" s="11" t="s">
        <v>12</v>
      </c>
      <c r="B419" s="8"/>
      <c r="C419" s="19" t="str">
        <f t="shared" si="79"/>
        <v/>
      </c>
      <c r="D419" s="8"/>
      <c r="E419" s="20"/>
      <c r="F419" s="8"/>
      <c r="G419" s="20"/>
      <c r="H419" s="8"/>
      <c r="I419" s="20"/>
      <c r="J419" s="21"/>
      <c r="K419" s="12"/>
    </row>
    <row r="420" spans="1:11" x14ac:dyDescent="0.2">
      <c r="A420" s="11" t="s">
        <v>12</v>
      </c>
      <c r="B420" s="8"/>
      <c r="C420" s="19" t="str">
        <f t="shared" si="79"/>
        <v/>
      </c>
      <c r="D420" s="8"/>
      <c r="E420" s="20"/>
      <c r="F420" s="8"/>
      <c r="G420" s="20"/>
      <c r="H420" s="8"/>
      <c r="I420" s="20"/>
      <c r="J420" s="21"/>
      <c r="K420" s="12"/>
    </row>
    <row r="421" spans="1:11" x14ac:dyDescent="0.2">
      <c r="A421" s="11" t="s">
        <v>12</v>
      </c>
      <c r="B421" s="8"/>
      <c r="C421" s="19" t="str">
        <f t="shared" si="79"/>
        <v/>
      </c>
      <c r="D421" s="8"/>
      <c r="E421" s="20"/>
      <c r="F421" s="8"/>
      <c r="G421" s="20"/>
      <c r="H421" s="8"/>
      <c r="I421" s="20"/>
      <c r="J421" s="21"/>
      <c r="K421" s="12"/>
    </row>
    <row r="422" spans="1:11" x14ac:dyDescent="0.2">
      <c r="A422" s="11" t="s">
        <v>12</v>
      </c>
      <c r="B422" s="8"/>
      <c r="C422" s="19" t="str">
        <f t="shared" si="79"/>
        <v/>
      </c>
      <c r="D422" s="8"/>
      <c r="E422" s="20"/>
      <c r="F422" s="8"/>
      <c r="G422" s="20"/>
      <c r="H422" s="8"/>
      <c r="I422" s="20"/>
      <c r="J422" s="21"/>
      <c r="K422" s="12"/>
    </row>
    <row r="423" spans="1:11" x14ac:dyDescent="0.2">
      <c r="A423" s="11" t="s">
        <v>12</v>
      </c>
      <c r="B423" s="8"/>
      <c r="C423" s="19" t="str">
        <f t="shared" si="79"/>
        <v/>
      </c>
      <c r="D423" s="8"/>
      <c r="E423" s="20"/>
      <c r="F423" s="8"/>
      <c r="G423" s="20"/>
      <c r="H423" s="8"/>
      <c r="I423" s="20"/>
      <c r="J423" s="21"/>
      <c r="K423" s="12"/>
    </row>
    <row r="424" spans="1:11" x14ac:dyDescent="0.2">
      <c r="A424" s="11" t="s">
        <v>12</v>
      </c>
      <c r="B424" s="8"/>
      <c r="C424" s="19" t="str">
        <f t="shared" si="79"/>
        <v/>
      </c>
      <c r="D424" s="8"/>
      <c r="E424" s="20"/>
      <c r="F424" s="8"/>
      <c r="G424" s="20"/>
      <c r="H424" s="8"/>
      <c r="I424" s="20"/>
      <c r="J424" s="21"/>
      <c r="K424" s="12"/>
    </row>
    <row r="425" spans="1:11" x14ac:dyDescent="0.2">
      <c r="A425" s="11" t="s">
        <v>12</v>
      </c>
      <c r="B425" s="8"/>
      <c r="C425" s="19" t="str">
        <f t="shared" si="79"/>
        <v/>
      </c>
      <c r="D425" s="8"/>
      <c r="E425" s="20"/>
      <c r="F425" s="8"/>
      <c r="G425" s="20"/>
      <c r="H425" s="8"/>
      <c r="I425" s="20"/>
      <c r="J425" s="21"/>
      <c r="K425" s="12"/>
    </row>
    <row r="426" spans="1:11" x14ac:dyDescent="0.2">
      <c r="A426" s="11" t="s">
        <v>12</v>
      </c>
      <c r="B426" s="8"/>
      <c r="C426" s="19" t="str">
        <f t="shared" si="79"/>
        <v/>
      </c>
      <c r="D426" s="8"/>
      <c r="E426" s="20"/>
      <c r="F426" s="8"/>
      <c r="G426" s="20"/>
      <c r="H426" s="8"/>
      <c r="I426" s="20"/>
      <c r="J426" s="21"/>
      <c r="K426" s="12"/>
    </row>
    <row r="427" spans="1:11" x14ac:dyDescent="0.2">
      <c r="A427" s="11" t="s">
        <v>12</v>
      </c>
      <c r="B427" s="8"/>
      <c r="C427" s="19" t="str">
        <f t="shared" si="79"/>
        <v/>
      </c>
      <c r="D427" s="8"/>
      <c r="E427" s="20"/>
      <c r="F427" s="8"/>
      <c r="G427" s="20"/>
      <c r="H427" s="8"/>
      <c r="I427" s="20"/>
      <c r="J427" s="21"/>
      <c r="K427" s="12"/>
    </row>
    <row r="428" spans="1:11" x14ac:dyDescent="0.2">
      <c r="A428" s="11" t="s">
        <v>12</v>
      </c>
      <c r="B428" s="8"/>
      <c r="C428" s="19" t="str">
        <f t="shared" si="79"/>
        <v/>
      </c>
      <c r="D428" s="8"/>
      <c r="E428" s="20"/>
      <c r="F428" s="8"/>
      <c r="G428" s="20"/>
      <c r="H428" s="8"/>
      <c r="I428" s="20"/>
      <c r="J428" s="21"/>
      <c r="K428" s="12"/>
    </row>
    <row r="429" spans="1:11" x14ac:dyDescent="0.2">
      <c r="A429" s="11" t="s">
        <v>12</v>
      </c>
      <c r="B429" s="8"/>
      <c r="C429" s="19" t="str">
        <f t="shared" si="79"/>
        <v/>
      </c>
      <c r="D429" s="8"/>
      <c r="E429" s="20"/>
      <c r="F429" s="8"/>
      <c r="G429" s="20"/>
      <c r="H429" s="8"/>
      <c r="I429" s="20"/>
      <c r="J429" s="21"/>
      <c r="K429" s="12"/>
    </row>
    <row r="430" spans="1:11" ht="15.75" thickBot="1" x14ac:dyDescent="0.25">
      <c r="A430" s="11" t="s">
        <v>12</v>
      </c>
      <c r="B430" s="22"/>
      <c r="C430" s="14" t="str">
        <f t="shared" si="79"/>
        <v/>
      </c>
      <c r="D430" s="22"/>
      <c r="E430" s="23"/>
      <c r="F430" s="22"/>
      <c r="G430" s="23"/>
      <c r="H430" s="22"/>
      <c r="I430" s="23"/>
      <c r="J430" s="24"/>
      <c r="K430" s="12"/>
    </row>
    <row r="431" spans="1:11" x14ac:dyDescent="0.2">
      <c r="A431" s="11"/>
      <c r="B431" s="106">
        <f>SUMIF(A398:A430,$O$6,B398:B430)</f>
        <v>1355.5</v>
      </c>
      <c r="C431" s="25"/>
      <c r="D431" s="25"/>
      <c r="E431" s="25"/>
      <c r="F431" s="25"/>
      <c r="G431" s="25"/>
      <c r="H431" s="25"/>
      <c r="I431" s="25"/>
      <c r="J431" s="25"/>
      <c r="K431" s="12"/>
    </row>
    <row r="432" spans="1:11" ht="15.75" thickBot="1" x14ac:dyDescent="0.25">
      <c r="A432" s="11"/>
      <c r="B432" s="107"/>
      <c r="C432" s="25"/>
      <c r="D432" s="25"/>
      <c r="E432" s="25"/>
      <c r="F432" s="25"/>
      <c r="G432" s="25"/>
      <c r="H432" s="25"/>
      <c r="I432" s="25"/>
      <c r="J432" s="25"/>
      <c r="K432" s="12"/>
    </row>
    <row r="433" spans="1:11" ht="15.75" thickBot="1" x14ac:dyDescent="0.25">
      <c r="A433" s="11"/>
      <c r="B433" s="25"/>
      <c r="C433" s="25"/>
      <c r="D433" s="25"/>
      <c r="E433" s="25"/>
      <c r="F433" s="25"/>
      <c r="G433" s="25"/>
      <c r="H433" s="25"/>
      <c r="I433" s="25"/>
      <c r="J433" s="25"/>
      <c r="K433" s="12"/>
    </row>
    <row r="434" spans="1:11" ht="15.75" thickBot="1" x14ac:dyDescent="0.25">
      <c r="A434" s="11"/>
      <c r="B434" s="25"/>
      <c r="C434" s="25"/>
      <c r="D434" s="25"/>
      <c r="E434" s="25"/>
      <c r="F434" s="25"/>
      <c r="G434" s="25"/>
      <c r="H434" s="108" t="s">
        <v>20</v>
      </c>
      <c r="I434" s="115"/>
      <c r="J434" s="26"/>
      <c r="K434" s="12"/>
    </row>
    <row r="435" spans="1:11" ht="15.75" thickBot="1" x14ac:dyDescent="0.25">
      <c r="A435" s="11"/>
      <c r="B435" s="27" t="s">
        <v>3</v>
      </c>
      <c r="C435" s="27" t="s">
        <v>5</v>
      </c>
      <c r="D435" s="27" t="s">
        <v>21</v>
      </c>
      <c r="E435" s="27" t="s">
        <v>22</v>
      </c>
      <c r="F435" s="27" t="s">
        <v>23</v>
      </c>
      <c r="G435" s="25"/>
      <c r="H435" s="28" t="s">
        <v>24</v>
      </c>
      <c r="I435" s="77">
        <f t="shared" si="67"/>
        <v>1141.7200000000012</v>
      </c>
      <c r="J435" s="28"/>
      <c r="K435" s="12"/>
    </row>
    <row r="436" spans="1:11" ht="15.75" thickBot="1" x14ac:dyDescent="0.25">
      <c r="A436" s="11"/>
      <c r="B436" s="29">
        <f t="shared" si="68"/>
        <v>1355.5</v>
      </c>
      <c r="C436" s="27">
        <f t="shared" ref="C436" si="80">SUM(F398:F430)</f>
        <v>1245</v>
      </c>
      <c r="D436" s="27">
        <f t="shared" ref="D436" si="81">B436+C436</f>
        <v>2600.5</v>
      </c>
      <c r="E436" s="27">
        <f t="shared" ref="E436" si="82">SUM(H398:H430)</f>
        <v>118</v>
      </c>
      <c r="F436" s="30">
        <f t="shared" ref="F436" si="83">D436-E436</f>
        <v>2482.5</v>
      </c>
      <c r="G436" s="25"/>
      <c r="H436" s="31" t="s">
        <v>25</v>
      </c>
      <c r="I436" s="31">
        <f t="shared" ref="I436" si="84">F438</f>
        <v>1782</v>
      </c>
      <c r="J436" s="31"/>
      <c r="K436" s="12"/>
    </row>
    <row r="437" spans="1:11" ht="15.75" thickBot="1" x14ac:dyDescent="0.25">
      <c r="A437" s="11"/>
      <c r="B437" s="27" t="s">
        <v>26</v>
      </c>
      <c r="C437" s="27" t="s">
        <v>27</v>
      </c>
      <c r="D437" s="27" t="s">
        <v>28</v>
      </c>
      <c r="E437" s="27" t="s">
        <v>29</v>
      </c>
      <c r="F437" s="27" t="s">
        <v>25</v>
      </c>
      <c r="G437" s="25"/>
      <c r="H437" s="31" t="s">
        <v>30</v>
      </c>
      <c r="I437" s="31">
        <f t="shared" si="74"/>
        <v>2923.7200000000012</v>
      </c>
      <c r="J437" s="31"/>
      <c r="K437" s="12"/>
    </row>
    <row r="438" spans="1:11" ht="15.75" thickBot="1" x14ac:dyDescent="0.25">
      <c r="A438" s="11"/>
      <c r="B438" s="29">
        <f t="shared" ref="B438" si="85">F436</f>
        <v>2482.5</v>
      </c>
      <c r="C438" s="32"/>
      <c r="D438" s="32"/>
      <c r="E438" s="32">
        <v>700.5</v>
      </c>
      <c r="F438" s="30">
        <f t="shared" ref="F438" si="86">B438-(C438+D438+E438)</f>
        <v>1782</v>
      </c>
      <c r="G438" s="25"/>
      <c r="H438" s="31" t="s">
        <v>31</v>
      </c>
      <c r="I438" s="33"/>
      <c r="J438" s="33"/>
      <c r="K438" s="12"/>
    </row>
    <row r="439" spans="1:11" ht="15.75" thickBot="1" x14ac:dyDescent="0.25">
      <c r="A439" s="11"/>
      <c r="B439" s="25"/>
      <c r="C439" s="25"/>
      <c r="D439" s="25"/>
      <c r="E439" s="25"/>
      <c r="F439" s="25"/>
      <c r="G439" s="25"/>
      <c r="H439" s="34" t="s">
        <v>32</v>
      </c>
      <c r="I439" s="34">
        <f t="shared" si="77"/>
        <v>2923.7200000000012</v>
      </c>
      <c r="J439" s="35"/>
      <c r="K439" s="12"/>
    </row>
    <row r="440" spans="1:11" ht="15.75" thickBot="1" x14ac:dyDescent="0.25">
      <c r="A440" s="11"/>
      <c r="B440" s="25"/>
      <c r="C440" s="25"/>
      <c r="D440" s="25"/>
      <c r="E440" s="25"/>
      <c r="F440" s="25"/>
      <c r="G440" s="25"/>
      <c r="H440" s="27" t="s">
        <v>33</v>
      </c>
      <c r="I440" s="36">
        <f t="shared" si="78"/>
        <v>2923.7200000000012</v>
      </c>
      <c r="J440" s="25"/>
      <c r="K440" s="12"/>
    </row>
    <row r="441" spans="1:11" ht="15.75" thickBot="1" x14ac:dyDescent="0.25">
      <c r="A441" s="37"/>
      <c r="B441" s="38"/>
      <c r="C441" s="38"/>
      <c r="D441" s="38"/>
      <c r="E441" s="38"/>
      <c r="F441" s="38"/>
      <c r="G441" s="38"/>
      <c r="H441" s="38"/>
      <c r="I441" s="38"/>
      <c r="J441" s="38"/>
      <c r="K441" s="30"/>
    </row>
    <row r="442" spans="1:11" ht="15.75" thickBot="1" x14ac:dyDescent="0.25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</row>
    <row r="443" spans="1:11" ht="15.75" thickBot="1" x14ac:dyDescent="0.25">
      <c r="A443" s="4"/>
      <c r="B443" s="5"/>
      <c r="C443" s="5"/>
      <c r="D443" s="5"/>
      <c r="E443" s="5"/>
      <c r="F443" s="5"/>
      <c r="G443" s="5"/>
      <c r="H443" s="5"/>
      <c r="I443" s="5" t="s">
        <v>0</v>
      </c>
      <c r="J443" s="6" t="s">
        <v>17</v>
      </c>
      <c r="K443" s="7"/>
    </row>
    <row r="444" spans="1:11" ht="15.75" thickBot="1" x14ac:dyDescent="0.25">
      <c r="A444" s="8">
        <v>10</v>
      </c>
      <c r="B444" s="9"/>
      <c r="C444" s="9"/>
      <c r="D444" s="9"/>
      <c r="E444" s="9"/>
      <c r="F444" s="9"/>
      <c r="G444" s="9"/>
      <c r="H444" s="9"/>
      <c r="I444" s="9" t="s">
        <v>2</v>
      </c>
      <c r="J444" s="10">
        <v>44238</v>
      </c>
      <c r="K444" s="7"/>
    </row>
    <row r="445" spans="1:11" x14ac:dyDescent="0.2">
      <c r="A445" s="11"/>
      <c r="B445" s="120" t="s">
        <v>3</v>
      </c>
      <c r="C445" s="121"/>
      <c r="D445" s="120" t="s">
        <v>4</v>
      </c>
      <c r="E445" s="121"/>
      <c r="F445" s="120" t="s">
        <v>5</v>
      </c>
      <c r="G445" s="121"/>
      <c r="H445" s="120" t="s">
        <v>6</v>
      </c>
      <c r="I445" s="121"/>
      <c r="J445" s="117" t="s">
        <v>7</v>
      </c>
      <c r="K445" s="12"/>
    </row>
    <row r="446" spans="1:11" ht="15.75" thickBot="1" x14ac:dyDescent="0.25">
      <c r="A446" s="11"/>
      <c r="B446" s="13" t="s">
        <v>8</v>
      </c>
      <c r="C446" s="14" t="s">
        <v>9</v>
      </c>
      <c r="D446" s="13" t="s">
        <v>8</v>
      </c>
      <c r="E446" s="14" t="s">
        <v>9</v>
      </c>
      <c r="F446" s="13" t="s">
        <v>8</v>
      </c>
      <c r="G446" s="14" t="s">
        <v>10</v>
      </c>
      <c r="H446" s="13" t="s">
        <v>8</v>
      </c>
      <c r="I446" s="14" t="s">
        <v>10</v>
      </c>
      <c r="J446" s="118"/>
      <c r="K446" s="12"/>
    </row>
    <row r="447" spans="1:11" x14ac:dyDescent="0.2">
      <c r="A447" s="11" t="s">
        <v>12</v>
      </c>
      <c r="B447" s="15">
        <v>314</v>
      </c>
      <c r="C447" s="17">
        <v>40691</v>
      </c>
      <c r="D447" s="15"/>
      <c r="E447" s="17" t="s">
        <v>143</v>
      </c>
      <c r="F447" s="15">
        <v>3526</v>
      </c>
      <c r="G447" s="17"/>
      <c r="H447" s="15">
        <v>45</v>
      </c>
      <c r="I447" s="17">
        <v>78893</v>
      </c>
      <c r="J447" s="18" t="s">
        <v>169</v>
      </c>
      <c r="K447" s="12"/>
    </row>
    <row r="448" spans="1:11" x14ac:dyDescent="0.2">
      <c r="A448" s="11" t="s">
        <v>12</v>
      </c>
      <c r="B448" s="8">
        <v>102</v>
      </c>
      <c r="C448" s="19">
        <f t="shared" ref="C448:C479" si="87">IF(B448&gt;0.005,C447+1,"")</f>
        <v>40692</v>
      </c>
      <c r="D448" s="8"/>
      <c r="E448" s="20"/>
      <c r="F448" s="8"/>
      <c r="G448" s="20"/>
      <c r="H448" s="8"/>
      <c r="I448" s="20"/>
      <c r="J448" s="21"/>
      <c r="K448" s="12"/>
    </row>
    <row r="449" spans="1:11" x14ac:dyDescent="0.2">
      <c r="A449" s="11" t="s">
        <v>14</v>
      </c>
      <c r="B449" s="8">
        <v>372.68</v>
      </c>
      <c r="C449" s="19">
        <f t="shared" si="87"/>
        <v>40693</v>
      </c>
      <c r="D449" s="8" t="s">
        <v>142</v>
      </c>
      <c r="E449" s="20"/>
      <c r="F449" s="8"/>
      <c r="G449" s="20"/>
      <c r="H449" s="8"/>
      <c r="I449" s="20"/>
      <c r="J449" s="21"/>
      <c r="K449" s="12"/>
    </row>
    <row r="450" spans="1:11" x14ac:dyDescent="0.2">
      <c r="A450" s="11" t="s">
        <v>12</v>
      </c>
      <c r="B450" s="8">
        <v>230</v>
      </c>
      <c r="C450" s="19">
        <f t="shared" si="87"/>
        <v>40694</v>
      </c>
      <c r="D450" s="8"/>
      <c r="E450" s="20"/>
      <c r="F450" s="8"/>
      <c r="G450" s="20"/>
      <c r="H450" s="8"/>
      <c r="I450" s="20"/>
      <c r="J450" s="21"/>
      <c r="K450" s="12"/>
    </row>
    <row r="451" spans="1:11" x14ac:dyDescent="0.2">
      <c r="A451" s="11" t="s">
        <v>12</v>
      </c>
      <c r="B451" s="8">
        <v>30</v>
      </c>
      <c r="C451" s="19">
        <f t="shared" si="87"/>
        <v>40695</v>
      </c>
      <c r="D451" s="8"/>
      <c r="E451" s="20"/>
      <c r="F451" s="8"/>
      <c r="G451" s="20"/>
      <c r="H451" s="8"/>
      <c r="I451" s="20"/>
      <c r="J451" s="21"/>
      <c r="K451" s="12"/>
    </row>
    <row r="452" spans="1:11" x14ac:dyDescent="0.2">
      <c r="A452" s="11" t="s">
        <v>12</v>
      </c>
      <c r="B452" s="8">
        <v>6.9</v>
      </c>
      <c r="C452" s="19">
        <f t="shared" si="87"/>
        <v>40696</v>
      </c>
      <c r="D452" s="8"/>
      <c r="E452" s="20"/>
      <c r="F452" s="8"/>
      <c r="G452" s="20"/>
      <c r="H452" s="8"/>
      <c r="I452" s="20"/>
      <c r="J452" s="21"/>
      <c r="K452" s="12"/>
    </row>
    <row r="453" spans="1:11" x14ac:dyDescent="0.2">
      <c r="A453" s="11" t="s">
        <v>12</v>
      </c>
      <c r="B453" s="8">
        <v>350</v>
      </c>
      <c r="C453" s="19">
        <f t="shared" si="87"/>
        <v>40697</v>
      </c>
      <c r="D453" s="8"/>
      <c r="E453" s="20"/>
      <c r="F453" s="8"/>
      <c r="G453" s="20"/>
      <c r="H453" s="8"/>
      <c r="I453" s="20"/>
      <c r="J453" s="21"/>
      <c r="K453" s="12"/>
    </row>
    <row r="454" spans="1:11" x14ac:dyDescent="0.2">
      <c r="A454" s="11" t="s">
        <v>12</v>
      </c>
      <c r="B454" s="8">
        <v>42</v>
      </c>
      <c r="C454" s="19">
        <f t="shared" si="87"/>
        <v>40698</v>
      </c>
      <c r="D454" s="8"/>
      <c r="E454" s="20"/>
      <c r="F454" s="8"/>
      <c r="G454" s="20"/>
      <c r="H454" s="8"/>
      <c r="I454" s="20"/>
      <c r="J454" s="21"/>
      <c r="K454" s="12"/>
    </row>
    <row r="455" spans="1:11" x14ac:dyDescent="0.2">
      <c r="A455" s="11" t="s">
        <v>12</v>
      </c>
      <c r="B455" s="8">
        <v>47</v>
      </c>
      <c r="C455" s="19">
        <f t="shared" si="87"/>
        <v>40699</v>
      </c>
      <c r="D455" s="8"/>
      <c r="E455" s="20"/>
      <c r="F455" s="8"/>
      <c r="G455" s="20"/>
      <c r="H455" s="8"/>
      <c r="I455" s="20"/>
      <c r="J455" s="21"/>
      <c r="K455" s="12"/>
    </row>
    <row r="456" spans="1:11" x14ac:dyDescent="0.2">
      <c r="A456" s="11" t="s">
        <v>12</v>
      </c>
      <c r="B456" s="8">
        <v>55.64</v>
      </c>
      <c r="C456" s="19">
        <f t="shared" si="87"/>
        <v>40700</v>
      </c>
      <c r="D456" s="8"/>
      <c r="E456" s="20"/>
      <c r="F456" s="8"/>
      <c r="G456" s="20"/>
      <c r="H456" s="8"/>
      <c r="I456" s="20"/>
      <c r="J456" s="21"/>
      <c r="K456" s="12"/>
    </row>
    <row r="457" spans="1:11" x14ac:dyDescent="0.2">
      <c r="A457" s="11" t="s">
        <v>12</v>
      </c>
      <c r="B457" s="8">
        <v>117.71</v>
      </c>
      <c r="C457" s="19">
        <f t="shared" si="87"/>
        <v>40701</v>
      </c>
      <c r="D457" s="8"/>
      <c r="E457" s="20"/>
      <c r="F457" s="8"/>
      <c r="G457" s="20"/>
      <c r="H457" s="8"/>
      <c r="I457" s="20"/>
      <c r="J457" s="21"/>
      <c r="K457" s="12"/>
    </row>
    <row r="458" spans="1:11" x14ac:dyDescent="0.2">
      <c r="A458" s="11" t="s">
        <v>12</v>
      </c>
      <c r="B458" s="8"/>
      <c r="C458" s="19" t="str">
        <f t="shared" si="87"/>
        <v/>
      </c>
      <c r="D458" s="8"/>
      <c r="E458" s="20"/>
      <c r="F458" s="8"/>
      <c r="G458" s="20"/>
      <c r="H458" s="8"/>
      <c r="I458" s="20"/>
      <c r="J458" s="21"/>
      <c r="K458" s="12"/>
    </row>
    <row r="459" spans="1:11" x14ac:dyDescent="0.2">
      <c r="A459" s="11" t="s">
        <v>12</v>
      </c>
      <c r="B459" s="8"/>
      <c r="C459" s="19" t="str">
        <f t="shared" si="87"/>
        <v/>
      </c>
      <c r="D459" s="8"/>
      <c r="E459" s="20"/>
      <c r="F459" s="8"/>
      <c r="G459" s="20"/>
      <c r="H459" s="8"/>
      <c r="I459" s="20"/>
      <c r="J459" s="21"/>
      <c r="K459" s="12"/>
    </row>
    <row r="460" spans="1:11" x14ac:dyDescent="0.2">
      <c r="A460" s="11" t="s">
        <v>12</v>
      </c>
      <c r="B460" s="8"/>
      <c r="C460" s="19" t="str">
        <f t="shared" si="87"/>
        <v/>
      </c>
      <c r="D460" s="8"/>
      <c r="E460" s="20"/>
      <c r="F460" s="8"/>
      <c r="G460" s="20"/>
      <c r="H460" s="8"/>
      <c r="I460" s="20"/>
      <c r="J460" s="21"/>
      <c r="K460" s="12"/>
    </row>
    <row r="461" spans="1:11" x14ac:dyDescent="0.2">
      <c r="A461" s="11" t="s">
        <v>12</v>
      </c>
      <c r="B461" s="8"/>
      <c r="C461" s="19" t="str">
        <f t="shared" si="87"/>
        <v/>
      </c>
      <c r="D461" s="8"/>
      <c r="E461" s="20"/>
      <c r="F461" s="8"/>
      <c r="G461" s="20"/>
      <c r="H461" s="8"/>
      <c r="I461" s="20"/>
      <c r="J461" s="21"/>
      <c r="K461" s="12"/>
    </row>
    <row r="462" spans="1:11" x14ac:dyDescent="0.2">
      <c r="A462" s="11" t="s">
        <v>12</v>
      </c>
      <c r="B462" s="8"/>
      <c r="C462" s="19" t="str">
        <f t="shared" si="87"/>
        <v/>
      </c>
      <c r="D462" s="8"/>
      <c r="E462" s="20"/>
      <c r="F462" s="8"/>
      <c r="G462" s="20"/>
      <c r="H462" s="8"/>
      <c r="I462" s="20"/>
      <c r="J462" s="21"/>
      <c r="K462" s="12"/>
    </row>
    <row r="463" spans="1:11" x14ac:dyDescent="0.2">
      <c r="A463" s="11" t="s">
        <v>12</v>
      </c>
      <c r="B463" s="8"/>
      <c r="C463" s="19" t="str">
        <f t="shared" si="87"/>
        <v/>
      </c>
      <c r="D463" s="8"/>
      <c r="E463" s="20"/>
      <c r="F463" s="8"/>
      <c r="G463" s="20"/>
      <c r="H463" s="8"/>
      <c r="I463" s="20"/>
      <c r="J463" s="21"/>
      <c r="K463" s="12"/>
    </row>
    <row r="464" spans="1:11" x14ac:dyDescent="0.2">
      <c r="A464" s="11" t="s">
        <v>12</v>
      </c>
      <c r="B464" s="8"/>
      <c r="C464" s="19" t="str">
        <f t="shared" si="87"/>
        <v/>
      </c>
      <c r="D464" s="8"/>
      <c r="E464" s="20"/>
      <c r="F464" s="8"/>
      <c r="G464" s="20"/>
      <c r="H464" s="8"/>
      <c r="I464" s="20"/>
      <c r="J464" s="21"/>
      <c r="K464" s="12"/>
    </row>
    <row r="465" spans="1:11" x14ac:dyDescent="0.2">
      <c r="A465" s="11" t="s">
        <v>12</v>
      </c>
      <c r="B465" s="8"/>
      <c r="C465" s="19" t="str">
        <f t="shared" si="87"/>
        <v/>
      </c>
      <c r="D465" s="8"/>
      <c r="E465" s="20"/>
      <c r="F465" s="8"/>
      <c r="G465" s="20"/>
      <c r="H465" s="8"/>
      <c r="I465" s="20"/>
      <c r="J465" s="21"/>
      <c r="K465" s="12"/>
    </row>
    <row r="466" spans="1:11" x14ac:dyDescent="0.2">
      <c r="A466" s="11" t="s">
        <v>12</v>
      </c>
      <c r="B466" s="8"/>
      <c r="C466" s="19" t="str">
        <f t="shared" si="87"/>
        <v/>
      </c>
      <c r="D466" s="8"/>
      <c r="E466" s="20"/>
      <c r="F466" s="8"/>
      <c r="G466" s="20"/>
      <c r="H466" s="8"/>
      <c r="I466" s="20"/>
      <c r="J466" s="21"/>
      <c r="K466" s="12"/>
    </row>
    <row r="467" spans="1:11" x14ac:dyDescent="0.2">
      <c r="A467" s="11" t="s">
        <v>12</v>
      </c>
      <c r="B467" s="8"/>
      <c r="C467" s="19" t="str">
        <f t="shared" si="87"/>
        <v/>
      </c>
      <c r="D467" s="8"/>
      <c r="E467" s="20"/>
      <c r="F467" s="8"/>
      <c r="G467" s="20"/>
      <c r="H467" s="8"/>
      <c r="I467" s="20"/>
      <c r="J467" s="21"/>
      <c r="K467" s="12"/>
    </row>
    <row r="468" spans="1:11" x14ac:dyDescent="0.2">
      <c r="A468" s="11" t="s">
        <v>12</v>
      </c>
      <c r="B468" s="8"/>
      <c r="C468" s="19" t="str">
        <f t="shared" si="87"/>
        <v/>
      </c>
      <c r="D468" s="8"/>
      <c r="E468" s="20"/>
      <c r="F468" s="8"/>
      <c r="G468" s="20"/>
      <c r="H468" s="8"/>
      <c r="I468" s="20"/>
      <c r="J468" s="21"/>
      <c r="K468" s="12"/>
    </row>
    <row r="469" spans="1:11" x14ac:dyDescent="0.2">
      <c r="A469" s="11" t="s">
        <v>12</v>
      </c>
      <c r="B469" s="8"/>
      <c r="C469" s="19" t="str">
        <f t="shared" si="87"/>
        <v/>
      </c>
      <c r="D469" s="8"/>
      <c r="E469" s="20"/>
      <c r="F469" s="8"/>
      <c r="G469" s="20"/>
      <c r="H469" s="8"/>
      <c r="I469" s="20"/>
      <c r="J469" s="21"/>
      <c r="K469" s="12"/>
    </row>
    <row r="470" spans="1:11" x14ac:dyDescent="0.2">
      <c r="A470" s="11" t="s">
        <v>12</v>
      </c>
      <c r="B470" s="8"/>
      <c r="C470" s="19" t="str">
        <f t="shared" si="87"/>
        <v/>
      </c>
      <c r="D470" s="8"/>
      <c r="E470" s="20"/>
      <c r="F470" s="8"/>
      <c r="G470" s="20"/>
      <c r="H470" s="8"/>
      <c r="I470" s="20"/>
      <c r="J470" s="21"/>
      <c r="K470" s="12"/>
    </row>
    <row r="471" spans="1:11" x14ac:dyDescent="0.2">
      <c r="A471" s="11" t="s">
        <v>12</v>
      </c>
      <c r="B471" s="8"/>
      <c r="C471" s="19" t="str">
        <f t="shared" si="87"/>
        <v/>
      </c>
      <c r="D471" s="8"/>
      <c r="E471" s="20"/>
      <c r="F471" s="8"/>
      <c r="G471" s="20"/>
      <c r="H471" s="8"/>
      <c r="I471" s="20"/>
      <c r="J471" s="21"/>
      <c r="K471" s="12"/>
    </row>
    <row r="472" spans="1:11" x14ac:dyDescent="0.2">
      <c r="A472" s="11" t="s">
        <v>12</v>
      </c>
      <c r="B472" s="8"/>
      <c r="C472" s="19" t="str">
        <f t="shared" si="87"/>
        <v/>
      </c>
      <c r="D472" s="8"/>
      <c r="E472" s="20"/>
      <c r="F472" s="8"/>
      <c r="G472" s="20"/>
      <c r="H472" s="8"/>
      <c r="I472" s="20"/>
      <c r="J472" s="21"/>
      <c r="K472" s="12"/>
    </row>
    <row r="473" spans="1:11" x14ac:dyDescent="0.2">
      <c r="A473" s="11" t="s">
        <v>12</v>
      </c>
      <c r="B473" s="8"/>
      <c r="C473" s="19" t="str">
        <f t="shared" si="87"/>
        <v/>
      </c>
      <c r="D473" s="8"/>
      <c r="E473" s="20"/>
      <c r="F473" s="8"/>
      <c r="G473" s="20"/>
      <c r="H473" s="8"/>
      <c r="I473" s="20"/>
      <c r="J473" s="21"/>
      <c r="K473" s="12"/>
    </row>
    <row r="474" spans="1:11" x14ac:dyDescent="0.2">
      <c r="A474" s="11" t="s">
        <v>12</v>
      </c>
      <c r="B474" s="8"/>
      <c r="C474" s="19" t="str">
        <f t="shared" si="87"/>
        <v/>
      </c>
      <c r="D474" s="8"/>
      <c r="E474" s="20"/>
      <c r="F474" s="8"/>
      <c r="G474" s="20"/>
      <c r="H474" s="8"/>
      <c r="I474" s="20"/>
      <c r="J474" s="21"/>
      <c r="K474" s="12"/>
    </row>
    <row r="475" spans="1:11" x14ac:dyDescent="0.2">
      <c r="A475" s="11" t="s">
        <v>12</v>
      </c>
      <c r="B475" s="8"/>
      <c r="C475" s="19" t="str">
        <f t="shared" si="87"/>
        <v/>
      </c>
      <c r="D475" s="8"/>
      <c r="E475" s="20"/>
      <c r="F475" s="8"/>
      <c r="G475" s="20"/>
      <c r="H475" s="8"/>
      <c r="I475" s="20"/>
      <c r="J475" s="21"/>
      <c r="K475" s="12"/>
    </row>
    <row r="476" spans="1:11" x14ac:dyDescent="0.2">
      <c r="A476" s="11" t="s">
        <v>12</v>
      </c>
      <c r="B476" s="8"/>
      <c r="C476" s="19" t="str">
        <f t="shared" si="87"/>
        <v/>
      </c>
      <c r="D476" s="8"/>
      <c r="E476" s="20"/>
      <c r="F476" s="8"/>
      <c r="G476" s="20"/>
      <c r="H476" s="8"/>
      <c r="I476" s="20"/>
      <c r="J476" s="21"/>
      <c r="K476" s="12"/>
    </row>
    <row r="477" spans="1:11" x14ac:dyDescent="0.2">
      <c r="A477" s="11" t="s">
        <v>12</v>
      </c>
      <c r="B477" s="8"/>
      <c r="C477" s="19" t="str">
        <f t="shared" si="87"/>
        <v/>
      </c>
      <c r="D477" s="8"/>
      <c r="E477" s="20"/>
      <c r="F477" s="8"/>
      <c r="G477" s="20"/>
      <c r="H477" s="8"/>
      <c r="I477" s="20"/>
      <c r="J477" s="21"/>
      <c r="K477" s="12"/>
    </row>
    <row r="478" spans="1:11" x14ac:dyDescent="0.2">
      <c r="A478" s="11" t="s">
        <v>12</v>
      </c>
      <c r="B478" s="8"/>
      <c r="C478" s="19" t="str">
        <f t="shared" si="87"/>
        <v/>
      </c>
      <c r="D478" s="8"/>
      <c r="E478" s="20"/>
      <c r="F478" s="8"/>
      <c r="G478" s="20"/>
      <c r="H478" s="8"/>
      <c r="I478" s="20"/>
      <c r="J478" s="21"/>
      <c r="K478" s="12"/>
    </row>
    <row r="479" spans="1:11" ht="15.75" thickBot="1" x14ac:dyDescent="0.25">
      <c r="A479" s="11" t="s">
        <v>12</v>
      </c>
      <c r="B479" s="22"/>
      <c r="C479" s="14" t="str">
        <f t="shared" si="87"/>
        <v/>
      </c>
      <c r="D479" s="22"/>
      <c r="E479" s="23"/>
      <c r="F479" s="22"/>
      <c r="G479" s="23"/>
      <c r="H479" s="22"/>
      <c r="I479" s="23"/>
      <c r="J479" s="24"/>
      <c r="K479" s="12"/>
    </row>
    <row r="480" spans="1:11" x14ac:dyDescent="0.2">
      <c r="A480" s="11"/>
      <c r="B480" s="106">
        <f>SUMIF(A447:A479,$O$6,B447:B479)</f>
        <v>1295.2500000000002</v>
      </c>
      <c r="C480" s="25"/>
      <c r="D480" s="25"/>
      <c r="E480" s="25"/>
      <c r="F480" s="25"/>
      <c r="G480" s="25"/>
      <c r="H480" s="25"/>
      <c r="I480" s="25"/>
      <c r="J480" s="25"/>
      <c r="K480" s="12"/>
    </row>
    <row r="481" spans="1:11" ht="15.75" thickBot="1" x14ac:dyDescent="0.25">
      <c r="A481" s="11"/>
      <c r="B481" s="107"/>
      <c r="C481" s="25"/>
      <c r="D481" s="25"/>
      <c r="E481" s="25"/>
      <c r="F481" s="25"/>
      <c r="G481" s="25"/>
      <c r="H481" s="25"/>
      <c r="I481" s="25"/>
      <c r="J481" s="25"/>
      <c r="K481" s="12"/>
    </row>
    <row r="482" spans="1:11" ht="15.75" thickBot="1" x14ac:dyDescent="0.25">
      <c r="A482" s="11"/>
      <c r="B482" s="25"/>
      <c r="C482" s="25"/>
      <c r="D482" s="25"/>
      <c r="E482" s="25"/>
      <c r="F482" s="25"/>
      <c r="G482" s="25"/>
      <c r="H482" s="25"/>
      <c r="I482" s="25"/>
      <c r="J482" s="25"/>
      <c r="K482" s="12"/>
    </row>
    <row r="483" spans="1:11" ht="15.75" thickBot="1" x14ac:dyDescent="0.25">
      <c r="A483" s="11"/>
      <c r="B483" s="25"/>
      <c r="C483" s="25"/>
      <c r="D483" s="25"/>
      <c r="E483" s="25"/>
      <c r="F483" s="25"/>
      <c r="G483" s="25"/>
      <c r="H483" s="108" t="s">
        <v>20</v>
      </c>
      <c r="I483" s="115"/>
      <c r="J483" s="26"/>
      <c r="K483" s="12"/>
    </row>
    <row r="484" spans="1:11" ht="15.75" thickBot="1" x14ac:dyDescent="0.25">
      <c r="A484" s="11"/>
      <c r="B484" s="27" t="s">
        <v>3</v>
      </c>
      <c r="C484" s="27" t="s">
        <v>5</v>
      </c>
      <c r="D484" s="27" t="s">
        <v>21</v>
      </c>
      <c r="E484" s="27" t="s">
        <v>22</v>
      </c>
      <c r="F484" s="27" t="s">
        <v>23</v>
      </c>
      <c r="G484" s="25"/>
      <c r="H484" s="28" t="s">
        <v>24</v>
      </c>
      <c r="I484" s="77">
        <f t="shared" ref="I484:I533" si="88">I440</f>
        <v>2923.7200000000012</v>
      </c>
      <c r="J484" s="28"/>
      <c r="K484" s="12"/>
    </row>
    <row r="485" spans="1:11" ht="15.75" thickBot="1" x14ac:dyDescent="0.25">
      <c r="A485" s="11"/>
      <c r="B485" s="29">
        <f t="shared" ref="B485:B534" si="89">B480</f>
        <v>1295.2500000000002</v>
      </c>
      <c r="C485" s="27">
        <f t="shared" ref="C485" si="90">SUM(F447:F479)</f>
        <v>3526</v>
      </c>
      <c r="D485" s="27">
        <f t="shared" ref="D485" si="91">B485+C485</f>
        <v>4821.25</v>
      </c>
      <c r="E485" s="27">
        <f t="shared" ref="E485" si="92">SUM(H447:H479)</f>
        <v>45</v>
      </c>
      <c r="F485" s="30">
        <f t="shared" ref="F485" si="93">D485-E485</f>
        <v>4776.25</v>
      </c>
      <c r="G485" s="25"/>
      <c r="H485" s="31" t="s">
        <v>25</v>
      </c>
      <c r="I485" s="31">
        <f t="shared" ref="I485" si="94">F487</f>
        <v>4683.71</v>
      </c>
      <c r="J485" s="31"/>
      <c r="K485" s="12"/>
    </row>
    <row r="486" spans="1:11" ht="15.75" thickBot="1" x14ac:dyDescent="0.25">
      <c r="A486" s="11"/>
      <c r="B486" s="27" t="s">
        <v>26</v>
      </c>
      <c r="C486" s="27" t="s">
        <v>27</v>
      </c>
      <c r="D486" s="27" t="s">
        <v>28</v>
      </c>
      <c r="E486" s="27" t="s">
        <v>29</v>
      </c>
      <c r="F486" s="27" t="s">
        <v>25</v>
      </c>
      <c r="G486" s="25"/>
      <c r="H486" s="31" t="s">
        <v>30</v>
      </c>
      <c r="I486" s="31">
        <f t="shared" ref="I486:I535" si="95">I484+I485</f>
        <v>7607.4300000000012</v>
      </c>
      <c r="J486" s="31"/>
      <c r="K486" s="12"/>
    </row>
    <row r="487" spans="1:11" ht="15.75" thickBot="1" x14ac:dyDescent="0.25">
      <c r="A487" s="11"/>
      <c r="B487" s="29">
        <f t="shared" ref="B487" si="96">F485</f>
        <v>4776.25</v>
      </c>
      <c r="C487" s="32"/>
      <c r="D487" s="32"/>
      <c r="E487" s="32">
        <v>92.54</v>
      </c>
      <c r="F487" s="30">
        <f t="shared" ref="F487" si="97">B487-(C487+D487+E487)</f>
        <v>4683.71</v>
      </c>
      <c r="G487" s="25"/>
      <c r="H487" s="31" t="s">
        <v>31</v>
      </c>
      <c r="I487" s="33"/>
      <c r="J487" s="33"/>
      <c r="K487" s="12"/>
    </row>
    <row r="488" spans="1:11" ht="15.75" thickBot="1" x14ac:dyDescent="0.25">
      <c r="A488" s="11"/>
      <c r="B488" s="25"/>
      <c r="C488" s="25"/>
      <c r="D488" s="25"/>
      <c r="E488" s="25"/>
      <c r="F488" s="25"/>
      <c r="G488" s="25"/>
      <c r="H488" s="34" t="s">
        <v>32</v>
      </c>
      <c r="I488" s="34">
        <f t="shared" ref="I488:I537" si="98">I486-I487</f>
        <v>7607.4300000000012</v>
      </c>
      <c r="J488" s="35"/>
      <c r="K488" s="12"/>
    </row>
    <row r="489" spans="1:11" ht="15.75" thickBot="1" x14ac:dyDescent="0.25">
      <c r="A489" s="11"/>
      <c r="B489" s="25"/>
      <c r="C489" s="25"/>
      <c r="D489" s="25"/>
      <c r="E489" s="25"/>
      <c r="F489" s="25"/>
      <c r="G489" s="25"/>
      <c r="H489" s="27" t="s">
        <v>33</v>
      </c>
      <c r="I489" s="36">
        <f t="shared" ref="I489:I538" si="99">I488</f>
        <v>7607.4300000000012</v>
      </c>
      <c r="J489" s="25"/>
      <c r="K489" s="12"/>
    </row>
    <row r="490" spans="1:11" ht="15.75" thickBot="1" x14ac:dyDescent="0.25">
      <c r="A490" s="37"/>
      <c r="B490" s="38"/>
      <c r="C490" s="38"/>
      <c r="D490" s="38"/>
      <c r="E490" s="38"/>
      <c r="F490" s="38"/>
      <c r="G490" s="38"/>
      <c r="H490" s="38"/>
      <c r="I490" s="38"/>
      <c r="J490" s="38"/>
      <c r="K490" s="30"/>
    </row>
    <row r="491" spans="1:11" ht="15.75" thickBot="1" x14ac:dyDescent="0.25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</row>
    <row r="492" spans="1:11" ht="15.75" thickBot="1" x14ac:dyDescent="0.25">
      <c r="A492" s="4"/>
      <c r="B492" s="5"/>
      <c r="C492" s="5"/>
      <c r="D492" s="5"/>
      <c r="E492" s="5"/>
      <c r="F492" s="5"/>
      <c r="G492" s="5"/>
      <c r="H492" s="5"/>
      <c r="I492" s="5" t="s">
        <v>0</v>
      </c>
      <c r="J492" s="6" t="s">
        <v>1</v>
      </c>
      <c r="K492" s="7"/>
    </row>
    <row r="493" spans="1:11" ht="15.75" thickBot="1" x14ac:dyDescent="0.25">
      <c r="A493" s="8">
        <v>11</v>
      </c>
      <c r="B493" s="9"/>
      <c r="C493" s="9"/>
      <c r="D493" s="9"/>
      <c r="E493" s="9"/>
      <c r="F493" s="9"/>
      <c r="G493" s="9"/>
      <c r="H493" s="9"/>
      <c r="I493" s="9" t="s">
        <v>2</v>
      </c>
      <c r="J493" s="10">
        <v>44240</v>
      </c>
      <c r="K493" s="7"/>
    </row>
    <row r="494" spans="1:11" x14ac:dyDescent="0.2">
      <c r="A494" s="11"/>
      <c r="B494" s="120" t="s">
        <v>3</v>
      </c>
      <c r="C494" s="121"/>
      <c r="D494" s="120" t="s">
        <v>4</v>
      </c>
      <c r="E494" s="121"/>
      <c r="F494" s="120" t="s">
        <v>5</v>
      </c>
      <c r="G494" s="121"/>
      <c r="H494" s="120" t="s">
        <v>6</v>
      </c>
      <c r="I494" s="121"/>
      <c r="J494" s="117" t="s">
        <v>7</v>
      </c>
      <c r="K494" s="12"/>
    </row>
    <row r="495" spans="1:11" ht="15.75" thickBot="1" x14ac:dyDescent="0.25">
      <c r="A495" s="11"/>
      <c r="B495" s="13" t="s">
        <v>8</v>
      </c>
      <c r="C495" s="14" t="s">
        <v>9</v>
      </c>
      <c r="D495" s="13" t="s">
        <v>8</v>
      </c>
      <c r="E495" s="14" t="s">
        <v>9</v>
      </c>
      <c r="F495" s="13" t="s">
        <v>8</v>
      </c>
      <c r="G495" s="14" t="s">
        <v>10</v>
      </c>
      <c r="H495" s="13" t="s">
        <v>8</v>
      </c>
      <c r="I495" s="14" t="s">
        <v>10</v>
      </c>
      <c r="J495" s="118"/>
      <c r="K495" s="12"/>
    </row>
    <row r="496" spans="1:11" x14ac:dyDescent="0.2">
      <c r="A496" s="11" t="s">
        <v>12</v>
      </c>
      <c r="B496" s="15">
        <v>62</v>
      </c>
      <c r="C496" s="17">
        <v>40702</v>
      </c>
      <c r="D496" s="15"/>
      <c r="E496" s="17" t="s">
        <v>63</v>
      </c>
      <c r="F496" s="15">
        <v>1200</v>
      </c>
      <c r="G496" s="17">
        <v>687</v>
      </c>
      <c r="H496" s="15">
        <v>28</v>
      </c>
      <c r="I496" s="17">
        <v>100261</v>
      </c>
      <c r="J496" s="18" t="s">
        <v>170</v>
      </c>
      <c r="K496" s="12"/>
    </row>
    <row r="497" spans="1:11" x14ac:dyDescent="0.2">
      <c r="A497" s="11" t="s">
        <v>12</v>
      </c>
      <c r="B497" s="8">
        <v>426</v>
      </c>
      <c r="C497" s="19">
        <f t="shared" ref="C497:C528" si="100">IF(B497&gt;0.005,C496+1,"")</f>
        <v>40703</v>
      </c>
      <c r="D497" s="8"/>
      <c r="E497" s="20"/>
      <c r="F497" s="8"/>
      <c r="G497" s="20"/>
      <c r="H497" s="8">
        <v>111</v>
      </c>
      <c r="I497" s="20">
        <v>14744</v>
      </c>
      <c r="J497" s="21" t="s">
        <v>171</v>
      </c>
      <c r="K497" s="12"/>
    </row>
    <row r="498" spans="1:11" x14ac:dyDescent="0.2">
      <c r="A498" s="11" t="s">
        <v>12</v>
      </c>
      <c r="B498" s="8">
        <v>666</v>
      </c>
      <c r="C498" s="19">
        <f t="shared" si="100"/>
        <v>40704</v>
      </c>
      <c r="D498" s="8"/>
      <c r="E498" s="20"/>
      <c r="F498" s="8"/>
      <c r="G498" s="20"/>
      <c r="H498" s="8">
        <v>84</v>
      </c>
      <c r="I498" s="20">
        <v>560010</v>
      </c>
      <c r="J498" s="21" t="s">
        <v>172</v>
      </c>
      <c r="K498" s="12"/>
    </row>
    <row r="499" spans="1:11" x14ac:dyDescent="0.2">
      <c r="A499" s="11" t="s">
        <v>12</v>
      </c>
      <c r="B499" s="8">
        <v>520</v>
      </c>
      <c r="C499" s="19">
        <f t="shared" si="100"/>
        <v>40705</v>
      </c>
      <c r="D499" s="8"/>
      <c r="E499" s="20"/>
      <c r="F499" s="8"/>
      <c r="G499" s="20"/>
      <c r="H499" s="8"/>
      <c r="I499" s="20"/>
      <c r="J499" s="21"/>
      <c r="K499" s="12"/>
    </row>
    <row r="500" spans="1:11" x14ac:dyDescent="0.2">
      <c r="A500" s="11" t="s">
        <v>12</v>
      </c>
      <c r="B500" s="8">
        <v>42</v>
      </c>
      <c r="C500" s="19">
        <f t="shared" si="100"/>
        <v>40706</v>
      </c>
      <c r="D500" s="8"/>
      <c r="E500" s="20"/>
      <c r="F500" s="8"/>
      <c r="G500" s="20"/>
      <c r="H500" s="8"/>
      <c r="I500" s="20"/>
      <c r="J500" s="21"/>
      <c r="K500" s="12"/>
    </row>
    <row r="501" spans="1:11" x14ac:dyDescent="0.2">
      <c r="A501" s="11" t="s">
        <v>12</v>
      </c>
      <c r="B501" s="8">
        <v>110.4</v>
      </c>
      <c r="C501" s="19">
        <f t="shared" si="100"/>
        <v>40707</v>
      </c>
      <c r="D501" s="8"/>
      <c r="E501" s="20"/>
      <c r="F501" s="8"/>
      <c r="G501" s="20"/>
      <c r="H501" s="8"/>
      <c r="I501" s="20"/>
      <c r="J501" s="21"/>
      <c r="K501" s="12"/>
    </row>
    <row r="502" spans="1:11" x14ac:dyDescent="0.2">
      <c r="A502" s="11" t="s">
        <v>12</v>
      </c>
      <c r="B502" s="8">
        <v>172</v>
      </c>
      <c r="C502" s="19">
        <f t="shared" si="100"/>
        <v>40708</v>
      </c>
      <c r="D502" s="8"/>
      <c r="E502" s="20"/>
      <c r="F502" s="8"/>
      <c r="G502" s="20"/>
      <c r="H502" s="8"/>
      <c r="I502" s="20"/>
      <c r="J502" s="21"/>
      <c r="K502" s="12"/>
    </row>
    <row r="503" spans="1:11" x14ac:dyDescent="0.2">
      <c r="A503" s="11" t="s">
        <v>12</v>
      </c>
      <c r="B503" s="8">
        <v>910</v>
      </c>
      <c r="C503" s="19">
        <f t="shared" si="100"/>
        <v>40709</v>
      </c>
      <c r="D503" s="8"/>
      <c r="E503" s="20"/>
      <c r="F503" s="8"/>
      <c r="G503" s="20"/>
      <c r="H503" s="8"/>
      <c r="I503" s="20"/>
      <c r="J503" s="21"/>
      <c r="K503" s="12"/>
    </row>
    <row r="504" spans="1:11" x14ac:dyDescent="0.2">
      <c r="A504" s="11" t="s">
        <v>12</v>
      </c>
      <c r="B504" s="8">
        <v>349.6</v>
      </c>
      <c r="C504" s="19">
        <f t="shared" si="100"/>
        <v>40710</v>
      </c>
      <c r="D504" s="8"/>
      <c r="E504" s="20"/>
      <c r="F504" s="8"/>
      <c r="G504" s="20"/>
      <c r="H504" s="8"/>
      <c r="I504" s="20"/>
      <c r="J504" s="21"/>
      <c r="K504" s="12"/>
    </row>
    <row r="505" spans="1:11" x14ac:dyDescent="0.2">
      <c r="A505" s="11" t="s">
        <v>12</v>
      </c>
      <c r="B505" s="8"/>
      <c r="C505" s="19" t="str">
        <f t="shared" si="100"/>
        <v/>
      </c>
      <c r="D505" s="8"/>
      <c r="E505" s="20"/>
      <c r="F505" s="8"/>
      <c r="G505" s="20"/>
      <c r="H505" s="8"/>
      <c r="I505" s="20"/>
      <c r="J505" s="21"/>
      <c r="K505" s="12"/>
    </row>
    <row r="506" spans="1:11" x14ac:dyDescent="0.2">
      <c r="A506" s="11" t="s">
        <v>12</v>
      </c>
      <c r="B506" s="8"/>
      <c r="C506" s="19" t="str">
        <f t="shared" si="100"/>
        <v/>
      </c>
      <c r="D506" s="8"/>
      <c r="E506" s="20"/>
      <c r="F506" s="8"/>
      <c r="G506" s="20"/>
      <c r="H506" s="8"/>
      <c r="I506" s="20"/>
      <c r="J506" s="21"/>
      <c r="K506" s="12"/>
    </row>
    <row r="507" spans="1:11" x14ac:dyDescent="0.2">
      <c r="A507" s="11" t="s">
        <v>12</v>
      </c>
      <c r="B507" s="8"/>
      <c r="C507" s="19" t="str">
        <f t="shared" si="100"/>
        <v/>
      </c>
      <c r="D507" s="8"/>
      <c r="E507" s="20"/>
      <c r="F507" s="8"/>
      <c r="G507" s="20"/>
      <c r="H507" s="8"/>
      <c r="I507" s="20"/>
      <c r="J507" s="21"/>
      <c r="K507" s="12"/>
    </row>
    <row r="508" spans="1:11" x14ac:dyDescent="0.2">
      <c r="A508" s="11" t="s">
        <v>12</v>
      </c>
      <c r="B508" s="8"/>
      <c r="C508" s="19" t="str">
        <f t="shared" si="100"/>
        <v/>
      </c>
      <c r="D508" s="8"/>
      <c r="E508" s="20"/>
      <c r="F508" s="8"/>
      <c r="G508" s="20"/>
      <c r="H508" s="8"/>
      <c r="I508" s="20"/>
      <c r="J508" s="21"/>
      <c r="K508" s="12"/>
    </row>
    <row r="509" spans="1:11" x14ac:dyDescent="0.2">
      <c r="A509" s="11" t="s">
        <v>12</v>
      </c>
      <c r="B509" s="8"/>
      <c r="C509" s="19" t="str">
        <f t="shared" si="100"/>
        <v/>
      </c>
      <c r="D509" s="8"/>
      <c r="E509" s="20"/>
      <c r="F509" s="8"/>
      <c r="G509" s="20"/>
      <c r="H509" s="8"/>
      <c r="I509" s="20"/>
      <c r="J509" s="21"/>
      <c r="K509" s="12"/>
    </row>
    <row r="510" spans="1:11" x14ac:dyDescent="0.2">
      <c r="A510" s="11" t="s">
        <v>12</v>
      </c>
      <c r="B510" s="8"/>
      <c r="C510" s="19" t="str">
        <f t="shared" si="100"/>
        <v/>
      </c>
      <c r="D510" s="8"/>
      <c r="E510" s="20"/>
      <c r="F510" s="8"/>
      <c r="G510" s="20"/>
      <c r="H510" s="8"/>
      <c r="I510" s="20"/>
      <c r="J510" s="21"/>
      <c r="K510" s="12"/>
    </row>
    <row r="511" spans="1:11" x14ac:dyDescent="0.2">
      <c r="A511" s="11" t="s">
        <v>12</v>
      </c>
      <c r="B511" s="8"/>
      <c r="C511" s="19" t="str">
        <f t="shared" si="100"/>
        <v/>
      </c>
      <c r="D511" s="8"/>
      <c r="E511" s="20"/>
      <c r="F511" s="8"/>
      <c r="G511" s="20"/>
      <c r="H511" s="8"/>
      <c r="I511" s="20"/>
      <c r="J511" s="21"/>
      <c r="K511" s="12"/>
    </row>
    <row r="512" spans="1:11" x14ac:dyDescent="0.2">
      <c r="A512" s="11" t="s">
        <v>12</v>
      </c>
      <c r="B512" s="8"/>
      <c r="C512" s="19" t="str">
        <f t="shared" si="100"/>
        <v/>
      </c>
      <c r="D512" s="8"/>
      <c r="E512" s="20"/>
      <c r="F512" s="8"/>
      <c r="G512" s="20"/>
      <c r="H512" s="8"/>
      <c r="I512" s="20"/>
      <c r="J512" s="21"/>
      <c r="K512" s="12"/>
    </row>
    <row r="513" spans="1:11" x14ac:dyDescent="0.2">
      <c r="A513" s="11" t="s">
        <v>12</v>
      </c>
      <c r="B513" s="8"/>
      <c r="C513" s="19" t="str">
        <f t="shared" si="100"/>
        <v/>
      </c>
      <c r="D513" s="8"/>
      <c r="E513" s="20"/>
      <c r="F513" s="8"/>
      <c r="G513" s="20"/>
      <c r="H513" s="8"/>
      <c r="I513" s="20"/>
      <c r="J513" s="21"/>
      <c r="K513" s="12"/>
    </row>
    <row r="514" spans="1:11" x14ac:dyDescent="0.2">
      <c r="A514" s="11" t="s">
        <v>12</v>
      </c>
      <c r="B514" s="8"/>
      <c r="C514" s="19" t="str">
        <f t="shared" si="100"/>
        <v/>
      </c>
      <c r="D514" s="8"/>
      <c r="E514" s="20"/>
      <c r="F514" s="8"/>
      <c r="G514" s="20"/>
      <c r="H514" s="8"/>
      <c r="I514" s="20"/>
      <c r="J514" s="21"/>
      <c r="K514" s="12"/>
    </row>
    <row r="515" spans="1:11" x14ac:dyDescent="0.2">
      <c r="A515" s="11" t="s">
        <v>12</v>
      </c>
      <c r="B515" s="8"/>
      <c r="C515" s="19" t="str">
        <f t="shared" si="100"/>
        <v/>
      </c>
      <c r="D515" s="8"/>
      <c r="E515" s="20"/>
      <c r="F515" s="8"/>
      <c r="G515" s="20"/>
      <c r="H515" s="8"/>
      <c r="I515" s="20"/>
      <c r="J515" s="21"/>
      <c r="K515" s="12"/>
    </row>
    <row r="516" spans="1:11" x14ac:dyDescent="0.2">
      <c r="A516" s="11" t="s">
        <v>12</v>
      </c>
      <c r="B516" s="8"/>
      <c r="C516" s="19" t="str">
        <f t="shared" si="100"/>
        <v/>
      </c>
      <c r="D516" s="8"/>
      <c r="E516" s="20"/>
      <c r="F516" s="8"/>
      <c r="G516" s="20"/>
      <c r="H516" s="8"/>
      <c r="I516" s="20"/>
      <c r="J516" s="21"/>
      <c r="K516" s="12"/>
    </row>
    <row r="517" spans="1:11" x14ac:dyDescent="0.2">
      <c r="A517" s="11" t="s">
        <v>12</v>
      </c>
      <c r="B517" s="8"/>
      <c r="C517" s="19" t="str">
        <f t="shared" si="100"/>
        <v/>
      </c>
      <c r="D517" s="8"/>
      <c r="E517" s="20"/>
      <c r="F517" s="8"/>
      <c r="G517" s="20"/>
      <c r="H517" s="8"/>
      <c r="I517" s="20"/>
      <c r="J517" s="21"/>
      <c r="K517" s="12"/>
    </row>
    <row r="518" spans="1:11" x14ac:dyDescent="0.2">
      <c r="A518" s="11" t="s">
        <v>12</v>
      </c>
      <c r="B518" s="8"/>
      <c r="C518" s="19" t="str">
        <f t="shared" si="100"/>
        <v/>
      </c>
      <c r="D518" s="8"/>
      <c r="E518" s="20"/>
      <c r="F518" s="8"/>
      <c r="G518" s="20"/>
      <c r="H518" s="8"/>
      <c r="I518" s="20"/>
      <c r="J518" s="21"/>
      <c r="K518" s="12"/>
    </row>
    <row r="519" spans="1:11" x14ac:dyDescent="0.2">
      <c r="A519" s="11" t="s">
        <v>12</v>
      </c>
      <c r="B519" s="8"/>
      <c r="C519" s="19" t="str">
        <f t="shared" si="100"/>
        <v/>
      </c>
      <c r="D519" s="8"/>
      <c r="E519" s="20"/>
      <c r="F519" s="8"/>
      <c r="G519" s="20"/>
      <c r="H519" s="8"/>
      <c r="I519" s="20"/>
      <c r="J519" s="21"/>
      <c r="K519" s="12"/>
    </row>
    <row r="520" spans="1:11" x14ac:dyDescent="0.2">
      <c r="A520" s="11" t="s">
        <v>12</v>
      </c>
      <c r="B520" s="8"/>
      <c r="C520" s="19" t="str">
        <f t="shared" si="100"/>
        <v/>
      </c>
      <c r="D520" s="8"/>
      <c r="E520" s="20"/>
      <c r="F520" s="8"/>
      <c r="G520" s="20"/>
      <c r="H520" s="8"/>
      <c r="I520" s="20"/>
      <c r="J520" s="21"/>
      <c r="K520" s="12"/>
    </row>
    <row r="521" spans="1:11" x14ac:dyDescent="0.2">
      <c r="A521" s="11" t="s">
        <v>12</v>
      </c>
      <c r="B521" s="8"/>
      <c r="C521" s="19" t="str">
        <f t="shared" si="100"/>
        <v/>
      </c>
      <c r="D521" s="8"/>
      <c r="E521" s="20"/>
      <c r="F521" s="8"/>
      <c r="G521" s="20"/>
      <c r="H521" s="8"/>
      <c r="I521" s="20"/>
      <c r="J521" s="21"/>
      <c r="K521" s="12"/>
    </row>
    <row r="522" spans="1:11" x14ac:dyDescent="0.2">
      <c r="A522" s="11" t="s">
        <v>12</v>
      </c>
      <c r="B522" s="8"/>
      <c r="C522" s="19" t="str">
        <f t="shared" si="100"/>
        <v/>
      </c>
      <c r="D522" s="8"/>
      <c r="E522" s="20"/>
      <c r="F522" s="8"/>
      <c r="G522" s="20"/>
      <c r="H522" s="8"/>
      <c r="I522" s="20"/>
      <c r="J522" s="21"/>
      <c r="K522" s="12"/>
    </row>
    <row r="523" spans="1:11" x14ac:dyDescent="0.2">
      <c r="A523" s="11" t="s">
        <v>12</v>
      </c>
      <c r="B523" s="8"/>
      <c r="C523" s="19" t="str">
        <f t="shared" si="100"/>
        <v/>
      </c>
      <c r="D523" s="8"/>
      <c r="E523" s="20"/>
      <c r="F523" s="8"/>
      <c r="G523" s="20"/>
      <c r="H523" s="8"/>
      <c r="I523" s="20"/>
      <c r="J523" s="21"/>
      <c r="K523" s="12"/>
    </row>
    <row r="524" spans="1:11" x14ac:dyDescent="0.2">
      <c r="A524" s="11" t="s">
        <v>12</v>
      </c>
      <c r="B524" s="8"/>
      <c r="C524" s="19" t="str">
        <f t="shared" si="100"/>
        <v/>
      </c>
      <c r="D524" s="8"/>
      <c r="E524" s="20"/>
      <c r="F524" s="8"/>
      <c r="G524" s="20"/>
      <c r="H524" s="8"/>
      <c r="I524" s="20"/>
      <c r="J524" s="21"/>
      <c r="K524" s="12"/>
    </row>
    <row r="525" spans="1:11" x14ac:dyDescent="0.2">
      <c r="A525" s="11" t="s">
        <v>12</v>
      </c>
      <c r="B525" s="8"/>
      <c r="C525" s="19" t="str">
        <f t="shared" si="100"/>
        <v/>
      </c>
      <c r="D525" s="8"/>
      <c r="E525" s="20"/>
      <c r="F525" s="8"/>
      <c r="G525" s="20"/>
      <c r="H525" s="8"/>
      <c r="I525" s="20"/>
      <c r="J525" s="21"/>
      <c r="K525" s="12"/>
    </row>
    <row r="526" spans="1:11" x14ac:dyDescent="0.2">
      <c r="A526" s="11" t="s">
        <v>12</v>
      </c>
      <c r="B526" s="8"/>
      <c r="C526" s="19" t="str">
        <f t="shared" si="100"/>
        <v/>
      </c>
      <c r="D526" s="8"/>
      <c r="E526" s="20"/>
      <c r="F526" s="8"/>
      <c r="G526" s="20"/>
      <c r="H526" s="8"/>
      <c r="I526" s="20"/>
      <c r="J526" s="21"/>
      <c r="K526" s="12"/>
    </row>
    <row r="527" spans="1:11" x14ac:dyDescent="0.2">
      <c r="A527" s="11" t="s">
        <v>12</v>
      </c>
      <c r="B527" s="8"/>
      <c r="C527" s="19" t="str">
        <f t="shared" si="100"/>
        <v/>
      </c>
      <c r="D527" s="8"/>
      <c r="E527" s="20"/>
      <c r="F527" s="8"/>
      <c r="G527" s="20"/>
      <c r="H527" s="8"/>
      <c r="I527" s="20"/>
      <c r="J527" s="21"/>
      <c r="K527" s="12"/>
    </row>
    <row r="528" spans="1:11" ht="15.75" thickBot="1" x14ac:dyDescent="0.25">
      <c r="A528" s="11" t="s">
        <v>12</v>
      </c>
      <c r="B528" s="22"/>
      <c r="C528" s="14" t="str">
        <f t="shared" si="100"/>
        <v/>
      </c>
      <c r="D528" s="22"/>
      <c r="E528" s="23"/>
      <c r="F528" s="22"/>
      <c r="G528" s="23"/>
      <c r="H528" s="22"/>
      <c r="I528" s="23"/>
      <c r="J528" s="24"/>
      <c r="K528" s="12"/>
    </row>
    <row r="529" spans="1:11" x14ac:dyDescent="0.2">
      <c r="A529" s="11"/>
      <c r="B529" s="106">
        <f>SUMIF(A496:A528,$O$6,B496:B528)</f>
        <v>3258</v>
      </c>
      <c r="C529" s="25"/>
      <c r="D529" s="25"/>
      <c r="E529" s="25"/>
      <c r="F529" s="25"/>
      <c r="G529" s="25"/>
      <c r="H529" s="25"/>
      <c r="I529" s="25"/>
      <c r="J529" s="25"/>
      <c r="K529" s="12"/>
    </row>
    <row r="530" spans="1:11" ht="15.75" thickBot="1" x14ac:dyDescent="0.25">
      <c r="A530" s="11"/>
      <c r="B530" s="107"/>
      <c r="C530" s="25"/>
      <c r="D530" s="25"/>
      <c r="E530" s="25"/>
      <c r="F530" s="25"/>
      <c r="G530" s="25"/>
      <c r="H530" s="25"/>
      <c r="I530" s="25"/>
      <c r="J530" s="25"/>
      <c r="K530" s="12"/>
    </row>
    <row r="531" spans="1:11" ht="15.75" thickBot="1" x14ac:dyDescent="0.25">
      <c r="A531" s="11"/>
      <c r="B531" s="25"/>
      <c r="C531" s="25"/>
      <c r="D531" s="25"/>
      <c r="E531" s="25"/>
      <c r="F531" s="25"/>
      <c r="G531" s="25"/>
      <c r="H531" s="25"/>
      <c r="I531" s="25"/>
      <c r="J531" s="25"/>
      <c r="K531" s="12"/>
    </row>
    <row r="532" spans="1:11" ht="15.75" thickBot="1" x14ac:dyDescent="0.25">
      <c r="A532" s="11"/>
      <c r="B532" s="25"/>
      <c r="C532" s="25"/>
      <c r="D532" s="25"/>
      <c r="E532" s="25"/>
      <c r="F532" s="25"/>
      <c r="G532" s="25"/>
      <c r="H532" s="108" t="s">
        <v>20</v>
      </c>
      <c r="I532" s="115"/>
      <c r="J532" s="26"/>
      <c r="K532" s="12"/>
    </row>
    <row r="533" spans="1:11" ht="15.75" thickBot="1" x14ac:dyDescent="0.25">
      <c r="A533" s="11"/>
      <c r="B533" s="27" t="s">
        <v>3</v>
      </c>
      <c r="C533" s="27" t="s">
        <v>5</v>
      </c>
      <c r="D533" s="27" t="s">
        <v>21</v>
      </c>
      <c r="E533" s="27" t="s">
        <v>22</v>
      </c>
      <c r="F533" s="27" t="s">
        <v>23</v>
      </c>
      <c r="G533" s="25"/>
      <c r="H533" s="28" t="s">
        <v>24</v>
      </c>
      <c r="I533" s="77">
        <f t="shared" si="88"/>
        <v>7607.4300000000012</v>
      </c>
      <c r="J533" s="28"/>
      <c r="K533" s="12"/>
    </row>
    <row r="534" spans="1:11" ht="15.75" thickBot="1" x14ac:dyDescent="0.25">
      <c r="A534" s="11"/>
      <c r="B534" s="29">
        <f t="shared" si="89"/>
        <v>3258</v>
      </c>
      <c r="C534" s="27">
        <f t="shared" ref="C534" si="101">SUM(F496:F528)</f>
        <v>1200</v>
      </c>
      <c r="D534" s="27">
        <f t="shared" ref="D534" si="102">B534+C534</f>
        <v>4458</v>
      </c>
      <c r="E534" s="27">
        <f t="shared" ref="E534" si="103">SUM(H496:H528)</f>
        <v>223</v>
      </c>
      <c r="F534" s="30">
        <f t="shared" ref="F534" si="104">D534-E534</f>
        <v>4235</v>
      </c>
      <c r="G534" s="25"/>
      <c r="H534" s="31" t="s">
        <v>25</v>
      </c>
      <c r="I534" s="31">
        <f t="shared" ref="I534" si="105">F536</f>
        <v>3593</v>
      </c>
      <c r="J534" s="31"/>
      <c r="K534" s="12"/>
    </row>
    <row r="535" spans="1:11" ht="15.75" thickBot="1" x14ac:dyDescent="0.25">
      <c r="A535" s="11"/>
      <c r="B535" s="27" t="s">
        <v>26</v>
      </c>
      <c r="C535" s="27" t="s">
        <v>27</v>
      </c>
      <c r="D535" s="27" t="s">
        <v>28</v>
      </c>
      <c r="E535" s="27" t="s">
        <v>29</v>
      </c>
      <c r="F535" s="27" t="s">
        <v>25</v>
      </c>
      <c r="G535" s="25"/>
      <c r="H535" s="31" t="s">
        <v>30</v>
      </c>
      <c r="I535" s="31">
        <f t="shared" si="95"/>
        <v>11200.43</v>
      </c>
      <c r="J535" s="31"/>
      <c r="K535" s="12"/>
    </row>
    <row r="536" spans="1:11" ht="15.75" thickBot="1" x14ac:dyDescent="0.25">
      <c r="A536" s="11"/>
      <c r="B536" s="29">
        <f t="shared" ref="B536" si="106">F534</f>
        <v>4235</v>
      </c>
      <c r="C536" s="32"/>
      <c r="D536" s="32"/>
      <c r="E536" s="32">
        <v>642</v>
      </c>
      <c r="F536" s="30">
        <f t="shared" ref="F536" si="107">B536-(C536+D536+E536)</f>
        <v>3593</v>
      </c>
      <c r="G536" s="25"/>
      <c r="H536" s="31" t="s">
        <v>31</v>
      </c>
      <c r="I536" s="33"/>
      <c r="J536" s="33"/>
      <c r="K536" s="12"/>
    </row>
    <row r="537" spans="1:11" ht="15.75" thickBot="1" x14ac:dyDescent="0.25">
      <c r="A537" s="11"/>
      <c r="B537" s="25"/>
      <c r="C537" s="25"/>
      <c r="D537" s="25"/>
      <c r="E537" s="25"/>
      <c r="F537" s="25"/>
      <c r="G537" s="25"/>
      <c r="H537" s="34" t="s">
        <v>32</v>
      </c>
      <c r="I537" s="34">
        <f t="shared" si="98"/>
        <v>11200.43</v>
      </c>
      <c r="J537" s="35"/>
      <c r="K537" s="12"/>
    </row>
    <row r="538" spans="1:11" ht="15.75" thickBot="1" x14ac:dyDescent="0.25">
      <c r="A538" s="11"/>
      <c r="B538" s="25"/>
      <c r="C538" s="25"/>
      <c r="D538" s="25"/>
      <c r="E538" s="25"/>
      <c r="F538" s="25"/>
      <c r="G538" s="25"/>
      <c r="H538" s="27" t="s">
        <v>33</v>
      </c>
      <c r="I538" s="36">
        <f t="shared" si="99"/>
        <v>11200.43</v>
      </c>
      <c r="J538" s="25"/>
      <c r="K538" s="12"/>
    </row>
    <row r="539" spans="1:11" ht="15.75" thickBot="1" x14ac:dyDescent="0.25">
      <c r="A539" s="37"/>
      <c r="B539" s="38"/>
      <c r="C539" s="38"/>
      <c r="D539" s="38"/>
      <c r="E539" s="38"/>
      <c r="F539" s="38"/>
      <c r="G539" s="38"/>
      <c r="H539" s="38"/>
      <c r="I539" s="38"/>
      <c r="J539" s="38"/>
      <c r="K539" s="30"/>
    </row>
    <row r="540" spans="1:11" ht="15.75" thickBot="1" x14ac:dyDescent="0.25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</row>
    <row r="541" spans="1:11" ht="15.75" thickBot="1" x14ac:dyDescent="0.25">
      <c r="A541" s="4"/>
      <c r="B541" s="5"/>
      <c r="C541" s="5"/>
      <c r="D541" s="5"/>
      <c r="E541" s="5"/>
      <c r="F541" s="5"/>
      <c r="G541" s="5"/>
      <c r="H541" s="5"/>
      <c r="I541" s="5" t="s">
        <v>0</v>
      </c>
      <c r="J541" s="6" t="s">
        <v>11</v>
      </c>
      <c r="K541" s="7"/>
    </row>
    <row r="542" spans="1:11" ht="15.75" thickBot="1" x14ac:dyDescent="0.25">
      <c r="A542" s="8">
        <v>12</v>
      </c>
      <c r="B542" s="9"/>
      <c r="C542" s="9"/>
      <c r="D542" s="9"/>
      <c r="E542" s="9"/>
      <c r="F542" s="9"/>
      <c r="G542" s="9"/>
      <c r="H542" s="9"/>
      <c r="I542" s="9" t="s">
        <v>2</v>
      </c>
      <c r="J542" s="10">
        <v>44241</v>
      </c>
      <c r="K542" s="7"/>
    </row>
    <row r="543" spans="1:11" x14ac:dyDescent="0.2">
      <c r="A543" s="11"/>
      <c r="B543" s="120" t="s">
        <v>3</v>
      </c>
      <c r="C543" s="121"/>
      <c r="D543" s="120" t="s">
        <v>4</v>
      </c>
      <c r="E543" s="121"/>
      <c r="F543" s="120" t="s">
        <v>5</v>
      </c>
      <c r="G543" s="121"/>
      <c r="H543" s="120" t="s">
        <v>6</v>
      </c>
      <c r="I543" s="121"/>
      <c r="J543" s="117" t="s">
        <v>7</v>
      </c>
      <c r="K543" s="12"/>
    </row>
    <row r="544" spans="1:11" ht="15.75" thickBot="1" x14ac:dyDescent="0.25">
      <c r="A544" s="11"/>
      <c r="B544" s="13" t="s">
        <v>8</v>
      </c>
      <c r="C544" s="14" t="s">
        <v>9</v>
      </c>
      <c r="D544" s="13" t="s">
        <v>8</v>
      </c>
      <c r="E544" s="14" t="s">
        <v>9</v>
      </c>
      <c r="F544" s="13" t="s">
        <v>8</v>
      </c>
      <c r="G544" s="14" t="s">
        <v>10</v>
      </c>
      <c r="H544" s="13" t="s">
        <v>8</v>
      </c>
      <c r="I544" s="14" t="s">
        <v>10</v>
      </c>
      <c r="J544" s="118"/>
      <c r="K544" s="12"/>
    </row>
    <row r="545" spans="1:11" x14ac:dyDescent="0.2">
      <c r="A545" s="11" t="s">
        <v>12</v>
      </c>
      <c r="B545" s="15">
        <v>252</v>
      </c>
      <c r="C545" s="17">
        <v>40711</v>
      </c>
      <c r="D545" s="15"/>
      <c r="E545" s="17"/>
      <c r="F545" s="15"/>
      <c r="G545" s="17"/>
      <c r="H545" s="15">
        <v>1802</v>
      </c>
      <c r="I545" s="17">
        <v>635913</v>
      </c>
      <c r="J545" s="18" t="s">
        <v>173</v>
      </c>
      <c r="K545" s="12"/>
    </row>
    <row r="546" spans="1:11" x14ac:dyDescent="0.2">
      <c r="A546" s="11" t="s">
        <v>12</v>
      </c>
      <c r="B546" s="8">
        <v>200</v>
      </c>
      <c r="C546" s="19">
        <f t="shared" ref="C546:C577" si="108">IF(B546&gt;0.005,C545+1,"")</f>
        <v>40712</v>
      </c>
      <c r="D546" s="8"/>
      <c r="E546" s="20"/>
      <c r="F546" s="8"/>
      <c r="G546" s="20"/>
      <c r="H546" s="8"/>
      <c r="I546" s="20"/>
      <c r="J546" s="21"/>
      <c r="K546" s="12"/>
    </row>
    <row r="547" spans="1:11" x14ac:dyDescent="0.2">
      <c r="A547" s="11" t="s">
        <v>12</v>
      </c>
      <c r="B547" s="8">
        <v>42</v>
      </c>
      <c r="C547" s="19">
        <f t="shared" si="108"/>
        <v>40713</v>
      </c>
      <c r="D547" s="8"/>
      <c r="E547" s="20"/>
      <c r="F547" s="8"/>
      <c r="G547" s="20"/>
      <c r="H547" s="8"/>
      <c r="I547" s="20"/>
      <c r="J547" s="21"/>
      <c r="K547" s="12"/>
    </row>
    <row r="548" spans="1:11" x14ac:dyDescent="0.2">
      <c r="A548" s="11" t="s">
        <v>12</v>
      </c>
      <c r="B548" s="8">
        <v>65</v>
      </c>
      <c r="C548" s="19">
        <f t="shared" si="108"/>
        <v>40714</v>
      </c>
      <c r="D548" s="8"/>
      <c r="E548" s="20"/>
      <c r="F548" s="8"/>
      <c r="G548" s="20"/>
      <c r="H548" s="8"/>
      <c r="I548" s="20"/>
      <c r="J548" s="21"/>
      <c r="K548" s="12"/>
    </row>
    <row r="549" spans="1:11" x14ac:dyDescent="0.2">
      <c r="A549" s="11" t="s">
        <v>12</v>
      </c>
      <c r="B549" s="8">
        <v>345</v>
      </c>
      <c r="C549" s="19">
        <f t="shared" si="108"/>
        <v>40715</v>
      </c>
      <c r="D549" s="8"/>
      <c r="E549" s="20"/>
      <c r="F549" s="8"/>
      <c r="G549" s="20"/>
      <c r="H549" s="8"/>
      <c r="I549" s="20"/>
      <c r="J549" s="21"/>
      <c r="K549" s="12"/>
    </row>
    <row r="550" spans="1:11" x14ac:dyDescent="0.2">
      <c r="A550" s="11" t="s">
        <v>12</v>
      </c>
      <c r="B550" s="8">
        <v>64</v>
      </c>
      <c r="C550" s="19">
        <f t="shared" si="108"/>
        <v>40716</v>
      </c>
      <c r="D550" s="8"/>
      <c r="E550" s="20"/>
      <c r="F550" s="8"/>
      <c r="G550" s="20"/>
      <c r="H550" s="8"/>
      <c r="I550" s="20"/>
      <c r="J550" s="21"/>
      <c r="K550" s="12"/>
    </row>
    <row r="551" spans="1:11" x14ac:dyDescent="0.2">
      <c r="A551" s="11" t="s">
        <v>12</v>
      </c>
      <c r="B551" s="8">
        <v>1171.53</v>
      </c>
      <c r="C551" s="19">
        <f t="shared" si="108"/>
        <v>40717</v>
      </c>
      <c r="D551" s="8"/>
      <c r="E551" s="20"/>
      <c r="F551" s="8"/>
      <c r="G551" s="20"/>
      <c r="H551" s="8"/>
      <c r="I551" s="20"/>
      <c r="J551" s="21"/>
      <c r="K551" s="12"/>
    </row>
    <row r="552" spans="1:11" x14ac:dyDescent="0.2">
      <c r="A552" s="11" t="s">
        <v>12</v>
      </c>
      <c r="B552" s="8">
        <v>2762</v>
      </c>
      <c r="C552" s="19">
        <f t="shared" si="108"/>
        <v>40718</v>
      </c>
      <c r="D552" s="8"/>
      <c r="E552" s="20"/>
      <c r="F552" s="8"/>
      <c r="G552" s="20"/>
      <c r="H552" s="8"/>
      <c r="I552" s="20"/>
      <c r="J552" s="21"/>
      <c r="K552" s="12"/>
    </row>
    <row r="553" spans="1:11" x14ac:dyDescent="0.2">
      <c r="A553" s="11" t="s">
        <v>12</v>
      </c>
      <c r="B553" s="8">
        <v>1187</v>
      </c>
      <c r="C553" s="19">
        <f t="shared" si="108"/>
        <v>40719</v>
      </c>
      <c r="D553" s="8"/>
      <c r="E553" s="20"/>
      <c r="F553" s="8"/>
      <c r="G553" s="20"/>
      <c r="H553" s="8"/>
      <c r="I553" s="20"/>
      <c r="J553" s="21"/>
      <c r="K553" s="12"/>
    </row>
    <row r="554" spans="1:11" x14ac:dyDescent="0.2">
      <c r="A554" s="11" t="s">
        <v>12</v>
      </c>
      <c r="B554" s="8">
        <v>38.200000000000003</v>
      </c>
      <c r="C554" s="19">
        <f t="shared" si="108"/>
        <v>40720</v>
      </c>
      <c r="D554" s="8"/>
      <c r="E554" s="20"/>
      <c r="F554" s="8"/>
      <c r="G554" s="20"/>
      <c r="H554" s="8"/>
      <c r="I554" s="20"/>
      <c r="J554" s="21"/>
      <c r="K554" s="12"/>
    </row>
    <row r="555" spans="1:11" x14ac:dyDescent="0.2">
      <c r="A555" s="11" t="s">
        <v>12</v>
      </c>
      <c r="B555" s="8"/>
      <c r="C555" s="19" t="str">
        <f t="shared" si="108"/>
        <v/>
      </c>
      <c r="D555" s="8"/>
      <c r="E555" s="20"/>
      <c r="F555" s="8"/>
      <c r="G555" s="20"/>
      <c r="H555" s="8"/>
      <c r="I555" s="20"/>
      <c r="J555" s="21"/>
      <c r="K555" s="12"/>
    </row>
    <row r="556" spans="1:11" x14ac:dyDescent="0.2">
      <c r="A556" s="11" t="s">
        <v>12</v>
      </c>
      <c r="B556" s="8"/>
      <c r="C556" s="19" t="str">
        <f t="shared" si="108"/>
        <v/>
      </c>
      <c r="D556" s="8"/>
      <c r="E556" s="20"/>
      <c r="F556" s="8"/>
      <c r="G556" s="20"/>
      <c r="H556" s="8"/>
      <c r="I556" s="20"/>
      <c r="J556" s="21"/>
      <c r="K556" s="12"/>
    </row>
    <row r="557" spans="1:11" x14ac:dyDescent="0.2">
      <c r="A557" s="11" t="s">
        <v>12</v>
      </c>
      <c r="B557" s="8"/>
      <c r="C557" s="19" t="str">
        <f t="shared" si="108"/>
        <v/>
      </c>
      <c r="D557" s="8"/>
      <c r="E557" s="20"/>
      <c r="F557" s="8"/>
      <c r="G557" s="20"/>
      <c r="H557" s="8"/>
      <c r="I557" s="20"/>
      <c r="J557" s="21"/>
      <c r="K557" s="12"/>
    </row>
    <row r="558" spans="1:11" x14ac:dyDescent="0.2">
      <c r="A558" s="11" t="s">
        <v>12</v>
      </c>
      <c r="B558" s="8"/>
      <c r="C558" s="19" t="str">
        <f t="shared" si="108"/>
        <v/>
      </c>
      <c r="D558" s="8"/>
      <c r="E558" s="20"/>
      <c r="F558" s="8"/>
      <c r="G558" s="20"/>
      <c r="H558" s="8"/>
      <c r="I558" s="20"/>
      <c r="J558" s="21"/>
      <c r="K558" s="12"/>
    </row>
    <row r="559" spans="1:11" x14ac:dyDescent="0.2">
      <c r="A559" s="11" t="s">
        <v>12</v>
      </c>
      <c r="B559" s="8"/>
      <c r="C559" s="19" t="str">
        <f t="shared" si="108"/>
        <v/>
      </c>
      <c r="D559" s="8"/>
      <c r="E559" s="20"/>
      <c r="F559" s="8"/>
      <c r="G559" s="20"/>
      <c r="H559" s="8"/>
      <c r="I559" s="20"/>
      <c r="J559" s="21"/>
      <c r="K559" s="12"/>
    </row>
    <row r="560" spans="1:11" x14ac:dyDescent="0.2">
      <c r="A560" s="11" t="s">
        <v>12</v>
      </c>
      <c r="B560" s="8"/>
      <c r="C560" s="19" t="str">
        <f t="shared" si="108"/>
        <v/>
      </c>
      <c r="D560" s="8"/>
      <c r="E560" s="20"/>
      <c r="F560" s="8"/>
      <c r="G560" s="20"/>
      <c r="H560" s="8"/>
      <c r="I560" s="20"/>
      <c r="J560" s="21"/>
      <c r="K560" s="12"/>
    </row>
    <row r="561" spans="1:11" x14ac:dyDescent="0.2">
      <c r="A561" s="11" t="s">
        <v>12</v>
      </c>
      <c r="B561" s="8"/>
      <c r="C561" s="19" t="str">
        <f t="shared" si="108"/>
        <v/>
      </c>
      <c r="D561" s="8"/>
      <c r="E561" s="20"/>
      <c r="F561" s="8"/>
      <c r="G561" s="20"/>
      <c r="H561" s="8"/>
      <c r="I561" s="20"/>
      <c r="J561" s="21"/>
      <c r="K561" s="12"/>
    </row>
    <row r="562" spans="1:11" x14ac:dyDescent="0.2">
      <c r="A562" s="11" t="s">
        <v>12</v>
      </c>
      <c r="B562" s="8"/>
      <c r="C562" s="19" t="str">
        <f t="shared" si="108"/>
        <v/>
      </c>
      <c r="D562" s="8"/>
      <c r="E562" s="20"/>
      <c r="F562" s="8"/>
      <c r="G562" s="20"/>
      <c r="H562" s="8"/>
      <c r="I562" s="20"/>
      <c r="J562" s="21"/>
      <c r="K562" s="12"/>
    </row>
    <row r="563" spans="1:11" x14ac:dyDescent="0.2">
      <c r="A563" s="11" t="s">
        <v>12</v>
      </c>
      <c r="B563" s="8"/>
      <c r="C563" s="19" t="str">
        <f t="shared" si="108"/>
        <v/>
      </c>
      <c r="D563" s="8"/>
      <c r="E563" s="20"/>
      <c r="F563" s="8"/>
      <c r="G563" s="20"/>
      <c r="H563" s="8"/>
      <c r="I563" s="20"/>
      <c r="J563" s="21"/>
      <c r="K563" s="12"/>
    </row>
    <row r="564" spans="1:11" x14ac:dyDescent="0.2">
      <c r="A564" s="11" t="s">
        <v>12</v>
      </c>
      <c r="B564" s="8"/>
      <c r="C564" s="19" t="str">
        <f t="shared" si="108"/>
        <v/>
      </c>
      <c r="D564" s="8"/>
      <c r="E564" s="20"/>
      <c r="F564" s="8"/>
      <c r="G564" s="20"/>
      <c r="H564" s="8"/>
      <c r="I564" s="20"/>
      <c r="J564" s="21"/>
      <c r="K564" s="12"/>
    </row>
    <row r="565" spans="1:11" x14ac:dyDescent="0.2">
      <c r="A565" s="11" t="s">
        <v>12</v>
      </c>
      <c r="B565" s="8"/>
      <c r="C565" s="19" t="str">
        <f t="shared" si="108"/>
        <v/>
      </c>
      <c r="D565" s="8"/>
      <c r="E565" s="20"/>
      <c r="F565" s="8"/>
      <c r="G565" s="20"/>
      <c r="H565" s="8"/>
      <c r="I565" s="20"/>
      <c r="J565" s="21"/>
      <c r="K565" s="12"/>
    </row>
    <row r="566" spans="1:11" x14ac:dyDescent="0.2">
      <c r="A566" s="11" t="s">
        <v>12</v>
      </c>
      <c r="B566" s="8"/>
      <c r="C566" s="19" t="str">
        <f t="shared" si="108"/>
        <v/>
      </c>
      <c r="D566" s="8"/>
      <c r="E566" s="20"/>
      <c r="F566" s="8"/>
      <c r="G566" s="20"/>
      <c r="H566" s="8"/>
      <c r="I566" s="20"/>
      <c r="J566" s="21"/>
      <c r="K566" s="12"/>
    </row>
    <row r="567" spans="1:11" x14ac:dyDescent="0.2">
      <c r="A567" s="11" t="s">
        <v>12</v>
      </c>
      <c r="B567" s="8"/>
      <c r="C567" s="19" t="str">
        <f t="shared" si="108"/>
        <v/>
      </c>
      <c r="D567" s="8"/>
      <c r="E567" s="20"/>
      <c r="F567" s="8"/>
      <c r="G567" s="20"/>
      <c r="H567" s="8"/>
      <c r="I567" s="20"/>
      <c r="J567" s="21"/>
      <c r="K567" s="12"/>
    </row>
    <row r="568" spans="1:11" x14ac:dyDescent="0.2">
      <c r="A568" s="11" t="s">
        <v>12</v>
      </c>
      <c r="B568" s="8"/>
      <c r="C568" s="19" t="str">
        <f t="shared" si="108"/>
        <v/>
      </c>
      <c r="D568" s="8"/>
      <c r="E568" s="20"/>
      <c r="F568" s="8"/>
      <c r="G568" s="20"/>
      <c r="H568" s="8"/>
      <c r="I568" s="20"/>
      <c r="J568" s="21"/>
      <c r="K568" s="12"/>
    </row>
    <row r="569" spans="1:11" x14ac:dyDescent="0.2">
      <c r="A569" s="11" t="s">
        <v>12</v>
      </c>
      <c r="B569" s="8"/>
      <c r="C569" s="19" t="str">
        <f t="shared" si="108"/>
        <v/>
      </c>
      <c r="D569" s="8"/>
      <c r="E569" s="20"/>
      <c r="F569" s="8"/>
      <c r="G569" s="20"/>
      <c r="H569" s="8"/>
      <c r="I569" s="20"/>
      <c r="J569" s="21"/>
      <c r="K569" s="12"/>
    </row>
    <row r="570" spans="1:11" x14ac:dyDescent="0.2">
      <c r="A570" s="11" t="s">
        <v>12</v>
      </c>
      <c r="B570" s="8"/>
      <c r="C570" s="19" t="str">
        <f t="shared" si="108"/>
        <v/>
      </c>
      <c r="D570" s="8"/>
      <c r="E570" s="20"/>
      <c r="F570" s="8"/>
      <c r="G570" s="20"/>
      <c r="H570" s="8"/>
      <c r="I570" s="20"/>
      <c r="J570" s="21"/>
      <c r="K570" s="12"/>
    </row>
    <row r="571" spans="1:11" x14ac:dyDescent="0.2">
      <c r="A571" s="11" t="s">
        <v>12</v>
      </c>
      <c r="B571" s="8"/>
      <c r="C571" s="19" t="str">
        <f t="shared" si="108"/>
        <v/>
      </c>
      <c r="D571" s="8"/>
      <c r="E571" s="20"/>
      <c r="F571" s="8"/>
      <c r="G571" s="20"/>
      <c r="H571" s="8"/>
      <c r="I571" s="20"/>
      <c r="J571" s="21"/>
      <c r="K571" s="12"/>
    </row>
    <row r="572" spans="1:11" x14ac:dyDescent="0.2">
      <c r="A572" s="11" t="s">
        <v>12</v>
      </c>
      <c r="B572" s="8"/>
      <c r="C572" s="19" t="str">
        <f t="shared" si="108"/>
        <v/>
      </c>
      <c r="D572" s="8"/>
      <c r="E572" s="20"/>
      <c r="F572" s="8"/>
      <c r="G572" s="20"/>
      <c r="H572" s="8"/>
      <c r="I572" s="20"/>
      <c r="J572" s="21"/>
      <c r="K572" s="12"/>
    </row>
    <row r="573" spans="1:11" x14ac:dyDescent="0.2">
      <c r="A573" s="11" t="s">
        <v>12</v>
      </c>
      <c r="B573" s="8"/>
      <c r="C573" s="19" t="str">
        <f t="shared" si="108"/>
        <v/>
      </c>
      <c r="D573" s="8"/>
      <c r="E573" s="20"/>
      <c r="F573" s="8"/>
      <c r="G573" s="20"/>
      <c r="H573" s="8"/>
      <c r="I573" s="20"/>
      <c r="J573" s="21"/>
      <c r="K573" s="12"/>
    </row>
    <row r="574" spans="1:11" x14ac:dyDescent="0.2">
      <c r="A574" s="11" t="s">
        <v>12</v>
      </c>
      <c r="B574" s="8"/>
      <c r="C574" s="19" t="str">
        <f t="shared" si="108"/>
        <v/>
      </c>
      <c r="D574" s="8"/>
      <c r="E574" s="20"/>
      <c r="F574" s="8"/>
      <c r="G574" s="20"/>
      <c r="H574" s="8"/>
      <c r="I574" s="20"/>
      <c r="J574" s="21"/>
      <c r="K574" s="12"/>
    </row>
    <row r="575" spans="1:11" x14ac:dyDescent="0.2">
      <c r="A575" s="11" t="s">
        <v>12</v>
      </c>
      <c r="B575" s="8"/>
      <c r="C575" s="19" t="str">
        <f t="shared" si="108"/>
        <v/>
      </c>
      <c r="D575" s="8"/>
      <c r="E575" s="20"/>
      <c r="F575" s="8"/>
      <c r="G575" s="20"/>
      <c r="H575" s="8"/>
      <c r="I575" s="20"/>
      <c r="J575" s="21"/>
      <c r="K575" s="12"/>
    </row>
    <row r="576" spans="1:11" x14ac:dyDescent="0.2">
      <c r="A576" s="11" t="s">
        <v>12</v>
      </c>
      <c r="B576" s="8"/>
      <c r="C576" s="19" t="str">
        <f t="shared" si="108"/>
        <v/>
      </c>
      <c r="D576" s="8"/>
      <c r="E576" s="20"/>
      <c r="F576" s="8"/>
      <c r="G576" s="20"/>
      <c r="H576" s="8"/>
      <c r="I576" s="20"/>
      <c r="J576" s="21"/>
      <c r="K576" s="12"/>
    </row>
    <row r="577" spans="1:11" ht="15.75" thickBot="1" x14ac:dyDescent="0.25">
      <c r="A577" s="11" t="s">
        <v>12</v>
      </c>
      <c r="B577" s="22"/>
      <c r="C577" s="14" t="str">
        <f t="shared" si="108"/>
        <v/>
      </c>
      <c r="D577" s="22"/>
      <c r="E577" s="23"/>
      <c r="F577" s="22"/>
      <c r="G577" s="23"/>
      <c r="H577" s="22"/>
      <c r="I577" s="23"/>
      <c r="J577" s="24"/>
      <c r="K577" s="12"/>
    </row>
    <row r="578" spans="1:11" x14ac:dyDescent="0.2">
      <c r="A578" s="11"/>
      <c r="B578" s="106">
        <f>SUMIF(A545:A577,$O$6,B545:B577)</f>
        <v>6126.73</v>
      </c>
      <c r="C578" s="25"/>
      <c r="D578" s="25"/>
      <c r="E578" s="25"/>
      <c r="F578" s="25"/>
      <c r="G578" s="25"/>
      <c r="H578" s="25"/>
      <c r="I578" s="25"/>
      <c r="J578" s="25"/>
      <c r="K578" s="12"/>
    </row>
    <row r="579" spans="1:11" ht="15.75" thickBot="1" x14ac:dyDescent="0.25">
      <c r="A579" s="11"/>
      <c r="B579" s="107"/>
      <c r="C579" s="25"/>
      <c r="D579" s="25"/>
      <c r="E579" s="25"/>
      <c r="F579" s="25"/>
      <c r="G579" s="25"/>
      <c r="H579" s="25"/>
      <c r="I579" s="25"/>
      <c r="J579" s="25"/>
      <c r="K579" s="12"/>
    </row>
    <row r="580" spans="1:11" ht="15.75" thickBot="1" x14ac:dyDescent="0.25">
      <c r="A580" s="11"/>
      <c r="B580" s="25"/>
      <c r="C580" s="25"/>
      <c r="D580" s="25"/>
      <c r="E580" s="25"/>
      <c r="F580" s="25"/>
      <c r="G580" s="25"/>
      <c r="H580" s="25"/>
      <c r="I580" s="25"/>
      <c r="J580" s="25"/>
      <c r="K580" s="12"/>
    </row>
    <row r="581" spans="1:11" ht="15.75" thickBot="1" x14ac:dyDescent="0.25">
      <c r="A581" s="11"/>
      <c r="B581" s="25"/>
      <c r="C581" s="25"/>
      <c r="D581" s="25"/>
      <c r="E581" s="25"/>
      <c r="F581" s="25"/>
      <c r="G581" s="25"/>
      <c r="H581" s="108" t="s">
        <v>20</v>
      </c>
      <c r="I581" s="115"/>
      <c r="J581" s="26"/>
      <c r="K581" s="12"/>
    </row>
    <row r="582" spans="1:11" ht="15.75" thickBot="1" x14ac:dyDescent="0.25">
      <c r="A582" s="11"/>
      <c r="B582" s="27" t="s">
        <v>3</v>
      </c>
      <c r="C582" s="27" t="s">
        <v>5</v>
      </c>
      <c r="D582" s="27" t="s">
        <v>21</v>
      </c>
      <c r="E582" s="27" t="s">
        <v>22</v>
      </c>
      <c r="F582" s="27" t="s">
        <v>23</v>
      </c>
      <c r="G582" s="25"/>
      <c r="H582" s="28" t="s">
        <v>24</v>
      </c>
      <c r="I582" s="77">
        <f t="shared" ref="I582:I631" si="109">I538</f>
        <v>11200.43</v>
      </c>
      <c r="J582" s="28"/>
      <c r="K582" s="12"/>
    </row>
    <row r="583" spans="1:11" ht="15.75" thickBot="1" x14ac:dyDescent="0.25">
      <c r="A583" s="11"/>
      <c r="B583" s="29">
        <f t="shared" ref="B583:B632" si="110">B578</f>
        <v>6126.73</v>
      </c>
      <c r="C583" s="27">
        <f t="shared" ref="C583" si="111">SUM(F545:F577)</f>
        <v>0</v>
      </c>
      <c r="D583" s="27">
        <f t="shared" ref="D583" si="112">B583+C583</f>
        <v>6126.73</v>
      </c>
      <c r="E583" s="27">
        <f t="shared" ref="E583" si="113">SUM(H545:H577)</f>
        <v>1802</v>
      </c>
      <c r="F583" s="30">
        <f t="shared" ref="F583" si="114">D583-E583</f>
        <v>4324.7299999999996</v>
      </c>
      <c r="G583" s="25"/>
      <c r="H583" s="31" t="s">
        <v>25</v>
      </c>
      <c r="I583" s="31">
        <f t="shared" ref="I583" si="115">F585</f>
        <v>-834</v>
      </c>
      <c r="J583" s="31"/>
      <c r="K583" s="12"/>
    </row>
    <row r="584" spans="1:11" ht="15.75" thickBot="1" x14ac:dyDescent="0.25">
      <c r="A584" s="11"/>
      <c r="B584" s="27" t="s">
        <v>26</v>
      </c>
      <c r="C584" s="27" t="s">
        <v>27</v>
      </c>
      <c r="D584" s="27" t="s">
        <v>28</v>
      </c>
      <c r="E584" s="27" t="s">
        <v>29</v>
      </c>
      <c r="F584" s="27" t="s">
        <v>25</v>
      </c>
      <c r="G584" s="25"/>
      <c r="H584" s="31" t="s">
        <v>30</v>
      </c>
      <c r="I584" s="31">
        <f t="shared" ref="I584:I633" si="116">I582+I583</f>
        <v>10366.43</v>
      </c>
      <c r="J584" s="31"/>
      <c r="K584" s="12"/>
    </row>
    <row r="585" spans="1:11" ht="15.75" thickBot="1" x14ac:dyDescent="0.25">
      <c r="A585" s="11"/>
      <c r="B585" s="29">
        <f t="shared" ref="B585" si="117">F583</f>
        <v>4324.7299999999996</v>
      </c>
      <c r="C585" s="32"/>
      <c r="D585" s="32">
        <v>1187</v>
      </c>
      <c r="E585" s="32">
        <v>3971.73</v>
      </c>
      <c r="F585" s="30">
        <f t="shared" ref="F585" si="118">B585-(C585+D585+E585)</f>
        <v>-834</v>
      </c>
      <c r="G585" s="25"/>
      <c r="H585" s="31" t="s">
        <v>31</v>
      </c>
      <c r="I585" s="33"/>
      <c r="J585" s="33"/>
      <c r="K585" s="12"/>
    </row>
    <row r="586" spans="1:11" ht="15.75" thickBot="1" x14ac:dyDescent="0.25">
      <c r="A586" s="11"/>
      <c r="B586" s="25"/>
      <c r="C586" s="25"/>
      <c r="D586" s="25"/>
      <c r="E586" s="25"/>
      <c r="F586" s="25"/>
      <c r="G586" s="25"/>
      <c r="H586" s="34" t="s">
        <v>32</v>
      </c>
      <c r="I586" s="34">
        <f t="shared" ref="I586:I635" si="119">I584-I585</f>
        <v>10366.43</v>
      </c>
      <c r="J586" s="35"/>
      <c r="K586" s="12"/>
    </row>
    <row r="587" spans="1:11" ht="15.75" thickBot="1" x14ac:dyDescent="0.25">
      <c r="A587" s="11"/>
      <c r="B587" s="25"/>
      <c r="C587" s="25"/>
      <c r="D587" s="25"/>
      <c r="E587" s="25"/>
      <c r="F587" s="25"/>
      <c r="G587" s="25"/>
      <c r="H587" s="27" t="s">
        <v>33</v>
      </c>
      <c r="I587" s="36">
        <f t="shared" ref="I587:I636" si="120">I586</f>
        <v>10366.43</v>
      </c>
      <c r="J587" s="25"/>
      <c r="K587" s="12"/>
    </row>
    <row r="588" spans="1:11" ht="15.75" thickBot="1" x14ac:dyDescent="0.25">
      <c r="A588" s="37"/>
      <c r="B588" s="38"/>
      <c r="C588" s="38"/>
      <c r="D588" s="38"/>
      <c r="E588" s="38"/>
      <c r="F588" s="38"/>
      <c r="G588" s="38"/>
      <c r="H588" s="38"/>
      <c r="I588" s="38"/>
      <c r="J588" s="38"/>
      <c r="K588" s="30"/>
    </row>
    <row r="589" spans="1:11" ht="15.75" thickBot="1" x14ac:dyDescent="0.25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</row>
    <row r="590" spans="1:11" ht="15.75" thickBot="1" x14ac:dyDescent="0.25">
      <c r="A590" s="4"/>
      <c r="B590" s="5"/>
      <c r="C590" s="5"/>
      <c r="D590" s="5"/>
      <c r="E590" s="5"/>
      <c r="F590" s="5"/>
      <c r="G590" s="5"/>
      <c r="H590" s="5"/>
      <c r="I590" s="5" t="s">
        <v>0</v>
      </c>
      <c r="J590" s="6" t="s">
        <v>13</v>
      </c>
      <c r="K590" s="7"/>
    </row>
    <row r="591" spans="1:11" ht="15.75" thickBot="1" x14ac:dyDescent="0.25">
      <c r="A591" s="8">
        <v>13</v>
      </c>
      <c r="B591" s="9"/>
      <c r="C591" s="9"/>
      <c r="D591" s="9"/>
      <c r="E591" s="9"/>
      <c r="F591" s="9"/>
      <c r="G591" s="9"/>
      <c r="H591" s="9"/>
      <c r="I591" s="9" t="s">
        <v>2</v>
      </c>
      <c r="J591" s="10">
        <v>44242</v>
      </c>
      <c r="K591" s="7"/>
    </row>
    <row r="592" spans="1:11" x14ac:dyDescent="0.2">
      <c r="A592" s="11"/>
      <c r="B592" s="120" t="s">
        <v>3</v>
      </c>
      <c r="C592" s="121"/>
      <c r="D592" s="120" t="s">
        <v>4</v>
      </c>
      <c r="E592" s="121"/>
      <c r="F592" s="120" t="s">
        <v>5</v>
      </c>
      <c r="G592" s="121"/>
      <c r="H592" s="120" t="s">
        <v>6</v>
      </c>
      <c r="I592" s="121"/>
      <c r="J592" s="117" t="s">
        <v>7</v>
      </c>
      <c r="K592" s="12"/>
    </row>
    <row r="593" spans="1:11" ht="15.75" thickBot="1" x14ac:dyDescent="0.25">
      <c r="A593" s="11"/>
      <c r="B593" s="13" t="s">
        <v>8</v>
      </c>
      <c r="C593" s="14" t="s">
        <v>9</v>
      </c>
      <c r="D593" s="13" t="s">
        <v>8</v>
      </c>
      <c r="E593" s="14" t="s">
        <v>9</v>
      </c>
      <c r="F593" s="13" t="s">
        <v>8</v>
      </c>
      <c r="G593" s="14" t="s">
        <v>10</v>
      </c>
      <c r="H593" s="13" t="s">
        <v>8</v>
      </c>
      <c r="I593" s="14" t="s">
        <v>10</v>
      </c>
      <c r="J593" s="118"/>
      <c r="K593" s="12"/>
    </row>
    <row r="594" spans="1:11" x14ac:dyDescent="0.2">
      <c r="A594" s="11" t="s">
        <v>12</v>
      </c>
      <c r="B594" s="15">
        <v>180.45</v>
      </c>
      <c r="C594" s="17">
        <v>40721</v>
      </c>
      <c r="D594" s="15"/>
      <c r="E594" s="17" t="s">
        <v>63</v>
      </c>
      <c r="F594" s="15">
        <v>2854</v>
      </c>
      <c r="G594" s="17"/>
      <c r="H594" s="15"/>
      <c r="I594" s="17"/>
      <c r="J594" s="18"/>
      <c r="K594" s="12"/>
    </row>
    <row r="595" spans="1:11" x14ac:dyDescent="0.2">
      <c r="A595" s="11" t="s">
        <v>12</v>
      </c>
      <c r="B595" s="8">
        <v>107</v>
      </c>
      <c r="C595" s="19">
        <f t="shared" ref="C595:C626" si="121">IF(B595&gt;0.005,C594+1,"")</f>
        <v>40722</v>
      </c>
      <c r="D595" s="8"/>
      <c r="E595" s="20"/>
      <c r="F595" s="8"/>
      <c r="G595" s="20"/>
      <c r="H595" s="8"/>
      <c r="I595" s="20"/>
      <c r="J595" s="21"/>
      <c r="K595" s="12"/>
    </row>
    <row r="596" spans="1:11" x14ac:dyDescent="0.2">
      <c r="A596" s="11" t="s">
        <v>12</v>
      </c>
      <c r="B596" s="8">
        <v>409</v>
      </c>
      <c r="C596" s="19">
        <f t="shared" si="121"/>
        <v>40723</v>
      </c>
      <c r="D596" s="8"/>
      <c r="E596" s="20"/>
      <c r="F596" s="8"/>
      <c r="G596" s="20"/>
      <c r="H596" s="8"/>
      <c r="I596" s="20"/>
      <c r="J596" s="21"/>
      <c r="K596" s="12"/>
    </row>
    <row r="597" spans="1:11" x14ac:dyDescent="0.2">
      <c r="A597" s="11" t="s">
        <v>12</v>
      </c>
      <c r="B597" s="8">
        <v>732</v>
      </c>
      <c r="C597" s="19">
        <f t="shared" si="121"/>
        <v>40724</v>
      </c>
      <c r="D597" s="8"/>
      <c r="E597" s="20"/>
      <c r="F597" s="8"/>
      <c r="G597" s="20"/>
      <c r="H597" s="8"/>
      <c r="I597" s="20"/>
      <c r="J597" s="21"/>
      <c r="K597" s="12"/>
    </row>
    <row r="598" spans="1:11" x14ac:dyDescent="0.2">
      <c r="A598" s="11" t="s">
        <v>12</v>
      </c>
      <c r="B598" s="8">
        <v>550</v>
      </c>
      <c r="C598" s="19">
        <f t="shared" si="121"/>
        <v>40725</v>
      </c>
      <c r="D598" s="8"/>
      <c r="E598" s="20"/>
      <c r="F598" s="8"/>
      <c r="G598" s="20"/>
      <c r="H598" s="8"/>
      <c r="I598" s="20"/>
      <c r="J598" s="21"/>
      <c r="K598" s="12"/>
    </row>
    <row r="599" spans="1:11" x14ac:dyDescent="0.2">
      <c r="A599" s="11" t="s">
        <v>14</v>
      </c>
      <c r="B599" s="8">
        <v>209</v>
      </c>
      <c r="C599" s="19">
        <f t="shared" si="121"/>
        <v>40726</v>
      </c>
      <c r="D599" s="8" t="s">
        <v>65</v>
      </c>
      <c r="E599" s="20"/>
      <c r="F599" s="8"/>
      <c r="G599" s="20"/>
      <c r="H599" s="8"/>
      <c r="I599" s="20"/>
      <c r="J599" s="21"/>
      <c r="K599" s="12"/>
    </row>
    <row r="600" spans="1:11" x14ac:dyDescent="0.2">
      <c r="A600" s="11" t="s">
        <v>12</v>
      </c>
      <c r="B600" s="8">
        <v>413</v>
      </c>
      <c r="C600" s="19">
        <f t="shared" si="121"/>
        <v>40727</v>
      </c>
      <c r="D600" s="8"/>
      <c r="E600" s="20"/>
      <c r="F600" s="8"/>
      <c r="G600" s="20"/>
      <c r="H600" s="8"/>
      <c r="I600" s="20"/>
      <c r="J600" s="21"/>
      <c r="K600" s="12"/>
    </row>
    <row r="601" spans="1:11" x14ac:dyDescent="0.2">
      <c r="A601" s="11" t="s">
        <v>14</v>
      </c>
      <c r="B601" s="8">
        <v>702</v>
      </c>
      <c r="C601" s="19">
        <f t="shared" si="121"/>
        <v>40728</v>
      </c>
      <c r="D601" s="8" t="s">
        <v>174</v>
      </c>
      <c r="E601" s="20"/>
      <c r="F601" s="8"/>
      <c r="G601" s="20"/>
      <c r="H601" s="8"/>
      <c r="I601" s="20"/>
      <c r="J601" s="21"/>
      <c r="K601" s="12"/>
    </row>
    <row r="602" spans="1:11" x14ac:dyDescent="0.2">
      <c r="A602" s="11" t="s">
        <v>12</v>
      </c>
      <c r="B602" s="8">
        <v>75</v>
      </c>
      <c r="C602" s="19">
        <f t="shared" si="121"/>
        <v>40729</v>
      </c>
      <c r="D602" s="8"/>
      <c r="E602" s="20"/>
      <c r="F602" s="8"/>
      <c r="G602" s="20"/>
      <c r="H602" s="8"/>
      <c r="I602" s="20"/>
      <c r="J602" s="21"/>
      <c r="K602" s="12"/>
    </row>
    <row r="603" spans="1:11" x14ac:dyDescent="0.2">
      <c r="A603" s="11" t="s">
        <v>12</v>
      </c>
      <c r="B603" s="8">
        <v>310.5</v>
      </c>
      <c r="C603" s="19">
        <f t="shared" si="121"/>
        <v>40730</v>
      </c>
      <c r="D603" s="8"/>
      <c r="E603" s="20"/>
      <c r="F603" s="8"/>
      <c r="G603" s="20"/>
      <c r="H603" s="8"/>
      <c r="I603" s="20"/>
      <c r="J603" s="21"/>
      <c r="K603" s="12"/>
    </row>
    <row r="604" spans="1:11" x14ac:dyDescent="0.2">
      <c r="A604" s="11" t="s">
        <v>14</v>
      </c>
      <c r="B604" s="8">
        <v>688</v>
      </c>
      <c r="C604" s="19">
        <f t="shared" si="121"/>
        <v>40731</v>
      </c>
      <c r="D604" s="8" t="s">
        <v>175</v>
      </c>
      <c r="E604" s="20"/>
      <c r="F604" s="8"/>
      <c r="G604" s="20"/>
      <c r="H604" s="8"/>
      <c r="I604" s="20"/>
      <c r="J604" s="21"/>
      <c r="K604" s="12"/>
    </row>
    <row r="605" spans="1:11" x14ac:dyDescent="0.2">
      <c r="A605" s="11" t="s">
        <v>12</v>
      </c>
      <c r="B605" s="8">
        <v>60</v>
      </c>
      <c r="C605" s="19">
        <f t="shared" si="121"/>
        <v>40732</v>
      </c>
      <c r="D605" s="8"/>
      <c r="E605" s="20"/>
      <c r="F605" s="8"/>
      <c r="G605" s="20"/>
      <c r="H605" s="8"/>
      <c r="I605" s="20"/>
      <c r="J605" s="21"/>
      <c r="K605" s="12"/>
    </row>
    <row r="606" spans="1:11" x14ac:dyDescent="0.2">
      <c r="A606" s="11" t="s">
        <v>12</v>
      </c>
      <c r="B606" s="8"/>
      <c r="C606" s="19" t="str">
        <f t="shared" si="121"/>
        <v/>
      </c>
      <c r="D606" s="8"/>
      <c r="E606" s="20"/>
      <c r="F606" s="8"/>
      <c r="G606" s="20"/>
      <c r="H606" s="8"/>
      <c r="I606" s="20"/>
      <c r="J606" s="21"/>
      <c r="K606" s="12"/>
    </row>
    <row r="607" spans="1:11" x14ac:dyDescent="0.2">
      <c r="A607" s="11" t="s">
        <v>12</v>
      </c>
      <c r="B607" s="8"/>
      <c r="C607" s="19" t="str">
        <f t="shared" si="121"/>
        <v/>
      </c>
      <c r="D607" s="8"/>
      <c r="E607" s="20"/>
      <c r="F607" s="8"/>
      <c r="G607" s="20"/>
      <c r="H607" s="8"/>
      <c r="I607" s="20"/>
      <c r="J607" s="21"/>
      <c r="K607" s="12"/>
    </row>
    <row r="608" spans="1:11" x14ac:dyDescent="0.2">
      <c r="A608" s="11" t="s">
        <v>12</v>
      </c>
      <c r="B608" s="8"/>
      <c r="C608" s="19" t="str">
        <f t="shared" si="121"/>
        <v/>
      </c>
      <c r="D608" s="8"/>
      <c r="E608" s="20"/>
      <c r="F608" s="8"/>
      <c r="G608" s="20"/>
      <c r="H608" s="8"/>
      <c r="I608" s="20"/>
      <c r="J608" s="21"/>
      <c r="K608" s="12"/>
    </row>
    <row r="609" spans="1:11" x14ac:dyDescent="0.2">
      <c r="A609" s="11" t="s">
        <v>12</v>
      </c>
      <c r="B609" s="8"/>
      <c r="C609" s="19" t="str">
        <f t="shared" si="121"/>
        <v/>
      </c>
      <c r="D609" s="8"/>
      <c r="E609" s="20"/>
      <c r="F609" s="8"/>
      <c r="G609" s="20"/>
      <c r="H609" s="8"/>
      <c r="I609" s="20"/>
      <c r="J609" s="21"/>
      <c r="K609" s="12"/>
    </row>
    <row r="610" spans="1:11" x14ac:dyDescent="0.2">
      <c r="A610" s="11" t="s">
        <v>12</v>
      </c>
      <c r="B610" s="8"/>
      <c r="C610" s="19" t="str">
        <f t="shared" si="121"/>
        <v/>
      </c>
      <c r="D610" s="8"/>
      <c r="E610" s="20"/>
      <c r="F610" s="8"/>
      <c r="G610" s="20"/>
      <c r="H610" s="8"/>
      <c r="I610" s="20"/>
      <c r="J610" s="21"/>
      <c r="K610" s="12"/>
    </row>
    <row r="611" spans="1:11" x14ac:dyDescent="0.2">
      <c r="A611" s="11" t="s">
        <v>12</v>
      </c>
      <c r="B611" s="8"/>
      <c r="C611" s="19" t="str">
        <f t="shared" si="121"/>
        <v/>
      </c>
      <c r="D611" s="8"/>
      <c r="E611" s="20"/>
      <c r="F611" s="8"/>
      <c r="G611" s="20"/>
      <c r="H611" s="8"/>
      <c r="I611" s="20"/>
      <c r="J611" s="21"/>
      <c r="K611" s="12"/>
    </row>
    <row r="612" spans="1:11" x14ac:dyDescent="0.2">
      <c r="A612" s="11" t="s">
        <v>12</v>
      </c>
      <c r="B612" s="8"/>
      <c r="C612" s="19" t="str">
        <f t="shared" si="121"/>
        <v/>
      </c>
      <c r="D612" s="8"/>
      <c r="E612" s="20"/>
      <c r="F612" s="8"/>
      <c r="G612" s="20"/>
      <c r="H612" s="8"/>
      <c r="I612" s="20"/>
      <c r="J612" s="21"/>
      <c r="K612" s="12"/>
    </row>
    <row r="613" spans="1:11" x14ac:dyDescent="0.2">
      <c r="A613" s="11" t="s">
        <v>12</v>
      </c>
      <c r="B613" s="8"/>
      <c r="C613" s="19" t="str">
        <f t="shared" si="121"/>
        <v/>
      </c>
      <c r="D613" s="8"/>
      <c r="E613" s="20"/>
      <c r="F613" s="8"/>
      <c r="G613" s="20"/>
      <c r="H613" s="8"/>
      <c r="I613" s="20"/>
      <c r="J613" s="21"/>
      <c r="K613" s="12"/>
    </row>
    <row r="614" spans="1:11" x14ac:dyDescent="0.2">
      <c r="A614" s="11" t="s">
        <v>12</v>
      </c>
      <c r="B614" s="8"/>
      <c r="C614" s="19" t="str">
        <f t="shared" si="121"/>
        <v/>
      </c>
      <c r="D614" s="8"/>
      <c r="E614" s="20"/>
      <c r="F614" s="8"/>
      <c r="G614" s="20"/>
      <c r="H614" s="8"/>
      <c r="I614" s="20"/>
      <c r="J614" s="21"/>
      <c r="K614" s="12"/>
    </row>
    <row r="615" spans="1:11" x14ac:dyDescent="0.2">
      <c r="A615" s="11" t="s">
        <v>12</v>
      </c>
      <c r="B615" s="8"/>
      <c r="C615" s="19" t="str">
        <f t="shared" si="121"/>
        <v/>
      </c>
      <c r="D615" s="8"/>
      <c r="E615" s="20"/>
      <c r="F615" s="8"/>
      <c r="G615" s="20"/>
      <c r="H615" s="8"/>
      <c r="I615" s="20"/>
      <c r="J615" s="21"/>
      <c r="K615" s="12"/>
    </row>
    <row r="616" spans="1:11" x14ac:dyDescent="0.2">
      <c r="A616" s="11" t="s">
        <v>12</v>
      </c>
      <c r="B616" s="8"/>
      <c r="C616" s="19" t="str">
        <f t="shared" si="121"/>
        <v/>
      </c>
      <c r="D616" s="8"/>
      <c r="E616" s="20"/>
      <c r="F616" s="8"/>
      <c r="G616" s="20"/>
      <c r="H616" s="8"/>
      <c r="I616" s="20"/>
      <c r="J616" s="21"/>
      <c r="K616" s="12"/>
    </row>
    <row r="617" spans="1:11" x14ac:dyDescent="0.2">
      <c r="A617" s="11" t="s">
        <v>12</v>
      </c>
      <c r="B617" s="8"/>
      <c r="C617" s="19" t="str">
        <f t="shared" si="121"/>
        <v/>
      </c>
      <c r="D617" s="8"/>
      <c r="E617" s="20"/>
      <c r="F617" s="8"/>
      <c r="G617" s="20"/>
      <c r="H617" s="8"/>
      <c r="I617" s="20"/>
      <c r="J617" s="21"/>
      <c r="K617" s="12"/>
    </row>
    <row r="618" spans="1:11" x14ac:dyDescent="0.2">
      <c r="A618" s="11" t="s">
        <v>12</v>
      </c>
      <c r="B618" s="8"/>
      <c r="C618" s="19" t="str">
        <f t="shared" si="121"/>
        <v/>
      </c>
      <c r="D618" s="8"/>
      <c r="E618" s="20"/>
      <c r="F618" s="8"/>
      <c r="G618" s="20"/>
      <c r="H618" s="8"/>
      <c r="I618" s="20"/>
      <c r="J618" s="21"/>
      <c r="K618" s="12"/>
    </row>
    <row r="619" spans="1:11" x14ac:dyDescent="0.2">
      <c r="A619" s="11" t="s">
        <v>12</v>
      </c>
      <c r="B619" s="8"/>
      <c r="C619" s="19" t="str">
        <f t="shared" si="121"/>
        <v/>
      </c>
      <c r="D619" s="8"/>
      <c r="E619" s="20"/>
      <c r="F619" s="8"/>
      <c r="G619" s="20"/>
      <c r="H619" s="8"/>
      <c r="I619" s="20"/>
      <c r="J619" s="21"/>
      <c r="K619" s="12"/>
    </row>
    <row r="620" spans="1:11" x14ac:dyDescent="0.2">
      <c r="A620" s="11" t="s">
        <v>12</v>
      </c>
      <c r="B620" s="8"/>
      <c r="C620" s="19" t="str">
        <f t="shared" si="121"/>
        <v/>
      </c>
      <c r="D620" s="8"/>
      <c r="E620" s="20"/>
      <c r="F620" s="8"/>
      <c r="G620" s="20"/>
      <c r="H620" s="8"/>
      <c r="I620" s="20"/>
      <c r="J620" s="21"/>
      <c r="K620" s="12"/>
    </row>
    <row r="621" spans="1:11" x14ac:dyDescent="0.2">
      <c r="A621" s="11" t="s">
        <v>12</v>
      </c>
      <c r="B621" s="8"/>
      <c r="C621" s="19" t="str">
        <f t="shared" si="121"/>
        <v/>
      </c>
      <c r="D621" s="8"/>
      <c r="E621" s="20"/>
      <c r="F621" s="8"/>
      <c r="G621" s="20"/>
      <c r="H621" s="8"/>
      <c r="I621" s="20"/>
      <c r="J621" s="21"/>
      <c r="K621" s="12"/>
    </row>
    <row r="622" spans="1:11" x14ac:dyDescent="0.2">
      <c r="A622" s="11" t="s">
        <v>12</v>
      </c>
      <c r="B622" s="8"/>
      <c r="C622" s="19" t="str">
        <f t="shared" si="121"/>
        <v/>
      </c>
      <c r="D622" s="8"/>
      <c r="E622" s="20"/>
      <c r="F622" s="8"/>
      <c r="G622" s="20"/>
      <c r="H622" s="8"/>
      <c r="I622" s="20"/>
      <c r="J622" s="21"/>
      <c r="K622" s="12"/>
    </row>
    <row r="623" spans="1:11" x14ac:dyDescent="0.2">
      <c r="A623" s="11" t="s">
        <v>12</v>
      </c>
      <c r="B623" s="8"/>
      <c r="C623" s="19" t="str">
        <f t="shared" si="121"/>
        <v/>
      </c>
      <c r="D623" s="8"/>
      <c r="E623" s="20"/>
      <c r="F623" s="8"/>
      <c r="G623" s="20"/>
      <c r="H623" s="8"/>
      <c r="I623" s="20"/>
      <c r="J623" s="21"/>
      <c r="K623" s="12"/>
    </row>
    <row r="624" spans="1:11" x14ac:dyDescent="0.2">
      <c r="A624" s="11" t="s">
        <v>12</v>
      </c>
      <c r="B624" s="8"/>
      <c r="C624" s="19" t="str">
        <f t="shared" si="121"/>
        <v/>
      </c>
      <c r="D624" s="8"/>
      <c r="E624" s="20"/>
      <c r="F624" s="8"/>
      <c r="G624" s="20"/>
      <c r="H624" s="8"/>
      <c r="I624" s="20"/>
      <c r="J624" s="21"/>
      <c r="K624" s="12"/>
    </row>
    <row r="625" spans="1:11" x14ac:dyDescent="0.2">
      <c r="A625" s="11" t="s">
        <v>12</v>
      </c>
      <c r="B625" s="8"/>
      <c r="C625" s="19" t="str">
        <f t="shared" si="121"/>
        <v/>
      </c>
      <c r="D625" s="8"/>
      <c r="E625" s="20"/>
      <c r="F625" s="8"/>
      <c r="G625" s="20"/>
      <c r="H625" s="8"/>
      <c r="I625" s="20"/>
      <c r="J625" s="21"/>
      <c r="K625" s="12"/>
    </row>
    <row r="626" spans="1:11" ht="15.75" thickBot="1" x14ac:dyDescent="0.25">
      <c r="A626" s="11" t="s">
        <v>12</v>
      </c>
      <c r="B626" s="22"/>
      <c r="C626" s="14" t="str">
        <f t="shared" si="121"/>
        <v/>
      </c>
      <c r="D626" s="22"/>
      <c r="E626" s="23"/>
      <c r="F626" s="22"/>
      <c r="G626" s="23"/>
      <c r="H626" s="22"/>
      <c r="I626" s="23"/>
      <c r="J626" s="24"/>
      <c r="K626" s="12"/>
    </row>
    <row r="627" spans="1:11" x14ac:dyDescent="0.2">
      <c r="A627" s="11"/>
      <c r="B627" s="106">
        <f>SUMIF(A594:A626,$O$6,B594:B626)</f>
        <v>2836.95</v>
      </c>
      <c r="C627" s="25"/>
      <c r="D627" s="25"/>
      <c r="E627" s="25"/>
      <c r="F627" s="25"/>
      <c r="G627" s="25"/>
      <c r="H627" s="25"/>
      <c r="I627" s="25"/>
      <c r="J627" s="25"/>
      <c r="K627" s="12"/>
    </row>
    <row r="628" spans="1:11" ht="15.75" thickBot="1" x14ac:dyDescent="0.25">
      <c r="A628" s="11"/>
      <c r="B628" s="107"/>
      <c r="C628" s="25"/>
      <c r="D628" s="25"/>
      <c r="E628" s="25"/>
      <c r="F628" s="25"/>
      <c r="G628" s="25"/>
      <c r="H628" s="25"/>
      <c r="I628" s="25"/>
      <c r="J628" s="25"/>
      <c r="K628" s="12"/>
    </row>
    <row r="629" spans="1:11" ht="15.75" thickBot="1" x14ac:dyDescent="0.25">
      <c r="A629" s="11"/>
      <c r="B629" s="25"/>
      <c r="C629" s="25"/>
      <c r="D629" s="25"/>
      <c r="E629" s="25"/>
      <c r="F629" s="25"/>
      <c r="G629" s="25"/>
      <c r="H629" s="25"/>
      <c r="I629" s="25"/>
      <c r="J629" s="25"/>
      <c r="K629" s="12"/>
    </row>
    <row r="630" spans="1:11" ht="15.75" thickBot="1" x14ac:dyDescent="0.25">
      <c r="A630" s="11"/>
      <c r="B630" s="25"/>
      <c r="C630" s="25"/>
      <c r="D630" s="25"/>
      <c r="E630" s="25"/>
      <c r="F630" s="25"/>
      <c r="G630" s="25"/>
      <c r="H630" s="108" t="s">
        <v>20</v>
      </c>
      <c r="I630" s="115"/>
      <c r="J630" s="26"/>
      <c r="K630" s="12"/>
    </row>
    <row r="631" spans="1:11" ht="15.75" thickBot="1" x14ac:dyDescent="0.25">
      <c r="A631" s="11"/>
      <c r="B631" s="27" t="s">
        <v>3</v>
      </c>
      <c r="C631" s="27" t="s">
        <v>5</v>
      </c>
      <c r="D631" s="27" t="s">
        <v>21</v>
      </c>
      <c r="E631" s="27" t="s">
        <v>22</v>
      </c>
      <c r="F631" s="27" t="s">
        <v>23</v>
      </c>
      <c r="G631" s="25"/>
      <c r="H631" s="28" t="s">
        <v>24</v>
      </c>
      <c r="I631" s="77">
        <f t="shared" si="109"/>
        <v>10366.43</v>
      </c>
      <c r="J631" s="28"/>
      <c r="K631" s="12"/>
    </row>
    <row r="632" spans="1:11" ht="15.75" thickBot="1" x14ac:dyDescent="0.25">
      <c r="A632" s="11"/>
      <c r="B632" s="29">
        <f t="shared" si="110"/>
        <v>2836.95</v>
      </c>
      <c r="C632" s="27">
        <f t="shared" ref="C632" si="122">SUM(F594:F626)</f>
        <v>2854</v>
      </c>
      <c r="D632" s="27">
        <f t="shared" ref="D632" si="123">B632+C632</f>
        <v>5690.95</v>
      </c>
      <c r="E632" s="27">
        <f t="shared" ref="E632" si="124">SUM(H594:H626)</f>
        <v>0</v>
      </c>
      <c r="F632" s="30">
        <f t="shared" ref="F632" si="125">D632-E632</f>
        <v>5690.95</v>
      </c>
      <c r="G632" s="25"/>
      <c r="H632" s="31" t="s">
        <v>25</v>
      </c>
      <c r="I632" s="31">
        <f t="shared" ref="I632" si="126">F634</f>
        <v>4960.5</v>
      </c>
      <c r="J632" s="31"/>
      <c r="K632" s="12"/>
    </row>
    <row r="633" spans="1:11" ht="15.75" thickBot="1" x14ac:dyDescent="0.25">
      <c r="A633" s="11"/>
      <c r="B633" s="27" t="s">
        <v>26</v>
      </c>
      <c r="C633" s="27" t="s">
        <v>27</v>
      </c>
      <c r="D633" s="27" t="s">
        <v>28</v>
      </c>
      <c r="E633" s="27" t="s">
        <v>29</v>
      </c>
      <c r="F633" s="27" t="s">
        <v>25</v>
      </c>
      <c r="G633" s="25"/>
      <c r="H633" s="31" t="s">
        <v>30</v>
      </c>
      <c r="I633" s="31">
        <f t="shared" si="116"/>
        <v>15326.93</v>
      </c>
      <c r="J633" s="31"/>
      <c r="K633" s="12"/>
    </row>
    <row r="634" spans="1:11" ht="15.75" thickBot="1" x14ac:dyDescent="0.25">
      <c r="A634" s="11"/>
      <c r="B634" s="29">
        <f t="shared" ref="B634" si="127">F632</f>
        <v>5690.95</v>
      </c>
      <c r="C634" s="32"/>
      <c r="D634" s="32"/>
      <c r="E634" s="32">
        <v>730.45</v>
      </c>
      <c r="F634" s="30">
        <f t="shared" ref="F634" si="128">B634-(C634+D634+E634)</f>
        <v>4960.5</v>
      </c>
      <c r="G634" s="25"/>
      <c r="H634" s="31" t="s">
        <v>31</v>
      </c>
      <c r="I634" s="33"/>
      <c r="J634" s="33"/>
      <c r="K634" s="12"/>
    </row>
    <row r="635" spans="1:11" ht="15.75" thickBot="1" x14ac:dyDescent="0.25">
      <c r="A635" s="11"/>
      <c r="B635" s="25"/>
      <c r="C635" s="25"/>
      <c r="D635" s="25"/>
      <c r="E635" s="25"/>
      <c r="F635" s="25"/>
      <c r="G635" s="25"/>
      <c r="H635" s="34" t="s">
        <v>32</v>
      </c>
      <c r="I635" s="34">
        <f t="shared" si="119"/>
        <v>15326.93</v>
      </c>
      <c r="J635" s="35"/>
      <c r="K635" s="12"/>
    </row>
    <row r="636" spans="1:11" ht="15.75" thickBot="1" x14ac:dyDescent="0.25">
      <c r="A636" s="11"/>
      <c r="B636" s="25"/>
      <c r="C636" s="25"/>
      <c r="D636" s="25"/>
      <c r="E636" s="25"/>
      <c r="F636" s="25"/>
      <c r="G636" s="25"/>
      <c r="H636" s="27" t="s">
        <v>33</v>
      </c>
      <c r="I636" s="36">
        <f t="shared" si="120"/>
        <v>15326.93</v>
      </c>
      <c r="J636" s="25"/>
      <c r="K636" s="12"/>
    </row>
    <row r="637" spans="1:11" ht="15.75" thickBot="1" x14ac:dyDescent="0.25">
      <c r="A637" s="37"/>
      <c r="B637" s="38"/>
      <c r="C637" s="38"/>
      <c r="D637" s="38"/>
      <c r="E637" s="38"/>
      <c r="F637" s="38"/>
      <c r="G637" s="38"/>
      <c r="H637" s="38"/>
      <c r="I637" s="38"/>
      <c r="J637" s="38"/>
      <c r="K637" s="30"/>
    </row>
    <row r="638" spans="1:11" ht="15.75" thickBot="1" x14ac:dyDescent="0.25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</row>
    <row r="639" spans="1:11" ht="15.75" thickBot="1" x14ac:dyDescent="0.25">
      <c r="A639" s="4"/>
      <c r="B639" s="5"/>
      <c r="C639" s="5"/>
      <c r="D639" s="5"/>
      <c r="E639" s="5"/>
      <c r="F639" s="5"/>
      <c r="G639" s="5"/>
      <c r="H639" s="5"/>
      <c r="I639" s="5" t="s">
        <v>0</v>
      </c>
      <c r="J639" s="6" t="s">
        <v>15</v>
      </c>
      <c r="K639" s="7"/>
    </row>
    <row r="640" spans="1:11" ht="15.75" thickBot="1" x14ac:dyDescent="0.25">
      <c r="A640" s="8">
        <v>14</v>
      </c>
      <c r="B640" s="9"/>
      <c r="C640" s="9"/>
      <c r="D640" s="9"/>
      <c r="E640" s="9"/>
      <c r="F640" s="9"/>
      <c r="G640" s="9"/>
      <c r="H640" s="9"/>
      <c r="I640" s="9" t="s">
        <v>2</v>
      </c>
      <c r="J640" s="10">
        <v>44243</v>
      </c>
      <c r="K640" s="7"/>
    </row>
    <row r="641" spans="1:11" x14ac:dyDescent="0.2">
      <c r="A641" s="11"/>
      <c r="B641" s="120" t="s">
        <v>3</v>
      </c>
      <c r="C641" s="121"/>
      <c r="D641" s="120" t="s">
        <v>4</v>
      </c>
      <c r="E641" s="121"/>
      <c r="F641" s="120" t="s">
        <v>5</v>
      </c>
      <c r="G641" s="121"/>
      <c r="H641" s="120" t="s">
        <v>6</v>
      </c>
      <c r="I641" s="121"/>
      <c r="J641" s="117" t="s">
        <v>7</v>
      </c>
      <c r="K641" s="12"/>
    </row>
    <row r="642" spans="1:11" ht="15.75" thickBot="1" x14ac:dyDescent="0.25">
      <c r="A642" s="11"/>
      <c r="B642" s="13" t="s">
        <v>8</v>
      </c>
      <c r="C642" s="14" t="s">
        <v>9</v>
      </c>
      <c r="D642" s="13" t="s">
        <v>8</v>
      </c>
      <c r="E642" s="14" t="s">
        <v>9</v>
      </c>
      <c r="F642" s="13" t="s">
        <v>8</v>
      </c>
      <c r="G642" s="14" t="s">
        <v>10</v>
      </c>
      <c r="H642" s="13" t="s">
        <v>8</v>
      </c>
      <c r="I642" s="14" t="s">
        <v>10</v>
      </c>
      <c r="J642" s="118"/>
      <c r="K642" s="12"/>
    </row>
    <row r="643" spans="1:11" x14ac:dyDescent="0.2">
      <c r="A643" s="11" t="s">
        <v>12</v>
      </c>
      <c r="B643" s="15">
        <v>12</v>
      </c>
      <c r="C643" s="17">
        <v>40733</v>
      </c>
      <c r="D643" s="15"/>
      <c r="E643" s="17" t="s">
        <v>143</v>
      </c>
      <c r="F643" s="15">
        <v>1017</v>
      </c>
      <c r="G643" s="17">
        <v>697</v>
      </c>
      <c r="H643" s="15">
        <v>46</v>
      </c>
      <c r="I643" s="17">
        <v>187</v>
      </c>
      <c r="J643" s="18" t="s">
        <v>176</v>
      </c>
      <c r="K643" s="12"/>
    </row>
    <row r="644" spans="1:11" x14ac:dyDescent="0.2">
      <c r="A644" s="11" t="s">
        <v>12</v>
      </c>
      <c r="B644" s="8">
        <v>3</v>
      </c>
      <c r="C644" s="19">
        <f t="shared" ref="C644:C675" si="129">IF(B644&gt;0.005,C643+1,"")</f>
        <v>40734</v>
      </c>
      <c r="D644" s="8"/>
      <c r="E644" s="20" t="s">
        <v>168</v>
      </c>
      <c r="F644" s="8">
        <v>414</v>
      </c>
      <c r="G644" s="20">
        <v>40690</v>
      </c>
      <c r="H644" s="8">
        <v>180.45</v>
      </c>
      <c r="I644" s="20">
        <v>40721</v>
      </c>
      <c r="J644" s="21" t="s">
        <v>148</v>
      </c>
      <c r="K644" s="12"/>
    </row>
    <row r="645" spans="1:11" x14ac:dyDescent="0.2">
      <c r="A645" s="11" t="s">
        <v>12</v>
      </c>
      <c r="B645" s="8">
        <v>230</v>
      </c>
      <c r="C645" s="19">
        <f t="shared" si="129"/>
        <v>40735</v>
      </c>
      <c r="D645" s="8"/>
      <c r="E645" s="20"/>
      <c r="F645" s="8"/>
      <c r="G645" s="20"/>
      <c r="H645" s="8">
        <v>218.5</v>
      </c>
      <c r="I645" s="20">
        <v>40614</v>
      </c>
      <c r="J645" s="21" t="s">
        <v>148</v>
      </c>
      <c r="K645" s="12"/>
    </row>
    <row r="646" spans="1:11" x14ac:dyDescent="0.2">
      <c r="A646" s="11" t="s">
        <v>12</v>
      </c>
      <c r="B646" s="8">
        <v>159</v>
      </c>
      <c r="C646" s="19">
        <f t="shared" si="129"/>
        <v>40736</v>
      </c>
      <c r="D646" s="8"/>
      <c r="E646" s="20"/>
      <c r="F646" s="8"/>
      <c r="G646" s="20"/>
      <c r="H646" s="8">
        <v>1131</v>
      </c>
      <c r="I646" s="20">
        <v>635929</v>
      </c>
      <c r="J646" s="21" t="s">
        <v>144</v>
      </c>
      <c r="K646" s="12"/>
    </row>
    <row r="647" spans="1:11" x14ac:dyDescent="0.2">
      <c r="A647" s="11" t="s">
        <v>14</v>
      </c>
      <c r="B647" s="8">
        <v>1989.5</v>
      </c>
      <c r="C647" s="19">
        <f t="shared" si="129"/>
        <v>40737</v>
      </c>
      <c r="D647" s="8" t="s">
        <v>38</v>
      </c>
      <c r="E647" s="20"/>
      <c r="F647" s="8"/>
      <c r="G647" s="20"/>
      <c r="H647" s="8"/>
      <c r="I647" s="20"/>
      <c r="J647" s="21"/>
      <c r="K647" s="12"/>
    </row>
    <row r="648" spans="1:11" x14ac:dyDescent="0.2">
      <c r="A648" s="11" t="s">
        <v>14</v>
      </c>
      <c r="B648" s="8">
        <v>126.5</v>
      </c>
      <c r="C648" s="19">
        <f t="shared" si="129"/>
        <v>40738</v>
      </c>
      <c r="D648" s="8" t="s">
        <v>38</v>
      </c>
      <c r="E648" s="20"/>
      <c r="F648" s="8"/>
      <c r="G648" s="20"/>
      <c r="H648" s="8"/>
      <c r="I648" s="20"/>
      <c r="J648" s="21"/>
      <c r="K648" s="12"/>
    </row>
    <row r="649" spans="1:11" x14ac:dyDescent="0.2">
      <c r="A649" s="11" t="s">
        <v>14</v>
      </c>
      <c r="B649" s="8">
        <v>552</v>
      </c>
      <c r="C649" s="19">
        <f t="shared" si="129"/>
        <v>40739</v>
      </c>
      <c r="D649" s="8" t="s">
        <v>38</v>
      </c>
      <c r="E649" s="20"/>
      <c r="F649" s="8"/>
      <c r="G649" s="20"/>
      <c r="H649" s="8"/>
      <c r="I649" s="20"/>
      <c r="J649" s="21"/>
      <c r="K649" s="12"/>
    </row>
    <row r="650" spans="1:11" x14ac:dyDescent="0.2">
      <c r="A650" s="11" t="s">
        <v>12</v>
      </c>
      <c r="B650" s="8">
        <v>101</v>
      </c>
      <c r="C650" s="19">
        <f t="shared" si="129"/>
        <v>40740</v>
      </c>
      <c r="D650" s="8"/>
      <c r="E650" s="20"/>
      <c r="F650" s="8"/>
      <c r="G650" s="20"/>
      <c r="H650" s="8"/>
      <c r="I650" s="20"/>
      <c r="J650" s="21"/>
      <c r="K650" s="12"/>
    </row>
    <row r="651" spans="1:11" x14ac:dyDescent="0.2">
      <c r="A651" s="11" t="s">
        <v>12</v>
      </c>
      <c r="B651" s="8">
        <v>92</v>
      </c>
      <c r="C651" s="19">
        <f t="shared" si="129"/>
        <v>40741</v>
      </c>
      <c r="D651" s="8"/>
      <c r="E651" s="20"/>
      <c r="F651" s="8"/>
      <c r="G651" s="20"/>
      <c r="H651" s="8"/>
      <c r="I651" s="20"/>
      <c r="J651" s="21"/>
      <c r="K651" s="12"/>
    </row>
    <row r="652" spans="1:11" x14ac:dyDescent="0.2">
      <c r="A652" s="11" t="s">
        <v>12</v>
      </c>
      <c r="B652" s="8">
        <v>63</v>
      </c>
      <c r="C652" s="19">
        <f t="shared" si="129"/>
        <v>40742</v>
      </c>
      <c r="D652" s="8"/>
      <c r="E652" s="20"/>
      <c r="F652" s="8"/>
      <c r="G652" s="20"/>
      <c r="H652" s="8"/>
      <c r="I652" s="20"/>
      <c r="J652" s="21"/>
      <c r="K652" s="12"/>
    </row>
    <row r="653" spans="1:11" x14ac:dyDescent="0.2">
      <c r="A653" s="11" t="s">
        <v>12</v>
      </c>
      <c r="B653" s="8">
        <v>133</v>
      </c>
      <c r="C653" s="19">
        <f t="shared" si="129"/>
        <v>40743</v>
      </c>
      <c r="D653" s="8"/>
      <c r="E653" s="20"/>
      <c r="F653" s="8"/>
      <c r="G653" s="20"/>
      <c r="H653" s="8"/>
      <c r="I653" s="20"/>
      <c r="J653" s="21"/>
      <c r="K653" s="12"/>
    </row>
    <row r="654" spans="1:11" x14ac:dyDescent="0.2">
      <c r="A654" s="11" t="s">
        <v>14</v>
      </c>
      <c r="B654" s="8">
        <v>1380</v>
      </c>
      <c r="C654" s="19">
        <f t="shared" si="129"/>
        <v>40744</v>
      </c>
      <c r="D654" s="8" t="s">
        <v>177</v>
      </c>
      <c r="E654" s="20"/>
      <c r="F654" s="8"/>
      <c r="G654" s="20"/>
      <c r="H654" s="8"/>
      <c r="I654" s="20"/>
      <c r="J654" s="21"/>
      <c r="K654" s="12"/>
    </row>
    <row r="655" spans="1:11" x14ac:dyDescent="0.2">
      <c r="A655" s="11" t="s">
        <v>14</v>
      </c>
      <c r="B655" s="8">
        <v>527.36</v>
      </c>
      <c r="C655" s="19">
        <f t="shared" si="129"/>
        <v>40745</v>
      </c>
      <c r="D655" s="8" t="s">
        <v>142</v>
      </c>
      <c r="E655" s="20"/>
      <c r="F655" s="8"/>
      <c r="G655" s="20"/>
      <c r="H655" s="8"/>
      <c r="I655" s="20"/>
      <c r="J655" s="21"/>
      <c r="K655" s="12"/>
    </row>
    <row r="656" spans="1:11" x14ac:dyDescent="0.2">
      <c r="A656" s="11" t="s">
        <v>12</v>
      </c>
      <c r="B656" s="8">
        <v>461</v>
      </c>
      <c r="C656" s="19">
        <f t="shared" si="129"/>
        <v>40746</v>
      </c>
      <c r="D656" s="8"/>
      <c r="E656" s="20"/>
      <c r="F656" s="8"/>
      <c r="G656" s="20"/>
      <c r="H656" s="8"/>
      <c r="I656" s="20"/>
      <c r="J656" s="21"/>
      <c r="K656" s="12"/>
    </row>
    <row r="657" spans="1:11" x14ac:dyDescent="0.2">
      <c r="A657" s="11" t="s">
        <v>12</v>
      </c>
      <c r="B657" s="8">
        <v>214.11</v>
      </c>
      <c r="C657" s="19">
        <f t="shared" si="129"/>
        <v>40747</v>
      </c>
      <c r="D657" s="8"/>
      <c r="E657" s="20"/>
      <c r="F657" s="8"/>
      <c r="G657" s="20"/>
      <c r="H657" s="8"/>
      <c r="I657" s="20"/>
      <c r="J657" s="21"/>
      <c r="K657" s="12"/>
    </row>
    <row r="658" spans="1:11" x14ac:dyDescent="0.2">
      <c r="A658" s="11" t="s">
        <v>12</v>
      </c>
      <c r="B658" s="8">
        <v>338</v>
      </c>
      <c r="C658" s="19">
        <f t="shared" si="129"/>
        <v>40748</v>
      </c>
      <c r="D658" s="8"/>
      <c r="E658" s="20"/>
      <c r="F658" s="8"/>
      <c r="G658" s="20"/>
      <c r="H658" s="8"/>
      <c r="I658" s="20"/>
      <c r="J658" s="21"/>
      <c r="K658" s="12"/>
    </row>
    <row r="659" spans="1:11" x14ac:dyDescent="0.2">
      <c r="A659" s="11" t="s">
        <v>12</v>
      </c>
      <c r="B659" s="8">
        <v>69</v>
      </c>
      <c r="C659" s="19">
        <f t="shared" si="129"/>
        <v>40749</v>
      </c>
      <c r="D659" s="8"/>
      <c r="E659" s="20"/>
      <c r="F659" s="8"/>
      <c r="G659" s="20"/>
      <c r="H659" s="8"/>
      <c r="I659" s="20"/>
      <c r="J659" s="21"/>
      <c r="K659" s="12"/>
    </row>
    <row r="660" spans="1:11" x14ac:dyDescent="0.2">
      <c r="A660" s="11" t="s">
        <v>14</v>
      </c>
      <c r="B660" s="8">
        <v>1840</v>
      </c>
      <c r="C660" s="19">
        <f t="shared" si="129"/>
        <v>40750</v>
      </c>
      <c r="D660" s="8" t="s">
        <v>178</v>
      </c>
      <c r="E660" s="20"/>
      <c r="F660" s="8"/>
      <c r="G660" s="20"/>
      <c r="H660" s="8"/>
      <c r="I660" s="20"/>
      <c r="J660" s="21"/>
      <c r="K660" s="12"/>
    </row>
    <row r="661" spans="1:11" x14ac:dyDescent="0.2">
      <c r="A661" s="11" t="s">
        <v>12</v>
      </c>
      <c r="B661" s="8">
        <v>230</v>
      </c>
      <c r="C661" s="19">
        <f t="shared" si="129"/>
        <v>40751</v>
      </c>
      <c r="D661" s="8"/>
      <c r="E661" s="20"/>
      <c r="F661" s="8"/>
      <c r="G661" s="20"/>
      <c r="H661" s="8"/>
      <c r="I661" s="20"/>
      <c r="J661" s="21"/>
      <c r="K661" s="12"/>
    </row>
    <row r="662" spans="1:11" x14ac:dyDescent="0.2">
      <c r="A662" s="11" t="s">
        <v>12</v>
      </c>
      <c r="B662" s="8">
        <v>517</v>
      </c>
      <c r="C662" s="19">
        <f t="shared" si="129"/>
        <v>40752</v>
      </c>
      <c r="D662" s="8"/>
      <c r="E662" s="20"/>
      <c r="F662" s="8"/>
      <c r="G662" s="20"/>
      <c r="H662" s="8"/>
      <c r="I662" s="20"/>
      <c r="J662" s="21"/>
      <c r="K662" s="12"/>
    </row>
    <row r="663" spans="1:11" x14ac:dyDescent="0.2">
      <c r="A663" s="11" t="s">
        <v>12</v>
      </c>
      <c r="B663" s="8"/>
      <c r="C663" s="19" t="str">
        <f t="shared" si="129"/>
        <v/>
      </c>
      <c r="D663" s="8"/>
      <c r="E663" s="20"/>
      <c r="F663" s="8"/>
      <c r="G663" s="20"/>
      <c r="H663" s="8"/>
      <c r="I663" s="20"/>
      <c r="J663" s="21"/>
      <c r="K663" s="12"/>
    </row>
    <row r="664" spans="1:11" x14ac:dyDescent="0.2">
      <c r="A664" s="11" t="s">
        <v>12</v>
      </c>
      <c r="B664" s="8"/>
      <c r="C664" s="19" t="str">
        <f t="shared" si="129"/>
        <v/>
      </c>
      <c r="D664" s="8"/>
      <c r="E664" s="20"/>
      <c r="F664" s="8"/>
      <c r="G664" s="20"/>
      <c r="H664" s="8"/>
      <c r="I664" s="20"/>
      <c r="J664" s="21"/>
      <c r="K664" s="12"/>
    </row>
    <row r="665" spans="1:11" x14ac:dyDescent="0.2">
      <c r="A665" s="11" t="s">
        <v>12</v>
      </c>
      <c r="B665" s="8"/>
      <c r="C665" s="19" t="str">
        <f t="shared" si="129"/>
        <v/>
      </c>
      <c r="D665" s="8"/>
      <c r="E665" s="20"/>
      <c r="F665" s="8"/>
      <c r="G665" s="20"/>
      <c r="H665" s="8"/>
      <c r="I665" s="20"/>
      <c r="J665" s="21"/>
      <c r="K665" s="12"/>
    </row>
    <row r="666" spans="1:11" x14ac:dyDescent="0.2">
      <c r="A666" s="11" t="s">
        <v>12</v>
      </c>
      <c r="B666" s="8"/>
      <c r="C666" s="19" t="str">
        <f t="shared" si="129"/>
        <v/>
      </c>
      <c r="D666" s="8"/>
      <c r="E666" s="20"/>
      <c r="F666" s="8"/>
      <c r="G666" s="20"/>
      <c r="H666" s="8"/>
      <c r="I666" s="20"/>
      <c r="J666" s="21"/>
      <c r="K666" s="12"/>
    </row>
    <row r="667" spans="1:11" x14ac:dyDescent="0.2">
      <c r="A667" s="11" t="s">
        <v>12</v>
      </c>
      <c r="B667" s="8"/>
      <c r="C667" s="19" t="str">
        <f t="shared" si="129"/>
        <v/>
      </c>
      <c r="D667" s="8"/>
      <c r="E667" s="20"/>
      <c r="F667" s="8"/>
      <c r="G667" s="20"/>
      <c r="H667" s="8"/>
      <c r="I667" s="20"/>
      <c r="J667" s="21"/>
      <c r="K667" s="12"/>
    </row>
    <row r="668" spans="1:11" x14ac:dyDescent="0.2">
      <c r="A668" s="11" t="s">
        <v>12</v>
      </c>
      <c r="B668" s="8"/>
      <c r="C668" s="19" t="str">
        <f t="shared" si="129"/>
        <v/>
      </c>
      <c r="D668" s="8"/>
      <c r="E668" s="20"/>
      <c r="F668" s="8"/>
      <c r="G668" s="20"/>
      <c r="H668" s="8"/>
      <c r="I668" s="20"/>
      <c r="J668" s="21"/>
      <c r="K668" s="12"/>
    </row>
    <row r="669" spans="1:11" x14ac:dyDescent="0.2">
      <c r="A669" s="11" t="s">
        <v>12</v>
      </c>
      <c r="B669" s="8"/>
      <c r="C669" s="19" t="str">
        <f t="shared" si="129"/>
        <v/>
      </c>
      <c r="D669" s="8"/>
      <c r="E669" s="20"/>
      <c r="F669" s="8"/>
      <c r="G669" s="20"/>
      <c r="H669" s="8"/>
      <c r="I669" s="20"/>
      <c r="J669" s="21"/>
      <c r="K669" s="12"/>
    </row>
    <row r="670" spans="1:11" x14ac:dyDescent="0.2">
      <c r="A670" s="11" t="s">
        <v>12</v>
      </c>
      <c r="B670" s="8"/>
      <c r="C670" s="19" t="str">
        <f t="shared" si="129"/>
        <v/>
      </c>
      <c r="D670" s="8"/>
      <c r="E670" s="20"/>
      <c r="F670" s="8"/>
      <c r="G670" s="20"/>
      <c r="H670" s="8"/>
      <c r="I670" s="20"/>
      <c r="J670" s="21"/>
      <c r="K670" s="12"/>
    </row>
    <row r="671" spans="1:11" x14ac:dyDescent="0.2">
      <c r="A671" s="11" t="s">
        <v>12</v>
      </c>
      <c r="B671" s="8"/>
      <c r="C671" s="19" t="str">
        <f t="shared" si="129"/>
        <v/>
      </c>
      <c r="D671" s="8"/>
      <c r="E671" s="20"/>
      <c r="F671" s="8"/>
      <c r="G671" s="20"/>
      <c r="H671" s="8"/>
      <c r="I671" s="20"/>
      <c r="J671" s="21"/>
      <c r="K671" s="12"/>
    </row>
    <row r="672" spans="1:11" x14ac:dyDescent="0.2">
      <c r="A672" s="11" t="s">
        <v>12</v>
      </c>
      <c r="B672" s="8"/>
      <c r="C672" s="19" t="str">
        <f t="shared" si="129"/>
        <v/>
      </c>
      <c r="D672" s="8"/>
      <c r="E672" s="20"/>
      <c r="F672" s="8"/>
      <c r="G672" s="20"/>
      <c r="H672" s="8"/>
      <c r="I672" s="20"/>
      <c r="J672" s="21"/>
      <c r="K672" s="12"/>
    </row>
    <row r="673" spans="1:11" x14ac:dyDescent="0.2">
      <c r="A673" s="11" t="s">
        <v>12</v>
      </c>
      <c r="B673" s="8"/>
      <c r="C673" s="19" t="str">
        <f t="shared" si="129"/>
        <v/>
      </c>
      <c r="D673" s="8"/>
      <c r="E673" s="20"/>
      <c r="F673" s="8"/>
      <c r="G673" s="20"/>
      <c r="H673" s="8"/>
      <c r="I673" s="20"/>
      <c r="J673" s="21"/>
      <c r="K673" s="12"/>
    </row>
    <row r="674" spans="1:11" x14ac:dyDescent="0.2">
      <c r="A674" s="11" t="s">
        <v>12</v>
      </c>
      <c r="B674" s="8"/>
      <c r="C674" s="19" t="str">
        <f t="shared" si="129"/>
        <v/>
      </c>
      <c r="D674" s="8"/>
      <c r="E674" s="20"/>
      <c r="F674" s="8"/>
      <c r="G674" s="20"/>
      <c r="H674" s="8"/>
      <c r="I674" s="20"/>
      <c r="J674" s="21"/>
      <c r="K674" s="12"/>
    </row>
    <row r="675" spans="1:11" ht="15.75" thickBot="1" x14ac:dyDescent="0.25">
      <c r="A675" s="11" t="s">
        <v>12</v>
      </c>
      <c r="B675" s="22"/>
      <c r="C675" s="14" t="str">
        <f t="shared" si="129"/>
        <v/>
      </c>
      <c r="D675" s="22"/>
      <c r="E675" s="23"/>
      <c r="F675" s="22"/>
      <c r="G675" s="23"/>
      <c r="H675" s="22"/>
      <c r="I675" s="23"/>
      <c r="J675" s="24"/>
      <c r="K675" s="12"/>
    </row>
    <row r="676" spans="1:11" x14ac:dyDescent="0.2">
      <c r="A676" s="11"/>
      <c r="B676" s="106">
        <f>SUMIF(A643:A675,$O$6,B643:B675)</f>
        <v>2622.11</v>
      </c>
      <c r="C676" s="25"/>
      <c r="D676" s="25"/>
      <c r="E676" s="25"/>
      <c r="F676" s="25"/>
      <c r="G676" s="25"/>
      <c r="H676" s="25"/>
      <c r="I676" s="25"/>
      <c r="J676" s="25"/>
      <c r="K676" s="12"/>
    </row>
    <row r="677" spans="1:11" ht="15.75" thickBot="1" x14ac:dyDescent="0.25">
      <c r="A677" s="11"/>
      <c r="B677" s="107"/>
      <c r="C677" s="25"/>
      <c r="D677" s="25"/>
      <c r="E677" s="25"/>
      <c r="F677" s="25"/>
      <c r="G677" s="25"/>
      <c r="H677" s="25"/>
      <c r="I677" s="25"/>
      <c r="J677" s="25"/>
      <c r="K677" s="12"/>
    </row>
    <row r="678" spans="1:11" ht="15.75" thickBot="1" x14ac:dyDescent="0.25">
      <c r="A678" s="11"/>
      <c r="B678" s="25"/>
      <c r="C678" s="25"/>
      <c r="D678" s="25"/>
      <c r="E678" s="25"/>
      <c r="F678" s="25"/>
      <c r="G678" s="25"/>
      <c r="H678" s="25"/>
      <c r="I678" s="25"/>
      <c r="J678" s="25"/>
      <c r="K678" s="12"/>
    </row>
    <row r="679" spans="1:11" ht="15.75" thickBot="1" x14ac:dyDescent="0.25">
      <c r="A679" s="11"/>
      <c r="B679" s="25"/>
      <c r="C679" s="25"/>
      <c r="D679" s="25"/>
      <c r="E679" s="25"/>
      <c r="F679" s="25"/>
      <c r="G679" s="25"/>
      <c r="H679" s="108" t="s">
        <v>20</v>
      </c>
      <c r="I679" s="115"/>
      <c r="J679" s="26"/>
      <c r="K679" s="12"/>
    </row>
    <row r="680" spans="1:11" ht="15.75" thickBot="1" x14ac:dyDescent="0.25">
      <c r="A680" s="11"/>
      <c r="B680" s="27" t="s">
        <v>3</v>
      </c>
      <c r="C680" s="27" t="s">
        <v>5</v>
      </c>
      <c r="D680" s="27" t="s">
        <v>21</v>
      </c>
      <c r="E680" s="27" t="s">
        <v>22</v>
      </c>
      <c r="F680" s="27" t="s">
        <v>23</v>
      </c>
      <c r="G680" s="25"/>
      <c r="H680" s="28" t="s">
        <v>24</v>
      </c>
      <c r="I680" s="77">
        <f t="shared" ref="I680:I729" si="130">I636</f>
        <v>15326.93</v>
      </c>
      <c r="J680" s="28"/>
      <c r="K680" s="12"/>
    </row>
    <row r="681" spans="1:11" ht="15.75" thickBot="1" x14ac:dyDescent="0.25">
      <c r="A681" s="11"/>
      <c r="B681" s="29">
        <f t="shared" ref="B681:B730" si="131">B676</f>
        <v>2622.11</v>
      </c>
      <c r="C681" s="27">
        <f t="shared" ref="C681" si="132">SUM(F643:F675)</f>
        <v>1431</v>
      </c>
      <c r="D681" s="27">
        <f t="shared" ref="D681" si="133">B681+C681</f>
        <v>4053.11</v>
      </c>
      <c r="E681" s="27">
        <f t="shared" ref="E681" si="134">SUM(H643:H675)</f>
        <v>1575.95</v>
      </c>
      <c r="F681" s="30">
        <f t="shared" ref="F681" si="135">D681-E681</f>
        <v>2477.16</v>
      </c>
      <c r="G681" s="25"/>
      <c r="H681" s="31" t="s">
        <v>25</v>
      </c>
      <c r="I681" s="31">
        <f t="shared" ref="I681" si="136">F683</f>
        <v>1815.0499999999997</v>
      </c>
      <c r="J681" s="31"/>
      <c r="K681" s="12"/>
    </row>
    <row r="682" spans="1:11" ht="15.75" thickBot="1" x14ac:dyDescent="0.25">
      <c r="A682" s="11"/>
      <c r="B682" s="27" t="s">
        <v>26</v>
      </c>
      <c r="C682" s="27" t="s">
        <v>27</v>
      </c>
      <c r="D682" s="27" t="s">
        <v>28</v>
      </c>
      <c r="E682" s="27" t="s">
        <v>29</v>
      </c>
      <c r="F682" s="27" t="s">
        <v>25</v>
      </c>
      <c r="G682" s="25"/>
      <c r="H682" s="31" t="s">
        <v>30</v>
      </c>
      <c r="I682" s="31">
        <f t="shared" ref="I682:I731" si="137">I680+I681</f>
        <v>17141.98</v>
      </c>
      <c r="J682" s="31"/>
      <c r="K682" s="12"/>
    </row>
    <row r="683" spans="1:11" ht="15.75" thickBot="1" x14ac:dyDescent="0.25">
      <c r="A683" s="11"/>
      <c r="B683" s="29">
        <f t="shared" ref="B683" si="138">F681</f>
        <v>2477.16</v>
      </c>
      <c r="C683" s="32"/>
      <c r="D683" s="32">
        <v>120</v>
      </c>
      <c r="E683" s="32">
        <v>542.11</v>
      </c>
      <c r="F683" s="30">
        <f t="shared" ref="F683" si="139">B683-(C683+D683+E683)</f>
        <v>1815.0499999999997</v>
      </c>
      <c r="G683" s="25"/>
      <c r="H683" s="31" t="s">
        <v>31</v>
      </c>
      <c r="I683" s="33"/>
      <c r="J683" s="33"/>
      <c r="K683" s="12"/>
    </row>
    <row r="684" spans="1:11" ht="15.75" thickBot="1" x14ac:dyDescent="0.25">
      <c r="A684" s="11"/>
      <c r="B684" s="25"/>
      <c r="C684" s="25"/>
      <c r="D684" s="25"/>
      <c r="E684" s="25"/>
      <c r="F684" s="25"/>
      <c r="G684" s="25"/>
      <c r="H684" s="34" t="s">
        <v>32</v>
      </c>
      <c r="I684" s="34">
        <f t="shared" ref="I684:I733" si="140">I682-I683</f>
        <v>17141.98</v>
      </c>
      <c r="J684" s="35"/>
      <c r="K684" s="12"/>
    </row>
    <row r="685" spans="1:11" ht="15.75" thickBot="1" x14ac:dyDescent="0.25">
      <c r="A685" s="11"/>
      <c r="B685" s="25"/>
      <c r="C685" s="25"/>
      <c r="D685" s="25"/>
      <c r="E685" s="25"/>
      <c r="F685" s="25"/>
      <c r="G685" s="25"/>
      <c r="H685" s="27" t="s">
        <v>33</v>
      </c>
      <c r="I685" s="36">
        <f t="shared" ref="I685:I734" si="141">I684</f>
        <v>17141.98</v>
      </c>
      <c r="J685" s="25"/>
      <c r="K685" s="12"/>
    </row>
    <row r="686" spans="1:11" ht="15.75" thickBot="1" x14ac:dyDescent="0.25">
      <c r="A686" s="37"/>
      <c r="B686" s="38"/>
      <c r="C686" s="38"/>
      <c r="D686" s="38"/>
      <c r="E686" s="38"/>
      <c r="F686" s="38"/>
      <c r="G686" s="38"/>
      <c r="H686" s="38"/>
      <c r="I686" s="38"/>
      <c r="J686" s="38"/>
      <c r="K686" s="30"/>
    </row>
    <row r="687" spans="1:11" ht="15.75" thickBot="1" x14ac:dyDescent="0.25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</row>
    <row r="688" spans="1:11" ht="15.75" thickBot="1" x14ac:dyDescent="0.25">
      <c r="A688" s="4"/>
      <c r="B688" s="5"/>
      <c r="C688" s="5"/>
      <c r="D688" s="5"/>
      <c r="E688" s="5"/>
      <c r="F688" s="5"/>
      <c r="G688" s="5"/>
      <c r="H688" s="5"/>
      <c r="I688" s="5" t="s">
        <v>0</v>
      </c>
      <c r="J688" s="6" t="s">
        <v>16</v>
      </c>
      <c r="K688" s="7"/>
    </row>
    <row r="689" spans="1:11" ht="15.75" thickBot="1" x14ac:dyDescent="0.25">
      <c r="A689" s="8">
        <v>15</v>
      </c>
      <c r="B689" s="9"/>
      <c r="C689" s="9"/>
      <c r="D689" s="9"/>
      <c r="E689" s="9"/>
      <c r="F689" s="9"/>
      <c r="G689" s="9"/>
      <c r="H689" s="9"/>
      <c r="I689" s="9" t="s">
        <v>2</v>
      </c>
      <c r="J689" s="10">
        <v>44244</v>
      </c>
      <c r="K689" s="7"/>
    </row>
    <row r="690" spans="1:11" x14ac:dyDescent="0.2">
      <c r="A690" s="11"/>
      <c r="B690" s="120" t="s">
        <v>3</v>
      </c>
      <c r="C690" s="121"/>
      <c r="D690" s="120" t="s">
        <v>4</v>
      </c>
      <c r="E690" s="121"/>
      <c r="F690" s="120" t="s">
        <v>5</v>
      </c>
      <c r="G690" s="121"/>
      <c r="H690" s="120" t="s">
        <v>6</v>
      </c>
      <c r="I690" s="121"/>
      <c r="J690" s="117" t="s">
        <v>7</v>
      </c>
      <c r="K690" s="12"/>
    </row>
    <row r="691" spans="1:11" ht="15.75" thickBot="1" x14ac:dyDescent="0.25">
      <c r="A691" s="11"/>
      <c r="B691" s="13" t="s">
        <v>8</v>
      </c>
      <c r="C691" s="14" t="s">
        <v>9</v>
      </c>
      <c r="D691" s="13" t="s">
        <v>8</v>
      </c>
      <c r="E691" s="14" t="s">
        <v>9</v>
      </c>
      <c r="F691" s="13" t="s">
        <v>8</v>
      </c>
      <c r="G691" s="14" t="s">
        <v>10</v>
      </c>
      <c r="H691" s="13" t="s">
        <v>8</v>
      </c>
      <c r="I691" s="14" t="s">
        <v>10</v>
      </c>
      <c r="J691" s="118"/>
      <c r="K691" s="12"/>
    </row>
    <row r="692" spans="1:11" x14ac:dyDescent="0.2">
      <c r="A692" s="11" t="s">
        <v>12</v>
      </c>
      <c r="B692" s="15">
        <v>29</v>
      </c>
      <c r="C692" s="17">
        <v>40753</v>
      </c>
      <c r="D692" s="15"/>
      <c r="E692" s="17" t="s">
        <v>104</v>
      </c>
      <c r="F692" s="15">
        <v>391</v>
      </c>
      <c r="G692" s="17">
        <v>40618</v>
      </c>
      <c r="H692" s="15">
        <v>63</v>
      </c>
      <c r="I692" s="17">
        <v>40742</v>
      </c>
      <c r="J692" s="18" t="s">
        <v>148</v>
      </c>
      <c r="K692" s="12"/>
    </row>
    <row r="693" spans="1:11" x14ac:dyDescent="0.2">
      <c r="A693" s="11" t="s">
        <v>12</v>
      </c>
      <c r="B693" s="8">
        <v>115</v>
      </c>
      <c r="C693" s="19">
        <f t="shared" ref="C693:C724" si="142">IF(B693&gt;0.005,C692+1,"")</f>
        <v>40754</v>
      </c>
      <c r="D693" s="8"/>
      <c r="E693" s="20" t="s">
        <v>104</v>
      </c>
      <c r="F693" s="8">
        <v>319</v>
      </c>
      <c r="G693" s="20">
        <v>40603</v>
      </c>
      <c r="H693" s="8">
        <v>2812</v>
      </c>
      <c r="I693" s="20">
        <v>305071</v>
      </c>
      <c r="J693" s="21" t="s">
        <v>179</v>
      </c>
      <c r="K693" s="12"/>
    </row>
    <row r="694" spans="1:11" x14ac:dyDescent="0.2">
      <c r="A694" s="11" t="s">
        <v>12</v>
      </c>
      <c r="B694" s="8">
        <v>27</v>
      </c>
      <c r="C694" s="19">
        <f t="shared" si="142"/>
        <v>40755</v>
      </c>
      <c r="D694" s="8"/>
      <c r="E694" s="20" t="s">
        <v>143</v>
      </c>
      <c r="F694" s="8">
        <v>3745</v>
      </c>
      <c r="G694" s="20">
        <v>702</v>
      </c>
      <c r="H694" s="8"/>
      <c r="I694" s="20"/>
      <c r="J694" s="21"/>
      <c r="K694" s="12"/>
    </row>
    <row r="695" spans="1:11" x14ac:dyDescent="0.2">
      <c r="A695" s="11" t="s">
        <v>12</v>
      </c>
      <c r="B695" s="8">
        <v>339</v>
      </c>
      <c r="C695" s="19">
        <f t="shared" si="142"/>
        <v>40756</v>
      </c>
      <c r="D695" s="8"/>
      <c r="E695" s="20"/>
      <c r="F695" s="8"/>
      <c r="G695" s="20"/>
      <c r="H695" s="8"/>
      <c r="I695" s="20"/>
      <c r="J695" s="21"/>
      <c r="K695" s="12"/>
    </row>
    <row r="696" spans="1:11" x14ac:dyDescent="0.2">
      <c r="A696" s="11" t="s">
        <v>12</v>
      </c>
      <c r="B696" s="8">
        <v>127.22</v>
      </c>
      <c r="C696" s="19">
        <f t="shared" si="142"/>
        <v>40757</v>
      </c>
      <c r="D696" s="8"/>
      <c r="E696" s="20"/>
      <c r="F696" s="8"/>
      <c r="G696" s="20"/>
      <c r="H696" s="8"/>
      <c r="I696" s="20"/>
      <c r="J696" s="21"/>
      <c r="K696" s="12"/>
    </row>
    <row r="697" spans="1:11" x14ac:dyDescent="0.2">
      <c r="A697" s="11" t="s">
        <v>12</v>
      </c>
      <c r="B697" s="8">
        <v>301</v>
      </c>
      <c r="C697" s="19">
        <f t="shared" si="142"/>
        <v>40758</v>
      </c>
      <c r="D697" s="8"/>
      <c r="E697" s="20"/>
      <c r="F697" s="8"/>
      <c r="G697" s="20"/>
      <c r="H697" s="8"/>
      <c r="I697" s="20"/>
      <c r="J697" s="21"/>
      <c r="K697" s="12"/>
    </row>
    <row r="698" spans="1:11" x14ac:dyDescent="0.2">
      <c r="A698" s="11" t="s">
        <v>14</v>
      </c>
      <c r="B698" s="8">
        <v>1117</v>
      </c>
      <c r="C698" s="19">
        <f t="shared" si="142"/>
        <v>40759</v>
      </c>
      <c r="D698" s="8" t="s">
        <v>160</v>
      </c>
      <c r="E698" s="20"/>
      <c r="F698" s="8"/>
      <c r="G698" s="20"/>
      <c r="H698" s="8"/>
      <c r="I698" s="20"/>
      <c r="J698" s="21"/>
      <c r="K698" s="12"/>
    </row>
    <row r="699" spans="1:11" x14ac:dyDescent="0.2">
      <c r="A699" s="11" t="s">
        <v>12</v>
      </c>
      <c r="B699" s="8">
        <v>178.43</v>
      </c>
      <c r="C699" s="19">
        <f t="shared" si="142"/>
        <v>40760</v>
      </c>
      <c r="D699" s="8"/>
      <c r="E699" s="20"/>
      <c r="F699" s="8"/>
      <c r="G699" s="20"/>
      <c r="H699" s="8"/>
      <c r="I699" s="20"/>
      <c r="J699" s="21"/>
      <c r="K699" s="12"/>
    </row>
    <row r="700" spans="1:11" x14ac:dyDescent="0.2">
      <c r="A700" s="11" t="s">
        <v>12</v>
      </c>
      <c r="B700" s="8">
        <v>31</v>
      </c>
      <c r="C700" s="19">
        <f t="shared" si="142"/>
        <v>40761</v>
      </c>
      <c r="D700" s="8"/>
      <c r="E700" s="20"/>
      <c r="F700" s="8"/>
      <c r="G700" s="20"/>
      <c r="H700" s="8"/>
      <c r="I700" s="20"/>
      <c r="J700" s="21"/>
      <c r="K700" s="12"/>
    </row>
    <row r="701" spans="1:11" x14ac:dyDescent="0.2">
      <c r="A701" s="11" t="s">
        <v>12</v>
      </c>
      <c r="B701" s="8">
        <v>192.48</v>
      </c>
      <c r="C701" s="19">
        <f t="shared" si="142"/>
        <v>40762</v>
      </c>
      <c r="D701" s="8"/>
      <c r="E701" s="20"/>
      <c r="F701" s="8"/>
      <c r="G701" s="20"/>
      <c r="H701" s="8"/>
      <c r="I701" s="20"/>
      <c r="J701" s="21"/>
      <c r="K701" s="12"/>
    </row>
    <row r="702" spans="1:11" x14ac:dyDescent="0.2">
      <c r="A702" s="11" t="s">
        <v>12</v>
      </c>
      <c r="B702" s="8">
        <v>84</v>
      </c>
      <c r="C702" s="19">
        <f t="shared" si="142"/>
        <v>40763</v>
      </c>
      <c r="D702" s="8"/>
      <c r="E702" s="20"/>
      <c r="F702" s="8"/>
      <c r="G702" s="20"/>
      <c r="H702" s="8"/>
      <c r="I702" s="20"/>
      <c r="J702" s="21"/>
      <c r="K702" s="12"/>
    </row>
    <row r="703" spans="1:11" x14ac:dyDescent="0.2">
      <c r="A703" s="11" t="s">
        <v>12</v>
      </c>
      <c r="B703" s="8">
        <v>575.23</v>
      </c>
      <c r="C703" s="19">
        <f t="shared" si="142"/>
        <v>40764</v>
      </c>
      <c r="D703" s="8"/>
      <c r="E703" s="20"/>
      <c r="F703" s="8"/>
      <c r="G703" s="20"/>
      <c r="H703" s="8"/>
      <c r="I703" s="20"/>
      <c r="J703" s="21"/>
      <c r="K703" s="12"/>
    </row>
    <row r="704" spans="1:11" x14ac:dyDescent="0.2">
      <c r="A704" s="11" t="s">
        <v>12</v>
      </c>
      <c r="B704" s="8">
        <v>163</v>
      </c>
      <c r="C704" s="19">
        <f t="shared" si="142"/>
        <v>40765</v>
      </c>
      <c r="D704" s="8"/>
      <c r="E704" s="20"/>
      <c r="F704" s="8"/>
      <c r="G704" s="20"/>
      <c r="H704" s="8"/>
      <c r="I704" s="20"/>
      <c r="J704" s="21"/>
      <c r="K704" s="12"/>
    </row>
    <row r="705" spans="1:11" x14ac:dyDescent="0.2">
      <c r="A705" s="11" t="s">
        <v>12</v>
      </c>
      <c r="B705" s="8">
        <v>170.5</v>
      </c>
      <c r="C705" s="19">
        <f t="shared" si="142"/>
        <v>40766</v>
      </c>
      <c r="D705" s="8"/>
      <c r="E705" s="20"/>
      <c r="F705" s="8"/>
      <c r="G705" s="20"/>
      <c r="H705" s="8"/>
      <c r="I705" s="20"/>
      <c r="J705" s="21"/>
      <c r="K705" s="12"/>
    </row>
    <row r="706" spans="1:11" x14ac:dyDescent="0.2">
      <c r="A706" s="11" t="s">
        <v>12</v>
      </c>
      <c r="B706" s="8">
        <v>26.45</v>
      </c>
      <c r="C706" s="19">
        <f t="shared" si="142"/>
        <v>40767</v>
      </c>
      <c r="D706" s="8"/>
      <c r="E706" s="20"/>
      <c r="F706" s="8"/>
      <c r="G706" s="20"/>
      <c r="H706" s="8"/>
      <c r="I706" s="20"/>
      <c r="J706" s="21"/>
      <c r="K706" s="12"/>
    </row>
    <row r="707" spans="1:11" x14ac:dyDescent="0.2">
      <c r="A707" s="11" t="s">
        <v>14</v>
      </c>
      <c r="B707" s="8">
        <v>5750</v>
      </c>
      <c r="C707" s="19">
        <f t="shared" si="142"/>
        <v>40768</v>
      </c>
      <c r="D707" s="8" t="s">
        <v>180</v>
      </c>
      <c r="E707" s="20"/>
      <c r="F707" s="8"/>
      <c r="G707" s="20"/>
      <c r="H707" s="8"/>
      <c r="I707" s="20"/>
      <c r="J707" s="21"/>
      <c r="K707" s="12"/>
    </row>
    <row r="708" spans="1:11" x14ac:dyDescent="0.2">
      <c r="A708" s="11" t="s">
        <v>12</v>
      </c>
      <c r="B708" s="8"/>
      <c r="C708" s="19" t="str">
        <f t="shared" si="142"/>
        <v/>
      </c>
      <c r="D708" s="8"/>
      <c r="E708" s="20"/>
      <c r="F708" s="8"/>
      <c r="G708" s="20"/>
      <c r="H708" s="8"/>
      <c r="I708" s="20"/>
      <c r="J708" s="21"/>
      <c r="K708" s="12"/>
    </row>
    <row r="709" spans="1:11" x14ac:dyDescent="0.2">
      <c r="A709" s="11" t="s">
        <v>12</v>
      </c>
      <c r="B709" s="8"/>
      <c r="C709" s="19" t="str">
        <f t="shared" si="142"/>
        <v/>
      </c>
      <c r="D709" s="8"/>
      <c r="E709" s="20"/>
      <c r="F709" s="8"/>
      <c r="G709" s="20"/>
      <c r="H709" s="8"/>
      <c r="I709" s="20"/>
      <c r="J709" s="21"/>
      <c r="K709" s="12"/>
    </row>
    <row r="710" spans="1:11" x14ac:dyDescent="0.2">
      <c r="A710" s="11" t="s">
        <v>12</v>
      </c>
      <c r="B710" s="8"/>
      <c r="C710" s="19" t="str">
        <f t="shared" si="142"/>
        <v/>
      </c>
      <c r="D710" s="8"/>
      <c r="E710" s="20"/>
      <c r="F710" s="8"/>
      <c r="G710" s="20"/>
      <c r="H710" s="8"/>
      <c r="I710" s="20"/>
      <c r="J710" s="21"/>
      <c r="K710" s="12"/>
    </row>
    <row r="711" spans="1:11" x14ac:dyDescent="0.2">
      <c r="A711" s="11" t="s">
        <v>12</v>
      </c>
      <c r="B711" s="8"/>
      <c r="C711" s="19" t="str">
        <f t="shared" si="142"/>
        <v/>
      </c>
      <c r="D711" s="8"/>
      <c r="E711" s="20"/>
      <c r="F711" s="8"/>
      <c r="G711" s="20"/>
      <c r="H711" s="8"/>
      <c r="I711" s="20"/>
      <c r="J711" s="21"/>
      <c r="K711" s="12"/>
    </row>
    <row r="712" spans="1:11" x14ac:dyDescent="0.2">
      <c r="A712" s="11" t="s">
        <v>12</v>
      </c>
      <c r="B712" s="8"/>
      <c r="C712" s="19" t="str">
        <f t="shared" si="142"/>
        <v/>
      </c>
      <c r="D712" s="8"/>
      <c r="E712" s="20"/>
      <c r="F712" s="8"/>
      <c r="G712" s="20"/>
      <c r="H712" s="8"/>
      <c r="I712" s="20"/>
      <c r="J712" s="21"/>
      <c r="K712" s="12"/>
    </row>
    <row r="713" spans="1:11" x14ac:dyDescent="0.2">
      <c r="A713" s="11" t="s">
        <v>12</v>
      </c>
      <c r="B713" s="8"/>
      <c r="C713" s="19" t="str">
        <f t="shared" si="142"/>
        <v/>
      </c>
      <c r="D713" s="8"/>
      <c r="E713" s="20"/>
      <c r="F713" s="8"/>
      <c r="G713" s="20"/>
      <c r="H713" s="8"/>
      <c r="I713" s="20"/>
      <c r="J713" s="21"/>
      <c r="K713" s="12"/>
    </row>
    <row r="714" spans="1:11" x14ac:dyDescent="0.2">
      <c r="A714" s="11" t="s">
        <v>12</v>
      </c>
      <c r="B714" s="8"/>
      <c r="C714" s="19" t="str">
        <f t="shared" si="142"/>
        <v/>
      </c>
      <c r="D714" s="8"/>
      <c r="E714" s="20"/>
      <c r="F714" s="8"/>
      <c r="G714" s="20"/>
      <c r="H714" s="8"/>
      <c r="I714" s="20"/>
      <c r="J714" s="21"/>
      <c r="K714" s="12"/>
    </row>
    <row r="715" spans="1:11" x14ac:dyDescent="0.2">
      <c r="A715" s="11" t="s">
        <v>12</v>
      </c>
      <c r="B715" s="8"/>
      <c r="C715" s="19" t="str">
        <f t="shared" si="142"/>
        <v/>
      </c>
      <c r="D715" s="8"/>
      <c r="E715" s="20"/>
      <c r="F715" s="8"/>
      <c r="G715" s="20"/>
      <c r="H715" s="8"/>
      <c r="I715" s="20"/>
      <c r="J715" s="21"/>
      <c r="K715" s="12"/>
    </row>
    <row r="716" spans="1:11" x14ac:dyDescent="0.2">
      <c r="A716" s="11" t="s">
        <v>12</v>
      </c>
      <c r="B716" s="8"/>
      <c r="C716" s="19" t="str">
        <f t="shared" si="142"/>
        <v/>
      </c>
      <c r="D716" s="8"/>
      <c r="E716" s="20"/>
      <c r="F716" s="8"/>
      <c r="G716" s="20"/>
      <c r="H716" s="8"/>
      <c r="I716" s="20"/>
      <c r="J716" s="21"/>
      <c r="K716" s="12"/>
    </row>
    <row r="717" spans="1:11" x14ac:dyDescent="0.2">
      <c r="A717" s="11" t="s">
        <v>12</v>
      </c>
      <c r="B717" s="8"/>
      <c r="C717" s="19" t="str">
        <f t="shared" si="142"/>
        <v/>
      </c>
      <c r="D717" s="8"/>
      <c r="E717" s="20"/>
      <c r="F717" s="8"/>
      <c r="G717" s="20"/>
      <c r="H717" s="8"/>
      <c r="I717" s="20"/>
      <c r="J717" s="21"/>
      <c r="K717" s="12"/>
    </row>
    <row r="718" spans="1:11" x14ac:dyDescent="0.2">
      <c r="A718" s="11" t="s">
        <v>12</v>
      </c>
      <c r="B718" s="8"/>
      <c r="C718" s="19" t="str">
        <f t="shared" si="142"/>
        <v/>
      </c>
      <c r="D718" s="8"/>
      <c r="E718" s="20"/>
      <c r="F718" s="8"/>
      <c r="G718" s="20"/>
      <c r="H718" s="8"/>
      <c r="I718" s="20"/>
      <c r="J718" s="21"/>
      <c r="K718" s="12"/>
    </row>
    <row r="719" spans="1:11" x14ac:dyDescent="0.2">
      <c r="A719" s="11" t="s">
        <v>12</v>
      </c>
      <c r="B719" s="8"/>
      <c r="C719" s="19" t="str">
        <f t="shared" si="142"/>
        <v/>
      </c>
      <c r="D719" s="8"/>
      <c r="E719" s="20"/>
      <c r="F719" s="8"/>
      <c r="G719" s="20"/>
      <c r="H719" s="8"/>
      <c r="I719" s="20"/>
      <c r="J719" s="21"/>
      <c r="K719" s="12"/>
    </row>
    <row r="720" spans="1:11" x14ac:dyDescent="0.2">
      <c r="A720" s="11" t="s">
        <v>12</v>
      </c>
      <c r="B720" s="8"/>
      <c r="C720" s="19" t="str">
        <f t="shared" si="142"/>
        <v/>
      </c>
      <c r="D720" s="8"/>
      <c r="E720" s="20"/>
      <c r="F720" s="8"/>
      <c r="G720" s="20"/>
      <c r="H720" s="8"/>
      <c r="I720" s="20"/>
      <c r="J720" s="21"/>
      <c r="K720" s="12"/>
    </row>
    <row r="721" spans="1:11" x14ac:dyDescent="0.2">
      <c r="A721" s="11" t="s">
        <v>12</v>
      </c>
      <c r="B721" s="8"/>
      <c r="C721" s="19" t="str">
        <f t="shared" si="142"/>
        <v/>
      </c>
      <c r="D721" s="8"/>
      <c r="E721" s="20"/>
      <c r="F721" s="8"/>
      <c r="G721" s="20"/>
      <c r="H721" s="8"/>
      <c r="I721" s="20"/>
      <c r="J721" s="21"/>
      <c r="K721" s="12"/>
    </row>
    <row r="722" spans="1:11" x14ac:dyDescent="0.2">
      <c r="A722" s="11" t="s">
        <v>12</v>
      </c>
      <c r="B722" s="8"/>
      <c r="C722" s="19" t="str">
        <f t="shared" si="142"/>
        <v/>
      </c>
      <c r="D722" s="8"/>
      <c r="E722" s="20"/>
      <c r="F722" s="8"/>
      <c r="G722" s="20"/>
      <c r="H722" s="8"/>
      <c r="I722" s="20"/>
      <c r="J722" s="21"/>
      <c r="K722" s="12"/>
    </row>
    <row r="723" spans="1:11" x14ac:dyDescent="0.2">
      <c r="A723" s="11" t="s">
        <v>12</v>
      </c>
      <c r="B723" s="8"/>
      <c r="C723" s="19" t="str">
        <f t="shared" si="142"/>
        <v/>
      </c>
      <c r="D723" s="8"/>
      <c r="E723" s="20"/>
      <c r="F723" s="8"/>
      <c r="G723" s="20"/>
      <c r="H723" s="8"/>
      <c r="I723" s="20"/>
      <c r="J723" s="21"/>
      <c r="K723" s="12"/>
    </row>
    <row r="724" spans="1:11" ht="15.75" thickBot="1" x14ac:dyDescent="0.25">
      <c r="A724" s="11" t="s">
        <v>12</v>
      </c>
      <c r="B724" s="22"/>
      <c r="C724" s="14" t="str">
        <f t="shared" si="142"/>
        <v/>
      </c>
      <c r="D724" s="22"/>
      <c r="E724" s="23"/>
      <c r="F724" s="22"/>
      <c r="G724" s="23"/>
      <c r="H724" s="22"/>
      <c r="I724" s="23"/>
      <c r="J724" s="24"/>
      <c r="K724" s="12"/>
    </row>
    <row r="725" spans="1:11" x14ac:dyDescent="0.2">
      <c r="A725" s="11"/>
      <c r="B725" s="106">
        <f>SUMIF(A692:A724,$O$6,B692:B724)</f>
        <v>2359.31</v>
      </c>
      <c r="C725" s="25"/>
      <c r="D725" s="25"/>
      <c r="E725" s="25"/>
      <c r="F725" s="25"/>
      <c r="G725" s="25"/>
      <c r="H725" s="25"/>
      <c r="I725" s="25"/>
      <c r="J725" s="25"/>
      <c r="K725" s="12"/>
    </row>
    <row r="726" spans="1:11" ht="15.75" thickBot="1" x14ac:dyDescent="0.25">
      <c r="A726" s="11"/>
      <c r="B726" s="107"/>
      <c r="C726" s="25"/>
      <c r="D726" s="25"/>
      <c r="E726" s="25"/>
      <c r="F726" s="25"/>
      <c r="G726" s="25"/>
      <c r="H726" s="25"/>
      <c r="I726" s="25"/>
      <c r="J726" s="25"/>
      <c r="K726" s="12"/>
    </row>
    <row r="727" spans="1:11" ht="15.75" thickBot="1" x14ac:dyDescent="0.25">
      <c r="A727" s="11"/>
      <c r="B727" s="25"/>
      <c r="C727" s="25"/>
      <c r="D727" s="25"/>
      <c r="E727" s="25"/>
      <c r="F727" s="25"/>
      <c r="G727" s="25"/>
      <c r="H727" s="25"/>
      <c r="I727" s="25"/>
      <c r="J727" s="25"/>
      <c r="K727" s="12"/>
    </row>
    <row r="728" spans="1:11" ht="15.75" thickBot="1" x14ac:dyDescent="0.25">
      <c r="A728" s="11"/>
      <c r="B728" s="25"/>
      <c r="C728" s="25"/>
      <c r="D728" s="25"/>
      <c r="E728" s="25"/>
      <c r="F728" s="25"/>
      <c r="G728" s="25"/>
      <c r="H728" s="108" t="s">
        <v>20</v>
      </c>
      <c r="I728" s="115"/>
      <c r="J728" s="26"/>
      <c r="K728" s="12"/>
    </row>
    <row r="729" spans="1:11" ht="15.75" thickBot="1" x14ac:dyDescent="0.25">
      <c r="A729" s="11"/>
      <c r="B729" s="27" t="s">
        <v>3</v>
      </c>
      <c r="C729" s="27" t="s">
        <v>5</v>
      </c>
      <c r="D729" s="27" t="s">
        <v>21</v>
      </c>
      <c r="E729" s="27" t="s">
        <v>22</v>
      </c>
      <c r="F729" s="27" t="s">
        <v>23</v>
      </c>
      <c r="G729" s="25"/>
      <c r="H729" s="28" t="s">
        <v>24</v>
      </c>
      <c r="I729" s="77">
        <f t="shared" si="130"/>
        <v>17141.98</v>
      </c>
      <c r="J729" s="28"/>
      <c r="K729" s="12"/>
    </row>
    <row r="730" spans="1:11" ht="15.75" thickBot="1" x14ac:dyDescent="0.25">
      <c r="A730" s="11"/>
      <c r="B730" s="29">
        <f t="shared" si="131"/>
        <v>2359.31</v>
      </c>
      <c r="C730" s="27">
        <f t="shared" ref="C730" si="143">SUM(F692:F724)</f>
        <v>4455</v>
      </c>
      <c r="D730" s="27">
        <f t="shared" ref="D730" si="144">B730+C730</f>
        <v>6814.3099999999995</v>
      </c>
      <c r="E730" s="27">
        <f t="shared" ref="E730" si="145">SUM(H692:H724)</f>
        <v>2875</v>
      </c>
      <c r="F730" s="30">
        <f t="shared" ref="F730" si="146">D730-E730</f>
        <v>3939.3099999999995</v>
      </c>
      <c r="G730" s="25"/>
      <c r="H730" s="31" t="s">
        <v>25</v>
      </c>
      <c r="I730" s="31">
        <f t="shared" ref="I730" si="147">F732</f>
        <v>2431.9799999999996</v>
      </c>
      <c r="J730" s="31"/>
      <c r="K730" s="12"/>
    </row>
    <row r="731" spans="1:11" ht="15.75" thickBot="1" x14ac:dyDescent="0.25">
      <c r="A731" s="11"/>
      <c r="B731" s="27" t="s">
        <v>26</v>
      </c>
      <c r="C731" s="27" t="s">
        <v>27</v>
      </c>
      <c r="D731" s="27" t="s">
        <v>28</v>
      </c>
      <c r="E731" s="27" t="s">
        <v>29</v>
      </c>
      <c r="F731" s="27" t="s">
        <v>25</v>
      </c>
      <c r="G731" s="25"/>
      <c r="H731" s="31" t="s">
        <v>30</v>
      </c>
      <c r="I731" s="31">
        <f t="shared" si="137"/>
        <v>19573.96</v>
      </c>
      <c r="J731" s="31"/>
      <c r="K731" s="12"/>
    </row>
    <row r="732" spans="1:11" ht="15.75" thickBot="1" x14ac:dyDescent="0.25">
      <c r="A732" s="11"/>
      <c r="B732" s="29">
        <f t="shared" ref="B732" si="148">F730</f>
        <v>3939.3099999999995</v>
      </c>
      <c r="C732" s="32"/>
      <c r="D732" s="32"/>
      <c r="E732" s="32">
        <v>1507.33</v>
      </c>
      <c r="F732" s="30">
        <f t="shared" ref="F732" si="149">B732-(C732+D732+E732)</f>
        <v>2431.9799999999996</v>
      </c>
      <c r="G732" s="25"/>
      <c r="H732" s="31" t="s">
        <v>31</v>
      </c>
      <c r="I732" s="33"/>
      <c r="J732" s="33"/>
      <c r="K732" s="12"/>
    </row>
    <row r="733" spans="1:11" ht="15.75" thickBot="1" x14ac:dyDescent="0.25">
      <c r="A733" s="11"/>
      <c r="B733" s="25"/>
      <c r="C733" s="25"/>
      <c r="D733" s="25"/>
      <c r="E733" s="25"/>
      <c r="F733" s="25"/>
      <c r="G733" s="25"/>
      <c r="H733" s="34" t="s">
        <v>32</v>
      </c>
      <c r="I733" s="34">
        <f t="shared" si="140"/>
        <v>19573.96</v>
      </c>
      <c r="J733" s="35"/>
      <c r="K733" s="12"/>
    </row>
    <row r="734" spans="1:11" ht="15.75" thickBot="1" x14ac:dyDescent="0.25">
      <c r="A734" s="11"/>
      <c r="B734" s="25"/>
      <c r="C734" s="25"/>
      <c r="D734" s="25"/>
      <c r="E734" s="25"/>
      <c r="F734" s="25"/>
      <c r="G734" s="25"/>
      <c r="H734" s="27" t="s">
        <v>33</v>
      </c>
      <c r="I734" s="36">
        <f t="shared" si="141"/>
        <v>19573.96</v>
      </c>
      <c r="J734" s="25"/>
      <c r="K734" s="12"/>
    </row>
    <row r="735" spans="1:11" ht="15.75" thickBot="1" x14ac:dyDescent="0.25">
      <c r="A735" s="37"/>
      <c r="B735" s="38"/>
      <c r="C735" s="38"/>
      <c r="D735" s="38"/>
      <c r="E735" s="38"/>
      <c r="F735" s="38"/>
      <c r="G735" s="38"/>
      <c r="H735" s="38"/>
      <c r="I735" s="38"/>
      <c r="J735" s="38"/>
      <c r="K735" s="30"/>
    </row>
    <row r="736" spans="1:11" ht="15.75" thickBot="1" x14ac:dyDescent="0.25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</row>
    <row r="737" spans="1:11" ht="15.75" thickBot="1" x14ac:dyDescent="0.25">
      <c r="A737" s="4"/>
      <c r="B737" s="5"/>
      <c r="C737" s="5"/>
      <c r="D737" s="5"/>
      <c r="E737" s="5"/>
      <c r="F737" s="5"/>
      <c r="G737" s="5"/>
      <c r="H737" s="5"/>
      <c r="I737" s="5" t="s">
        <v>0</v>
      </c>
      <c r="J737" s="6" t="s">
        <v>17</v>
      </c>
      <c r="K737" s="7"/>
    </row>
    <row r="738" spans="1:11" ht="15.75" thickBot="1" x14ac:dyDescent="0.25">
      <c r="A738" s="8">
        <v>16</v>
      </c>
      <c r="B738" s="9"/>
      <c r="C738" s="9"/>
      <c r="D738" s="9"/>
      <c r="E738" s="9"/>
      <c r="F738" s="9"/>
      <c r="G738" s="9"/>
      <c r="H738" s="9"/>
      <c r="I738" s="9" t="s">
        <v>2</v>
      </c>
      <c r="J738" s="10">
        <v>44245</v>
      </c>
      <c r="K738" s="7"/>
    </row>
    <row r="739" spans="1:11" x14ac:dyDescent="0.2">
      <c r="A739" s="11"/>
      <c r="B739" s="120" t="s">
        <v>3</v>
      </c>
      <c r="C739" s="121"/>
      <c r="D739" s="120" t="s">
        <v>4</v>
      </c>
      <c r="E739" s="121"/>
      <c r="F739" s="120" t="s">
        <v>5</v>
      </c>
      <c r="G739" s="121"/>
      <c r="H739" s="120" t="s">
        <v>6</v>
      </c>
      <c r="I739" s="121"/>
      <c r="J739" s="117" t="s">
        <v>7</v>
      </c>
      <c r="K739" s="12"/>
    </row>
    <row r="740" spans="1:11" ht="15.75" thickBot="1" x14ac:dyDescent="0.25">
      <c r="A740" s="11"/>
      <c r="B740" s="13" t="s">
        <v>8</v>
      </c>
      <c r="C740" s="14" t="s">
        <v>9</v>
      </c>
      <c r="D740" s="13" t="s">
        <v>8</v>
      </c>
      <c r="E740" s="14" t="s">
        <v>9</v>
      </c>
      <c r="F740" s="13" t="s">
        <v>8</v>
      </c>
      <c r="G740" s="14" t="s">
        <v>10</v>
      </c>
      <c r="H740" s="13" t="s">
        <v>8</v>
      </c>
      <c r="I740" s="14" t="s">
        <v>10</v>
      </c>
      <c r="J740" s="118"/>
      <c r="K740" s="12"/>
    </row>
    <row r="741" spans="1:11" x14ac:dyDescent="0.2">
      <c r="A741" s="11" t="s">
        <v>12</v>
      </c>
      <c r="B741" s="15"/>
      <c r="C741" s="17"/>
      <c r="D741" s="15"/>
      <c r="E741" s="17"/>
      <c r="F741" s="15"/>
      <c r="G741" s="17"/>
      <c r="H741" s="15"/>
      <c r="I741" s="17"/>
      <c r="J741" s="18"/>
      <c r="K741" s="12"/>
    </row>
    <row r="742" spans="1:11" x14ac:dyDescent="0.2">
      <c r="A742" s="11" t="s">
        <v>12</v>
      </c>
      <c r="B742" s="8"/>
      <c r="C742" s="19" t="str">
        <f t="shared" ref="C742:C773" si="150">IF(B742&gt;0.005,C741+1,"")</f>
        <v/>
      </c>
      <c r="D742" s="8"/>
      <c r="E742" s="20"/>
      <c r="F742" s="8"/>
      <c r="G742" s="20"/>
      <c r="H742" s="8"/>
      <c r="I742" s="20"/>
      <c r="J742" s="21"/>
      <c r="K742" s="12"/>
    </row>
    <row r="743" spans="1:11" x14ac:dyDescent="0.2">
      <c r="A743" s="11" t="s">
        <v>12</v>
      </c>
      <c r="B743" s="8"/>
      <c r="C743" s="19" t="str">
        <f t="shared" si="150"/>
        <v/>
      </c>
      <c r="D743" s="8"/>
      <c r="E743" s="20"/>
      <c r="F743" s="8"/>
      <c r="G743" s="20"/>
      <c r="H743" s="8"/>
      <c r="I743" s="20"/>
      <c r="J743" s="21"/>
      <c r="K743" s="12"/>
    </row>
    <row r="744" spans="1:11" x14ac:dyDescent="0.2">
      <c r="A744" s="11" t="s">
        <v>12</v>
      </c>
      <c r="B744" s="8"/>
      <c r="C744" s="19" t="str">
        <f t="shared" si="150"/>
        <v/>
      </c>
      <c r="D744" s="8"/>
      <c r="E744" s="20"/>
      <c r="F744" s="8"/>
      <c r="G744" s="20"/>
      <c r="H744" s="8"/>
      <c r="I744" s="20"/>
      <c r="J744" s="21"/>
      <c r="K744" s="12"/>
    </row>
    <row r="745" spans="1:11" x14ac:dyDescent="0.2">
      <c r="A745" s="11" t="s">
        <v>12</v>
      </c>
      <c r="B745" s="8"/>
      <c r="C745" s="19" t="str">
        <f t="shared" si="150"/>
        <v/>
      </c>
      <c r="D745" s="8"/>
      <c r="E745" s="20"/>
      <c r="F745" s="8"/>
      <c r="G745" s="20"/>
      <c r="H745" s="8"/>
      <c r="I745" s="20"/>
      <c r="J745" s="21"/>
      <c r="K745" s="12"/>
    </row>
    <row r="746" spans="1:11" x14ac:dyDescent="0.2">
      <c r="A746" s="11" t="s">
        <v>12</v>
      </c>
      <c r="B746" s="8"/>
      <c r="C746" s="19" t="str">
        <f t="shared" si="150"/>
        <v/>
      </c>
      <c r="D746" s="8"/>
      <c r="E746" s="20"/>
      <c r="F746" s="8"/>
      <c r="G746" s="20"/>
      <c r="H746" s="8"/>
      <c r="I746" s="20"/>
      <c r="J746" s="21"/>
      <c r="K746" s="12"/>
    </row>
    <row r="747" spans="1:11" x14ac:dyDescent="0.2">
      <c r="A747" s="11" t="s">
        <v>12</v>
      </c>
      <c r="B747" s="8"/>
      <c r="C747" s="19" t="str">
        <f t="shared" si="150"/>
        <v/>
      </c>
      <c r="D747" s="8"/>
      <c r="E747" s="20"/>
      <c r="F747" s="8"/>
      <c r="G747" s="20"/>
      <c r="H747" s="8"/>
      <c r="I747" s="20"/>
      <c r="J747" s="21"/>
      <c r="K747" s="12"/>
    </row>
    <row r="748" spans="1:11" x14ac:dyDescent="0.2">
      <c r="A748" s="11" t="s">
        <v>12</v>
      </c>
      <c r="B748" s="8"/>
      <c r="C748" s="19" t="str">
        <f t="shared" si="150"/>
        <v/>
      </c>
      <c r="D748" s="8"/>
      <c r="E748" s="20"/>
      <c r="F748" s="8"/>
      <c r="G748" s="20"/>
      <c r="H748" s="8"/>
      <c r="I748" s="20"/>
      <c r="J748" s="21"/>
      <c r="K748" s="12"/>
    </row>
    <row r="749" spans="1:11" x14ac:dyDescent="0.2">
      <c r="A749" s="11" t="s">
        <v>12</v>
      </c>
      <c r="B749" s="8"/>
      <c r="C749" s="19" t="str">
        <f t="shared" si="150"/>
        <v/>
      </c>
      <c r="D749" s="8"/>
      <c r="E749" s="20"/>
      <c r="F749" s="8"/>
      <c r="G749" s="20"/>
      <c r="H749" s="8"/>
      <c r="I749" s="20"/>
      <c r="J749" s="21"/>
      <c r="K749" s="12"/>
    </row>
    <row r="750" spans="1:11" x14ac:dyDescent="0.2">
      <c r="A750" s="11" t="s">
        <v>12</v>
      </c>
      <c r="B750" s="8"/>
      <c r="C750" s="19" t="str">
        <f t="shared" si="150"/>
        <v/>
      </c>
      <c r="D750" s="8"/>
      <c r="E750" s="20"/>
      <c r="F750" s="8"/>
      <c r="G750" s="20"/>
      <c r="H750" s="8"/>
      <c r="I750" s="20"/>
      <c r="J750" s="21"/>
      <c r="K750" s="12"/>
    </row>
    <row r="751" spans="1:11" x14ac:dyDescent="0.2">
      <c r="A751" s="11" t="s">
        <v>12</v>
      </c>
      <c r="B751" s="8"/>
      <c r="C751" s="19" t="str">
        <f t="shared" si="150"/>
        <v/>
      </c>
      <c r="D751" s="8"/>
      <c r="E751" s="20"/>
      <c r="F751" s="8"/>
      <c r="G751" s="20"/>
      <c r="H751" s="8"/>
      <c r="I751" s="20"/>
      <c r="J751" s="21"/>
      <c r="K751" s="12"/>
    </row>
    <row r="752" spans="1:11" x14ac:dyDescent="0.2">
      <c r="A752" s="11" t="s">
        <v>12</v>
      </c>
      <c r="B752" s="8"/>
      <c r="C752" s="19" t="str">
        <f t="shared" si="150"/>
        <v/>
      </c>
      <c r="D752" s="8"/>
      <c r="E752" s="20"/>
      <c r="F752" s="8"/>
      <c r="G752" s="20"/>
      <c r="H752" s="8"/>
      <c r="I752" s="20"/>
      <c r="J752" s="21"/>
      <c r="K752" s="12"/>
    </row>
    <row r="753" spans="1:11" x14ac:dyDescent="0.2">
      <c r="A753" s="11" t="s">
        <v>12</v>
      </c>
      <c r="B753" s="8"/>
      <c r="C753" s="19" t="str">
        <f t="shared" si="150"/>
        <v/>
      </c>
      <c r="D753" s="8"/>
      <c r="E753" s="20"/>
      <c r="F753" s="8"/>
      <c r="G753" s="20"/>
      <c r="H753" s="8"/>
      <c r="I753" s="20"/>
      <c r="J753" s="21"/>
      <c r="K753" s="12"/>
    </row>
    <row r="754" spans="1:11" x14ac:dyDescent="0.2">
      <c r="A754" s="11" t="s">
        <v>12</v>
      </c>
      <c r="B754" s="8"/>
      <c r="C754" s="19" t="str">
        <f t="shared" si="150"/>
        <v/>
      </c>
      <c r="D754" s="8"/>
      <c r="E754" s="20"/>
      <c r="F754" s="8"/>
      <c r="G754" s="20"/>
      <c r="H754" s="8"/>
      <c r="I754" s="20"/>
      <c r="J754" s="21"/>
      <c r="K754" s="12"/>
    </row>
    <row r="755" spans="1:11" x14ac:dyDescent="0.2">
      <c r="A755" s="11" t="s">
        <v>12</v>
      </c>
      <c r="B755" s="8"/>
      <c r="C755" s="19" t="str">
        <f t="shared" si="150"/>
        <v/>
      </c>
      <c r="D755" s="8"/>
      <c r="E755" s="20"/>
      <c r="F755" s="8"/>
      <c r="G755" s="20"/>
      <c r="H755" s="8"/>
      <c r="I755" s="20"/>
      <c r="J755" s="21"/>
      <c r="K755" s="12"/>
    </row>
    <row r="756" spans="1:11" x14ac:dyDescent="0.2">
      <c r="A756" s="11" t="s">
        <v>12</v>
      </c>
      <c r="B756" s="8"/>
      <c r="C756" s="19" t="str">
        <f t="shared" si="150"/>
        <v/>
      </c>
      <c r="D756" s="8"/>
      <c r="E756" s="20"/>
      <c r="F756" s="8"/>
      <c r="G756" s="20"/>
      <c r="H756" s="8"/>
      <c r="I756" s="20"/>
      <c r="J756" s="21"/>
      <c r="K756" s="12"/>
    </row>
    <row r="757" spans="1:11" x14ac:dyDescent="0.2">
      <c r="A757" s="11" t="s">
        <v>12</v>
      </c>
      <c r="B757" s="8"/>
      <c r="C757" s="19" t="str">
        <f t="shared" si="150"/>
        <v/>
      </c>
      <c r="D757" s="8"/>
      <c r="E757" s="20"/>
      <c r="F757" s="8"/>
      <c r="G757" s="20"/>
      <c r="H757" s="8"/>
      <c r="I757" s="20"/>
      <c r="J757" s="21"/>
      <c r="K757" s="12"/>
    </row>
    <row r="758" spans="1:11" x14ac:dyDescent="0.2">
      <c r="A758" s="11" t="s">
        <v>12</v>
      </c>
      <c r="B758" s="8"/>
      <c r="C758" s="19" t="str">
        <f t="shared" si="150"/>
        <v/>
      </c>
      <c r="D758" s="8"/>
      <c r="E758" s="20"/>
      <c r="F758" s="8"/>
      <c r="G758" s="20"/>
      <c r="H758" s="8"/>
      <c r="I758" s="20"/>
      <c r="J758" s="21"/>
      <c r="K758" s="12"/>
    </row>
    <row r="759" spans="1:11" x14ac:dyDescent="0.2">
      <c r="A759" s="11" t="s">
        <v>12</v>
      </c>
      <c r="B759" s="8"/>
      <c r="C759" s="19" t="str">
        <f t="shared" si="150"/>
        <v/>
      </c>
      <c r="D759" s="8"/>
      <c r="E759" s="20"/>
      <c r="F759" s="8"/>
      <c r="G759" s="20"/>
      <c r="H759" s="8"/>
      <c r="I759" s="20"/>
      <c r="J759" s="21"/>
      <c r="K759" s="12"/>
    </row>
    <row r="760" spans="1:11" x14ac:dyDescent="0.2">
      <c r="A760" s="11" t="s">
        <v>12</v>
      </c>
      <c r="B760" s="8"/>
      <c r="C760" s="19" t="str">
        <f t="shared" si="150"/>
        <v/>
      </c>
      <c r="D760" s="8"/>
      <c r="E760" s="20"/>
      <c r="F760" s="8"/>
      <c r="G760" s="20"/>
      <c r="H760" s="8"/>
      <c r="I760" s="20"/>
      <c r="J760" s="21"/>
      <c r="K760" s="12"/>
    </row>
    <row r="761" spans="1:11" x14ac:dyDescent="0.2">
      <c r="A761" s="11" t="s">
        <v>12</v>
      </c>
      <c r="B761" s="8"/>
      <c r="C761" s="19" t="str">
        <f t="shared" si="150"/>
        <v/>
      </c>
      <c r="D761" s="8"/>
      <c r="E761" s="20"/>
      <c r="F761" s="8"/>
      <c r="G761" s="20"/>
      <c r="H761" s="8"/>
      <c r="I761" s="20"/>
      <c r="J761" s="21"/>
      <c r="K761" s="12"/>
    </row>
    <row r="762" spans="1:11" x14ac:dyDescent="0.2">
      <c r="A762" s="11" t="s">
        <v>12</v>
      </c>
      <c r="B762" s="8"/>
      <c r="C762" s="19" t="str">
        <f t="shared" si="150"/>
        <v/>
      </c>
      <c r="D762" s="8"/>
      <c r="E762" s="20"/>
      <c r="F762" s="8"/>
      <c r="G762" s="20"/>
      <c r="H762" s="8"/>
      <c r="I762" s="20"/>
      <c r="J762" s="21"/>
      <c r="K762" s="12"/>
    </row>
    <row r="763" spans="1:11" x14ac:dyDescent="0.2">
      <c r="A763" s="11" t="s">
        <v>12</v>
      </c>
      <c r="B763" s="8"/>
      <c r="C763" s="19" t="str">
        <f t="shared" si="150"/>
        <v/>
      </c>
      <c r="D763" s="8"/>
      <c r="E763" s="20"/>
      <c r="F763" s="8"/>
      <c r="G763" s="20"/>
      <c r="H763" s="8"/>
      <c r="I763" s="20"/>
      <c r="J763" s="21"/>
      <c r="K763" s="12"/>
    </row>
    <row r="764" spans="1:11" x14ac:dyDescent="0.2">
      <c r="A764" s="11" t="s">
        <v>12</v>
      </c>
      <c r="B764" s="8"/>
      <c r="C764" s="19" t="str">
        <f t="shared" si="150"/>
        <v/>
      </c>
      <c r="D764" s="8"/>
      <c r="E764" s="20"/>
      <c r="F764" s="8"/>
      <c r="G764" s="20"/>
      <c r="H764" s="8"/>
      <c r="I764" s="20"/>
      <c r="J764" s="21"/>
      <c r="K764" s="12"/>
    </row>
    <row r="765" spans="1:11" x14ac:dyDescent="0.2">
      <c r="A765" s="11" t="s">
        <v>12</v>
      </c>
      <c r="B765" s="8"/>
      <c r="C765" s="19" t="str">
        <f t="shared" si="150"/>
        <v/>
      </c>
      <c r="D765" s="8"/>
      <c r="E765" s="20"/>
      <c r="F765" s="8"/>
      <c r="G765" s="20"/>
      <c r="H765" s="8"/>
      <c r="I765" s="20"/>
      <c r="J765" s="21"/>
      <c r="K765" s="12"/>
    </row>
    <row r="766" spans="1:11" x14ac:dyDescent="0.2">
      <c r="A766" s="11" t="s">
        <v>12</v>
      </c>
      <c r="B766" s="8"/>
      <c r="C766" s="19" t="str">
        <f t="shared" si="150"/>
        <v/>
      </c>
      <c r="D766" s="8"/>
      <c r="E766" s="20"/>
      <c r="F766" s="8"/>
      <c r="G766" s="20"/>
      <c r="H766" s="8"/>
      <c r="I766" s="20"/>
      <c r="J766" s="21"/>
      <c r="K766" s="12"/>
    </row>
    <row r="767" spans="1:11" x14ac:dyDescent="0.2">
      <c r="A767" s="11" t="s">
        <v>12</v>
      </c>
      <c r="B767" s="8"/>
      <c r="C767" s="19" t="str">
        <f t="shared" si="150"/>
        <v/>
      </c>
      <c r="D767" s="8"/>
      <c r="E767" s="20"/>
      <c r="F767" s="8"/>
      <c r="G767" s="20"/>
      <c r="H767" s="8"/>
      <c r="I767" s="20"/>
      <c r="J767" s="21"/>
      <c r="K767" s="12"/>
    </row>
    <row r="768" spans="1:11" x14ac:dyDescent="0.2">
      <c r="A768" s="11" t="s">
        <v>12</v>
      </c>
      <c r="B768" s="8"/>
      <c r="C768" s="19" t="str">
        <f t="shared" si="150"/>
        <v/>
      </c>
      <c r="D768" s="8"/>
      <c r="E768" s="20"/>
      <c r="F768" s="8"/>
      <c r="G768" s="20"/>
      <c r="H768" s="8"/>
      <c r="I768" s="20"/>
      <c r="J768" s="21"/>
      <c r="K768" s="12"/>
    </row>
    <row r="769" spans="1:11" x14ac:dyDescent="0.2">
      <c r="A769" s="11" t="s">
        <v>12</v>
      </c>
      <c r="B769" s="8"/>
      <c r="C769" s="19" t="str">
        <f t="shared" si="150"/>
        <v/>
      </c>
      <c r="D769" s="8"/>
      <c r="E769" s="20"/>
      <c r="F769" s="8"/>
      <c r="G769" s="20"/>
      <c r="H769" s="8"/>
      <c r="I769" s="20"/>
      <c r="J769" s="21"/>
      <c r="K769" s="12"/>
    </row>
    <row r="770" spans="1:11" x14ac:dyDescent="0.2">
      <c r="A770" s="11" t="s">
        <v>12</v>
      </c>
      <c r="B770" s="8"/>
      <c r="C770" s="19" t="str">
        <f t="shared" si="150"/>
        <v/>
      </c>
      <c r="D770" s="8"/>
      <c r="E770" s="20"/>
      <c r="F770" s="8"/>
      <c r="G770" s="20"/>
      <c r="H770" s="8"/>
      <c r="I770" s="20"/>
      <c r="J770" s="21"/>
      <c r="K770" s="12"/>
    </row>
    <row r="771" spans="1:11" x14ac:dyDescent="0.2">
      <c r="A771" s="11" t="s">
        <v>12</v>
      </c>
      <c r="B771" s="8"/>
      <c r="C771" s="19" t="str">
        <f t="shared" si="150"/>
        <v/>
      </c>
      <c r="D771" s="8"/>
      <c r="E771" s="20"/>
      <c r="F771" s="8"/>
      <c r="G771" s="20"/>
      <c r="H771" s="8"/>
      <c r="I771" s="20"/>
      <c r="J771" s="21"/>
      <c r="K771" s="12"/>
    </row>
    <row r="772" spans="1:11" x14ac:dyDescent="0.2">
      <c r="A772" s="11" t="s">
        <v>12</v>
      </c>
      <c r="B772" s="8"/>
      <c r="C772" s="19" t="str">
        <f t="shared" si="150"/>
        <v/>
      </c>
      <c r="D772" s="8"/>
      <c r="E772" s="20"/>
      <c r="F772" s="8"/>
      <c r="G772" s="20"/>
      <c r="H772" s="8"/>
      <c r="I772" s="20"/>
      <c r="J772" s="21"/>
      <c r="K772" s="12"/>
    </row>
    <row r="773" spans="1:11" ht="15.75" thickBot="1" x14ac:dyDescent="0.25">
      <c r="A773" s="11" t="s">
        <v>12</v>
      </c>
      <c r="B773" s="22"/>
      <c r="C773" s="14" t="str">
        <f t="shared" si="150"/>
        <v/>
      </c>
      <c r="D773" s="22"/>
      <c r="E773" s="23"/>
      <c r="F773" s="22"/>
      <c r="G773" s="23"/>
      <c r="H773" s="22"/>
      <c r="I773" s="23"/>
      <c r="J773" s="24"/>
      <c r="K773" s="12"/>
    </row>
    <row r="774" spans="1:11" x14ac:dyDescent="0.2">
      <c r="A774" s="11"/>
      <c r="B774" s="106">
        <f>SUMIF(A741:A773,$O$6,B741:B773)</f>
        <v>0</v>
      </c>
      <c r="C774" s="25"/>
      <c r="D774" s="25"/>
      <c r="E774" s="25"/>
      <c r="F774" s="25"/>
      <c r="G774" s="25"/>
      <c r="H774" s="25"/>
      <c r="I774" s="25"/>
      <c r="J774" s="25"/>
      <c r="K774" s="12"/>
    </row>
    <row r="775" spans="1:11" ht="15.75" thickBot="1" x14ac:dyDescent="0.25">
      <c r="A775" s="11"/>
      <c r="B775" s="107"/>
      <c r="C775" s="25"/>
      <c r="D775" s="25"/>
      <c r="E775" s="25"/>
      <c r="F775" s="25"/>
      <c r="G775" s="25"/>
      <c r="H775" s="25"/>
      <c r="I775" s="25"/>
      <c r="J775" s="25"/>
      <c r="K775" s="12"/>
    </row>
    <row r="776" spans="1:11" ht="15.75" thickBot="1" x14ac:dyDescent="0.25">
      <c r="A776" s="11"/>
      <c r="B776" s="25"/>
      <c r="C776" s="25"/>
      <c r="D776" s="25"/>
      <c r="E776" s="25"/>
      <c r="F776" s="25"/>
      <c r="G776" s="25"/>
      <c r="H776" s="25"/>
      <c r="I776" s="25"/>
      <c r="J776" s="25"/>
      <c r="K776" s="12"/>
    </row>
    <row r="777" spans="1:11" ht="15.75" thickBot="1" x14ac:dyDescent="0.25">
      <c r="A777" s="11"/>
      <c r="B777" s="25"/>
      <c r="C777" s="25"/>
      <c r="D777" s="25"/>
      <c r="E777" s="25"/>
      <c r="F777" s="25"/>
      <c r="G777" s="25"/>
      <c r="H777" s="108" t="s">
        <v>20</v>
      </c>
      <c r="I777" s="115"/>
      <c r="J777" s="26"/>
      <c r="K777" s="12"/>
    </row>
    <row r="778" spans="1:11" ht="15.75" thickBot="1" x14ac:dyDescent="0.25">
      <c r="A778" s="11"/>
      <c r="B778" s="27" t="s">
        <v>3</v>
      </c>
      <c r="C778" s="27" t="s">
        <v>5</v>
      </c>
      <c r="D778" s="27" t="s">
        <v>21</v>
      </c>
      <c r="E778" s="27" t="s">
        <v>22</v>
      </c>
      <c r="F778" s="27" t="s">
        <v>23</v>
      </c>
      <c r="G778" s="25"/>
      <c r="H778" s="28" t="s">
        <v>24</v>
      </c>
      <c r="I778" s="77">
        <f t="shared" ref="I778:I827" si="151">I734</f>
        <v>19573.96</v>
      </c>
      <c r="J778" s="28"/>
      <c r="K778" s="12"/>
    </row>
    <row r="779" spans="1:11" ht="15.75" thickBot="1" x14ac:dyDescent="0.25">
      <c r="A779" s="11"/>
      <c r="B779" s="29">
        <f t="shared" ref="B779:B828" si="152">B774</f>
        <v>0</v>
      </c>
      <c r="C779" s="27">
        <f t="shared" ref="C779" si="153">SUM(F741:F773)</f>
        <v>0</v>
      </c>
      <c r="D779" s="27">
        <f t="shared" ref="D779" si="154">B779+C779</f>
        <v>0</v>
      </c>
      <c r="E779" s="27">
        <f t="shared" ref="E779" si="155">SUM(H741:H773)</f>
        <v>0</v>
      </c>
      <c r="F779" s="30">
        <f t="shared" ref="F779" si="156">D779-E779</f>
        <v>0</v>
      </c>
      <c r="G779" s="25"/>
      <c r="H779" s="31" t="s">
        <v>25</v>
      </c>
      <c r="I779" s="31">
        <f t="shared" ref="I779" si="157">F781</f>
        <v>0</v>
      </c>
      <c r="J779" s="31"/>
      <c r="K779" s="12"/>
    </row>
    <row r="780" spans="1:11" ht="15.75" thickBot="1" x14ac:dyDescent="0.25">
      <c r="A780" s="11"/>
      <c r="B780" s="27" t="s">
        <v>26</v>
      </c>
      <c r="C780" s="27" t="s">
        <v>27</v>
      </c>
      <c r="D780" s="27" t="s">
        <v>28</v>
      </c>
      <c r="E780" s="27" t="s">
        <v>29</v>
      </c>
      <c r="F780" s="27" t="s">
        <v>25</v>
      </c>
      <c r="G780" s="25"/>
      <c r="H780" s="31" t="s">
        <v>30</v>
      </c>
      <c r="I780" s="31">
        <f t="shared" ref="I780:I829" si="158">I778+I779</f>
        <v>19573.96</v>
      </c>
      <c r="J780" s="31"/>
      <c r="K780" s="12"/>
    </row>
    <row r="781" spans="1:11" ht="15.75" thickBot="1" x14ac:dyDescent="0.25">
      <c r="A781" s="11"/>
      <c r="B781" s="29">
        <f t="shared" ref="B781" si="159">F779</f>
        <v>0</v>
      </c>
      <c r="C781" s="32"/>
      <c r="D781" s="32"/>
      <c r="E781" s="32"/>
      <c r="F781" s="30">
        <f t="shared" ref="F781" si="160">B781-(C781+D781+E781)</f>
        <v>0</v>
      </c>
      <c r="G781" s="25"/>
      <c r="H781" s="31" t="s">
        <v>31</v>
      </c>
      <c r="I781" s="33"/>
      <c r="J781" s="33"/>
      <c r="K781" s="12"/>
    </row>
    <row r="782" spans="1:11" ht="15.75" thickBot="1" x14ac:dyDescent="0.25">
      <c r="A782" s="11"/>
      <c r="B782" s="25"/>
      <c r="C782" s="25"/>
      <c r="D782" s="25"/>
      <c r="E782" s="25"/>
      <c r="F782" s="25"/>
      <c r="G782" s="25"/>
      <c r="H782" s="34" t="s">
        <v>32</v>
      </c>
      <c r="I782" s="34">
        <f t="shared" ref="I782:I831" si="161">I780-I781</f>
        <v>19573.96</v>
      </c>
      <c r="J782" s="35"/>
      <c r="K782" s="12"/>
    </row>
    <row r="783" spans="1:11" ht="15.75" thickBot="1" x14ac:dyDescent="0.25">
      <c r="A783" s="11"/>
      <c r="B783" s="25"/>
      <c r="C783" s="25"/>
      <c r="D783" s="25"/>
      <c r="E783" s="25"/>
      <c r="F783" s="25"/>
      <c r="G783" s="25"/>
      <c r="H783" s="27" t="s">
        <v>33</v>
      </c>
      <c r="I783" s="36">
        <f t="shared" ref="I783:I832" si="162">I782</f>
        <v>19573.96</v>
      </c>
      <c r="J783" s="25"/>
      <c r="K783" s="12"/>
    </row>
    <row r="784" spans="1:11" ht="15.75" thickBot="1" x14ac:dyDescent="0.25">
      <c r="A784" s="37"/>
      <c r="B784" s="38"/>
      <c r="C784" s="38"/>
      <c r="D784" s="38"/>
      <c r="E784" s="38"/>
      <c r="F784" s="38"/>
      <c r="G784" s="38"/>
      <c r="H784" s="38"/>
      <c r="I784" s="38"/>
      <c r="J784" s="38"/>
      <c r="K784" s="30"/>
    </row>
    <row r="785" spans="1:11" ht="15.75" thickBot="1" x14ac:dyDescent="0.25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</row>
    <row r="786" spans="1:11" ht="15.75" thickBot="1" x14ac:dyDescent="0.25">
      <c r="A786" s="4"/>
      <c r="B786" s="5"/>
      <c r="C786" s="5"/>
      <c r="D786" s="5"/>
      <c r="E786" s="5"/>
      <c r="F786" s="5"/>
      <c r="G786" s="5"/>
      <c r="H786" s="5"/>
      <c r="I786" s="5" t="s">
        <v>0</v>
      </c>
      <c r="J786" s="6" t="s">
        <v>1</v>
      </c>
      <c r="K786" s="7"/>
    </row>
    <row r="787" spans="1:11" ht="15.75" thickBot="1" x14ac:dyDescent="0.25">
      <c r="A787" s="8">
        <v>17</v>
      </c>
      <c r="B787" s="9"/>
      <c r="C787" s="9"/>
      <c r="D787" s="9"/>
      <c r="E787" s="9"/>
      <c r="F787" s="9"/>
      <c r="G787" s="9"/>
      <c r="H787" s="9"/>
      <c r="I787" s="9" t="s">
        <v>2</v>
      </c>
      <c r="J787" s="10">
        <v>44244</v>
      </c>
      <c r="K787" s="7"/>
    </row>
    <row r="788" spans="1:11" x14ac:dyDescent="0.2">
      <c r="A788" s="11"/>
      <c r="B788" s="120" t="s">
        <v>3</v>
      </c>
      <c r="C788" s="121"/>
      <c r="D788" s="120" t="s">
        <v>4</v>
      </c>
      <c r="E788" s="121"/>
      <c r="F788" s="120" t="s">
        <v>5</v>
      </c>
      <c r="G788" s="121"/>
      <c r="H788" s="120" t="s">
        <v>6</v>
      </c>
      <c r="I788" s="121"/>
      <c r="J788" s="117" t="s">
        <v>7</v>
      </c>
      <c r="K788" s="12"/>
    </row>
    <row r="789" spans="1:11" ht="15.75" thickBot="1" x14ac:dyDescent="0.25">
      <c r="A789" s="11"/>
      <c r="B789" s="13" t="s">
        <v>8</v>
      </c>
      <c r="C789" s="14" t="s">
        <v>9</v>
      </c>
      <c r="D789" s="13" t="s">
        <v>8</v>
      </c>
      <c r="E789" s="14" t="s">
        <v>9</v>
      </c>
      <c r="F789" s="13" t="s">
        <v>8</v>
      </c>
      <c r="G789" s="14" t="s">
        <v>10</v>
      </c>
      <c r="H789" s="13" t="s">
        <v>8</v>
      </c>
      <c r="I789" s="14" t="s">
        <v>10</v>
      </c>
      <c r="J789" s="118"/>
      <c r="K789" s="12"/>
    </row>
    <row r="790" spans="1:11" x14ac:dyDescent="0.2">
      <c r="A790" s="11" t="s">
        <v>12</v>
      </c>
      <c r="B790" s="15"/>
      <c r="C790" s="17"/>
      <c r="D790" s="15"/>
      <c r="E790" s="17"/>
      <c r="F790" s="15"/>
      <c r="G790" s="17"/>
      <c r="H790" s="15"/>
      <c r="I790" s="17"/>
      <c r="J790" s="18"/>
      <c r="K790" s="12"/>
    </row>
    <row r="791" spans="1:11" x14ac:dyDescent="0.2">
      <c r="A791" s="11" t="s">
        <v>12</v>
      </c>
      <c r="B791" s="8"/>
      <c r="C791" s="19" t="str">
        <f t="shared" ref="C791:C822" si="163">IF(B791&gt;0.005,C790+1,"")</f>
        <v/>
      </c>
      <c r="D791" s="8"/>
      <c r="E791" s="20"/>
      <c r="F791" s="8"/>
      <c r="G791" s="20"/>
      <c r="H791" s="8"/>
      <c r="I791" s="20"/>
      <c r="J791" s="21"/>
      <c r="K791" s="12"/>
    </row>
    <row r="792" spans="1:11" x14ac:dyDescent="0.2">
      <c r="A792" s="11" t="s">
        <v>12</v>
      </c>
      <c r="B792" s="8"/>
      <c r="C792" s="19" t="str">
        <f t="shared" si="163"/>
        <v/>
      </c>
      <c r="D792" s="8"/>
      <c r="E792" s="20"/>
      <c r="F792" s="8"/>
      <c r="G792" s="20"/>
      <c r="H792" s="8"/>
      <c r="I792" s="20"/>
      <c r="J792" s="21"/>
      <c r="K792" s="12"/>
    </row>
    <row r="793" spans="1:11" x14ac:dyDescent="0.2">
      <c r="A793" s="11" t="s">
        <v>12</v>
      </c>
      <c r="B793" s="8"/>
      <c r="C793" s="19" t="str">
        <f t="shared" si="163"/>
        <v/>
      </c>
      <c r="D793" s="8"/>
      <c r="E793" s="20"/>
      <c r="F793" s="8"/>
      <c r="G793" s="20"/>
      <c r="H793" s="8"/>
      <c r="I793" s="20"/>
      <c r="J793" s="21"/>
      <c r="K793" s="12"/>
    </row>
    <row r="794" spans="1:11" x14ac:dyDescent="0.2">
      <c r="A794" s="11" t="s">
        <v>12</v>
      </c>
      <c r="B794" s="8"/>
      <c r="C794" s="19" t="str">
        <f t="shared" si="163"/>
        <v/>
      </c>
      <c r="D794" s="8"/>
      <c r="E794" s="20"/>
      <c r="F794" s="8"/>
      <c r="G794" s="20"/>
      <c r="H794" s="8"/>
      <c r="I794" s="20"/>
      <c r="J794" s="21"/>
      <c r="K794" s="12"/>
    </row>
    <row r="795" spans="1:11" x14ac:dyDescent="0.2">
      <c r="A795" s="11" t="s">
        <v>12</v>
      </c>
      <c r="B795" s="8"/>
      <c r="C795" s="19" t="str">
        <f t="shared" si="163"/>
        <v/>
      </c>
      <c r="D795" s="8"/>
      <c r="E795" s="20"/>
      <c r="F795" s="8"/>
      <c r="G795" s="20"/>
      <c r="H795" s="8"/>
      <c r="I795" s="20"/>
      <c r="J795" s="21"/>
      <c r="K795" s="12"/>
    </row>
    <row r="796" spans="1:11" x14ac:dyDescent="0.2">
      <c r="A796" s="11" t="s">
        <v>12</v>
      </c>
      <c r="B796" s="8"/>
      <c r="C796" s="19" t="str">
        <f t="shared" si="163"/>
        <v/>
      </c>
      <c r="D796" s="8"/>
      <c r="E796" s="20"/>
      <c r="F796" s="8"/>
      <c r="G796" s="20"/>
      <c r="H796" s="8"/>
      <c r="I796" s="20"/>
      <c r="J796" s="21"/>
      <c r="K796" s="12"/>
    </row>
    <row r="797" spans="1:11" x14ac:dyDescent="0.2">
      <c r="A797" s="11" t="s">
        <v>12</v>
      </c>
      <c r="B797" s="8"/>
      <c r="C797" s="19" t="str">
        <f t="shared" si="163"/>
        <v/>
      </c>
      <c r="D797" s="8"/>
      <c r="E797" s="20"/>
      <c r="F797" s="8"/>
      <c r="G797" s="20"/>
      <c r="H797" s="8"/>
      <c r="I797" s="20"/>
      <c r="J797" s="21"/>
      <c r="K797" s="12"/>
    </row>
    <row r="798" spans="1:11" x14ac:dyDescent="0.2">
      <c r="A798" s="11" t="s">
        <v>12</v>
      </c>
      <c r="B798" s="8"/>
      <c r="C798" s="19" t="str">
        <f t="shared" si="163"/>
        <v/>
      </c>
      <c r="D798" s="8"/>
      <c r="E798" s="20"/>
      <c r="F798" s="8"/>
      <c r="G798" s="20"/>
      <c r="H798" s="8"/>
      <c r="I798" s="20"/>
      <c r="J798" s="21"/>
      <c r="K798" s="12"/>
    </row>
    <row r="799" spans="1:11" x14ac:dyDescent="0.2">
      <c r="A799" s="11" t="s">
        <v>12</v>
      </c>
      <c r="B799" s="8"/>
      <c r="C799" s="19" t="str">
        <f t="shared" si="163"/>
        <v/>
      </c>
      <c r="D799" s="8"/>
      <c r="E799" s="20"/>
      <c r="F799" s="8"/>
      <c r="G799" s="20"/>
      <c r="H799" s="8"/>
      <c r="I799" s="20"/>
      <c r="J799" s="21"/>
      <c r="K799" s="12"/>
    </row>
    <row r="800" spans="1:11" x14ac:dyDescent="0.2">
      <c r="A800" s="11" t="s">
        <v>12</v>
      </c>
      <c r="B800" s="8"/>
      <c r="C800" s="19" t="str">
        <f t="shared" si="163"/>
        <v/>
      </c>
      <c r="D800" s="8"/>
      <c r="E800" s="20"/>
      <c r="F800" s="8"/>
      <c r="G800" s="20"/>
      <c r="H800" s="8"/>
      <c r="I800" s="20"/>
      <c r="J800" s="21"/>
      <c r="K800" s="12"/>
    </row>
    <row r="801" spans="1:11" x14ac:dyDescent="0.2">
      <c r="A801" s="11" t="s">
        <v>12</v>
      </c>
      <c r="B801" s="8"/>
      <c r="C801" s="19" t="str">
        <f t="shared" si="163"/>
        <v/>
      </c>
      <c r="D801" s="8"/>
      <c r="E801" s="20"/>
      <c r="F801" s="8"/>
      <c r="G801" s="20"/>
      <c r="H801" s="8"/>
      <c r="I801" s="20"/>
      <c r="J801" s="21"/>
      <c r="K801" s="12"/>
    </row>
    <row r="802" spans="1:11" x14ac:dyDescent="0.2">
      <c r="A802" s="11" t="s">
        <v>12</v>
      </c>
      <c r="B802" s="8"/>
      <c r="C802" s="19" t="str">
        <f t="shared" si="163"/>
        <v/>
      </c>
      <c r="D802" s="8"/>
      <c r="E802" s="20"/>
      <c r="F802" s="8"/>
      <c r="G802" s="20"/>
      <c r="H802" s="8"/>
      <c r="I802" s="20"/>
      <c r="J802" s="21"/>
      <c r="K802" s="12"/>
    </row>
    <row r="803" spans="1:11" x14ac:dyDescent="0.2">
      <c r="A803" s="11" t="s">
        <v>12</v>
      </c>
      <c r="B803" s="8"/>
      <c r="C803" s="19" t="str">
        <f t="shared" si="163"/>
        <v/>
      </c>
      <c r="D803" s="8"/>
      <c r="E803" s="20"/>
      <c r="F803" s="8"/>
      <c r="G803" s="20"/>
      <c r="H803" s="8"/>
      <c r="I803" s="20"/>
      <c r="J803" s="21"/>
      <c r="K803" s="12"/>
    </row>
    <row r="804" spans="1:11" x14ac:dyDescent="0.2">
      <c r="A804" s="11" t="s">
        <v>12</v>
      </c>
      <c r="B804" s="8"/>
      <c r="C804" s="19" t="str">
        <f t="shared" si="163"/>
        <v/>
      </c>
      <c r="D804" s="8"/>
      <c r="E804" s="20"/>
      <c r="F804" s="8"/>
      <c r="G804" s="20"/>
      <c r="H804" s="8"/>
      <c r="I804" s="20"/>
      <c r="J804" s="21"/>
      <c r="K804" s="12"/>
    </row>
    <row r="805" spans="1:11" x14ac:dyDescent="0.2">
      <c r="A805" s="11" t="s">
        <v>12</v>
      </c>
      <c r="B805" s="8"/>
      <c r="C805" s="19" t="str">
        <f t="shared" si="163"/>
        <v/>
      </c>
      <c r="D805" s="8"/>
      <c r="E805" s="20"/>
      <c r="F805" s="8"/>
      <c r="G805" s="20"/>
      <c r="H805" s="8"/>
      <c r="I805" s="20"/>
      <c r="J805" s="21"/>
      <c r="K805" s="12"/>
    </row>
    <row r="806" spans="1:11" x14ac:dyDescent="0.2">
      <c r="A806" s="11" t="s">
        <v>12</v>
      </c>
      <c r="B806" s="8"/>
      <c r="C806" s="19" t="str">
        <f t="shared" si="163"/>
        <v/>
      </c>
      <c r="D806" s="8"/>
      <c r="E806" s="20"/>
      <c r="F806" s="8"/>
      <c r="G806" s="20"/>
      <c r="H806" s="8"/>
      <c r="I806" s="20"/>
      <c r="J806" s="21"/>
      <c r="K806" s="12"/>
    </row>
    <row r="807" spans="1:11" x14ac:dyDescent="0.2">
      <c r="A807" s="11" t="s">
        <v>12</v>
      </c>
      <c r="B807" s="8"/>
      <c r="C807" s="19" t="str">
        <f t="shared" si="163"/>
        <v/>
      </c>
      <c r="D807" s="8"/>
      <c r="E807" s="20"/>
      <c r="F807" s="8"/>
      <c r="G807" s="20"/>
      <c r="H807" s="8"/>
      <c r="I807" s="20"/>
      <c r="J807" s="21"/>
      <c r="K807" s="12"/>
    </row>
    <row r="808" spans="1:11" x14ac:dyDescent="0.2">
      <c r="A808" s="11" t="s">
        <v>12</v>
      </c>
      <c r="B808" s="8"/>
      <c r="C808" s="19" t="str">
        <f t="shared" si="163"/>
        <v/>
      </c>
      <c r="D808" s="8"/>
      <c r="E808" s="20"/>
      <c r="F808" s="8"/>
      <c r="G808" s="20"/>
      <c r="H808" s="8"/>
      <c r="I808" s="20"/>
      <c r="J808" s="21"/>
      <c r="K808" s="12"/>
    </row>
    <row r="809" spans="1:11" x14ac:dyDescent="0.2">
      <c r="A809" s="11" t="s">
        <v>12</v>
      </c>
      <c r="B809" s="8"/>
      <c r="C809" s="19" t="str">
        <f t="shared" si="163"/>
        <v/>
      </c>
      <c r="D809" s="8"/>
      <c r="E809" s="20"/>
      <c r="F809" s="8"/>
      <c r="G809" s="20"/>
      <c r="H809" s="8"/>
      <c r="I809" s="20"/>
      <c r="J809" s="21"/>
      <c r="K809" s="12"/>
    </row>
    <row r="810" spans="1:11" x14ac:dyDescent="0.2">
      <c r="A810" s="11" t="s">
        <v>12</v>
      </c>
      <c r="B810" s="8"/>
      <c r="C810" s="19" t="str">
        <f t="shared" si="163"/>
        <v/>
      </c>
      <c r="D810" s="8"/>
      <c r="E810" s="20"/>
      <c r="F810" s="8"/>
      <c r="G810" s="20"/>
      <c r="H810" s="8"/>
      <c r="I810" s="20"/>
      <c r="J810" s="21"/>
      <c r="K810" s="12"/>
    </row>
    <row r="811" spans="1:11" x14ac:dyDescent="0.2">
      <c r="A811" s="11" t="s">
        <v>12</v>
      </c>
      <c r="B811" s="8"/>
      <c r="C811" s="19" t="str">
        <f t="shared" si="163"/>
        <v/>
      </c>
      <c r="D811" s="8"/>
      <c r="E811" s="20"/>
      <c r="F811" s="8"/>
      <c r="G811" s="20"/>
      <c r="H811" s="8"/>
      <c r="I811" s="20"/>
      <c r="J811" s="21"/>
      <c r="K811" s="12"/>
    </row>
    <row r="812" spans="1:11" x14ac:dyDescent="0.2">
      <c r="A812" s="11" t="s">
        <v>12</v>
      </c>
      <c r="B812" s="8"/>
      <c r="C812" s="19" t="str">
        <f t="shared" si="163"/>
        <v/>
      </c>
      <c r="D812" s="8"/>
      <c r="E812" s="20"/>
      <c r="F812" s="8"/>
      <c r="G812" s="20"/>
      <c r="H812" s="8"/>
      <c r="I812" s="20"/>
      <c r="J812" s="21"/>
      <c r="K812" s="12"/>
    </row>
    <row r="813" spans="1:11" x14ac:dyDescent="0.2">
      <c r="A813" s="11" t="s">
        <v>12</v>
      </c>
      <c r="B813" s="8"/>
      <c r="C813" s="19" t="str">
        <f t="shared" si="163"/>
        <v/>
      </c>
      <c r="D813" s="8"/>
      <c r="E813" s="20"/>
      <c r="F813" s="8"/>
      <c r="G813" s="20"/>
      <c r="H813" s="8"/>
      <c r="I813" s="20"/>
      <c r="J813" s="21"/>
      <c r="K813" s="12"/>
    </row>
    <row r="814" spans="1:11" x14ac:dyDescent="0.2">
      <c r="A814" s="11" t="s">
        <v>12</v>
      </c>
      <c r="B814" s="8"/>
      <c r="C814" s="19" t="str">
        <f t="shared" si="163"/>
        <v/>
      </c>
      <c r="D814" s="8"/>
      <c r="E814" s="20"/>
      <c r="F814" s="8"/>
      <c r="G814" s="20"/>
      <c r="H814" s="8"/>
      <c r="I814" s="20"/>
      <c r="J814" s="21"/>
      <c r="K814" s="12"/>
    </row>
    <row r="815" spans="1:11" x14ac:dyDescent="0.2">
      <c r="A815" s="11" t="s">
        <v>12</v>
      </c>
      <c r="B815" s="8"/>
      <c r="C815" s="19" t="str">
        <f t="shared" si="163"/>
        <v/>
      </c>
      <c r="D815" s="8"/>
      <c r="E815" s="20"/>
      <c r="F815" s="8"/>
      <c r="G815" s="20"/>
      <c r="H815" s="8"/>
      <c r="I815" s="20"/>
      <c r="J815" s="21"/>
      <c r="K815" s="12"/>
    </row>
    <row r="816" spans="1:11" x14ac:dyDescent="0.2">
      <c r="A816" s="11" t="s">
        <v>12</v>
      </c>
      <c r="B816" s="8"/>
      <c r="C816" s="19" t="str">
        <f t="shared" si="163"/>
        <v/>
      </c>
      <c r="D816" s="8"/>
      <c r="E816" s="20"/>
      <c r="F816" s="8"/>
      <c r="G816" s="20"/>
      <c r="H816" s="8"/>
      <c r="I816" s="20"/>
      <c r="J816" s="21"/>
      <c r="K816" s="12"/>
    </row>
    <row r="817" spans="1:11" x14ac:dyDescent="0.2">
      <c r="A817" s="11" t="s">
        <v>12</v>
      </c>
      <c r="B817" s="8"/>
      <c r="C817" s="19" t="str">
        <f t="shared" si="163"/>
        <v/>
      </c>
      <c r="D817" s="8"/>
      <c r="E817" s="20"/>
      <c r="F817" s="8"/>
      <c r="G817" s="20"/>
      <c r="H817" s="8"/>
      <c r="I817" s="20"/>
      <c r="J817" s="21"/>
      <c r="K817" s="12"/>
    </row>
    <row r="818" spans="1:11" x14ac:dyDescent="0.2">
      <c r="A818" s="11" t="s">
        <v>12</v>
      </c>
      <c r="B818" s="8"/>
      <c r="C818" s="19" t="str">
        <f t="shared" si="163"/>
        <v/>
      </c>
      <c r="D818" s="8"/>
      <c r="E818" s="20"/>
      <c r="F818" s="8"/>
      <c r="G818" s="20"/>
      <c r="H818" s="8"/>
      <c r="I818" s="20"/>
      <c r="J818" s="21"/>
      <c r="K818" s="12"/>
    </row>
    <row r="819" spans="1:11" x14ac:dyDescent="0.2">
      <c r="A819" s="11" t="s">
        <v>12</v>
      </c>
      <c r="B819" s="8"/>
      <c r="C819" s="19" t="str">
        <f t="shared" si="163"/>
        <v/>
      </c>
      <c r="D819" s="8"/>
      <c r="E819" s="20"/>
      <c r="F819" s="8"/>
      <c r="G819" s="20"/>
      <c r="H819" s="8"/>
      <c r="I819" s="20"/>
      <c r="J819" s="21"/>
      <c r="K819" s="12"/>
    </row>
    <row r="820" spans="1:11" x14ac:dyDescent="0.2">
      <c r="A820" s="11" t="s">
        <v>12</v>
      </c>
      <c r="B820" s="8"/>
      <c r="C820" s="19" t="str">
        <f t="shared" si="163"/>
        <v/>
      </c>
      <c r="D820" s="8"/>
      <c r="E820" s="20"/>
      <c r="F820" s="8"/>
      <c r="G820" s="20"/>
      <c r="H820" s="8"/>
      <c r="I820" s="20"/>
      <c r="J820" s="21"/>
      <c r="K820" s="12"/>
    </row>
    <row r="821" spans="1:11" x14ac:dyDescent="0.2">
      <c r="A821" s="11" t="s">
        <v>12</v>
      </c>
      <c r="B821" s="8"/>
      <c r="C821" s="19" t="str">
        <f t="shared" si="163"/>
        <v/>
      </c>
      <c r="D821" s="8"/>
      <c r="E821" s="20"/>
      <c r="F821" s="8"/>
      <c r="G821" s="20"/>
      <c r="H821" s="8"/>
      <c r="I821" s="20"/>
      <c r="J821" s="21"/>
      <c r="K821" s="12"/>
    </row>
    <row r="822" spans="1:11" ht="15.75" thickBot="1" x14ac:dyDescent="0.25">
      <c r="A822" s="11" t="s">
        <v>12</v>
      </c>
      <c r="B822" s="22"/>
      <c r="C822" s="14" t="str">
        <f t="shared" si="163"/>
        <v/>
      </c>
      <c r="D822" s="22"/>
      <c r="E822" s="23"/>
      <c r="F822" s="22"/>
      <c r="G822" s="23"/>
      <c r="H822" s="22"/>
      <c r="I822" s="23"/>
      <c r="J822" s="24"/>
      <c r="K822" s="12"/>
    </row>
    <row r="823" spans="1:11" x14ac:dyDescent="0.2">
      <c r="A823" s="11"/>
      <c r="B823" s="106">
        <f>SUMIF(A790:A822,$O$6,B790:B822)</f>
        <v>0</v>
      </c>
      <c r="C823" s="25"/>
      <c r="D823" s="25"/>
      <c r="E823" s="25"/>
      <c r="F823" s="25"/>
      <c r="G823" s="25"/>
      <c r="H823" s="25"/>
      <c r="I823" s="25"/>
      <c r="J823" s="25"/>
      <c r="K823" s="12"/>
    </row>
    <row r="824" spans="1:11" ht="15.75" thickBot="1" x14ac:dyDescent="0.25">
      <c r="A824" s="11"/>
      <c r="B824" s="107"/>
      <c r="C824" s="25"/>
      <c r="D824" s="25"/>
      <c r="E824" s="25"/>
      <c r="F824" s="25"/>
      <c r="G824" s="25"/>
      <c r="H824" s="25"/>
      <c r="I824" s="25"/>
      <c r="J824" s="25"/>
      <c r="K824" s="12"/>
    </row>
    <row r="825" spans="1:11" ht="15.75" thickBot="1" x14ac:dyDescent="0.25">
      <c r="A825" s="11"/>
      <c r="B825" s="25"/>
      <c r="C825" s="25"/>
      <c r="D825" s="25"/>
      <c r="E825" s="25"/>
      <c r="F825" s="25"/>
      <c r="G825" s="25"/>
      <c r="H825" s="25"/>
      <c r="I825" s="25"/>
      <c r="J825" s="25"/>
      <c r="K825" s="12"/>
    </row>
    <row r="826" spans="1:11" ht="15.75" thickBot="1" x14ac:dyDescent="0.25">
      <c r="A826" s="11"/>
      <c r="B826" s="25"/>
      <c r="C826" s="25"/>
      <c r="D826" s="25"/>
      <c r="E826" s="25"/>
      <c r="F826" s="25"/>
      <c r="G826" s="25"/>
      <c r="H826" s="108" t="s">
        <v>20</v>
      </c>
      <c r="I826" s="115"/>
      <c r="J826" s="26"/>
      <c r="K826" s="12"/>
    </row>
    <row r="827" spans="1:11" ht="15.75" thickBot="1" x14ac:dyDescent="0.25">
      <c r="A827" s="11"/>
      <c r="B827" s="27" t="s">
        <v>3</v>
      </c>
      <c r="C827" s="27" t="s">
        <v>5</v>
      </c>
      <c r="D827" s="27" t="s">
        <v>21</v>
      </c>
      <c r="E827" s="27" t="s">
        <v>22</v>
      </c>
      <c r="F827" s="27" t="s">
        <v>23</v>
      </c>
      <c r="G827" s="25"/>
      <c r="H827" s="28" t="s">
        <v>24</v>
      </c>
      <c r="I827" s="77">
        <f t="shared" si="151"/>
        <v>19573.96</v>
      </c>
      <c r="J827" s="28"/>
      <c r="K827" s="12"/>
    </row>
    <row r="828" spans="1:11" ht="15.75" thickBot="1" x14ac:dyDescent="0.25">
      <c r="A828" s="11"/>
      <c r="B828" s="29">
        <f t="shared" si="152"/>
        <v>0</v>
      </c>
      <c r="C828" s="27">
        <f t="shared" ref="C828" si="164">SUM(F790:F822)</f>
        <v>0</v>
      </c>
      <c r="D828" s="27">
        <f t="shared" ref="D828" si="165">B828+C828</f>
        <v>0</v>
      </c>
      <c r="E828" s="27">
        <f t="shared" ref="E828" si="166">SUM(H790:H822)</f>
        <v>0</v>
      </c>
      <c r="F828" s="30">
        <f t="shared" ref="F828" si="167">D828-E828</f>
        <v>0</v>
      </c>
      <c r="G828" s="25"/>
      <c r="H828" s="31" t="s">
        <v>25</v>
      </c>
      <c r="I828" s="31">
        <f t="shared" ref="I828" si="168">F830</f>
        <v>0</v>
      </c>
      <c r="J828" s="31"/>
      <c r="K828" s="12"/>
    </row>
    <row r="829" spans="1:11" ht="15.75" thickBot="1" x14ac:dyDescent="0.25">
      <c r="A829" s="11"/>
      <c r="B829" s="27" t="s">
        <v>26</v>
      </c>
      <c r="C829" s="27" t="s">
        <v>27</v>
      </c>
      <c r="D829" s="27" t="s">
        <v>28</v>
      </c>
      <c r="E829" s="27" t="s">
        <v>29</v>
      </c>
      <c r="F829" s="27" t="s">
        <v>25</v>
      </c>
      <c r="G829" s="25"/>
      <c r="H829" s="31" t="s">
        <v>30</v>
      </c>
      <c r="I829" s="31">
        <f t="shared" si="158"/>
        <v>19573.96</v>
      </c>
      <c r="J829" s="31"/>
      <c r="K829" s="12"/>
    </row>
    <row r="830" spans="1:11" ht="15.75" thickBot="1" x14ac:dyDescent="0.25">
      <c r="A830" s="11"/>
      <c r="B830" s="29">
        <f t="shared" ref="B830" si="169">F828</f>
        <v>0</v>
      </c>
      <c r="C830" s="32"/>
      <c r="D830" s="32"/>
      <c r="E830" s="32"/>
      <c r="F830" s="30">
        <f t="shared" ref="F830" si="170">B830-(C830+D830+E830)</f>
        <v>0</v>
      </c>
      <c r="G830" s="25"/>
      <c r="H830" s="31" t="s">
        <v>31</v>
      </c>
      <c r="I830" s="33"/>
      <c r="J830" s="33"/>
      <c r="K830" s="12"/>
    </row>
    <row r="831" spans="1:11" ht="15.75" thickBot="1" x14ac:dyDescent="0.25">
      <c r="A831" s="11"/>
      <c r="B831" s="25"/>
      <c r="C831" s="25"/>
      <c r="D831" s="25"/>
      <c r="E831" s="25"/>
      <c r="F831" s="25"/>
      <c r="G831" s="25"/>
      <c r="H831" s="34" t="s">
        <v>32</v>
      </c>
      <c r="I831" s="34">
        <f t="shared" si="161"/>
        <v>19573.96</v>
      </c>
      <c r="J831" s="35"/>
      <c r="K831" s="12"/>
    </row>
    <row r="832" spans="1:11" ht="15.75" thickBot="1" x14ac:dyDescent="0.25">
      <c r="A832" s="11"/>
      <c r="B832" s="25"/>
      <c r="C832" s="25"/>
      <c r="D832" s="25"/>
      <c r="E832" s="25"/>
      <c r="F832" s="25"/>
      <c r="G832" s="25"/>
      <c r="H832" s="27" t="s">
        <v>33</v>
      </c>
      <c r="I832" s="36">
        <f t="shared" si="162"/>
        <v>19573.96</v>
      </c>
      <c r="J832" s="25"/>
      <c r="K832" s="12"/>
    </row>
    <row r="833" spans="1:11" ht="15.75" thickBot="1" x14ac:dyDescent="0.25">
      <c r="A833" s="37"/>
      <c r="B833" s="38"/>
      <c r="C833" s="38"/>
      <c r="D833" s="38"/>
      <c r="E833" s="38"/>
      <c r="F833" s="38"/>
      <c r="G833" s="38"/>
      <c r="H833" s="38"/>
      <c r="I833" s="38"/>
      <c r="J833" s="38"/>
      <c r="K833" s="30"/>
    </row>
    <row r="834" spans="1:11" ht="15.75" thickBot="1" x14ac:dyDescent="0.25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</row>
    <row r="835" spans="1:11" ht="15.75" thickBot="1" x14ac:dyDescent="0.25">
      <c r="A835" s="4"/>
      <c r="B835" s="5"/>
      <c r="C835" s="5"/>
      <c r="D835" s="5"/>
      <c r="E835" s="5"/>
      <c r="F835" s="5"/>
      <c r="G835" s="5"/>
      <c r="H835" s="5"/>
      <c r="I835" s="5" t="s">
        <v>0</v>
      </c>
      <c r="J835" s="6" t="s">
        <v>17</v>
      </c>
      <c r="K835" s="7"/>
    </row>
    <row r="836" spans="1:11" ht="15.75" thickBot="1" x14ac:dyDescent="0.25">
      <c r="A836" s="8">
        <v>18</v>
      </c>
      <c r="B836" s="9"/>
      <c r="C836" s="9"/>
      <c r="D836" s="9"/>
      <c r="E836" s="9"/>
      <c r="F836" s="9"/>
      <c r="G836" s="9"/>
      <c r="H836" s="9"/>
      <c r="I836" s="9" t="s">
        <v>2</v>
      </c>
      <c r="J836" s="10">
        <v>44245</v>
      </c>
      <c r="K836" s="7"/>
    </row>
    <row r="837" spans="1:11" x14ac:dyDescent="0.2">
      <c r="A837" s="11"/>
      <c r="B837" s="120" t="s">
        <v>3</v>
      </c>
      <c r="C837" s="121"/>
      <c r="D837" s="120" t="s">
        <v>4</v>
      </c>
      <c r="E837" s="121"/>
      <c r="F837" s="120" t="s">
        <v>5</v>
      </c>
      <c r="G837" s="121"/>
      <c r="H837" s="120" t="s">
        <v>6</v>
      </c>
      <c r="I837" s="121"/>
      <c r="J837" s="117" t="s">
        <v>7</v>
      </c>
      <c r="K837" s="12"/>
    </row>
    <row r="838" spans="1:11" ht="15.75" thickBot="1" x14ac:dyDescent="0.25">
      <c r="A838" s="11"/>
      <c r="B838" s="13" t="s">
        <v>8</v>
      </c>
      <c r="C838" s="14" t="s">
        <v>9</v>
      </c>
      <c r="D838" s="13" t="s">
        <v>8</v>
      </c>
      <c r="E838" s="14" t="s">
        <v>9</v>
      </c>
      <c r="F838" s="13" t="s">
        <v>8</v>
      </c>
      <c r="G838" s="14" t="s">
        <v>10</v>
      </c>
      <c r="H838" s="13" t="s">
        <v>8</v>
      </c>
      <c r="I838" s="14" t="s">
        <v>10</v>
      </c>
      <c r="J838" s="118"/>
      <c r="K838" s="12"/>
    </row>
    <row r="839" spans="1:11" x14ac:dyDescent="0.2">
      <c r="A839" s="11" t="s">
        <v>12</v>
      </c>
      <c r="B839" s="15"/>
      <c r="C839" s="17"/>
      <c r="D839" s="15"/>
      <c r="E839" s="17"/>
      <c r="F839" s="15"/>
      <c r="G839" s="17"/>
      <c r="H839" s="15"/>
      <c r="I839" s="17"/>
      <c r="J839" s="18"/>
      <c r="K839" s="12"/>
    </row>
    <row r="840" spans="1:11" x14ac:dyDescent="0.2">
      <c r="A840" s="11" t="s">
        <v>12</v>
      </c>
      <c r="B840" s="8"/>
      <c r="C840" s="19" t="str">
        <f t="shared" ref="C840:C871" si="171">IF(B840&gt;0.005,C839+1,"")</f>
        <v/>
      </c>
      <c r="D840" s="8"/>
      <c r="E840" s="20"/>
      <c r="F840" s="8"/>
      <c r="G840" s="20"/>
      <c r="H840" s="8"/>
      <c r="I840" s="20"/>
      <c r="J840" s="21"/>
      <c r="K840" s="12"/>
    </row>
    <row r="841" spans="1:11" x14ac:dyDescent="0.2">
      <c r="A841" s="11" t="s">
        <v>12</v>
      </c>
      <c r="B841" s="8"/>
      <c r="C841" s="19" t="str">
        <f t="shared" si="171"/>
        <v/>
      </c>
      <c r="D841" s="8"/>
      <c r="E841" s="20"/>
      <c r="F841" s="8"/>
      <c r="G841" s="20"/>
      <c r="H841" s="8"/>
      <c r="I841" s="20"/>
      <c r="J841" s="21"/>
      <c r="K841" s="12"/>
    </row>
    <row r="842" spans="1:11" x14ac:dyDescent="0.2">
      <c r="A842" s="11" t="s">
        <v>12</v>
      </c>
      <c r="B842" s="8"/>
      <c r="C842" s="19" t="str">
        <f t="shared" si="171"/>
        <v/>
      </c>
      <c r="D842" s="8"/>
      <c r="E842" s="20"/>
      <c r="F842" s="8"/>
      <c r="G842" s="20"/>
      <c r="H842" s="8"/>
      <c r="I842" s="20"/>
      <c r="J842" s="21"/>
      <c r="K842" s="12"/>
    </row>
    <row r="843" spans="1:11" x14ac:dyDescent="0.2">
      <c r="A843" s="11" t="s">
        <v>12</v>
      </c>
      <c r="B843" s="8"/>
      <c r="C843" s="19" t="str">
        <f t="shared" si="171"/>
        <v/>
      </c>
      <c r="D843" s="8"/>
      <c r="E843" s="20"/>
      <c r="F843" s="8"/>
      <c r="G843" s="20"/>
      <c r="H843" s="8"/>
      <c r="I843" s="20"/>
      <c r="J843" s="21"/>
      <c r="K843" s="12"/>
    </row>
    <row r="844" spans="1:11" x14ac:dyDescent="0.2">
      <c r="A844" s="11" t="s">
        <v>12</v>
      </c>
      <c r="B844" s="8"/>
      <c r="C844" s="19" t="str">
        <f t="shared" si="171"/>
        <v/>
      </c>
      <c r="D844" s="8"/>
      <c r="E844" s="20"/>
      <c r="F844" s="8"/>
      <c r="G844" s="20"/>
      <c r="H844" s="8"/>
      <c r="I844" s="20"/>
      <c r="J844" s="21"/>
      <c r="K844" s="12"/>
    </row>
    <row r="845" spans="1:11" x14ac:dyDescent="0.2">
      <c r="A845" s="11" t="s">
        <v>12</v>
      </c>
      <c r="B845" s="8"/>
      <c r="C845" s="19" t="str">
        <f t="shared" si="171"/>
        <v/>
      </c>
      <c r="D845" s="8"/>
      <c r="E845" s="20"/>
      <c r="F845" s="8"/>
      <c r="G845" s="20"/>
      <c r="H845" s="8"/>
      <c r="I845" s="20"/>
      <c r="J845" s="21"/>
      <c r="K845" s="12"/>
    </row>
    <row r="846" spans="1:11" x14ac:dyDescent="0.2">
      <c r="A846" s="11" t="s">
        <v>12</v>
      </c>
      <c r="B846" s="8"/>
      <c r="C846" s="19" t="str">
        <f t="shared" si="171"/>
        <v/>
      </c>
      <c r="D846" s="8"/>
      <c r="E846" s="20"/>
      <c r="F846" s="8"/>
      <c r="G846" s="20"/>
      <c r="H846" s="8"/>
      <c r="I846" s="20"/>
      <c r="J846" s="21"/>
      <c r="K846" s="12"/>
    </row>
    <row r="847" spans="1:11" x14ac:dyDescent="0.2">
      <c r="A847" s="11" t="s">
        <v>12</v>
      </c>
      <c r="B847" s="8"/>
      <c r="C847" s="19" t="str">
        <f t="shared" si="171"/>
        <v/>
      </c>
      <c r="D847" s="8"/>
      <c r="E847" s="20"/>
      <c r="F847" s="8"/>
      <c r="G847" s="20"/>
      <c r="H847" s="8"/>
      <c r="I847" s="20"/>
      <c r="J847" s="21"/>
      <c r="K847" s="12"/>
    </row>
    <row r="848" spans="1:11" x14ac:dyDescent="0.2">
      <c r="A848" s="11" t="s">
        <v>12</v>
      </c>
      <c r="B848" s="8"/>
      <c r="C848" s="19" t="str">
        <f t="shared" si="171"/>
        <v/>
      </c>
      <c r="D848" s="8"/>
      <c r="E848" s="20"/>
      <c r="F848" s="8"/>
      <c r="G848" s="20"/>
      <c r="H848" s="8"/>
      <c r="I848" s="20"/>
      <c r="J848" s="21"/>
      <c r="K848" s="12"/>
    </row>
    <row r="849" spans="1:11" x14ac:dyDescent="0.2">
      <c r="A849" s="11" t="s">
        <v>12</v>
      </c>
      <c r="B849" s="8"/>
      <c r="C849" s="19" t="str">
        <f t="shared" si="171"/>
        <v/>
      </c>
      <c r="D849" s="8"/>
      <c r="E849" s="20"/>
      <c r="F849" s="8"/>
      <c r="G849" s="20"/>
      <c r="H849" s="8"/>
      <c r="I849" s="20"/>
      <c r="J849" s="21"/>
      <c r="K849" s="12"/>
    </row>
    <row r="850" spans="1:11" x14ac:dyDescent="0.2">
      <c r="A850" s="11" t="s">
        <v>12</v>
      </c>
      <c r="B850" s="8"/>
      <c r="C850" s="19" t="str">
        <f t="shared" si="171"/>
        <v/>
      </c>
      <c r="D850" s="8"/>
      <c r="E850" s="20"/>
      <c r="F850" s="8"/>
      <c r="G850" s="20"/>
      <c r="H850" s="8"/>
      <c r="I850" s="20"/>
      <c r="J850" s="21"/>
      <c r="K850" s="12"/>
    </row>
    <row r="851" spans="1:11" x14ac:dyDescent="0.2">
      <c r="A851" s="11" t="s">
        <v>12</v>
      </c>
      <c r="B851" s="8"/>
      <c r="C851" s="19" t="str">
        <f t="shared" si="171"/>
        <v/>
      </c>
      <c r="D851" s="8"/>
      <c r="E851" s="20"/>
      <c r="F851" s="8"/>
      <c r="G851" s="20"/>
      <c r="H851" s="8"/>
      <c r="I851" s="20"/>
      <c r="J851" s="21"/>
      <c r="K851" s="12"/>
    </row>
    <row r="852" spans="1:11" x14ac:dyDescent="0.2">
      <c r="A852" s="11" t="s">
        <v>12</v>
      </c>
      <c r="B852" s="8"/>
      <c r="C852" s="19" t="str">
        <f t="shared" si="171"/>
        <v/>
      </c>
      <c r="D852" s="8"/>
      <c r="E852" s="20"/>
      <c r="F852" s="8"/>
      <c r="G852" s="20"/>
      <c r="H852" s="8"/>
      <c r="I852" s="20"/>
      <c r="J852" s="21"/>
      <c r="K852" s="12"/>
    </row>
    <row r="853" spans="1:11" x14ac:dyDescent="0.2">
      <c r="A853" s="11" t="s">
        <v>12</v>
      </c>
      <c r="B853" s="8"/>
      <c r="C853" s="19" t="str">
        <f t="shared" si="171"/>
        <v/>
      </c>
      <c r="D853" s="8"/>
      <c r="E853" s="20"/>
      <c r="F853" s="8"/>
      <c r="G853" s="20"/>
      <c r="H853" s="8"/>
      <c r="I853" s="20"/>
      <c r="J853" s="21"/>
      <c r="K853" s="12"/>
    </row>
    <row r="854" spans="1:11" x14ac:dyDescent="0.2">
      <c r="A854" s="11" t="s">
        <v>12</v>
      </c>
      <c r="B854" s="8"/>
      <c r="C854" s="19" t="str">
        <f t="shared" si="171"/>
        <v/>
      </c>
      <c r="D854" s="8"/>
      <c r="E854" s="20"/>
      <c r="F854" s="8"/>
      <c r="G854" s="20"/>
      <c r="H854" s="8"/>
      <c r="I854" s="20"/>
      <c r="J854" s="21"/>
      <c r="K854" s="12"/>
    </row>
    <row r="855" spans="1:11" x14ac:dyDescent="0.2">
      <c r="A855" s="11" t="s">
        <v>12</v>
      </c>
      <c r="B855" s="8"/>
      <c r="C855" s="19" t="str">
        <f t="shared" si="171"/>
        <v/>
      </c>
      <c r="D855" s="8"/>
      <c r="E855" s="20"/>
      <c r="F855" s="8"/>
      <c r="G855" s="20"/>
      <c r="H855" s="8"/>
      <c r="I855" s="20"/>
      <c r="J855" s="21"/>
      <c r="K855" s="12"/>
    </row>
    <row r="856" spans="1:11" x14ac:dyDescent="0.2">
      <c r="A856" s="11" t="s">
        <v>12</v>
      </c>
      <c r="B856" s="8"/>
      <c r="C856" s="19" t="str">
        <f t="shared" si="171"/>
        <v/>
      </c>
      <c r="D856" s="8"/>
      <c r="E856" s="20"/>
      <c r="F856" s="8"/>
      <c r="G856" s="20"/>
      <c r="H856" s="8"/>
      <c r="I856" s="20"/>
      <c r="J856" s="21"/>
      <c r="K856" s="12"/>
    </row>
    <row r="857" spans="1:11" x14ac:dyDescent="0.2">
      <c r="A857" s="11" t="s">
        <v>12</v>
      </c>
      <c r="B857" s="8"/>
      <c r="C857" s="19" t="str">
        <f t="shared" si="171"/>
        <v/>
      </c>
      <c r="D857" s="8"/>
      <c r="E857" s="20"/>
      <c r="F857" s="8"/>
      <c r="G857" s="20"/>
      <c r="H857" s="8"/>
      <c r="I857" s="20"/>
      <c r="J857" s="21"/>
      <c r="K857" s="12"/>
    </row>
    <row r="858" spans="1:11" x14ac:dyDescent="0.2">
      <c r="A858" s="11" t="s">
        <v>12</v>
      </c>
      <c r="B858" s="8"/>
      <c r="C858" s="19" t="str">
        <f t="shared" si="171"/>
        <v/>
      </c>
      <c r="D858" s="8"/>
      <c r="E858" s="20"/>
      <c r="F858" s="8"/>
      <c r="G858" s="20"/>
      <c r="H858" s="8"/>
      <c r="I858" s="20"/>
      <c r="J858" s="21"/>
      <c r="K858" s="12"/>
    </row>
    <row r="859" spans="1:11" x14ac:dyDescent="0.2">
      <c r="A859" s="11" t="s">
        <v>12</v>
      </c>
      <c r="B859" s="8"/>
      <c r="C859" s="19" t="str">
        <f t="shared" si="171"/>
        <v/>
      </c>
      <c r="D859" s="8"/>
      <c r="E859" s="20"/>
      <c r="F859" s="8"/>
      <c r="G859" s="20"/>
      <c r="H859" s="8"/>
      <c r="I859" s="20"/>
      <c r="J859" s="21"/>
      <c r="K859" s="12"/>
    </row>
    <row r="860" spans="1:11" x14ac:dyDescent="0.2">
      <c r="A860" s="11" t="s">
        <v>12</v>
      </c>
      <c r="B860" s="8"/>
      <c r="C860" s="19" t="str">
        <f t="shared" si="171"/>
        <v/>
      </c>
      <c r="D860" s="8"/>
      <c r="E860" s="20"/>
      <c r="F860" s="8"/>
      <c r="G860" s="20"/>
      <c r="H860" s="8"/>
      <c r="I860" s="20"/>
      <c r="J860" s="21"/>
      <c r="K860" s="12"/>
    </row>
    <row r="861" spans="1:11" x14ac:dyDescent="0.2">
      <c r="A861" s="11" t="s">
        <v>12</v>
      </c>
      <c r="B861" s="8"/>
      <c r="C861" s="19" t="str">
        <f t="shared" si="171"/>
        <v/>
      </c>
      <c r="D861" s="8"/>
      <c r="E861" s="20"/>
      <c r="F861" s="8"/>
      <c r="G861" s="20"/>
      <c r="H861" s="8"/>
      <c r="I861" s="20"/>
      <c r="J861" s="21"/>
      <c r="K861" s="12"/>
    </row>
    <row r="862" spans="1:11" x14ac:dyDescent="0.2">
      <c r="A862" s="11" t="s">
        <v>12</v>
      </c>
      <c r="B862" s="8"/>
      <c r="C862" s="19" t="str">
        <f t="shared" si="171"/>
        <v/>
      </c>
      <c r="D862" s="8"/>
      <c r="E862" s="20"/>
      <c r="F862" s="8"/>
      <c r="G862" s="20"/>
      <c r="H862" s="8"/>
      <c r="I862" s="20"/>
      <c r="J862" s="21"/>
      <c r="K862" s="12"/>
    </row>
    <row r="863" spans="1:11" x14ac:dyDescent="0.2">
      <c r="A863" s="11" t="s">
        <v>12</v>
      </c>
      <c r="B863" s="8"/>
      <c r="C863" s="19" t="str">
        <f t="shared" si="171"/>
        <v/>
      </c>
      <c r="D863" s="8"/>
      <c r="E863" s="20"/>
      <c r="F863" s="8"/>
      <c r="G863" s="20"/>
      <c r="H863" s="8"/>
      <c r="I863" s="20"/>
      <c r="J863" s="21"/>
      <c r="K863" s="12"/>
    </row>
    <row r="864" spans="1:11" x14ac:dyDescent="0.2">
      <c r="A864" s="11" t="s">
        <v>12</v>
      </c>
      <c r="B864" s="8"/>
      <c r="C864" s="19" t="str">
        <f t="shared" si="171"/>
        <v/>
      </c>
      <c r="D864" s="8"/>
      <c r="E864" s="20"/>
      <c r="F864" s="8"/>
      <c r="G864" s="20"/>
      <c r="H864" s="8"/>
      <c r="I864" s="20"/>
      <c r="J864" s="21"/>
      <c r="K864" s="12"/>
    </row>
    <row r="865" spans="1:11" x14ac:dyDescent="0.2">
      <c r="A865" s="11" t="s">
        <v>12</v>
      </c>
      <c r="B865" s="8"/>
      <c r="C865" s="19" t="str">
        <f t="shared" si="171"/>
        <v/>
      </c>
      <c r="D865" s="8"/>
      <c r="E865" s="20"/>
      <c r="F865" s="8"/>
      <c r="G865" s="20"/>
      <c r="H865" s="8"/>
      <c r="I865" s="20"/>
      <c r="J865" s="21"/>
      <c r="K865" s="12"/>
    </row>
    <row r="866" spans="1:11" x14ac:dyDescent="0.2">
      <c r="A866" s="11" t="s">
        <v>12</v>
      </c>
      <c r="B866" s="8"/>
      <c r="C866" s="19" t="str">
        <f t="shared" si="171"/>
        <v/>
      </c>
      <c r="D866" s="8"/>
      <c r="E866" s="20"/>
      <c r="F866" s="8"/>
      <c r="G866" s="20"/>
      <c r="H866" s="8"/>
      <c r="I866" s="20"/>
      <c r="J866" s="21"/>
      <c r="K866" s="12"/>
    </row>
    <row r="867" spans="1:11" x14ac:dyDescent="0.2">
      <c r="A867" s="11" t="s">
        <v>12</v>
      </c>
      <c r="B867" s="8"/>
      <c r="C867" s="19" t="str">
        <f t="shared" si="171"/>
        <v/>
      </c>
      <c r="D867" s="8"/>
      <c r="E867" s="20"/>
      <c r="F867" s="8"/>
      <c r="G867" s="20"/>
      <c r="H867" s="8"/>
      <c r="I867" s="20"/>
      <c r="J867" s="21"/>
      <c r="K867" s="12"/>
    </row>
    <row r="868" spans="1:11" x14ac:dyDescent="0.2">
      <c r="A868" s="11" t="s">
        <v>12</v>
      </c>
      <c r="B868" s="8"/>
      <c r="C868" s="19" t="str">
        <f t="shared" si="171"/>
        <v/>
      </c>
      <c r="D868" s="8"/>
      <c r="E868" s="20"/>
      <c r="F868" s="8"/>
      <c r="G868" s="20"/>
      <c r="H868" s="8"/>
      <c r="I868" s="20"/>
      <c r="J868" s="21"/>
      <c r="K868" s="12"/>
    </row>
    <row r="869" spans="1:11" x14ac:dyDescent="0.2">
      <c r="A869" s="11" t="s">
        <v>12</v>
      </c>
      <c r="B869" s="8"/>
      <c r="C869" s="19" t="str">
        <f t="shared" si="171"/>
        <v/>
      </c>
      <c r="D869" s="8"/>
      <c r="E869" s="20"/>
      <c r="F869" s="8"/>
      <c r="G869" s="20"/>
      <c r="H869" s="8"/>
      <c r="I869" s="20"/>
      <c r="J869" s="21"/>
      <c r="K869" s="12"/>
    </row>
    <row r="870" spans="1:11" x14ac:dyDescent="0.2">
      <c r="A870" s="11" t="s">
        <v>12</v>
      </c>
      <c r="B870" s="8"/>
      <c r="C870" s="19" t="str">
        <f t="shared" si="171"/>
        <v/>
      </c>
      <c r="D870" s="8"/>
      <c r="E870" s="20"/>
      <c r="F870" s="8"/>
      <c r="G870" s="20"/>
      <c r="H870" s="8"/>
      <c r="I870" s="20"/>
      <c r="J870" s="21"/>
      <c r="K870" s="12"/>
    </row>
    <row r="871" spans="1:11" ht="15.75" thickBot="1" x14ac:dyDescent="0.25">
      <c r="A871" s="11" t="s">
        <v>12</v>
      </c>
      <c r="B871" s="22"/>
      <c r="C871" s="14" t="str">
        <f t="shared" si="171"/>
        <v/>
      </c>
      <c r="D871" s="22"/>
      <c r="E871" s="23"/>
      <c r="F871" s="22"/>
      <c r="G871" s="23"/>
      <c r="H871" s="22"/>
      <c r="I871" s="23"/>
      <c r="J871" s="24"/>
      <c r="K871" s="12"/>
    </row>
    <row r="872" spans="1:11" x14ac:dyDescent="0.2">
      <c r="A872" s="11"/>
      <c r="B872" s="106">
        <f>SUMIF(A839:A871,$O$6,B839:B871)</f>
        <v>0</v>
      </c>
      <c r="C872" s="25"/>
      <c r="D872" s="25"/>
      <c r="E872" s="25"/>
      <c r="F872" s="25"/>
      <c r="G872" s="25"/>
      <c r="H872" s="25"/>
      <c r="I872" s="25"/>
      <c r="J872" s="25"/>
      <c r="K872" s="12"/>
    </row>
    <row r="873" spans="1:11" ht="15.75" thickBot="1" x14ac:dyDescent="0.25">
      <c r="A873" s="11"/>
      <c r="B873" s="107"/>
      <c r="C873" s="25"/>
      <c r="D873" s="25"/>
      <c r="E873" s="25"/>
      <c r="F873" s="25"/>
      <c r="G873" s="25"/>
      <c r="H873" s="25"/>
      <c r="I873" s="25"/>
      <c r="J873" s="25"/>
      <c r="K873" s="12"/>
    </row>
    <row r="874" spans="1:11" ht="15.75" thickBot="1" x14ac:dyDescent="0.25">
      <c r="A874" s="11"/>
      <c r="B874" s="25"/>
      <c r="C874" s="25"/>
      <c r="D874" s="25"/>
      <c r="E874" s="25"/>
      <c r="F874" s="25"/>
      <c r="G874" s="25"/>
      <c r="H874" s="25"/>
      <c r="I874" s="25"/>
      <c r="J874" s="25"/>
      <c r="K874" s="12"/>
    </row>
    <row r="875" spans="1:11" ht="15.75" thickBot="1" x14ac:dyDescent="0.25">
      <c r="A875" s="11"/>
      <c r="B875" s="25"/>
      <c r="C875" s="25"/>
      <c r="D875" s="25"/>
      <c r="E875" s="25"/>
      <c r="F875" s="25"/>
      <c r="G875" s="25"/>
      <c r="H875" s="108" t="s">
        <v>20</v>
      </c>
      <c r="I875" s="115"/>
      <c r="J875" s="26"/>
      <c r="K875" s="12"/>
    </row>
    <row r="876" spans="1:11" ht="15.75" thickBot="1" x14ac:dyDescent="0.25">
      <c r="A876" s="11"/>
      <c r="B876" s="27" t="s">
        <v>3</v>
      </c>
      <c r="C876" s="27" t="s">
        <v>5</v>
      </c>
      <c r="D876" s="27" t="s">
        <v>21</v>
      </c>
      <c r="E876" s="27" t="s">
        <v>22</v>
      </c>
      <c r="F876" s="27" t="s">
        <v>23</v>
      </c>
      <c r="G876" s="25"/>
      <c r="H876" s="28" t="s">
        <v>24</v>
      </c>
      <c r="I876" s="77">
        <f t="shared" ref="I876:I925" si="172">I832</f>
        <v>19573.96</v>
      </c>
      <c r="J876" s="28"/>
      <c r="K876" s="12"/>
    </row>
    <row r="877" spans="1:11" ht="15.75" thickBot="1" x14ac:dyDescent="0.25">
      <c r="A877" s="11"/>
      <c r="B877" s="29">
        <f t="shared" ref="B877:B926" si="173">B872</f>
        <v>0</v>
      </c>
      <c r="C877" s="27">
        <f t="shared" ref="C877" si="174">SUM(F839:F871)</f>
        <v>0</v>
      </c>
      <c r="D877" s="27">
        <f t="shared" ref="D877" si="175">B877+C877</f>
        <v>0</v>
      </c>
      <c r="E877" s="27">
        <f t="shared" ref="E877" si="176">SUM(H839:H871)</f>
        <v>0</v>
      </c>
      <c r="F877" s="30">
        <f t="shared" ref="F877" si="177">D877-E877</f>
        <v>0</v>
      </c>
      <c r="G877" s="25"/>
      <c r="H877" s="31" t="s">
        <v>25</v>
      </c>
      <c r="I877" s="31">
        <f t="shared" ref="I877" si="178">F879</f>
        <v>0</v>
      </c>
      <c r="J877" s="31"/>
      <c r="K877" s="12"/>
    </row>
    <row r="878" spans="1:11" ht="15.75" thickBot="1" x14ac:dyDescent="0.25">
      <c r="A878" s="11"/>
      <c r="B878" s="27" t="s">
        <v>26</v>
      </c>
      <c r="C878" s="27" t="s">
        <v>27</v>
      </c>
      <c r="D878" s="27" t="s">
        <v>28</v>
      </c>
      <c r="E878" s="27" t="s">
        <v>29</v>
      </c>
      <c r="F878" s="27" t="s">
        <v>25</v>
      </c>
      <c r="G878" s="25"/>
      <c r="H878" s="31" t="s">
        <v>30</v>
      </c>
      <c r="I878" s="31">
        <f t="shared" ref="I878:I927" si="179">I876+I877</f>
        <v>19573.96</v>
      </c>
      <c r="J878" s="31"/>
      <c r="K878" s="12"/>
    </row>
    <row r="879" spans="1:11" ht="15.75" thickBot="1" x14ac:dyDescent="0.25">
      <c r="A879" s="11"/>
      <c r="B879" s="29">
        <f t="shared" ref="B879" si="180">F877</f>
        <v>0</v>
      </c>
      <c r="C879" s="32"/>
      <c r="D879" s="32"/>
      <c r="E879" s="32"/>
      <c r="F879" s="30">
        <f t="shared" ref="F879" si="181">B879-(C879+D879+E879)</f>
        <v>0</v>
      </c>
      <c r="G879" s="25"/>
      <c r="H879" s="31" t="s">
        <v>31</v>
      </c>
      <c r="I879" s="33"/>
      <c r="J879" s="33"/>
      <c r="K879" s="12"/>
    </row>
    <row r="880" spans="1:11" ht="15.75" thickBot="1" x14ac:dyDescent="0.25">
      <c r="A880" s="11"/>
      <c r="B880" s="25"/>
      <c r="C880" s="25"/>
      <c r="D880" s="25"/>
      <c r="E880" s="25"/>
      <c r="F880" s="25"/>
      <c r="G880" s="25"/>
      <c r="H880" s="34" t="s">
        <v>32</v>
      </c>
      <c r="I880" s="34">
        <f t="shared" ref="I880:I929" si="182">I878-I879</f>
        <v>19573.96</v>
      </c>
      <c r="J880" s="35"/>
      <c r="K880" s="12"/>
    </row>
    <row r="881" spans="1:11" ht="15.75" thickBot="1" x14ac:dyDescent="0.25">
      <c r="A881" s="11"/>
      <c r="B881" s="25"/>
      <c r="C881" s="25"/>
      <c r="D881" s="25"/>
      <c r="E881" s="25"/>
      <c r="F881" s="25"/>
      <c r="G881" s="25"/>
      <c r="H881" s="27" t="s">
        <v>33</v>
      </c>
      <c r="I881" s="36">
        <f t="shared" ref="I881:I930" si="183">I880</f>
        <v>19573.96</v>
      </c>
      <c r="J881" s="25"/>
      <c r="K881" s="12"/>
    </row>
    <row r="882" spans="1:11" ht="15.75" thickBot="1" x14ac:dyDescent="0.25">
      <c r="A882" s="37"/>
      <c r="B882" s="38"/>
      <c r="C882" s="38"/>
      <c r="D882" s="38"/>
      <c r="E882" s="38"/>
      <c r="F882" s="38"/>
      <c r="G882" s="38"/>
      <c r="H882" s="38"/>
      <c r="I882" s="38"/>
      <c r="J882" s="38"/>
      <c r="K882" s="30"/>
    </row>
    <row r="883" spans="1:11" ht="15.75" thickBot="1" x14ac:dyDescent="0.25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</row>
    <row r="884" spans="1:11" ht="15.75" thickBot="1" x14ac:dyDescent="0.25">
      <c r="A884" s="4"/>
      <c r="B884" s="5"/>
      <c r="C884" s="5"/>
      <c r="D884" s="5"/>
      <c r="E884" s="5"/>
      <c r="F884" s="5"/>
      <c r="G884" s="5"/>
      <c r="H884" s="5"/>
      <c r="I884" s="5" t="s">
        <v>0</v>
      </c>
      <c r="J884" s="6" t="s">
        <v>181</v>
      </c>
      <c r="K884" s="7"/>
    </row>
    <row r="885" spans="1:11" ht="15.75" thickBot="1" x14ac:dyDescent="0.25">
      <c r="A885" s="8">
        <v>19</v>
      </c>
      <c r="B885" s="9"/>
      <c r="C885" s="9"/>
      <c r="D885" s="9"/>
      <c r="E885" s="9"/>
      <c r="F885" s="9"/>
      <c r="G885" s="9"/>
      <c r="H885" s="9"/>
      <c r="I885" s="9" t="s">
        <v>2</v>
      </c>
      <c r="J885" s="10">
        <v>44246</v>
      </c>
      <c r="K885" s="7"/>
    </row>
    <row r="886" spans="1:11" x14ac:dyDescent="0.2">
      <c r="A886" s="11"/>
      <c r="B886" s="120" t="s">
        <v>3</v>
      </c>
      <c r="C886" s="121"/>
      <c r="D886" s="120" t="s">
        <v>4</v>
      </c>
      <c r="E886" s="121"/>
      <c r="F886" s="120" t="s">
        <v>5</v>
      </c>
      <c r="G886" s="121"/>
      <c r="H886" s="120" t="s">
        <v>6</v>
      </c>
      <c r="I886" s="121"/>
      <c r="J886" s="117" t="s">
        <v>7</v>
      </c>
      <c r="K886" s="12"/>
    </row>
    <row r="887" spans="1:11" ht="15.75" thickBot="1" x14ac:dyDescent="0.25">
      <c r="A887" s="11"/>
      <c r="B887" s="13" t="s">
        <v>8</v>
      </c>
      <c r="C887" s="14" t="s">
        <v>9</v>
      </c>
      <c r="D887" s="13" t="s">
        <v>8</v>
      </c>
      <c r="E887" s="14" t="s">
        <v>9</v>
      </c>
      <c r="F887" s="13" t="s">
        <v>8</v>
      </c>
      <c r="G887" s="14" t="s">
        <v>10</v>
      </c>
      <c r="H887" s="13" t="s">
        <v>8</v>
      </c>
      <c r="I887" s="14" t="s">
        <v>10</v>
      </c>
      <c r="J887" s="118"/>
      <c r="K887" s="12"/>
    </row>
    <row r="888" spans="1:11" x14ac:dyDescent="0.2">
      <c r="A888" s="11" t="s">
        <v>12</v>
      </c>
      <c r="B888" s="15"/>
      <c r="C888" s="17"/>
      <c r="D888" s="15"/>
      <c r="E888" s="17"/>
      <c r="F888" s="15"/>
      <c r="G888" s="17"/>
      <c r="H888" s="15"/>
      <c r="I888" s="17"/>
      <c r="J888" s="18"/>
      <c r="K888" s="12"/>
    </row>
    <row r="889" spans="1:11" x14ac:dyDescent="0.2">
      <c r="A889" s="11" t="s">
        <v>12</v>
      </c>
      <c r="B889" s="8"/>
      <c r="C889" s="19" t="str">
        <f t="shared" ref="C889:C920" si="184">IF(B889&gt;0.005,C888+1,"")</f>
        <v/>
      </c>
      <c r="D889" s="8"/>
      <c r="E889" s="20"/>
      <c r="F889" s="8"/>
      <c r="G889" s="20"/>
      <c r="H889" s="8"/>
      <c r="I889" s="20"/>
      <c r="J889" s="21"/>
      <c r="K889" s="12"/>
    </row>
    <row r="890" spans="1:11" x14ac:dyDescent="0.2">
      <c r="A890" s="11" t="s">
        <v>12</v>
      </c>
      <c r="B890" s="8"/>
      <c r="C890" s="19" t="str">
        <f t="shared" si="184"/>
        <v/>
      </c>
      <c r="D890" s="8"/>
      <c r="E890" s="20"/>
      <c r="F890" s="8"/>
      <c r="G890" s="20"/>
      <c r="H890" s="8"/>
      <c r="I890" s="20"/>
      <c r="J890" s="21"/>
      <c r="K890" s="12"/>
    </row>
    <row r="891" spans="1:11" x14ac:dyDescent="0.2">
      <c r="A891" s="11" t="s">
        <v>12</v>
      </c>
      <c r="B891" s="8"/>
      <c r="C891" s="19" t="str">
        <f t="shared" si="184"/>
        <v/>
      </c>
      <c r="D891" s="8"/>
      <c r="E891" s="20"/>
      <c r="F891" s="8"/>
      <c r="G891" s="20"/>
      <c r="H891" s="8"/>
      <c r="I891" s="20"/>
      <c r="J891" s="21"/>
      <c r="K891" s="12"/>
    </row>
    <row r="892" spans="1:11" x14ac:dyDescent="0.2">
      <c r="A892" s="11" t="s">
        <v>12</v>
      </c>
      <c r="B892" s="8"/>
      <c r="C892" s="19" t="str">
        <f t="shared" si="184"/>
        <v/>
      </c>
      <c r="D892" s="8"/>
      <c r="E892" s="20"/>
      <c r="F892" s="8"/>
      <c r="G892" s="20"/>
      <c r="H892" s="8"/>
      <c r="I892" s="20"/>
      <c r="J892" s="21"/>
      <c r="K892" s="12"/>
    </row>
    <row r="893" spans="1:11" x14ac:dyDescent="0.2">
      <c r="A893" s="11" t="s">
        <v>12</v>
      </c>
      <c r="B893" s="8"/>
      <c r="C893" s="19" t="str">
        <f t="shared" si="184"/>
        <v/>
      </c>
      <c r="D893" s="8"/>
      <c r="E893" s="20"/>
      <c r="F893" s="8"/>
      <c r="G893" s="20"/>
      <c r="H893" s="8"/>
      <c r="I893" s="20"/>
      <c r="J893" s="21"/>
      <c r="K893" s="12"/>
    </row>
    <row r="894" spans="1:11" x14ac:dyDescent="0.2">
      <c r="A894" s="11" t="s">
        <v>12</v>
      </c>
      <c r="B894" s="8"/>
      <c r="C894" s="19" t="str">
        <f t="shared" si="184"/>
        <v/>
      </c>
      <c r="D894" s="8"/>
      <c r="E894" s="20"/>
      <c r="F894" s="8"/>
      <c r="G894" s="20"/>
      <c r="H894" s="8"/>
      <c r="I894" s="20"/>
      <c r="J894" s="21"/>
      <c r="K894" s="12"/>
    </row>
    <row r="895" spans="1:11" x14ac:dyDescent="0.2">
      <c r="A895" s="11" t="s">
        <v>12</v>
      </c>
      <c r="B895" s="8"/>
      <c r="C895" s="19" t="str">
        <f t="shared" si="184"/>
        <v/>
      </c>
      <c r="D895" s="8"/>
      <c r="E895" s="20"/>
      <c r="F895" s="8"/>
      <c r="G895" s="20"/>
      <c r="H895" s="8"/>
      <c r="I895" s="20"/>
      <c r="J895" s="21"/>
      <c r="K895" s="12"/>
    </row>
    <row r="896" spans="1:11" x14ac:dyDescent="0.2">
      <c r="A896" s="11" t="s">
        <v>12</v>
      </c>
      <c r="B896" s="8"/>
      <c r="C896" s="19" t="str">
        <f t="shared" si="184"/>
        <v/>
      </c>
      <c r="D896" s="8"/>
      <c r="E896" s="20"/>
      <c r="F896" s="8"/>
      <c r="G896" s="20"/>
      <c r="H896" s="8"/>
      <c r="I896" s="20"/>
      <c r="J896" s="21"/>
      <c r="K896" s="12"/>
    </row>
    <row r="897" spans="1:11" x14ac:dyDescent="0.2">
      <c r="A897" s="11" t="s">
        <v>12</v>
      </c>
      <c r="B897" s="8"/>
      <c r="C897" s="19" t="str">
        <f t="shared" si="184"/>
        <v/>
      </c>
      <c r="D897" s="8"/>
      <c r="E897" s="20"/>
      <c r="F897" s="8"/>
      <c r="G897" s="20"/>
      <c r="H897" s="8"/>
      <c r="I897" s="20"/>
      <c r="J897" s="21"/>
      <c r="K897" s="12"/>
    </row>
    <row r="898" spans="1:11" x14ac:dyDescent="0.2">
      <c r="A898" s="11" t="s">
        <v>12</v>
      </c>
      <c r="B898" s="8"/>
      <c r="C898" s="19" t="str">
        <f t="shared" si="184"/>
        <v/>
      </c>
      <c r="D898" s="8"/>
      <c r="E898" s="20"/>
      <c r="F898" s="8"/>
      <c r="G898" s="20"/>
      <c r="H898" s="8"/>
      <c r="I898" s="20"/>
      <c r="J898" s="21"/>
      <c r="K898" s="12"/>
    </row>
    <row r="899" spans="1:11" x14ac:dyDescent="0.2">
      <c r="A899" s="11" t="s">
        <v>12</v>
      </c>
      <c r="B899" s="8"/>
      <c r="C899" s="19" t="str">
        <f t="shared" si="184"/>
        <v/>
      </c>
      <c r="D899" s="8"/>
      <c r="E899" s="20"/>
      <c r="F899" s="8"/>
      <c r="G899" s="20"/>
      <c r="H899" s="8"/>
      <c r="I899" s="20"/>
      <c r="J899" s="21"/>
      <c r="K899" s="12"/>
    </row>
    <row r="900" spans="1:11" x14ac:dyDescent="0.2">
      <c r="A900" s="11" t="s">
        <v>12</v>
      </c>
      <c r="B900" s="8"/>
      <c r="C900" s="19" t="str">
        <f t="shared" si="184"/>
        <v/>
      </c>
      <c r="D900" s="8"/>
      <c r="E900" s="20"/>
      <c r="F900" s="8"/>
      <c r="G900" s="20"/>
      <c r="H900" s="8"/>
      <c r="I900" s="20"/>
      <c r="J900" s="21"/>
      <c r="K900" s="12"/>
    </row>
    <row r="901" spans="1:11" x14ac:dyDescent="0.2">
      <c r="A901" s="11" t="s">
        <v>12</v>
      </c>
      <c r="B901" s="8"/>
      <c r="C901" s="19" t="str">
        <f t="shared" si="184"/>
        <v/>
      </c>
      <c r="D901" s="8"/>
      <c r="E901" s="20"/>
      <c r="F901" s="8"/>
      <c r="G901" s="20"/>
      <c r="H901" s="8"/>
      <c r="I901" s="20"/>
      <c r="J901" s="21"/>
      <c r="K901" s="12"/>
    </row>
    <row r="902" spans="1:11" x14ac:dyDescent="0.2">
      <c r="A902" s="11" t="s">
        <v>12</v>
      </c>
      <c r="B902" s="8"/>
      <c r="C902" s="19" t="str">
        <f t="shared" si="184"/>
        <v/>
      </c>
      <c r="D902" s="8"/>
      <c r="E902" s="20"/>
      <c r="F902" s="8"/>
      <c r="G902" s="20"/>
      <c r="H902" s="8"/>
      <c r="I902" s="20"/>
      <c r="J902" s="21"/>
      <c r="K902" s="12"/>
    </row>
    <row r="903" spans="1:11" x14ac:dyDescent="0.2">
      <c r="A903" s="11" t="s">
        <v>12</v>
      </c>
      <c r="B903" s="8"/>
      <c r="C903" s="19" t="str">
        <f t="shared" si="184"/>
        <v/>
      </c>
      <c r="D903" s="8"/>
      <c r="E903" s="20"/>
      <c r="F903" s="8"/>
      <c r="G903" s="20"/>
      <c r="H903" s="8"/>
      <c r="I903" s="20"/>
      <c r="J903" s="21"/>
      <c r="K903" s="12"/>
    </row>
    <row r="904" spans="1:11" x14ac:dyDescent="0.2">
      <c r="A904" s="11" t="s">
        <v>12</v>
      </c>
      <c r="B904" s="8"/>
      <c r="C904" s="19" t="str">
        <f t="shared" si="184"/>
        <v/>
      </c>
      <c r="D904" s="8"/>
      <c r="E904" s="20"/>
      <c r="F904" s="8"/>
      <c r="G904" s="20"/>
      <c r="H904" s="8"/>
      <c r="I904" s="20"/>
      <c r="J904" s="21"/>
      <c r="K904" s="12"/>
    </row>
    <row r="905" spans="1:11" x14ac:dyDescent="0.2">
      <c r="A905" s="11" t="s">
        <v>12</v>
      </c>
      <c r="B905" s="8"/>
      <c r="C905" s="19" t="str">
        <f t="shared" si="184"/>
        <v/>
      </c>
      <c r="D905" s="8"/>
      <c r="E905" s="20"/>
      <c r="F905" s="8"/>
      <c r="G905" s="20"/>
      <c r="H905" s="8"/>
      <c r="I905" s="20"/>
      <c r="J905" s="21"/>
      <c r="K905" s="12"/>
    </row>
    <row r="906" spans="1:11" x14ac:dyDescent="0.2">
      <c r="A906" s="11" t="s">
        <v>12</v>
      </c>
      <c r="B906" s="8"/>
      <c r="C906" s="19" t="str">
        <f t="shared" si="184"/>
        <v/>
      </c>
      <c r="D906" s="8"/>
      <c r="E906" s="20"/>
      <c r="F906" s="8"/>
      <c r="G906" s="20"/>
      <c r="H906" s="8"/>
      <c r="I906" s="20"/>
      <c r="J906" s="21"/>
      <c r="K906" s="12"/>
    </row>
    <row r="907" spans="1:11" x14ac:dyDescent="0.2">
      <c r="A907" s="11" t="s">
        <v>12</v>
      </c>
      <c r="B907" s="8"/>
      <c r="C907" s="19" t="str">
        <f t="shared" si="184"/>
        <v/>
      </c>
      <c r="D907" s="8"/>
      <c r="E907" s="20"/>
      <c r="F907" s="8"/>
      <c r="G907" s="20"/>
      <c r="H907" s="8"/>
      <c r="I907" s="20"/>
      <c r="J907" s="21"/>
      <c r="K907" s="12"/>
    </row>
    <row r="908" spans="1:11" x14ac:dyDescent="0.2">
      <c r="A908" s="11" t="s">
        <v>12</v>
      </c>
      <c r="B908" s="8"/>
      <c r="C908" s="19" t="str">
        <f t="shared" si="184"/>
        <v/>
      </c>
      <c r="D908" s="8"/>
      <c r="E908" s="20"/>
      <c r="F908" s="8"/>
      <c r="G908" s="20"/>
      <c r="H908" s="8"/>
      <c r="I908" s="20"/>
      <c r="J908" s="21"/>
      <c r="K908" s="12"/>
    </row>
    <row r="909" spans="1:11" x14ac:dyDescent="0.2">
      <c r="A909" s="11" t="s">
        <v>12</v>
      </c>
      <c r="B909" s="8"/>
      <c r="C909" s="19" t="str">
        <f t="shared" si="184"/>
        <v/>
      </c>
      <c r="D909" s="8"/>
      <c r="E909" s="20"/>
      <c r="F909" s="8"/>
      <c r="G909" s="20"/>
      <c r="H909" s="8"/>
      <c r="I909" s="20"/>
      <c r="J909" s="21"/>
      <c r="K909" s="12"/>
    </row>
    <row r="910" spans="1:11" x14ac:dyDescent="0.2">
      <c r="A910" s="11" t="s">
        <v>12</v>
      </c>
      <c r="B910" s="8"/>
      <c r="C910" s="19" t="str">
        <f t="shared" si="184"/>
        <v/>
      </c>
      <c r="D910" s="8"/>
      <c r="E910" s="20"/>
      <c r="F910" s="8"/>
      <c r="G910" s="20"/>
      <c r="H910" s="8"/>
      <c r="I910" s="20"/>
      <c r="J910" s="21"/>
      <c r="K910" s="12"/>
    </row>
    <row r="911" spans="1:11" x14ac:dyDescent="0.2">
      <c r="A911" s="11" t="s">
        <v>12</v>
      </c>
      <c r="B911" s="8"/>
      <c r="C911" s="19" t="str">
        <f t="shared" si="184"/>
        <v/>
      </c>
      <c r="D911" s="8"/>
      <c r="E911" s="20"/>
      <c r="F911" s="8"/>
      <c r="G911" s="20"/>
      <c r="H911" s="8"/>
      <c r="I911" s="20"/>
      <c r="J911" s="21"/>
      <c r="K911" s="12"/>
    </row>
    <row r="912" spans="1:11" x14ac:dyDescent="0.2">
      <c r="A912" s="11" t="s">
        <v>12</v>
      </c>
      <c r="B912" s="8"/>
      <c r="C912" s="19" t="str">
        <f t="shared" si="184"/>
        <v/>
      </c>
      <c r="D912" s="8"/>
      <c r="E912" s="20"/>
      <c r="F912" s="8"/>
      <c r="G912" s="20"/>
      <c r="H912" s="8"/>
      <c r="I912" s="20"/>
      <c r="J912" s="21"/>
      <c r="K912" s="12"/>
    </row>
    <row r="913" spans="1:11" x14ac:dyDescent="0.2">
      <c r="A913" s="11" t="s">
        <v>12</v>
      </c>
      <c r="B913" s="8"/>
      <c r="C913" s="19" t="str">
        <f t="shared" si="184"/>
        <v/>
      </c>
      <c r="D913" s="8"/>
      <c r="E913" s="20"/>
      <c r="F913" s="8"/>
      <c r="G913" s="20"/>
      <c r="H913" s="8"/>
      <c r="I913" s="20"/>
      <c r="J913" s="21"/>
      <c r="K913" s="12"/>
    </row>
    <row r="914" spans="1:11" x14ac:dyDescent="0.2">
      <c r="A914" s="11" t="s">
        <v>12</v>
      </c>
      <c r="B914" s="8"/>
      <c r="C914" s="19" t="str">
        <f t="shared" si="184"/>
        <v/>
      </c>
      <c r="D914" s="8"/>
      <c r="E914" s="20"/>
      <c r="F914" s="8"/>
      <c r="G914" s="20"/>
      <c r="H914" s="8"/>
      <c r="I914" s="20"/>
      <c r="J914" s="21"/>
      <c r="K914" s="12"/>
    </row>
    <row r="915" spans="1:11" x14ac:dyDescent="0.2">
      <c r="A915" s="11" t="s">
        <v>12</v>
      </c>
      <c r="B915" s="8"/>
      <c r="C915" s="19" t="str">
        <f t="shared" si="184"/>
        <v/>
      </c>
      <c r="D915" s="8"/>
      <c r="E915" s="20"/>
      <c r="F915" s="8"/>
      <c r="G915" s="20"/>
      <c r="H915" s="8"/>
      <c r="I915" s="20"/>
      <c r="J915" s="21"/>
      <c r="K915" s="12"/>
    </row>
    <row r="916" spans="1:11" x14ac:dyDescent="0.2">
      <c r="A916" s="11" t="s">
        <v>12</v>
      </c>
      <c r="B916" s="8"/>
      <c r="C916" s="19" t="str">
        <f t="shared" si="184"/>
        <v/>
      </c>
      <c r="D916" s="8"/>
      <c r="E916" s="20"/>
      <c r="F916" s="8"/>
      <c r="G916" s="20"/>
      <c r="H916" s="8"/>
      <c r="I916" s="20"/>
      <c r="J916" s="21"/>
      <c r="K916" s="12"/>
    </row>
    <row r="917" spans="1:11" x14ac:dyDescent="0.2">
      <c r="A917" s="11" t="s">
        <v>12</v>
      </c>
      <c r="B917" s="8"/>
      <c r="C917" s="19" t="str">
        <f t="shared" si="184"/>
        <v/>
      </c>
      <c r="D917" s="8"/>
      <c r="E917" s="20"/>
      <c r="F917" s="8"/>
      <c r="G917" s="20"/>
      <c r="H917" s="8"/>
      <c r="I917" s="20"/>
      <c r="J917" s="21"/>
      <c r="K917" s="12"/>
    </row>
    <row r="918" spans="1:11" x14ac:dyDescent="0.2">
      <c r="A918" s="11" t="s">
        <v>12</v>
      </c>
      <c r="B918" s="8"/>
      <c r="C918" s="19" t="str">
        <f t="shared" si="184"/>
        <v/>
      </c>
      <c r="D918" s="8"/>
      <c r="E918" s="20"/>
      <c r="F918" s="8"/>
      <c r="G918" s="20"/>
      <c r="H918" s="8"/>
      <c r="I918" s="20"/>
      <c r="J918" s="21"/>
      <c r="K918" s="12"/>
    </row>
    <row r="919" spans="1:11" x14ac:dyDescent="0.2">
      <c r="A919" s="11" t="s">
        <v>12</v>
      </c>
      <c r="B919" s="8"/>
      <c r="C919" s="19" t="str">
        <f t="shared" si="184"/>
        <v/>
      </c>
      <c r="D919" s="8"/>
      <c r="E919" s="20"/>
      <c r="F919" s="8"/>
      <c r="G919" s="20"/>
      <c r="H919" s="8"/>
      <c r="I919" s="20"/>
      <c r="J919" s="21"/>
      <c r="K919" s="12"/>
    </row>
    <row r="920" spans="1:11" ht="15.75" thickBot="1" x14ac:dyDescent="0.25">
      <c r="A920" s="11" t="s">
        <v>12</v>
      </c>
      <c r="B920" s="22"/>
      <c r="C920" s="14" t="str">
        <f t="shared" si="184"/>
        <v/>
      </c>
      <c r="D920" s="22"/>
      <c r="E920" s="23"/>
      <c r="F920" s="22"/>
      <c r="G920" s="23"/>
      <c r="H920" s="22"/>
      <c r="I920" s="23"/>
      <c r="J920" s="24"/>
      <c r="K920" s="12"/>
    </row>
    <row r="921" spans="1:11" x14ac:dyDescent="0.2">
      <c r="A921" s="11"/>
      <c r="B921" s="106">
        <f>SUMIF(A888:A920,$O$6,B888:B920)</f>
        <v>0</v>
      </c>
      <c r="C921" s="25"/>
      <c r="D921" s="25"/>
      <c r="E921" s="25"/>
      <c r="F921" s="25"/>
      <c r="G921" s="25"/>
      <c r="H921" s="25"/>
      <c r="I921" s="25"/>
      <c r="J921" s="25"/>
      <c r="K921" s="12"/>
    </row>
    <row r="922" spans="1:11" ht="15.75" thickBot="1" x14ac:dyDescent="0.25">
      <c r="A922" s="11"/>
      <c r="B922" s="107"/>
      <c r="C922" s="25"/>
      <c r="D922" s="25"/>
      <c r="E922" s="25"/>
      <c r="F922" s="25"/>
      <c r="G922" s="25"/>
      <c r="H922" s="25"/>
      <c r="I922" s="25"/>
      <c r="J922" s="25"/>
      <c r="K922" s="12"/>
    </row>
    <row r="923" spans="1:11" ht="15.75" thickBot="1" x14ac:dyDescent="0.25">
      <c r="A923" s="11"/>
      <c r="B923" s="25"/>
      <c r="C923" s="25"/>
      <c r="D923" s="25"/>
      <c r="E923" s="25"/>
      <c r="F923" s="25"/>
      <c r="G923" s="25"/>
      <c r="H923" s="25"/>
      <c r="I923" s="25"/>
      <c r="J923" s="25"/>
      <c r="K923" s="12"/>
    </row>
    <row r="924" spans="1:11" ht="15.75" thickBot="1" x14ac:dyDescent="0.25">
      <c r="A924" s="11"/>
      <c r="B924" s="25"/>
      <c r="C924" s="25"/>
      <c r="D924" s="25"/>
      <c r="E924" s="25"/>
      <c r="F924" s="25"/>
      <c r="G924" s="25"/>
      <c r="H924" s="108" t="s">
        <v>20</v>
      </c>
      <c r="I924" s="115"/>
      <c r="J924" s="26"/>
      <c r="K924" s="12"/>
    </row>
    <row r="925" spans="1:11" ht="15.75" thickBot="1" x14ac:dyDescent="0.25">
      <c r="A925" s="11"/>
      <c r="B925" s="27" t="s">
        <v>3</v>
      </c>
      <c r="C925" s="27" t="s">
        <v>5</v>
      </c>
      <c r="D925" s="27" t="s">
        <v>21</v>
      </c>
      <c r="E925" s="27" t="s">
        <v>22</v>
      </c>
      <c r="F925" s="27" t="s">
        <v>23</v>
      </c>
      <c r="G925" s="25"/>
      <c r="H925" s="28" t="s">
        <v>24</v>
      </c>
      <c r="I925" s="77">
        <f t="shared" si="172"/>
        <v>19573.96</v>
      </c>
      <c r="J925" s="28"/>
      <c r="K925" s="12"/>
    </row>
    <row r="926" spans="1:11" ht="15.75" thickBot="1" x14ac:dyDescent="0.25">
      <c r="A926" s="11"/>
      <c r="B926" s="29">
        <f t="shared" si="173"/>
        <v>0</v>
      </c>
      <c r="C926" s="27">
        <f t="shared" ref="C926" si="185">SUM(F888:F920)</f>
        <v>0</v>
      </c>
      <c r="D926" s="27">
        <f t="shared" ref="D926" si="186">B926+C926</f>
        <v>0</v>
      </c>
      <c r="E926" s="27">
        <f t="shared" ref="E926" si="187">SUM(H888:H920)</f>
        <v>0</v>
      </c>
      <c r="F926" s="30">
        <f t="shared" ref="F926" si="188">D926-E926</f>
        <v>0</v>
      </c>
      <c r="G926" s="25"/>
      <c r="H926" s="31" t="s">
        <v>25</v>
      </c>
      <c r="I926" s="31">
        <f t="shared" ref="I926" si="189">F928</f>
        <v>0</v>
      </c>
      <c r="J926" s="31"/>
      <c r="K926" s="12"/>
    </row>
    <row r="927" spans="1:11" ht="15.75" thickBot="1" x14ac:dyDescent="0.25">
      <c r="A927" s="11"/>
      <c r="B927" s="27" t="s">
        <v>26</v>
      </c>
      <c r="C927" s="27" t="s">
        <v>27</v>
      </c>
      <c r="D927" s="27" t="s">
        <v>28</v>
      </c>
      <c r="E927" s="27" t="s">
        <v>29</v>
      </c>
      <c r="F927" s="27" t="s">
        <v>25</v>
      </c>
      <c r="G927" s="25"/>
      <c r="H927" s="31" t="s">
        <v>30</v>
      </c>
      <c r="I927" s="31">
        <f t="shared" si="179"/>
        <v>19573.96</v>
      </c>
      <c r="J927" s="31"/>
      <c r="K927" s="12"/>
    </row>
    <row r="928" spans="1:11" ht="15.75" thickBot="1" x14ac:dyDescent="0.25">
      <c r="A928" s="11"/>
      <c r="B928" s="29">
        <f t="shared" ref="B928" si="190">F926</f>
        <v>0</v>
      </c>
      <c r="C928" s="32"/>
      <c r="D928" s="32"/>
      <c r="E928" s="32"/>
      <c r="F928" s="30">
        <f t="shared" ref="F928" si="191">B928-(C928+D928+E928)</f>
        <v>0</v>
      </c>
      <c r="G928" s="25"/>
      <c r="H928" s="31" t="s">
        <v>31</v>
      </c>
      <c r="I928" s="33"/>
      <c r="J928" s="33"/>
      <c r="K928" s="12"/>
    </row>
    <row r="929" spans="1:11" ht="15.75" thickBot="1" x14ac:dyDescent="0.25">
      <c r="A929" s="11"/>
      <c r="B929" s="25"/>
      <c r="C929" s="25"/>
      <c r="D929" s="25"/>
      <c r="E929" s="25"/>
      <c r="F929" s="25"/>
      <c r="G929" s="25"/>
      <c r="H929" s="34" t="s">
        <v>32</v>
      </c>
      <c r="I929" s="34">
        <f t="shared" si="182"/>
        <v>19573.96</v>
      </c>
      <c r="J929" s="35"/>
      <c r="K929" s="12"/>
    </row>
    <row r="930" spans="1:11" ht="15.75" thickBot="1" x14ac:dyDescent="0.25">
      <c r="A930" s="11"/>
      <c r="B930" s="25"/>
      <c r="C930" s="25"/>
      <c r="D930" s="25"/>
      <c r="E930" s="25"/>
      <c r="F930" s="25"/>
      <c r="G930" s="25"/>
      <c r="H930" s="27" t="s">
        <v>33</v>
      </c>
      <c r="I930" s="36">
        <f t="shared" si="183"/>
        <v>19573.96</v>
      </c>
      <c r="J930" s="25"/>
      <c r="K930" s="12"/>
    </row>
    <row r="931" spans="1:11" ht="15.75" thickBot="1" x14ac:dyDescent="0.25">
      <c r="A931" s="37"/>
      <c r="B931" s="38"/>
      <c r="C931" s="38"/>
      <c r="D931" s="38"/>
      <c r="E931" s="38"/>
      <c r="F931" s="38"/>
      <c r="G931" s="38"/>
      <c r="H931" s="38"/>
      <c r="I931" s="38"/>
      <c r="J931" s="38"/>
      <c r="K931" s="30"/>
    </row>
    <row r="932" spans="1:11" ht="15.75" thickBot="1" x14ac:dyDescent="0.25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</row>
    <row r="933" spans="1:11" ht="15.75" thickBot="1" x14ac:dyDescent="0.25">
      <c r="A933" s="4"/>
      <c r="B933" s="5"/>
      <c r="C933" s="5"/>
      <c r="D933" s="5"/>
      <c r="E933" s="5"/>
      <c r="F933" s="5"/>
      <c r="G933" s="5"/>
      <c r="H933" s="5"/>
      <c r="I933" s="5" t="s">
        <v>0</v>
      </c>
      <c r="J933" s="6" t="s">
        <v>1</v>
      </c>
      <c r="K933" s="7"/>
    </row>
    <row r="934" spans="1:11" ht="15.75" thickBot="1" x14ac:dyDescent="0.25">
      <c r="A934" s="8">
        <v>20</v>
      </c>
      <c r="B934" s="9"/>
      <c r="C934" s="9"/>
      <c r="D934" s="9"/>
      <c r="E934" s="9"/>
      <c r="F934" s="9"/>
      <c r="G934" s="9"/>
      <c r="H934" s="9"/>
      <c r="I934" s="9" t="s">
        <v>2</v>
      </c>
      <c r="J934" s="10">
        <v>44247</v>
      </c>
      <c r="K934" s="7"/>
    </row>
    <row r="935" spans="1:11" x14ac:dyDescent="0.2">
      <c r="A935" s="11"/>
      <c r="B935" s="120" t="s">
        <v>3</v>
      </c>
      <c r="C935" s="121"/>
      <c r="D935" s="120" t="s">
        <v>4</v>
      </c>
      <c r="E935" s="121"/>
      <c r="F935" s="120" t="s">
        <v>5</v>
      </c>
      <c r="G935" s="121"/>
      <c r="H935" s="120" t="s">
        <v>6</v>
      </c>
      <c r="I935" s="121"/>
      <c r="J935" s="117" t="s">
        <v>7</v>
      </c>
      <c r="K935" s="12"/>
    </row>
    <row r="936" spans="1:11" ht="15.75" thickBot="1" x14ac:dyDescent="0.25">
      <c r="A936" s="11"/>
      <c r="B936" s="13" t="s">
        <v>8</v>
      </c>
      <c r="C936" s="14" t="s">
        <v>9</v>
      </c>
      <c r="D936" s="13" t="s">
        <v>8</v>
      </c>
      <c r="E936" s="14" t="s">
        <v>9</v>
      </c>
      <c r="F936" s="13" t="s">
        <v>8</v>
      </c>
      <c r="G936" s="14" t="s">
        <v>10</v>
      </c>
      <c r="H936" s="13" t="s">
        <v>8</v>
      </c>
      <c r="I936" s="14" t="s">
        <v>10</v>
      </c>
      <c r="J936" s="118"/>
      <c r="K936" s="12"/>
    </row>
    <row r="937" spans="1:11" x14ac:dyDescent="0.2">
      <c r="A937" s="11" t="s">
        <v>12</v>
      </c>
      <c r="B937" s="15"/>
      <c r="C937" s="17"/>
      <c r="D937" s="15"/>
      <c r="E937" s="17"/>
      <c r="F937" s="15"/>
      <c r="G937" s="17"/>
      <c r="H937" s="15"/>
      <c r="I937" s="17"/>
      <c r="J937" s="18"/>
      <c r="K937" s="12"/>
    </row>
    <row r="938" spans="1:11" x14ac:dyDescent="0.2">
      <c r="A938" s="11" t="s">
        <v>12</v>
      </c>
      <c r="B938" s="8"/>
      <c r="C938" s="19" t="str">
        <f t="shared" ref="C938:C969" si="192">IF(B938&gt;0.005,C937+1,"")</f>
        <v/>
      </c>
      <c r="D938" s="8"/>
      <c r="E938" s="20"/>
      <c r="F938" s="8"/>
      <c r="G938" s="20"/>
      <c r="H938" s="8"/>
      <c r="I938" s="20"/>
      <c r="J938" s="21"/>
      <c r="K938" s="12"/>
    </row>
    <row r="939" spans="1:11" x14ac:dyDescent="0.2">
      <c r="A939" s="11" t="s">
        <v>12</v>
      </c>
      <c r="B939" s="8"/>
      <c r="C939" s="19" t="str">
        <f t="shared" si="192"/>
        <v/>
      </c>
      <c r="D939" s="8"/>
      <c r="E939" s="20"/>
      <c r="F939" s="8"/>
      <c r="G939" s="20"/>
      <c r="H939" s="8"/>
      <c r="I939" s="20"/>
      <c r="J939" s="21"/>
      <c r="K939" s="12"/>
    </row>
    <row r="940" spans="1:11" x14ac:dyDescent="0.2">
      <c r="A940" s="11" t="s">
        <v>12</v>
      </c>
      <c r="B940" s="8"/>
      <c r="C940" s="19" t="str">
        <f t="shared" si="192"/>
        <v/>
      </c>
      <c r="D940" s="8"/>
      <c r="E940" s="20"/>
      <c r="F940" s="8"/>
      <c r="G940" s="20"/>
      <c r="H940" s="8"/>
      <c r="I940" s="20"/>
      <c r="J940" s="21"/>
      <c r="K940" s="12"/>
    </row>
    <row r="941" spans="1:11" x14ac:dyDescent="0.2">
      <c r="A941" s="11" t="s">
        <v>12</v>
      </c>
      <c r="B941" s="8"/>
      <c r="C941" s="19" t="str">
        <f t="shared" si="192"/>
        <v/>
      </c>
      <c r="D941" s="8"/>
      <c r="E941" s="20"/>
      <c r="F941" s="8"/>
      <c r="G941" s="20"/>
      <c r="H941" s="8"/>
      <c r="I941" s="20"/>
      <c r="J941" s="21"/>
      <c r="K941" s="12"/>
    </row>
    <row r="942" spans="1:11" x14ac:dyDescent="0.2">
      <c r="A942" s="11" t="s">
        <v>12</v>
      </c>
      <c r="B942" s="8"/>
      <c r="C942" s="19" t="str">
        <f t="shared" si="192"/>
        <v/>
      </c>
      <c r="D942" s="8"/>
      <c r="E942" s="20"/>
      <c r="F942" s="8"/>
      <c r="G942" s="20"/>
      <c r="H942" s="8"/>
      <c r="I942" s="20"/>
      <c r="J942" s="21"/>
      <c r="K942" s="12"/>
    </row>
    <row r="943" spans="1:11" x14ac:dyDescent="0.2">
      <c r="A943" s="11" t="s">
        <v>12</v>
      </c>
      <c r="B943" s="8"/>
      <c r="C943" s="19" t="str">
        <f t="shared" si="192"/>
        <v/>
      </c>
      <c r="D943" s="8"/>
      <c r="E943" s="20"/>
      <c r="F943" s="8"/>
      <c r="G943" s="20"/>
      <c r="H943" s="8"/>
      <c r="I943" s="20"/>
      <c r="J943" s="21"/>
      <c r="K943" s="12"/>
    </row>
    <row r="944" spans="1:11" x14ac:dyDescent="0.2">
      <c r="A944" s="11" t="s">
        <v>12</v>
      </c>
      <c r="B944" s="8"/>
      <c r="C944" s="19" t="str">
        <f t="shared" si="192"/>
        <v/>
      </c>
      <c r="D944" s="8"/>
      <c r="E944" s="20"/>
      <c r="F944" s="8"/>
      <c r="G944" s="20"/>
      <c r="H944" s="8"/>
      <c r="I944" s="20"/>
      <c r="J944" s="21"/>
      <c r="K944" s="12"/>
    </row>
    <row r="945" spans="1:11" x14ac:dyDescent="0.2">
      <c r="A945" s="11" t="s">
        <v>12</v>
      </c>
      <c r="B945" s="8"/>
      <c r="C945" s="19" t="str">
        <f t="shared" si="192"/>
        <v/>
      </c>
      <c r="D945" s="8"/>
      <c r="E945" s="20"/>
      <c r="F945" s="8"/>
      <c r="G945" s="20"/>
      <c r="H945" s="8"/>
      <c r="I945" s="20"/>
      <c r="J945" s="21"/>
      <c r="K945" s="12"/>
    </row>
    <row r="946" spans="1:11" x14ac:dyDescent="0.2">
      <c r="A946" s="11" t="s">
        <v>12</v>
      </c>
      <c r="B946" s="8"/>
      <c r="C946" s="19" t="str">
        <f t="shared" si="192"/>
        <v/>
      </c>
      <c r="D946" s="8"/>
      <c r="E946" s="20"/>
      <c r="F946" s="8"/>
      <c r="G946" s="20"/>
      <c r="H946" s="8"/>
      <c r="I946" s="20"/>
      <c r="J946" s="21"/>
      <c r="K946" s="12"/>
    </row>
    <row r="947" spans="1:11" x14ac:dyDescent="0.2">
      <c r="A947" s="11" t="s">
        <v>12</v>
      </c>
      <c r="B947" s="8"/>
      <c r="C947" s="19" t="str">
        <f t="shared" si="192"/>
        <v/>
      </c>
      <c r="D947" s="8"/>
      <c r="E947" s="20"/>
      <c r="F947" s="8"/>
      <c r="G947" s="20"/>
      <c r="H947" s="8"/>
      <c r="I947" s="20"/>
      <c r="J947" s="21"/>
      <c r="K947" s="12"/>
    </row>
    <row r="948" spans="1:11" x14ac:dyDescent="0.2">
      <c r="A948" s="11" t="s">
        <v>12</v>
      </c>
      <c r="B948" s="8"/>
      <c r="C948" s="19" t="str">
        <f t="shared" si="192"/>
        <v/>
      </c>
      <c r="D948" s="8"/>
      <c r="E948" s="20"/>
      <c r="F948" s="8"/>
      <c r="G948" s="20"/>
      <c r="H948" s="8"/>
      <c r="I948" s="20"/>
      <c r="J948" s="21"/>
      <c r="K948" s="12"/>
    </row>
    <row r="949" spans="1:11" x14ac:dyDescent="0.2">
      <c r="A949" s="11" t="s">
        <v>12</v>
      </c>
      <c r="B949" s="8"/>
      <c r="C949" s="19" t="str">
        <f t="shared" si="192"/>
        <v/>
      </c>
      <c r="D949" s="8"/>
      <c r="E949" s="20"/>
      <c r="F949" s="8"/>
      <c r="G949" s="20"/>
      <c r="H949" s="8"/>
      <c r="I949" s="20"/>
      <c r="J949" s="21"/>
      <c r="K949" s="12"/>
    </row>
    <row r="950" spans="1:11" x14ac:dyDescent="0.2">
      <c r="A950" s="11" t="s">
        <v>12</v>
      </c>
      <c r="B950" s="8"/>
      <c r="C950" s="19" t="str">
        <f t="shared" si="192"/>
        <v/>
      </c>
      <c r="D950" s="8"/>
      <c r="E950" s="20"/>
      <c r="F950" s="8"/>
      <c r="G950" s="20"/>
      <c r="H950" s="8"/>
      <c r="I950" s="20"/>
      <c r="J950" s="21"/>
      <c r="K950" s="12"/>
    </row>
    <row r="951" spans="1:11" x14ac:dyDescent="0.2">
      <c r="A951" s="11" t="s">
        <v>12</v>
      </c>
      <c r="B951" s="8"/>
      <c r="C951" s="19" t="str">
        <f t="shared" si="192"/>
        <v/>
      </c>
      <c r="D951" s="8"/>
      <c r="E951" s="20"/>
      <c r="F951" s="8"/>
      <c r="G951" s="20"/>
      <c r="H951" s="8"/>
      <c r="I951" s="20"/>
      <c r="J951" s="21"/>
      <c r="K951" s="12"/>
    </row>
    <row r="952" spans="1:11" x14ac:dyDescent="0.2">
      <c r="A952" s="11" t="s">
        <v>12</v>
      </c>
      <c r="B952" s="8"/>
      <c r="C952" s="19" t="str">
        <f t="shared" si="192"/>
        <v/>
      </c>
      <c r="D952" s="8"/>
      <c r="E952" s="20"/>
      <c r="F952" s="8"/>
      <c r="G952" s="20"/>
      <c r="H952" s="8"/>
      <c r="I952" s="20"/>
      <c r="J952" s="21"/>
      <c r="K952" s="12"/>
    </row>
    <row r="953" spans="1:11" x14ac:dyDescent="0.2">
      <c r="A953" s="11" t="s">
        <v>12</v>
      </c>
      <c r="B953" s="8"/>
      <c r="C953" s="19" t="str">
        <f t="shared" si="192"/>
        <v/>
      </c>
      <c r="D953" s="8"/>
      <c r="E953" s="20"/>
      <c r="F953" s="8"/>
      <c r="G953" s="20"/>
      <c r="H953" s="8"/>
      <c r="I953" s="20"/>
      <c r="J953" s="21"/>
      <c r="K953" s="12"/>
    </row>
    <row r="954" spans="1:11" x14ac:dyDescent="0.2">
      <c r="A954" s="11" t="s">
        <v>12</v>
      </c>
      <c r="B954" s="8"/>
      <c r="C954" s="19" t="str">
        <f t="shared" si="192"/>
        <v/>
      </c>
      <c r="D954" s="8"/>
      <c r="E954" s="20"/>
      <c r="F954" s="8"/>
      <c r="G954" s="20"/>
      <c r="H954" s="8"/>
      <c r="I954" s="20"/>
      <c r="J954" s="21"/>
      <c r="K954" s="12"/>
    </row>
    <row r="955" spans="1:11" x14ac:dyDescent="0.2">
      <c r="A955" s="11" t="s">
        <v>12</v>
      </c>
      <c r="B955" s="8"/>
      <c r="C955" s="19" t="str">
        <f t="shared" si="192"/>
        <v/>
      </c>
      <c r="D955" s="8"/>
      <c r="E955" s="20"/>
      <c r="F955" s="8"/>
      <c r="G955" s="20"/>
      <c r="H955" s="8"/>
      <c r="I955" s="20"/>
      <c r="J955" s="21"/>
      <c r="K955" s="12"/>
    </row>
    <row r="956" spans="1:11" x14ac:dyDescent="0.2">
      <c r="A956" s="11" t="s">
        <v>12</v>
      </c>
      <c r="B956" s="8"/>
      <c r="C956" s="19" t="str">
        <f t="shared" si="192"/>
        <v/>
      </c>
      <c r="D956" s="8"/>
      <c r="E956" s="20"/>
      <c r="F956" s="8"/>
      <c r="G956" s="20"/>
      <c r="H956" s="8"/>
      <c r="I956" s="20"/>
      <c r="J956" s="21"/>
      <c r="K956" s="12"/>
    </row>
    <row r="957" spans="1:11" x14ac:dyDescent="0.2">
      <c r="A957" s="11" t="s">
        <v>12</v>
      </c>
      <c r="B957" s="8"/>
      <c r="C957" s="19" t="str">
        <f t="shared" si="192"/>
        <v/>
      </c>
      <c r="D957" s="8"/>
      <c r="E957" s="20"/>
      <c r="F957" s="8"/>
      <c r="G957" s="20"/>
      <c r="H957" s="8"/>
      <c r="I957" s="20"/>
      <c r="J957" s="21"/>
      <c r="K957" s="12"/>
    </row>
    <row r="958" spans="1:11" x14ac:dyDescent="0.2">
      <c r="A958" s="11" t="s">
        <v>12</v>
      </c>
      <c r="B958" s="8"/>
      <c r="C958" s="19" t="str">
        <f t="shared" si="192"/>
        <v/>
      </c>
      <c r="D958" s="8"/>
      <c r="E958" s="20"/>
      <c r="F958" s="8"/>
      <c r="G958" s="20"/>
      <c r="H958" s="8"/>
      <c r="I958" s="20"/>
      <c r="J958" s="21"/>
      <c r="K958" s="12"/>
    </row>
    <row r="959" spans="1:11" x14ac:dyDescent="0.2">
      <c r="A959" s="11" t="s">
        <v>12</v>
      </c>
      <c r="B959" s="8"/>
      <c r="C959" s="19" t="str">
        <f t="shared" si="192"/>
        <v/>
      </c>
      <c r="D959" s="8"/>
      <c r="E959" s="20"/>
      <c r="F959" s="8"/>
      <c r="G959" s="20"/>
      <c r="H959" s="8"/>
      <c r="I959" s="20"/>
      <c r="J959" s="21"/>
      <c r="K959" s="12"/>
    </row>
    <row r="960" spans="1:11" x14ac:dyDescent="0.2">
      <c r="A960" s="11" t="s">
        <v>12</v>
      </c>
      <c r="B960" s="8"/>
      <c r="C960" s="19" t="str">
        <f t="shared" si="192"/>
        <v/>
      </c>
      <c r="D960" s="8"/>
      <c r="E960" s="20"/>
      <c r="F960" s="8"/>
      <c r="G960" s="20"/>
      <c r="H960" s="8"/>
      <c r="I960" s="20"/>
      <c r="J960" s="21"/>
      <c r="K960" s="12"/>
    </row>
    <row r="961" spans="1:11" x14ac:dyDescent="0.2">
      <c r="A961" s="11" t="s">
        <v>12</v>
      </c>
      <c r="B961" s="8"/>
      <c r="C961" s="19" t="str">
        <f t="shared" si="192"/>
        <v/>
      </c>
      <c r="D961" s="8"/>
      <c r="E961" s="20"/>
      <c r="F961" s="8"/>
      <c r="G961" s="20"/>
      <c r="H961" s="8"/>
      <c r="I961" s="20"/>
      <c r="J961" s="21"/>
      <c r="K961" s="12"/>
    </row>
    <row r="962" spans="1:11" x14ac:dyDescent="0.2">
      <c r="A962" s="11" t="s">
        <v>12</v>
      </c>
      <c r="B962" s="8"/>
      <c r="C962" s="19" t="str">
        <f t="shared" si="192"/>
        <v/>
      </c>
      <c r="D962" s="8"/>
      <c r="E962" s="20"/>
      <c r="F962" s="8"/>
      <c r="G962" s="20"/>
      <c r="H962" s="8"/>
      <c r="I962" s="20"/>
      <c r="J962" s="21"/>
      <c r="K962" s="12"/>
    </row>
    <row r="963" spans="1:11" x14ac:dyDescent="0.2">
      <c r="A963" s="11" t="s">
        <v>12</v>
      </c>
      <c r="B963" s="8"/>
      <c r="C963" s="19" t="str">
        <f t="shared" si="192"/>
        <v/>
      </c>
      <c r="D963" s="8"/>
      <c r="E963" s="20"/>
      <c r="F963" s="8"/>
      <c r="G963" s="20"/>
      <c r="H963" s="8"/>
      <c r="I963" s="20"/>
      <c r="J963" s="21"/>
      <c r="K963" s="12"/>
    </row>
    <row r="964" spans="1:11" x14ac:dyDescent="0.2">
      <c r="A964" s="11" t="s">
        <v>12</v>
      </c>
      <c r="B964" s="8"/>
      <c r="C964" s="19" t="str">
        <f t="shared" si="192"/>
        <v/>
      </c>
      <c r="D964" s="8"/>
      <c r="E964" s="20"/>
      <c r="F964" s="8"/>
      <c r="G964" s="20"/>
      <c r="H964" s="8"/>
      <c r="I964" s="20"/>
      <c r="J964" s="21"/>
      <c r="K964" s="12"/>
    </row>
    <row r="965" spans="1:11" x14ac:dyDescent="0.2">
      <c r="A965" s="11" t="s">
        <v>12</v>
      </c>
      <c r="B965" s="8"/>
      <c r="C965" s="19" t="str">
        <f t="shared" si="192"/>
        <v/>
      </c>
      <c r="D965" s="8"/>
      <c r="E965" s="20"/>
      <c r="F965" s="8"/>
      <c r="G965" s="20"/>
      <c r="H965" s="8"/>
      <c r="I965" s="20"/>
      <c r="J965" s="21"/>
      <c r="K965" s="12"/>
    </row>
    <row r="966" spans="1:11" x14ac:dyDescent="0.2">
      <c r="A966" s="11" t="s">
        <v>12</v>
      </c>
      <c r="B966" s="8"/>
      <c r="C966" s="19" t="str">
        <f t="shared" si="192"/>
        <v/>
      </c>
      <c r="D966" s="8"/>
      <c r="E966" s="20"/>
      <c r="F966" s="8"/>
      <c r="G966" s="20"/>
      <c r="H966" s="8"/>
      <c r="I966" s="20"/>
      <c r="J966" s="21"/>
      <c r="K966" s="12"/>
    </row>
    <row r="967" spans="1:11" x14ac:dyDescent="0.2">
      <c r="A967" s="11" t="s">
        <v>12</v>
      </c>
      <c r="B967" s="8"/>
      <c r="C967" s="19" t="str">
        <f t="shared" si="192"/>
        <v/>
      </c>
      <c r="D967" s="8"/>
      <c r="E967" s="20"/>
      <c r="F967" s="8"/>
      <c r="G967" s="20"/>
      <c r="H967" s="8"/>
      <c r="I967" s="20"/>
      <c r="J967" s="21"/>
      <c r="K967" s="12"/>
    </row>
    <row r="968" spans="1:11" x14ac:dyDescent="0.2">
      <c r="A968" s="11" t="s">
        <v>12</v>
      </c>
      <c r="B968" s="8"/>
      <c r="C968" s="19" t="str">
        <f t="shared" si="192"/>
        <v/>
      </c>
      <c r="D968" s="8"/>
      <c r="E968" s="20"/>
      <c r="F968" s="8"/>
      <c r="G968" s="20"/>
      <c r="H968" s="8"/>
      <c r="I968" s="20"/>
      <c r="J968" s="21"/>
      <c r="K968" s="12"/>
    </row>
    <row r="969" spans="1:11" ht="15.75" thickBot="1" x14ac:dyDescent="0.25">
      <c r="A969" s="11" t="s">
        <v>12</v>
      </c>
      <c r="B969" s="22"/>
      <c r="C969" s="14" t="str">
        <f t="shared" si="192"/>
        <v/>
      </c>
      <c r="D969" s="22"/>
      <c r="E969" s="23"/>
      <c r="F969" s="22"/>
      <c r="G969" s="23"/>
      <c r="H969" s="22"/>
      <c r="I969" s="23"/>
      <c r="J969" s="24"/>
      <c r="K969" s="12"/>
    </row>
    <row r="970" spans="1:11" x14ac:dyDescent="0.2">
      <c r="A970" s="11"/>
      <c r="B970" s="106">
        <f>SUMIF(A937:A969,$O$6,B937:B969)</f>
        <v>0</v>
      </c>
      <c r="C970" s="25"/>
      <c r="D970" s="25"/>
      <c r="E970" s="25"/>
      <c r="F970" s="25"/>
      <c r="G970" s="25"/>
      <c r="H970" s="25"/>
      <c r="I970" s="25"/>
      <c r="J970" s="25"/>
      <c r="K970" s="12"/>
    </row>
    <row r="971" spans="1:11" ht="15.75" thickBot="1" x14ac:dyDescent="0.25">
      <c r="A971" s="11"/>
      <c r="B971" s="107"/>
      <c r="C971" s="25"/>
      <c r="D971" s="25"/>
      <c r="E971" s="25"/>
      <c r="F971" s="25"/>
      <c r="G971" s="25"/>
      <c r="H971" s="25"/>
      <c r="I971" s="25"/>
      <c r="J971" s="25"/>
      <c r="K971" s="12"/>
    </row>
    <row r="972" spans="1:11" ht="15.75" thickBot="1" x14ac:dyDescent="0.25">
      <c r="A972" s="11"/>
      <c r="B972" s="25"/>
      <c r="C972" s="25"/>
      <c r="D972" s="25"/>
      <c r="E972" s="25"/>
      <c r="F972" s="25"/>
      <c r="G972" s="25"/>
      <c r="H972" s="25"/>
      <c r="I972" s="25"/>
      <c r="J972" s="25"/>
      <c r="K972" s="12"/>
    </row>
    <row r="973" spans="1:11" ht="15.75" thickBot="1" x14ac:dyDescent="0.25">
      <c r="A973" s="11"/>
      <c r="B973" s="25"/>
      <c r="C973" s="25"/>
      <c r="D973" s="25"/>
      <c r="E973" s="25"/>
      <c r="F973" s="25"/>
      <c r="G973" s="25"/>
      <c r="H973" s="108" t="s">
        <v>20</v>
      </c>
      <c r="I973" s="115"/>
      <c r="J973" s="26"/>
      <c r="K973" s="12"/>
    </row>
    <row r="974" spans="1:11" ht="15.75" thickBot="1" x14ac:dyDescent="0.25">
      <c r="A974" s="11"/>
      <c r="B974" s="27" t="s">
        <v>3</v>
      </c>
      <c r="C974" s="27" t="s">
        <v>5</v>
      </c>
      <c r="D974" s="27" t="s">
        <v>21</v>
      </c>
      <c r="E974" s="27" t="s">
        <v>22</v>
      </c>
      <c r="F974" s="27" t="s">
        <v>23</v>
      </c>
      <c r="G974" s="25"/>
      <c r="H974" s="28" t="s">
        <v>24</v>
      </c>
      <c r="I974" s="77">
        <f t="shared" ref="I974:I1023" si="193">I930</f>
        <v>19573.96</v>
      </c>
      <c r="J974" s="28"/>
      <c r="K974" s="12"/>
    </row>
    <row r="975" spans="1:11" ht="15.75" thickBot="1" x14ac:dyDescent="0.25">
      <c r="A975" s="11"/>
      <c r="B975" s="29">
        <f t="shared" ref="B975:B1024" si="194">B970</f>
        <v>0</v>
      </c>
      <c r="C975" s="27">
        <f t="shared" ref="C975" si="195">SUM(F937:F969)</f>
        <v>0</v>
      </c>
      <c r="D975" s="27">
        <f t="shared" ref="D975" si="196">B975+C975</f>
        <v>0</v>
      </c>
      <c r="E975" s="27">
        <f t="shared" ref="E975" si="197">SUM(H937:H969)</f>
        <v>0</v>
      </c>
      <c r="F975" s="30">
        <f t="shared" ref="F975" si="198">D975-E975</f>
        <v>0</v>
      </c>
      <c r="G975" s="25"/>
      <c r="H975" s="31" t="s">
        <v>25</v>
      </c>
      <c r="I975" s="31">
        <f t="shared" ref="I975" si="199">F977</f>
        <v>0</v>
      </c>
      <c r="J975" s="31"/>
      <c r="K975" s="12"/>
    </row>
    <row r="976" spans="1:11" ht="15.75" thickBot="1" x14ac:dyDescent="0.25">
      <c r="A976" s="11"/>
      <c r="B976" s="27" t="s">
        <v>26</v>
      </c>
      <c r="C976" s="27" t="s">
        <v>27</v>
      </c>
      <c r="D976" s="27" t="s">
        <v>28</v>
      </c>
      <c r="E976" s="27" t="s">
        <v>29</v>
      </c>
      <c r="F976" s="27" t="s">
        <v>25</v>
      </c>
      <c r="G976" s="25"/>
      <c r="H976" s="31" t="s">
        <v>30</v>
      </c>
      <c r="I976" s="31">
        <f t="shared" ref="I976:I1025" si="200">I974+I975</f>
        <v>19573.96</v>
      </c>
      <c r="J976" s="31"/>
      <c r="K976" s="12"/>
    </row>
    <row r="977" spans="1:11" ht="15.75" thickBot="1" x14ac:dyDescent="0.25">
      <c r="A977" s="11"/>
      <c r="B977" s="29">
        <f t="shared" ref="B977" si="201">F975</f>
        <v>0</v>
      </c>
      <c r="C977" s="32"/>
      <c r="D977" s="32"/>
      <c r="E977" s="32"/>
      <c r="F977" s="30">
        <f t="shared" ref="F977" si="202">B977-(C977+D977+E977)</f>
        <v>0</v>
      </c>
      <c r="G977" s="25"/>
      <c r="H977" s="31" t="s">
        <v>31</v>
      </c>
      <c r="I977" s="33"/>
      <c r="J977" s="33"/>
      <c r="K977" s="12"/>
    </row>
    <row r="978" spans="1:11" ht="15.75" thickBot="1" x14ac:dyDescent="0.25">
      <c r="A978" s="11"/>
      <c r="B978" s="25"/>
      <c r="C978" s="25"/>
      <c r="D978" s="25"/>
      <c r="E978" s="25"/>
      <c r="F978" s="25"/>
      <c r="G978" s="25"/>
      <c r="H978" s="34" t="s">
        <v>32</v>
      </c>
      <c r="I978" s="34">
        <f t="shared" ref="I978:I1027" si="203">I976-I977</f>
        <v>19573.96</v>
      </c>
      <c r="J978" s="35"/>
      <c r="K978" s="12"/>
    </row>
    <row r="979" spans="1:11" ht="15.75" thickBot="1" x14ac:dyDescent="0.25">
      <c r="A979" s="11"/>
      <c r="B979" s="25"/>
      <c r="C979" s="25"/>
      <c r="D979" s="25"/>
      <c r="E979" s="25"/>
      <c r="F979" s="25"/>
      <c r="G979" s="25"/>
      <c r="H979" s="27" t="s">
        <v>33</v>
      </c>
      <c r="I979" s="36">
        <f t="shared" ref="I979:I1028" si="204">I978</f>
        <v>19573.96</v>
      </c>
      <c r="J979" s="25"/>
      <c r="K979" s="12"/>
    </row>
    <row r="980" spans="1:11" ht="15.75" thickBot="1" x14ac:dyDescent="0.25">
      <c r="A980" s="37"/>
      <c r="B980" s="38"/>
      <c r="C980" s="38"/>
      <c r="D980" s="38"/>
      <c r="E980" s="38"/>
      <c r="F980" s="38"/>
      <c r="G980" s="38"/>
      <c r="H980" s="38"/>
      <c r="I980" s="38"/>
      <c r="J980" s="38"/>
      <c r="K980" s="30"/>
    </row>
    <row r="981" spans="1:11" ht="15.75" thickBot="1" x14ac:dyDescent="0.25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</row>
    <row r="982" spans="1:11" ht="15.75" thickBot="1" x14ac:dyDescent="0.25">
      <c r="A982" s="4"/>
      <c r="B982" s="5"/>
      <c r="C982" s="5"/>
      <c r="D982" s="5"/>
      <c r="E982" s="5"/>
      <c r="F982" s="5"/>
      <c r="G982" s="5"/>
      <c r="H982" s="5"/>
      <c r="I982" s="5" t="s">
        <v>0</v>
      </c>
      <c r="J982" s="6" t="s">
        <v>11</v>
      </c>
      <c r="K982" s="7"/>
    </row>
    <row r="983" spans="1:11" ht="15.75" thickBot="1" x14ac:dyDescent="0.25">
      <c r="A983" s="8">
        <v>21</v>
      </c>
      <c r="B983" s="9"/>
      <c r="C983" s="9"/>
      <c r="D983" s="9"/>
      <c r="E983" s="9"/>
      <c r="F983" s="9"/>
      <c r="G983" s="9"/>
      <c r="H983" s="9"/>
      <c r="I983" s="9" t="s">
        <v>2</v>
      </c>
      <c r="J983" s="10">
        <v>44248</v>
      </c>
      <c r="K983" s="7"/>
    </row>
    <row r="984" spans="1:11" x14ac:dyDescent="0.2">
      <c r="A984" s="11"/>
      <c r="B984" s="120" t="s">
        <v>3</v>
      </c>
      <c r="C984" s="121"/>
      <c r="D984" s="120" t="s">
        <v>4</v>
      </c>
      <c r="E984" s="121"/>
      <c r="F984" s="120" t="s">
        <v>5</v>
      </c>
      <c r="G984" s="121"/>
      <c r="H984" s="120" t="s">
        <v>6</v>
      </c>
      <c r="I984" s="121"/>
      <c r="J984" s="117" t="s">
        <v>7</v>
      </c>
      <c r="K984" s="12"/>
    </row>
    <row r="985" spans="1:11" ht="15.75" thickBot="1" x14ac:dyDescent="0.25">
      <c r="A985" s="11"/>
      <c r="B985" s="13" t="s">
        <v>8</v>
      </c>
      <c r="C985" s="14" t="s">
        <v>9</v>
      </c>
      <c r="D985" s="13" t="s">
        <v>8</v>
      </c>
      <c r="E985" s="14" t="s">
        <v>9</v>
      </c>
      <c r="F985" s="13" t="s">
        <v>8</v>
      </c>
      <c r="G985" s="14" t="s">
        <v>10</v>
      </c>
      <c r="H985" s="13" t="s">
        <v>8</v>
      </c>
      <c r="I985" s="14" t="s">
        <v>10</v>
      </c>
      <c r="J985" s="118"/>
      <c r="K985" s="12"/>
    </row>
    <row r="986" spans="1:11" x14ac:dyDescent="0.2">
      <c r="A986" s="11" t="s">
        <v>12</v>
      </c>
      <c r="B986" s="15"/>
      <c r="C986" s="17"/>
      <c r="D986" s="15"/>
      <c r="E986" s="17"/>
      <c r="F986" s="15"/>
      <c r="G986" s="17"/>
      <c r="H986" s="15"/>
      <c r="I986" s="17"/>
      <c r="J986" s="18"/>
      <c r="K986" s="12"/>
    </row>
    <row r="987" spans="1:11" x14ac:dyDescent="0.2">
      <c r="A987" s="11" t="s">
        <v>12</v>
      </c>
      <c r="B987" s="8"/>
      <c r="C987" s="19" t="str">
        <f t="shared" ref="C987:C1018" si="205">IF(B987&gt;0.005,C986+1,"")</f>
        <v/>
      </c>
      <c r="D987" s="8"/>
      <c r="E987" s="20"/>
      <c r="F987" s="8"/>
      <c r="G987" s="20"/>
      <c r="H987" s="8"/>
      <c r="I987" s="20"/>
      <c r="J987" s="21"/>
      <c r="K987" s="12"/>
    </row>
    <row r="988" spans="1:11" x14ac:dyDescent="0.2">
      <c r="A988" s="11" t="s">
        <v>12</v>
      </c>
      <c r="B988" s="8"/>
      <c r="C988" s="19" t="str">
        <f t="shared" si="205"/>
        <v/>
      </c>
      <c r="D988" s="8"/>
      <c r="E988" s="20"/>
      <c r="F988" s="8"/>
      <c r="G988" s="20"/>
      <c r="H988" s="8"/>
      <c r="I988" s="20"/>
      <c r="J988" s="21"/>
      <c r="K988" s="12"/>
    </row>
    <row r="989" spans="1:11" x14ac:dyDescent="0.2">
      <c r="A989" s="11" t="s">
        <v>12</v>
      </c>
      <c r="B989" s="8"/>
      <c r="C989" s="19" t="str">
        <f t="shared" si="205"/>
        <v/>
      </c>
      <c r="D989" s="8"/>
      <c r="E989" s="20"/>
      <c r="F989" s="8"/>
      <c r="G989" s="20"/>
      <c r="H989" s="8"/>
      <c r="I989" s="20"/>
      <c r="J989" s="21"/>
      <c r="K989" s="12"/>
    </row>
    <row r="990" spans="1:11" x14ac:dyDescent="0.2">
      <c r="A990" s="11" t="s">
        <v>12</v>
      </c>
      <c r="B990" s="8"/>
      <c r="C990" s="19" t="str">
        <f t="shared" si="205"/>
        <v/>
      </c>
      <c r="D990" s="8"/>
      <c r="E990" s="20"/>
      <c r="F990" s="8"/>
      <c r="G990" s="20"/>
      <c r="H990" s="8"/>
      <c r="I990" s="20"/>
      <c r="J990" s="21"/>
      <c r="K990" s="12"/>
    </row>
    <row r="991" spans="1:11" x14ac:dyDescent="0.2">
      <c r="A991" s="11" t="s">
        <v>12</v>
      </c>
      <c r="B991" s="8"/>
      <c r="C991" s="19" t="str">
        <f t="shared" si="205"/>
        <v/>
      </c>
      <c r="D991" s="8"/>
      <c r="E991" s="20"/>
      <c r="F991" s="8"/>
      <c r="G991" s="20"/>
      <c r="H991" s="8"/>
      <c r="I991" s="20"/>
      <c r="J991" s="21"/>
      <c r="K991" s="12"/>
    </row>
    <row r="992" spans="1:11" x14ac:dyDescent="0.2">
      <c r="A992" s="11" t="s">
        <v>12</v>
      </c>
      <c r="B992" s="8"/>
      <c r="C992" s="19" t="str">
        <f t="shared" si="205"/>
        <v/>
      </c>
      <c r="D992" s="8"/>
      <c r="E992" s="20"/>
      <c r="F992" s="8"/>
      <c r="G992" s="20"/>
      <c r="H992" s="8"/>
      <c r="I992" s="20"/>
      <c r="J992" s="21"/>
      <c r="K992" s="12"/>
    </row>
    <row r="993" spans="1:11" x14ac:dyDescent="0.2">
      <c r="A993" s="11" t="s">
        <v>12</v>
      </c>
      <c r="B993" s="8"/>
      <c r="C993" s="19" t="str">
        <f t="shared" si="205"/>
        <v/>
      </c>
      <c r="D993" s="8"/>
      <c r="E993" s="20"/>
      <c r="F993" s="8"/>
      <c r="G993" s="20"/>
      <c r="H993" s="8"/>
      <c r="I993" s="20"/>
      <c r="J993" s="21"/>
      <c r="K993" s="12"/>
    </row>
    <row r="994" spans="1:11" x14ac:dyDescent="0.2">
      <c r="A994" s="11" t="s">
        <v>12</v>
      </c>
      <c r="B994" s="8"/>
      <c r="C994" s="19" t="str">
        <f t="shared" si="205"/>
        <v/>
      </c>
      <c r="D994" s="8"/>
      <c r="E994" s="20"/>
      <c r="F994" s="8"/>
      <c r="G994" s="20"/>
      <c r="H994" s="8"/>
      <c r="I994" s="20"/>
      <c r="J994" s="21"/>
      <c r="K994" s="12"/>
    </row>
    <row r="995" spans="1:11" x14ac:dyDescent="0.2">
      <c r="A995" s="11" t="s">
        <v>12</v>
      </c>
      <c r="B995" s="8"/>
      <c r="C995" s="19" t="str">
        <f t="shared" si="205"/>
        <v/>
      </c>
      <c r="D995" s="8"/>
      <c r="E995" s="20"/>
      <c r="F995" s="8"/>
      <c r="G995" s="20"/>
      <c r="H995" s="8"/>
      <c r="I995" s="20"/>
      <c r="J995" s="21"/>
      <c r="K995" s="12"/>
    </row>
    <row r="996" spans="1:11" x14ac:dyDescent="0.2">
      <c r="A996" s="11" t="s">
        <v>12</v>
      </c>
      <c r="B996" s="8"/>
      <c r="C996" s="19" t="str">
        <f t="shared" si="205"/>
        <v/>
      </c>
      <c r="D996" s="8"/>
      <c r="E996" s="20"/>
      <c r="F996" s="8"/>
      <c r="G996" s="20"/>
      <c r="H996" s="8"/>
      <c r="I996" s="20"/>
      <c r="J996" s="21"/>
      <c r="K996" s="12"/>
    </row>
    <row r="997" spans="1:11" x14ac:dyDescent="0.2">
      <c r="A997" s="11" t="s">
        <v>12</v>
      </c>
      <c r="B997" s="8"/>
      <c r="C997" s="19" t="str">
        <f t="shared" si="205"/>
        <v/>
      </c>
      <c r="D997" s="8"/>
      <c r="E997" s="20"/>
      <c r="F997" s="8"/>
      <c r="G997" s="20"/>
      <c r="H997" s="8"/>
      <c r="I997" s="20"/>
      <c r="J997" s="21"/>
      <c r="K997" s="12"/>
    </row>
    <row r="998" spans="1:11" x14ac:dyDescent="0.2">
      <c r="A998" s="11" t="s">
        <v>12</v>
      </c>
      <c r="B998" s="8"/>
      <c r="C998" s="19" t="str">
        <f t="shared" si="205"/>
        <v/>
      </c>
      <c r="D998" s="8"/>
      <c r="E998" s="20"/>
      <c r="F998" s="8"/>
      <c r="G998" s="20"/>
      <c r="H998" s="8"/>
      <c r="I998" s="20"/>
      <c r="J998" s="21"/>
      <c r="K998" s="12"/>
    </row>
    <row r="999" spans="1:11" x14ac:dyDescent="0.2">
      <c r="A999" s="11" t="s">
        <v>12</v>
      </c>
      <c r="B999" s="8"/>
      <c r="C999" s="19" t="str">
        <f t="shared" si="205"/>
        <v/>
      </c>
      <c r="D999" s="8"/>
      <c r="E999" s="20"/>
      <c r="F999" s="8"/>
      <c r="G999" s="20"/>
      <c r="H999" s="8"/>
      <c r="I999" s="20"/>
      <c r="J999" s="21"/>
      <c r="K999" s="12"/>
    </row>
    <row r="1000" spans="1:11" x14ac:dyDescent="0.2">
      <c r="A1000" s="11" t="s">
        <v>12</v>
      </c>
      <c r="B1000" s="8"/>
      <c r="C1000" s="19" t="str">
        <f t="shared" si="205"/>
        <v/>
      </c>
      <c r="D1000" s="8"/>
      <c r="E1000" s="20"/>
      <c r="F1000" s="8"/>
      <c r="G1000" s="20"/>
      <c r="H1000" s="8"/>
      <c r="I1000" s="20"/>
      <c r="J1000" s="21"/>
      <c r="K1000" s="12"/>
    </row>
    <row r="1001" spans="1:11" x14ac:dyDescent="0.2">
      <c r="A1001" s="11" t="s">
        <v>12</v>
      </c>
      <c r="B1001" s="8"/>
      <c r="C1001" s="19" t="str">
        <f t="shared" si="205"/>
        <v/>
      </c>
      <c r="D1001" s="8"/>
      <c r="E1001" s="20"/>
      <c r="F1001" s="8"/>
      <c r="G1001" s="20"/>
      <c r="H1001" s="8"/>
      <c r="I1001" s="20"/>
      <c r="J1001" s="21"/>
      <c r="K1001" s="12"/>
    </row>
    <row r="1002" spans="1:11" x14ac:dyDescent="0.2">
      <c r="A1002" s="11" t="s">
        <v>12</v>
      </c>
      <c r="B1002" s="8"/>
      <c r="C1002" s="19" t="str">
        <f t="shared" si="205"/>
        <v/>
      </c>
      <c r="D1002" s="8"/>
      <c r="E1002" s="20"/>
      <c r="F1002" s="8"/>
      <c r="G1002" s="20"/>
      <c r="H1002" s="8"/>
      <c r="I1002" s="20"/>
      <c r="J1002" s="21"/>
      <c r="K1002" s="12"/>
    </row>
    <row r="1003" spans="1:11" x14ac:dyDescent="0.2">
      <c r="A1003" s="11" t="s">
        <v>12</v>
      </c>
      <c r="B1003" s="8"/>
      <c r="C1003" s="19" t="str">
        <f t="shared" si="205"/>
        <v/>
      </c>
      <c r="D1003" s="8"/>
      <c r="E1003" s="20"/>
      <c r="F1003" s="8"/>
      <c r="G1003" s="20"/>
      <c r="H1003" s="8"/>
      <c r="I1003" s="20"/>
      <c r="J1003" s="21"/>
      <c r="K1003" s="12"/>
    </row>
    <row r="1004" spans="1:11" x14ac:dyDescent="0.2">
      <c r="A1004" s="11" t="s">
        <v>12</v>
      </c>
      <c r="B1004" s="8"/>
      <c r="C1004" s="19" t="str">
        <f t="shared" si="205"/>
        <v/>
      </c>
      <c r="D1004" s="8"/>
      <c r="E1004" s="20"/>
      <c r="F1004" s="8"/>
      <c r="G1004" s="20"/>
      <c r="H1004" s="8"/>
      <c r="I1004" s="20"/>
      <c r="J1004" s="21"/>
      <c r="K1004" s="12"/>
    </row>
    <row r="1005" spans="1:11" x14ac:dyDescent="0.2">
      <c r="A1005" s="11" t="s">
        <v>12</v>
      </c>
      <c r="B1005" s="8"/>
      <c r="C1005" s="19" t="str">
        <f t="shared" si="205"/>
        <v/>
      </c>
      <c r="D1005" s="8"/>
      <c r="E1005" s="20"/>
      <c r="F1005" s="8"/>
      <c r="G1005" s="20"/>
      <c r="H1005" s="8"/>
      <c r="I1005" s="20"/>
      <c r="J1005" s="21"/>
      <c r="K1005" s="12"/>
    </row>
    <row r="1006" spans="1:11" x14ac:dyDescent="0.2">
      <c r="A1006" s="11" t="s">
        <v>12</v>
      </c>
      <c r="B1006" s="8"/>
      <c r="C1006" s="19" t="str">
        <f t="shared" si="205"/>
        <v/>
      </c>
      <c r="D1006" s="8"/>
      <c r="E1006" s="20"/>
      <c r="F1006" s="8"/>
      <c r="G1006" s="20"/>
      <c r="H1006" s="8"/>
      <c r="I1006" s="20"/>
      <c r="J1006" s="21"/>
      <c r="K1006" s="12"/>
    </row>
    <row r="1007" spans="1:11" x14ac:dyDescent="0.2">
      <c r="A1007" s="11" t="s">
        <v>12</v>
      </c>
      <c r="B1007" s="8"/>
      <c r="C1007" s="19" t="str">
        <f t="shared" si="205"/>
        <v/>
      </c>
      <c r="D1007" s="8"/>
      <c r="E1007" s="20"/>
      <c r="F1007" s="8"/>
      <c r="G1007" s="20"/>
      <c r="H1007" s="8"/>
      <c r="I1007" s="20"/>
      <c r="J1007" s="21"/>
      <c r="K1007" s="12"/>
    </row>
    <row r="1008" spans="1:11" x14ac:dyDescent="0.2">
      <c r="A1008" s="11" t="s">
        <v>12</v>
      </c>
      <c r="B1008" s="8"/>
      <c r="C1008" s="19" t="str">
        <f t="shared" si="205"/>
        <v/>
      </c>
      <c r="D1008" s="8"/>
      <c r="E1008" s="20"/>
      <c r="F1008" s="8"/>
      <c r="G1008" s="20"/>
      <c r="H1008" s="8"/>
      <c r="I1008" s="20"/>
      <c r="J1008" s="21"/>
      <c r="K1008" s="12"/>
    </row>
    <row r="1009" spans="1:11" x14ac:dyDescent="0.2">
      <c r="A1009" s="11" t="s">
        <v>12</v>
      </c>
      <c r="B1009" s="8"/>
      <c r="C1009" s="19" t="str">
        <f t="shared" si="205"/>
        <v/>
      </c>
      <c r="D1009" s="8"/>
      <c r="E1009" s="20"/>
      <c r="F1009" s="8"/>
      <c r="G1009" s="20"/>
      <c r="H1009" s="8"/>
      <c r="I1009" s="20"/>
      <c r="J1009" s="21"/>
      <c r="K1009" s="12"/>
    </row>
    <row r="1010" spans="1:11" x14ac:dyDescent="0.2">
      <c r="A1010" s="11" t="s">
        <v>12</v>
      </c>
      <c r="B1010" s="8"/>
      <c r="C1010" s="19" t="str">
        <f t="shared" si="205"/>
        <v/>
      </c>
      <c r="D1010" s="8"/>
      <c r="E1010" s="20"/>
      <c r="F1010" s="8"/>
      <c r="G1010" s="20"/>
      <c r="H1010" s="8"/>
      <c r="I1010" s="20"/>
      <c r="J1010" s="21"/>
      <c r="K1010" s="12"/>
    </row>
    <row r="1011" spans="1:11" x14ac:dyDescent="0.2">
      <c r="A1011" s="11" t="s">
        <v>12</v>
      </c>
      <c r="B1011" s="8"/>
      <c r="C1011" s="19" t="str">
        <f t="shared" si="205"/>
        <v/>
      </c>
      <c r="D1011" s="8"/>
      <c r="E1011" s="20"/>
      <c r="F1011" s="8"/>
      <c r="G1011" s="20"/>
      <c r="H1011" s="8"/>
      <c r="I1011" s="20"/>
      <c r="J1011" s="21"/>
      <c r="K1011" s="12"/>
    </row>
    <row r="1012" spans="1:11" x14ac:dyDescent="0.2">
      <c r="A1012" s="11" t="s">
        <v>12</v>
      </c>
      <c r="B1012" s="8"/>
      <c r="C1012" s="19" t="str">
        <f t="shared" si="205"/>
        <v/>
      </c>
      <c r="D1012" s="8"/>
      <c r="E1012" s="20"/>
      <c r="F1012" s="8"/>
      <c r="G1012" s="20"/>
      <c r="H1012" s="8"/>
      <c r="I1012" s="20"/>
      <c r="J1012" s="21"/>
      <c r="K1012" s="12"/>
    </row>
    <row r="1013" spans="1:11" x14ac:dyDescent="0.2">
      <c r="A1013" s="11" t="s">
        <v>12</v>
      </c>
      <c r="B1013" s="8"/>
      <c r="C1013" s="19" t="str">
        <f t="shared" si="205"/>
        <v/>
      </c>
      <c r="D1013" s="8"/>
      <c r="E1013" s="20"/>
      <c r="F1013" s="8"/>
      <c r="G1013" s="20"/>
      <c r="H1013" s="8"/>
      <c r="I1013" s="20"/>
      <c r="J1013" s="21"/>
      <c r="K1013" s="12"/>
    </row>
    <row r="1014" spans="1:11" x14ac:dyDescent="0.2">
      <c r="A1014" s="11" t="s">
        <v>12</v>
      </c>
      <c r="B1014" s="8"/>
      <c r="C1014" s="19" t="str">
        <f t="shared" si="205"/>
        <v/>
      </c>
      <c r="D1014" s="8"/>
      <c r="E1014" s="20"/>
      <c r="F1014" s="8"/>
      <c r="G1014" s="20"/>
      <c r="H1014" s="8"/>
      <c r="I1014" s="20"/>
      <c r="J1014" s="21"/>
      <c r="K1014" s="12"/>
    </row>
    <row r="1015" spans="1:11" x14ac:dyDescent="0.2">
      <c r="A1015" s="11" t="s">
        <v>12</v>
      </c>
      <c r="B1015" s="8"/>
      <c r="C1015" s="19" t="str">
        <f t="shared" si="205"/>
        <v/>
      </c>
      <c r="D1015" s="8"/>
      <c r="E1015" s="20"/>
      <c r="F1015" s="8"/>
      <c r="G1015" s="20"/>
      <c r="H1015" s="8"/>
      <c r="I1015" s="20"/>
      <c r="J1015" s="21"/>
      <c r="K1015" s="12"/>
    </row>
    <row r="1016" spans="1:11" x14ac:dyDescent="0.2">
      <c r="A1016" s="11" t="s">
        <v>12</v>
      </c>
      <c r="B1016" s="8"/>
      <c r="C1016" s="19" t="str">
        <f t="shared" si="205"/>
        <v/>
      </c>
      <c r="D1016" s="8"/>
      <c r="E1016" s="20"/>
      <c r="F1016" s="8"/>
      <c r="G1016" s="20"/>
      <c r="H1016" s="8"/>
      <c r="I1016" s="20"/>
      <c r="J1016" s="21"/>
      <c r="K1016" s="12"/>
    </row>
    <row r="1017" spans="1:11" x14ac:dyDescent="0.2">
      <c r="A1017" s="11" t="s">
        <v>12</v>
      </c>
      <c r="B1017" s="8"/>
      <c r="C1017" s="19" t="str">
        <f t="shared" si="205"/>
        <v/>
      </c>
      <c r="D1017" s="8"/>
      <c r="E1017" s="20"/>
      <c r="F1017" s="8"/>
      <c r="G1017" s="20"/>
      <c r="H1017" s="8"/>
      <c r="I1017" s="20"/>
      <c r="J1017" s="21"/>
      <c r="K1017" s="12"/>
    </row>
    <row r="1018" spans="1:11" ht="15.75" thickBot="1" x14ac:dyDescent="0.25">
      <c r="A1018" s="11" t="s">
        <v>12</v>
      </c>
      <c r="B1018" s="22"/>
      <c r="C1018" s="14" t="str">
        <f t="shared" si="205"/>
        <v/>
      </c>
      <c r="D1018" s="22"/>
      <c r="E1018" s="23"/>
      <c r="F1018" s="22"/>
      <c r="G1018" s="23"/>
      <c r="H1018" s="22"/>
      <c r="I1018" s="23"/>
      <c r="J1018" s="24"/>
      <c r="K1018" s="12"/>
    </row>
    <row r="1019" spans="1:11" x14ac:dyDescent="0.2">
      <c r="A1019" s="11"/>
      <c r="B1019" s="106">
        <f>SUMIF(A986:A1018,$O$6,B986:B1018)</f>
        <v>0</v>
      </c>
      <c r="C1019" s="25"/>
      <c r="D1019" s="25"/>
      <c r="E1019" s="25"/>
      <c r="F1019" s="25"/>
      <c r="G1019" s="25"/>
      <c r="H1019" s="25"/>
      <c r="I1019" s="25"/>
      <c r="J1019" s="25"/>
      <c r="K1019" s="12"/>
    </row>
    <row r="1020" spans="1:11" ht="15.75" thickBot="1" x14ac:dyDescent="0.25">
      <c r="A1020" s="11"/>
      <c r="B1020" s="107"/>
      <c r="C1020" s="25"/>
      <c r="D1020" s="25"/>
      <c r="E1020" s="25"/>
      <c r="F1020" s="25"/>
      <c r="G1020" s="25"/>
      <c r="H1020" s="25"/>
      <c r="I1020" s="25"/>
      <c r="J1020" s="25"/>
      <c r="K1020" s="12"/>
    </row>
    <row r="1021" spans="1:11" ht="15.75" thickBot="1" x14ac:dyDescent="0.25">
      <c r="A1021" s="11"/>
      <c r="B1021" s="25"/>
      <c r="C1021" s="25"/>
      <c r="D1021" s="25"/>
      <c r="E1021" s="25"/>
      <c r="F1021" s="25"/>
      <c r="G1021" s="25"/>
      <c r="H1021" s="25"/>
      <c r="I1021" s="25"/>
      <c r="J1021" s="25"/>
      <c r="K1021" s="12"/>
    </row>
    <row r="1022" spans="1:11" ht="15.75" thickBot="1" x14ac:dyDescent="0.25">
      <c r="A1022" s="11"/>
      <c r="B1022" s="25"/>
      <c r="C1022" s="25"/>
      <c r="D1022" s="25"/>
      <c r="E1022" s="25"/>
      <c r="F1022" s="25"/>
      <c r="G1022" s="25"/>
      <c r="H1022" s="108" t="s">
        <v>20</v>
      </c>
      <c r="I1022" s="115"/>
      <c r="J1022" s="26"/>
      <c r="K1022" s="12"/>
    </row>
    <row r="1023" spans="1:11" ht="15.75" thickBot="1" x14ac:dyDescent="0.25">
      <c r="A1023" s="11"/>
      <c r="B1023" s="27" t="s">
        <v>3</v>
      </c>
      <c r="C1023" s="27" t="s">
        <v>5</v>
      </c>
      <c r="D1023" s="27" t="s">
        <v>21</v>
      </c>
      <c r="E1023" s="27" t="s">
        <v>22</v>
      </c>
      <c r="F1023" s="27" t="s">
        <v>23</v>
      </c>
      <c r="G1023" s="25"/>
      <c r="H1023" s="28" t="s">
        <v>24</v>
      </c>
      <c r="I1023" s="77">
        <f t="shared" si="193"/>
        <v>19573.96</v>
      </c>
      <c r="J1023" s="28"/>
      <c r="K1023" s="12"/>
    </row>
    <row r="1024" spans="1:11" ht="15.75" thickBot="1" x14ac:dyDescent="0.25">
      <c r="A1024" s="11"/>
      <c r="B1024" s="29">
        <f t="shared" si="194"/>
        <v>0</v>
      </c>
      <c r="C1024" s="27">
        <f t="shared" ref="C1024" si="206">SUM(F986:F1018)</f>
        <v>0</v>
      </c>
      <c r="D1024" s="27">
        <f t="shared" ref="D1024" si="207">B1024+C1024</f>
        <v>0</v>
      </c>
      <c r="E1024" s="27">
        <f t="shared" ref="E1024" si="208">SUM(H986:H1018)</f>
        <v>0</v>
      </c>
      <c r="F1024" s="30">
        <f t="shared" ref="F1024" si="209">D1024-E1024</f>
        <v>0</v>
      </c>
      <c r="G1024" s="25"/>
      <c r="H1024" s="31" t="s">
        <v>25</v>
      </c>
      <c r="I1024" s="31">
        <f t="shared" ref="I1024" si="210">F1026</f>
        <v>0</v>
      </c>
      <c r="J1024" s="31"/>
      <c r="K1024" s="12"/>
    </row>
    <row r="1025" spans="1:11" ht="15.75" thickBot="1" x14ac:dyDescent="0.25">
      <c r="A1025" s="11"/>
      <c r="B1025" s="27" t="s">
        <v>26</v>
      </c>
      <c r="C1025" s="27" t="s">
        <v>27</v>
      </c>
      <c r="D1025" s="27" t="s">
        <v>28</v>
      </c>
      <c r="E1025" s="27" t="s">
        <v>29</v>
      </c>
      <c r="F1025" s="27" t="s">
        <v>25</v>
      </c>
      <c r="G1025" s="25"/>
      <c r="H1025" s="31" t="s">
        <v>30</v>
      </c>
      <c r="I1025" s="31">
        <f t="shared" si="200"/>
        <v>19573.96</v>
      </c>
      <c r="J1025" s="31"/>
      <c r="K1025" s="12"/>
    </row>
    <row r="1026" spans="1:11" ht="15.75" thickBot="1" x14ac:dyDescent="0.25">
      <c r="A1026" s="11"/>
      <c r="B1026" s="29">
        <f t="shared" ref="B1026" si="211">F1024</f>
        <v>0</v>
      </c>
      <c r="C1026" s="32"/>
      <c r="D1026" s="32"/>
      <c r="E1026" s="32"/>
      <c r="F1026" s="30">
        <f t="shared" ref="F1026" si="212">B1026-(C1026+D1026+E1026)</f>
        <v>0</v>
      </c>
      <c r="G1026" s="25"/>
      <c r="H1026" s="31" t="s">
        <v>31</v>
      </c>
      <c r="I1026" s="33"/>
      <c r="J1026" s="33"/>
      <c r="K1026" s="12"/>
    </row>
    <row r="1027" spans="1:11" ht="15.75" thickBot="1" x14ac:dyDescent="0.25">
      <c r="A1027" s="11"/>
      <c r="B1027" s="25"/>
      <c r="C1027" s="25"/>
      <c r="D1027" s="25"/>
      <c r="E1027" s="25"/>
      <c r="F1027" s="25"/>
      <c r="G1027" s="25"/>
      <c r="H1027" s="34" t="s">
        <v>32</v>
      </c>
      <c r="I1027" s="34">
        <f t="shared" si="203"/>
        <v>19573.96</v>
      </c>
      <c r="J1027" s="35"/>
      <c r="K1027" s="12"/>
    </row>
    <row r="1028" spans="1:11" ht="15.75" thickBot="1" x14ac:dyDescent="0.25">
      <c r="A1028" s="11"/>
      <c r="B1028" s="25"/>
      <c r="C1028" s="25"/>
      <c r="D1028" s="25"/>
      <c r="E1028" s="25"/>
      <c r="F1028" s="25"/>
      <c r="G1028" s="25"/>
      <c r="H1028" s="27" t="s">
        <v>33</v>
      </c>
      <c r="I1028" s="36">
        <f t="shared" si="204"/>
        <v>19573.96</v>
      </c>
      <c r="J1028" s="25"/>
      <c r="K1028" s="12"/>
    </row>
    <row r="1029" spans="1:11" ht="15.75" thickBot="1" x14ac:dyDescent="0.25">
      <c r="A1029" s="37"/>
      <c r="B1029" s="38"/>
      <c r="C1029" s="38"/>
      <c r="D1029" s="38"/>
      <c r="E1029" s="38"/>
      <c r="F1029" s="38"/>
      <c r="G1029" s="38"/>
      <c r="H1029" s="38"/>
      <c r="I1029" s="38"/>
      <c r="J1029" s="38"/>
      <c r="K1029" s="30"/>
    </row>
    <row r="1030" spans="1:11" ht="15.75" thickBot="1" x14ac:dyDescent="0.25">
      <c r="A1030" s="1"/>
      <c r="B1030" s="2"/>
      <c r="C1030" s="2"/>
      <c r="D1030" s="2"/>
      <c r="E1030" s="2"/>
      <c r="F1030" s="2"/>
      <c r="G1030" s="2"/>
      <c r="H1030" s="2"/>
      <c r="I1030" s="2"/>
      <c r="J1030" s="2"/>
      <c r="K1030" s="2"/>
    </row>
    <row r="1031" spans="1:11" ht="15.75" thickBot="1" x14ac:dyDescent="0.25">
      <c r="A1031" s="4"/>
      <c r="B1031" s="5"/>
      <c r="C1031" s="5"/>
      <c r="D1031" s="5"/>
      <c r="E1031" s="5"/>
      <c r="F1031" s="5"/>
      <c r="G1031" s="5"/>
      <c r="H1031" s="5"/>
      <c r="I1031" s="5" t="s">
        <v>0</v>
      </c>
      <c r="J1031" s="6" t="s">
        <v>13</v>
      </c>
      <c r="K1031" s="7"/>
    </row>
    <row r="1032" spans="1:11" ht="15.75" thickBot="1" x14ac:dyDescent="0.25">
      <c r="A1032" s="8">
        <v>22</v>
      </c>
      <c r="B1032" s="9"/>
      <c r="C1032" s="9"/>
      <c r="D1032" s="9"/>
      <c r="E1032" s="9"/>
      <c r="F1032" s="9"/>
      <c r="G1032" s="9"/>
      <c r="H1032" s="9"/>
      <c r="I1032" s="9" t="s">
        <v>2</v>
      </c>
      <c r="J1032" s="10">
        <v>44249</v>
      </c>
      <c r="K1032" s="7"/>
    </row>
    <row r="1033" spans="1:11" x14ac:dyDescent="0.2">
      <c r="A1033" s="11"/>
      <c r="B1033" s="120" t="s">
        <v>3</v>
      </c>
      <c r="C1033" s="121"/>
      <c r="D1033" s="120" t="s">
        <v>4</v>
      </c>
      <c r="E1033" s="121"/>
      <c r="F1033" s="120" t="s">
        <v>5</v>
      </c>
      <c r="G1033" s="121"/>
      <c r="H1033" s="120" t="s">
        <v>6</v>
      </c>
      <c r="I1033" s="121"/>
      <c r="J1033" s="117" t="s">
        <v>7</v>
      </c>
      <c r="K1033" s="12"/>
    </row>
    <row r="1034" spans="1:11" ht="15.75" thickBot="1" x14ac:dyDescent="0.25">
      <c r="A1034" s="11"/>
      <c r="B1034" s="13" t="s">
        <v>8</v>
      </c>
      <c r="C1034" s="14" t="s">
        <v>9</v>
      </c>
      <c r="D1034" s="13" t="s">
        <v>8</v>
      </c>
      <c r="E1034" s="14" t="s">
        <v>9</v>
      </c>
      <c r="F1034" s="13" t="s">
        <v>8</v>
      </c>
      <c r="G1034" s="14" t="s">
        <v>10</v>
      </c>
      <c r="H1034" s="13" t="s">
        <v>8</v>
      </c>
      <c r="I1034" s="14" t="s">
        <v>10</v>
      </c>
      <c r="J1034" s="118"/>
      <c r="K1034" s="12"/>
    </row>
    <row r="1035" spans="1:11" x14ac:dyDescent="0.2">
      <c r="A1035" s="11" t="s">
        <v>12</v>
      </c>
      <c r="B1035" s="15"/>
      <c r="C1035" s="17"/>
      <c r="D1035" s="15"/>
      <c r="E1035" s="17"/>
      <c r="F1035" s="15"/>
      <c r="G1035" s="17"/>
      <c r="H1035" s="15"/>
      <c r="I1035" s="17"/>
      <c r="J1035" s="18"/>
      <c r="K1035" s="12"/>
    </row>
    <row r="1036" spans="1:11" x14ac:dyDescent="0.2">
      <c r="A1036" s="11" t="s">
        <v>12</v>
      </c>
      <c r="B1036" s="8"/>
      <c r="C1036" s="19" t="str">
        <f t="shared" ref="C1036:C1067" si="213">IF(B1036&gt;0.005,C1035+1,"")</f>
        <v/>
      </c>
      <c r="D1036" s="8"/>
      <c r="E1036" s="20"/>
      <c r="F1036" s="8"/>
      <c r="G1036" s="20"/>
      <c r="H1036" s="8"/>
      <c r="I1036" s="20"/>
      <c r="J1036" s="21"/>
      <c r="K1036" s="12"/>
    </row>
    <row r="1037" spans="1:11" x14ac:dyDescent="0.2">
      <c r="A1037" s="11" t="s">
        <v>12</v>
      </c>
      <c r="B1037" s="8"/>
      <c r="C1037" s="19" t="str">
        <f t="shared" si="213"/>
        <v/>
      </c>
      <c r="D1037" s="8"/>
      <c r="E1037" s="20"/>
      <c r="F1037" s="8"/>
      <c r="G1037" s="20"/>
      <c r="H1037" s="8"/>
      <c r="I1037" s="20"/>
      <c r="J1037" s="21"/>
      <c r="K1037" s="12"/>
    </row>
    <row r="1038" spans="1:11" x14ac:dyDescent="0.2">
      <c r="A1038" s="11" t="s">
        <v>12</v>
      </c>
      <c r="B1038" s="8"/>
      <c r="C1038" s="19" t="str">
        <f t="shared" si="213"/>
        <v/>
      </c>
      <c r="D1038" s="8"/>
      <c r="E1038" s="20"/>
      <c r="F1038" s="8"/>
      <c r="G1038" s="20"/>
      <c r="H1038" s="8"/>
      <c r="I1038" s="20"/>
      <c r="J1038" s="21"/>
      <c r="K1038" s="12"/>
    </row>
    <row r="1039" spans="1:11" x14ac:dyDescent="0.2">
      <c r="A1039" s="11" t="s">
        <v>12</v>
      </c>
      <c r="B1039" s="8"/>
      <c r="C1039" s="19" t="str">
        <f t="shared" si="213"/>
        <v/>
      </c>
      <c r="D1039" s="8"/>
      <c r="E1039" s="20"/>
      <c r="F1039" s="8"/>
      <c r="G1039" s="20"/>
      <c r="H1039" s="8"/>
      <c r="I1039" s="20"/>
      <c r="J1039" s="21"/>
      <c r="K1039" s="12"/>
    </row>
    <row r="1040" spans="1:11" x14ac:dyDescent="0.2">
      <c r="A1040" s="11" t="s">
        <v>12</v>
      </c>
      <c r="B1040" s="8"/>
      <c r="C1040" s="19" t="str">
        <f t="shared" si="213"/>
        <v/>
      </c>
      <c r="D1040" s="8"/>
      <c r="E1040" s="20"/>
      <c r="F1040" s="8"/>
      <c r="G1040" s="20"/>
      <c r="H1040" s="8"/>
      <c r="I1040" s="20"/>
      <c r="J1040" s="21"/>
      <c r="K1040" s="12"/>
    </row>
    <row r="1041" spans="1:11" x14ac:dyDescent="0.2">
      <c r="A1041" s="11" t="s">
        <v>12</v>
      </c>
      <c r="B1041" s="8"/>
      <c r="C1041" s="19" t="str">
        <f t="shared" si="213"/>
        <v/>
      </c>
      <c r="D1041" s="8"/>
      <c r="E1041" s="20"/>
      <c r="F1041" s="8"/>
      <c r="G1041" s="20"/>
      <c r="H1041" s="8"/>
      <c r="I1041" s="20"/>
      <c r="J1041" s="21"/>
      <c r="K1041" s="12"/>
    </row>
    <row r="1042" spans="1:11" x14ac:dyDescent="0.2">
      <c r="A1042" s="11" t="s">
        <v>12</v>
      </c>
      <c r="B1042" s="8"/>
      <c r="C1042" s="19" t="str">
        <f t="shared" si="213"/>
        <v/>
      </c>
      <c r="D1042" s="8"/>
      <c r="E1042" s="20"/>
      <c r="F1042" s="8"/>
      <c r="G1042" s="20"/>
      <c r="H1042" s="8"/>
      <c r="I1042" s="20"/>
      <c r="J1042" s="21"/>
      <c r="K1042" s="12"/>
    </row>
    <row r="1043" spans="1:11" x14ac:dyDescent="0.2">
      <c r="A1043" s="11" t="s">
        <v>12</v>
      </c>
      <c r="B1043" s="8"/>
      <c r="C1043" s="19" t="str">
        <f t="shared" si="213"/>
        <v/>
      </c>
      <c r="D1043" s="8"/>
      <c r="E1043" s="20"/>
      <c r="F1043" s="8"/>
      <c r="G1043" s="20"/>
      <c r="H1043" s="8"/>
      <c r="I1043" s="20"/>
      <c r="J1043" s="21"/>
      <c r="K1043" s="12"/>
    </row>
    <row r="1044" spans="1:11" x14ac:dyDescent="0.2">
      <c r="A1044" s="11" t="s">
        <v>12</v>
      </c>
      <c r="B1044" s="8"/>
      <c r="C1044" s="19" t="str">
        <f t="shared" si="213"/>
        <v/>
      </c>
      <c r="D1044" s="8"/>
      <c r="E1044" s="20"/>
      <c r="F1044" s="8"/>
      <c r="G1044" s="20"/>
      <c r="H1044" s="8"/>
      <c r="I1044" s="20"/>
      <c r="J1044" s="21"/>
      <c r="K1044" s="12"/>
    </row>
    <row r="1045" spans="1:11" x14ac:dyDescent="0.2">
      <c r="A1045" s="11" t="s">
        <v>12</v>
      </c>
      <c r="B1045" s="8"/>
      <c r="C1045" s="19" t="str">
        <f t="shared" si="213"/>
        <v/>
      </c>
      <c r="D1045" s="8"/>
      <c r="E1045" s="20"/>
      <c r="F1045" s="8"/>
      <c r="G1045" s="20"/>
      <c r="H1045" s="8"/>
      <c r="I1045" s="20"/>
      <c r="J1045" s="21"/>
      <c r="K1045" s="12"/>
    </row>
    <row r="1046" spans="1:11" x14ac:dyDescent="0.2">
      <c r="A1046" s="11" t="s">
        <v>12</v>
      </c>
      <c r="B1046" s="8"/>
      <c r="C1046" s="19" t="str">
        <f t="shared" si="213"/>
        <v/>
      </c>
      <c r="D1046" s="8"/>
      <c r="E1046" s="20"/>
      <c r="F1046" s="8"/>
      <c r="G1046" s="20"/>
      <c r="H1046" s="8"/>
      <c r="I1046" s="20"/>
      <c r="J1046" s="21"/>
      <c r="K1046" s="12"/>
    </row>
    <row r="1047" spans="1:11" x14ac:dyDescent="0.2">
      <c r="A1047" s="11" t="s">
        <v>12</v>
      </c>
      <c r="B1047" s="8"/>
      <c r="C1047" s="19" t="str">
        <f t="shared" si="213"/>
        <v/>
      </c>
      <c r="D1047" s="8"/>
      <c r="E1047" s="20"/>
      <c r="F1047" s="8"/>
      <c r="G1047" s="20"/>
      <c r="H1047" s="8"/>
      <c r="I1047" s="20"/>
      <c r="J1047" s="21"/>
      <c r="K1047" s="12"/>
    </row>
    <row r="1048" spans="1:11" x14ac:dyDescent="0.2">
      <c r="A1048" s="11" t="s">
        <v>12</v>
      </c>
      <c r="B1048" s="8"/>
      <c r="C1048" s="19" t="str">
        <f t="shared" si="213"/>
        <v/>
      </c>
      <c r="D1048" s="8"/>
      <c r="E1048" s="20"/>
      <c r="F1048" s="8"/>
      <c r="G1048" s="20"/>
      <c r="H1048" s="8"/>
      <c r="I1048" s="20"/>
      <c r="J1048" s="21"/>
      <c r="K1048" s="12"/>
    </row>
    <row r="1049" spans="1:11" x14ac:dyDescent="0.2">
      <c r="A1049" s="11" t="s">
        <v>12</v>
      </c>
      <c r="B1049" s="8"/>
      <c r="C1049" s="19" t="str">
        <f t="shared" si="213"/>
        <v/>
      </c>
      <c r="D1049" s="8"/>
      <c r="E1049" s="20"/>
      <c r="F1049" s="8"/>
      <c r="G1049" s="20"/>
      <c r="H1049" s="8"/>
      <c r="I1049" s="20"/>
      <c r="J1049" s="21"/>
      <c r="K1049" s="12"/>
    </row>
    <row r="1050" spans="1:11" x14ac:dyDescent="0.2">
      <c r="A1050" s="11" t="s">
        <v>12</v>
      </c>
      <c r="B1050" s="8"/>
      <c r="C1050" s="19" t="str">
        <f t="shared" si="213"/>
        <v/>
      </c>
      <c r="D1050" s="8"/>
      <c r="E1050" s="20"/>
      <c r="F1050" s="8"/>
      <c r="G1050" s="20"/>
      <c r="H1050" s="8"/>
      <c r="I1050" s="20"/>
      <c r="J1050" s="21"/>
      <c r="K1050" s="12"/>
    </row>
    <row r="1051" spans="1:11" x14ac:dyDescent="0.2">
      <c r="A1051" s="11" t="s">
        <v>12</v>
      </c>
      <c r="B1051" s="8"/>
      <c r="C1051" s="19" t="str">
        <f t="shared" si="213"/>
        <v/>
      </c>
      <c r="D1051" s="8"/>
      <c r="E1051" s="20"/>
      <c r="F1051" s="8"/>
      <c r="G1051" s="20"/>
      <c r="H1051" s="8"/>
      <c r="I1051" s="20"/>
      <c r="J1051" s="21"/>
      <c r="K1051" s="12"/>
    </row>
    <row r="1052" spans="1:11" x14ac:dyDescent="0.2">
      <c r="A1052" s="11" t="s">
        <v>12</v>
      </c>
      <c r="B1052" s="8"/>
      <c r="C1052" s="19" t="str">
        <f t="shared" si="213"/>
        <v/>
      </c>
      <c r="D1052" s="8"/>
      <c r="E1052" s="20"/>
      <c r="F1052" s="8"/>
      <c r="G1052" s="20"/>
      <c r="H1052" s="8"/>
      <c r="I1052" s="20"/>
      <c r="J1052" s="21"/>
      <c r="K1052" s="12"/>
    </row>
    <row r="1053" spans="1:11" x14ac:dyDescent="0.2">
      <c r="A1053" s="11" t="s">
        <v>12</v>
      </c>
      <c r="B1053" s="8"/>
      <c r="C1053" s="19" t="str">
        <f t="shared" si="213"/>
        <v/>
      </c>
      <c r="D1053" s="8"/>
      <c r="E1053" s="20"/>
      <c r="F1053" s="8"/>
      <c r="G1053" s="20"/>
      <c r="H1053" s="8"/>
      <c r="I1053" s="20"/>
      <c r="J1053" s="21"/>
      <c r="K1053" s="12"/>
    </row>
    <row r="1054" spans="1:11" x14ac:dyDescent="0.2">
      <c r="A1054" s="11" t="s">
        <v>12</v>
      </c>
      <c r="B1054" s="8"/>
      <c r="C1054" s="19" t="str">
        <f t="shared" si="213"/>
        <v/>
      </c>
      <c r="D1054" s="8"/>
      <c r="E1054" s="20"/>
      <c r="F1054" s="8"/>
      <c r="G1054" s="20"/>
      <c r="H1054" s="8"/>
      <c r="I1054" s="20"/>
      <c r="J1054" s="21"/>
      <c r="K1054" s="12"/>
    </row>
    <row r="1055" spans="1:11" x14ac:dyDescent="0.2">
      <c r="A1055" s="11" t="s">
        <v>12</v>
      </c>
      <c r="B1055" s="8"/>
      <c r="C1055" s="19" t="str">
        <f t="shared" si="213"/>
        <v/>
      </c>
      <c r="D1055" s="8"/>
      <c r="E1055" s="20"/>
      <c r="F1055" s="8"/>
      <c r="G1055" s="20"/>
      <c r="H1055" s="8"/>
      <c r="I1055" s="20"/>
      <c r="J1055" s="21"/>
      <c r="K1055" s="12"/>
    </row>
    <row r="1056" spans="1:11" x14ac:dyDescent="0.2">
      <c r="A1056" s="11" t="s">
        <v>12</v>
      </c>
      <c r="B1056" s="8"/>
      <c r="C1056" s="19" t="str">
        <f t="shared" si="213"/>
        <v/>
      </c>
      <c r="D1056" s="8"/>
      <c r="E1056" s="20"/>
      <c r="F1056" s="8"/>
      <c r="G1056" s="20"/>
      <c r="H1056" s="8"/>
      <c r="I1056" s="20"/>
      <c r="J1056" s="21"/>
      <c r="K1056" s="12"/>
    </row>
    <row r="1057" spans="1:11" x14ac:dyDescent="0.2">
      <c r="A1057" s="11" t="s">
        <v>12</v>
      </c>
      <c r="B1057" s="8"/>
      <c r="C1057" s="19" t="str">
        <f t="shared" si="213"/>
        <v/>
      </c>
      <c r="D1057" s="8"/>
      <c r="E1057" s="20"/>
      <c r="F1057" s="8"/>
      <c r="G1057" s="20"/>
      <c r="H1057" s="8"/>
      <c r="I1057" s="20"/>
      <c r="J1057" s="21"/>
      <c r="K1057" s="12"/>
    </row>
    <row r="1058" spans="1:11" x14ac:dyDescent="0.2">
      <c r="A1058" s="11" t="s">
        <v>12</v>
      </c>
      <c r="B1058" s="8"/>
      <c r="C1058" s="19" t="str">
        <f t="shared" si="213"/>
        <v/>
      </c>
      <c r="D1058" s="8"/>
      <c r="E1058" s="20"/>
      <c r="F1058" s="8"/>
      <c r="G1058" s="20"/>
      <c r="H1058" s="8"/>
      <c r="I1058" s="20"/>
      <c r="J1058" s="21"/>
      <c r="K1058" s="12"/>
    </row>
    <row r="1059" spans="1:11" x14ac:dyDescent="0.2">
      <c r="A1059" s="11" t="s">
        <v>12</v>
      </c>
      <c r="B1059" s="8"/>
      <c r="C1059" s="19" t="str">
        <f t="shared" si="213"/>
        <v/>
      </c>
      <c r="D1059" s="8"/>
      <c r="E1059" s="20"/>
      <c r="F1059" s="8"/>
      <c r="G1059" s="20"/>
      <c r="H1059" s="8"/>
      <c r="I1059" s="20"/>
      <c r="J1059" s="21"/>
      <c r="K1059" s="12"/>
    </row>
    <row r="1060" spans="1:11" x14ac:dyDescent="0.2">
      <c r="A1060" s="11" t="s">
        <v>12</v>
      </c>
      <c r="B1060" s="8"/>
      <c r="C1060" s="19" t="str">
        <f t="shared" si="213"/>
        <v/>
      </c>
      <c r="D1060" s="8"/>
      <c r="E1060" s="20"/>
      <c r="F1060" s="8"/>
      <c r="G1060" s="20"/>
      <c r="H1060" s="8"/>
      <c r="I1060" s="20"/>
      <c r="J1060" s="21"/>
      <c r="K1060" s="12"/>
    </row>
    <row r="1061" spans="1:11" x14ac:dyDescent="0.2">
      <c r="A1061" s="11" t="s">
        <v>12</v>
      </c>
      <c r="B1061" s="8"/>
      <c r="C1061" s="19" t="str">
        <f t="shared" si="213"/>
        <v/>
      </c>
      <c r="D1061" s="8"/>
      <c r="E1061" s="20"/>
      <c r="F1061" s="8"/>
      <c r="G1061" s="20"/>
      <c r="H1061" s="8"/>
      <c r="I1061" s="20"/>
      <c r="J1061" s="21"/>
      <c r="K1061" s="12"/>
    </row>
    <row r="1062" spans="1:11" x14ac:dyDescent="0.2">
      <c r="A1062" s="11" t="s">
        <v>12</v>
      </c>
      <c r="B1062" s="8"/>
      <c r="C1062" s="19" t="str">
        <f t="shared" si="213"/>
        <v/>
      </c>
      <c r="D1062" s="8"/>
      <c r="E1062" s="20"/>
      <c r="F1062" s="8"/>
      <c r="G1062" s="20"/>
      <c r="H1062" s="8"/>
      <c r="I1062" s="20"/>
      <c r="J1062" s="21"/>
      <c r="K1062" s="12"/>
    </row>
    <row r="1063" spans="1:11" x14ac:dyDescent="0.2">
      <c r="A1063" s="11" t="s">
        <v>12</v>
      </c>
      <c r="B1063" s="8"/>
      <c r="C1063" s="19" t="str">
        <f t="shared" si="213"/>
        <v/>
      </c>
      <c r="D1063" s="8"/>
      <c r="E1063" s="20"/>
      <c r="F1063" s="8"/>
      <c r="G1063" s="20"/>
      <c r="H1063" s="8"/>
      <c r="I1063" s="20"/>
      <c r="J1063" s="21"/>
      <c r="K1063" s="12"/>
    </row>
    <row r="1064" spans="1:11" x14ac:dyDescent="0.2">
      <c r="A1064" s="11" t="s">
        <v>12</v>
      </c>
      <c r="B1064" s="8"/>
      <c r="C1064" s="19" t="str">
        <f t="shared" si="213"/>
        <v/>
      </c>
      <c r="D1064" s="8"/>
      <c r="E1064" s="20"/>
      <c r="F1064" s="8"/>
      <c r="G1064" s="20"/>
      <c r="H1064" s="8"/>
      <c r="I1064" s="20"/>
      <c r="J1064" s="21"/>
      <c r="K1064" s="12"/>
    </row>
    <row r="1065" spans="1:11" x14ac:dyDescent="0.2">
      <c r="A1065" s="11" t="s">
        <v>12</v>
      </c>
      <c r="B1065" s="8"/>
      <c r="C1065" s="19" t="str">
        <f t="shared" si="213"/>
        <v/>
      </c>
      <c r="D1065" s="8"/>
      <c r="E1065" s="20"/>
      <c r="F1065" s="8"/>
      <c r="G1065" s="20"/>
      <c r="H1065" s="8"/>
      <c r="I1065" s="20"/>
      <c r="J1065" s="21"/>
      <c r="K1065" s="12"/>
    </row>
    <row r="1066" spans="1:11" x14ac:dyDescent="0.2">
      <c r="A1066" s="11" t="s">
        <v>12</v>
      </c>
      <c r="B1066" s="8"/>
      <c r="C1066" s="19" t="str">
        <f t="shared" si="213"/>
        <v/>
      </c>
      <c r="D1066" s="8"/>
      <c r="E1066" s="20"/>
      <c r="F1066" s="8"/>
      <c r="G1066" s="20"/>
      <c r="H1066" s="8"/>
      <c r="I1066" s="20"/>
      <c r="J1066" s="21"/>
      <c r="K1066" s="12"/>
    </row>
    <row r="1067" spans="1:11" ht="15.75" thickBot="1" x14ac:dyDescent="0.25">
      <c r="A1067" s="11" t="s">
        <v>12</v>
      </c>
      <c r="B1067" s="22"/>
      <c r="C1067" s="14" t="str">
        <f t="shared" si="213"/>
        <v/>
      </c>
      <c r="D1067" s="22"/>
      <c r="E1067" s="23"/>
      <c r="F1067" s="22"/>
      <c r="G1067" s="23"/>
      <c r="H1067" s="22"/>
      <c r="I1067" s="23"/>
      <c r="J1067" s="24"/>
      <c r="K1067" s="12"/>
    </row>
    <row r="1068" spans="1:11" x14ac:dyDescent="0.2">
      <c r="A1068" s="11"/>
      <c r="B1068" s="106">
        <f>SUMIF(A1035:A1067,$O$6,B1035:B1067)</f>
        <v>0</v>
      </c>
      <c r="C1068" s="25"/>
      <c r="D1068" s="25"/>
      <c r="E1068" s="25"/>
      <c r="F1068" s="25"/>
      <c r="G1068" s="25"/>
      <c r="H1068" s="25"/>
      <c r="I1068" s="25"/>
      <c r="J1068" s="25"/>
      <c r="K1068" s="12"/>
    </row>
    <row r="1069" spans="1:11" ht="15.75" thickBot="1" x14ac:dyDescent="0.25">
      <c r="A1069" s="11"/>
      <c r="B1069" s="107"/>
      <c r="C1069" s="25"/>
      <c r="D1069" s="25"/>
      <c r="E1069" s="25"/>
      <c r="F1069" s="25"/>
      <c r="G1069" s="25"/>
      <c r="H1069" s="25"/>
      <c r="I1069" s="25"/>
      <c r="J1069" s="25"/>
      <c r="K1069" s="12"/>
    </row>
    <row r="1070" spans="1:11" ht="15.75" thickBot="1" x14ac:dyDescent="0.25">
      <c r="A1070" s="11"/>
      <c r="B1070" s="25"/>
      <c r="C1070" s="25"/>
      <c r="D1070" s="25"/>
      <c r="E1070" s="25"/>
      <c r="F1070" s="25"/>
      <c r="G1070" s="25"/>
      <c r="H1070" s="25"/>
      <c r="I1070" s="25"/>
      <c r="J1070" s="25"/>
      <c r="K1070" s="12"/>
    </row>
    <row r="1071" spans="1:11" ht="15.75" thickBot="1" x14ac:dyDescent="0.25">
      <c r="A1071" s="11"/>
      <c r="B1071" s="25"/>
      <c r="C1071" s="25"/>
      <c r="D1071" s="25"/>
      <c r="E1071" s="25"/>
      <c r="F1071" s="25"/>
      <c r="G1071" s="25"/>
      <c r="H1071" s="108" t="s">
        <v>20</v>
      </c>
      <c r="I1071" s="115"/>
      <c r="J1071" s="26"/>
      <c r="K1071" s="12"/>
    </row>
    <row r="1072" spans="1:11" ht="15.75" thickBot="1" x14ac:dyDescent="0.25">
      <c r="A1072" s="11"/>
      <c r="B1072" s="27" t="s">
        <v>3</v>
      </c>
      <c r="C1072" s="27" t="s">
        <v>5</v>
      </c>
      <c r="D1072" s="27" t="s">
        <v>21</v>
      </c>
      <c r="E1072" s="27" t="s">
        <v>22</v>
      </c>
      <c r="F1072" s="27" t="s">
        <v>23</v>
      </c>
      <c r="G1072" s="25"/>
      <c r="H1072" s="28" t="s">
        <v>24</v>
      </c>
      <c r="I1072" s="77">
        <f t="shared" ref="I1072:I1121" si="214">I1028</f>
        <v>19573.96</v>
      </c>
      <c r="J1072" s="28"/>
      <c r="K1072" s="12"/>
    </row>
    <row r="1073" spans="1:11" ht="15.75" thickBot="1" x14ac:dyDescent="0.25">
      <c r="A1073" s="11"/>
      <c r="B1073" s="29">
        <f t="shared" ref="B1073:B1122" si="215">B1068</f>
        <v>0</v>
      </c>
      <c r="C1073" s="27">
        <f t="shared" ref="C1073" si="216">SUM(F1035:F1067)</f>
        <v>0</v>
      </c>
      <c r="D1073" s="27">
        <f t="shared" ref="D1073" si="217">B1073+C1073</f>
        <v>0</v>
      </c>
      <c r="E1073" s="27">
        <f t="shared" ref="E1073" si="218">SUM(H1035:H1067)</f>
        <v>0</v>
      </c>
      <c r="F1073" s="30">
        <f t="shared" ref="F1073" si="219">D1073-E1073</f>
        <v>0</v>
      </c>
      <c r="G1073" s="25"/>
      <c r="H1073" s="31" t="s">
        <v>25</v>
      </c>
      <c r="I1073" s="31">
        <f t="shared" ref="I1073" si="220">F1075</f>
        <v>0</v>
      </c>
      <c r="J1073" s="31"/>
      <c r="K1073" s="12"/>
    </row>
    <row r="1074" spans="1:11" ht="15.75" thickBot="1" x14ac:dyDescent="0.25">
      <c r="A1074" s="11"/>
      <c r="B1074" s="27" t="s">
        <v>26</v>
      </c>
      <c r="C1074" s="27" t="s">
        <v>27</v>
      </c>
      <c r="D1074" s="27" t="s">
        <v>28</v>
      </c>
      <c r="E1074" s="27" t="s">
        <v>29</v>
      </c>
      <c r="F1074" s="27" t="s">
        <v>25</v>
      </c>
      <c r="G1074" s="25"/>
      <c r="H1074" s="31" t="s">
        <v>30</v>
      </c>
      <c r="I1074" s="31">
        <f t="shared" ref="I1074:I1123" si="221">I1072+I1073</f>
        <v>19573.96</v>
      </c>
      <c r="J1074" s="31"/>
      <c r="K1074" s="12"/>
    </row>
    <row r="1075" spans="1:11" ht="15.75" thickBot="1" x14ac:dyDescent="0.25">
      <c r="A1075" s="11"/>
      <c r="B1075" s="29">
        <f t="shared" ref="B1075" si="222">F1073</f>
        <v>0</v>
      </c>
      <c r="C1075" s="32"/>
      <c r="D1075" s="32"/>
      <c r="E1075" s="32"/>
      <c r="F1075" s="30">
        <f t="shared" ref="F1075" si="223">B1075-(C1075+D1075+E1075)</f>
        <v>0</v>
      </c>
      <c r="G1075" s="25"/>
      <c r="H1075" s="31" t="s">
        <v>31</v>
      </c>
      <c r="I1075" s="33"/>
      <c r="J1075" s="33"/>
      <c r="K1075" s="12"/>
    </row>
    <row r="1076" spans="1:11" ht="15.75" thickBot="1" x14ac:dyDescent="0.25">
      <c r="A1076" s="11"/>
      <c r="B1076" s="25"/>
      <c r="C1076" s="25"/>
      <c r="D1076" s="25"/>
      <c r="E1076" s="25"/>
      <c r="F1076" s="25"/>
      <c r="G1076" s="25"/>
      <c r="H1076" s="34" t="s">
        <v>32</v>
      </c>
      <c r="I1076" s="34">
        <f t="shared" ref="I1076:I1125" si="224">I1074-I1075</f>
        <v>19573.96</v>
      </c>
      <c r="J1076" s="35"/>
      <c r="K1076" s="12"/>
    </row>
    <row r="1077" spans="1:11" ht="15.75" thickBot="1" x14ac:dyDescent="0.25">
      <c r="A1077" s="11"/>
      <c r="B1077" s="25"/>
      <c r="C1077" s="25"/>
      <c r="D1077" s="25"/>
      <c r="E1077" s="25"/>
      <c r="F1077" s="25"/>
      <c r="G1077" s="25"/>
      <c r="H1077" s="27" t="s">
        <v>33</v>
      </c>
      <c r="I1077" s="36">
        <f t="shared" ref="I1077:I1126" si="225">I1076</f>
        <v>19573.96</v>
      </c>
      <c r="J1077" s="25"/>
      <c r="K1077" s="12"/>
    </row>
    <row r="1078" spans="1:11" ht="15.75" thickBot="1" x14ac:dyDescent="0.25">
      <c r="A1078" s="37"/>
      <c r="B1078" s="38"/>
      <c r="C1078" s="38"/>
      <c r="D1078" s="38"/>
      <c r="E1078" s="38"/>
      <c r="F1078" s="38"/>
      <c r="G1078" s="38"/>
      <c r="H1078" s="38"/>
      <c r="I1078" s="38"/>
      <c r="J1078" s="38"/>
      <c r="K1078" s="30"/>
    </row>
    <row r="1079" spans="1:11" ht="15.75" thickBot="1" x14ac:dyDescent="0.25">
      <c r="A1079" s="1"/>
      <c r="B1079" s="2"/>
      <c r="C1079" s="2"/>
      <c r="D1079" s="2"/>
      <c r="E1079" s="2"/>
      <c r="F1079" s="2"/>
      <c r="G1079" s="2"/>
      <c r="H1079" s="2"/>
      <c r="I1079" s="2"/>
      <c r="J1079" s="2"/>
      <c r="K1079" s="2"/>
    </row>
    <row r="1080" spans="1:11" ht="15.75" thickBot="1" x14ac:dyDescent="0.25">
      <c r="A1080" s="4"/>
      <c r="B1080" s="5"/>
      <c r="C1080" s="5"/>
      <c r="D1080" s="5"/>
      <c r="E1080" s="5"/>
      <c r="F1080" s="5"/>
      <c r="G1080" s="5"/>
      <c r="H1080" s="5"/>
      <c r="I1080" s="5" t="s">
        <v>0</v>
      </c>
      <c r="J1080" s="6" t="s">
        <v>15</v>
      </c>
      <c r="K1080" s="7"/>
    </row>
    <row r="1081" spans="1:11" ht="15.75" thickBot="1" x14ac:dyDescent="0.25">
      <c r="A1081" s="8">
        <v>23</v>
      </c>
      <c r="B1081" s="9"/>
      <c r="C1081" s="9"/>
      <c r="D1081" s="9"/>
      <c r="E1081" s="9"/>
      <c r="F1081" s="9"/>
      <c r="G1081" s="9"/>
      <c r="H1081" s="9"/>
      <c r="I1081" s="9" t="s">
        <v>2</v>
      </c>
      <c r="J1081" s="10">
        <v>44250</v>
      </c>
      <c r="K1081" s="7"/>
    </row>
    <row r="1082" spans="1:11" x14ac:dyDescent="0.2">
      <c r="A1082" s="11"/>
      <c r="B1082" s="120" t="s">
        <v>3</v>
      </c>
      <c r="C1082" s="121"/>
      <c r="D1082" s="120" t="s">
        <v>4</v>
      </c>
      <c r="E1082" s="121"/>
      <c r="F1082" s="120" t="s">
        <v>5</v>
      </c>
      <c r="G1082" s="121"/>
      <c r="H1082" s="120" t="s">
        <v>6</v>
      </c>
      <c r="I1082" s="121"/>
      <c r="J1082" s="117" t="s">
        <v>7</v>
      </c>
      <c r="K1082" s="12"/>
    </row>
    <row r="1083" spans="1:11" ht="15.75" thickBot="1" x14ac:dyDescent="0.25">
      <c r="A1083" s="11"/>
      <c r="B1083" s="13" t="s">
        <v>8</v>
      </c>
      <c r="C1083" s="14" t="s">
        <v>9</v>
      </c>
      <c r="D1083" s="13" t="s">
        <v>8</v>
      </c>
      <c r="E1083" s="14" t="s">
        <v>9</v>
      </c>
      <c r="F1083" s="13" t="s">
        <v>8</v>
      </c>
      <c r="G1083" s="14" t="s">
        <v>10</v>
      </c>
      <c r="H1083" s="13" t="s">
        <v>8</v>
      </c>
      <c r="I1083" s="14" t="s">
        <v>10</v>
      </c>
      <c r="J1083" s="118"/>
      <c r="K1083" s="12"/>
    </row>
    <row r="1084" spans="1:11" x14ac:dyDescent="0.2">
      <c r="A1084" s="11" t="s">
        <v>12</v>
      </c>
      <c r="B1084" s="15"/>
      <c r="C1084" s="17"/>
      <c r="D1084" s="15"/>
      <c r="E1084" s="17"/>
      <c r="F1084" s="15"/>
      <c r="G1084" s="17"/>
      <c r="H1084" s="15"/>
      <c r="I1084" s="17"/>
      <c r="J1084" s="18"/>
      <c r="K1084" s="12"/>
    </row>
    <row r="1085" spans="1:11" x14ac:dyDescent="0.2">
      <c r="A1085" s="11" t="s">
        <v>12</v>
      </c>
      <c r="B1085" s="8"/>
      <c r="C1085" s="19" t="str">
        <f t="shared" ref="C1085:C1116" si="226">IF(B1085&gt;0.005,C1084+1,"")</f>
        <v/>
      </c>
      <c r="D1085" s="8"/>
      <c r="E1085" s="20"/>
      <c r="F1085" s="8"/>
      <c r="G1085" s="20"/>
      <c r="H1085" s="8"/>
      <c r="I1085" s="20"/>
      <c r="J1085" s="21"/>
      <c r="K1085" s="12"/>
    </row>
    <row r="1086" spans="1:11" x14ac:dyDescent="0.2">
      <c r="A1086" s="11" t="s">
        <v>12</v>
      </c>
      <c r="B1086" s="8"/>
      <c r="C1086" s="19" t="str">
        <f t="shared" si="226"/>
        <v/>
      </c>
      <c r="D1086" s="8"/>
      <c r="E1086" s="20"/>
      <c r="F1086" s="8"/>
      <c r="G1086" s="20"/>
      <c r="H1086" s="8"/>
      <c r="I1086" s="20"/>
      <c r="J1086" s="21"/>
      <c r="K1086" s="12"/>
    </row>
    <row r="1087" spans="1:11" x14ac:dyDescent="0.2">
      <c r="A1087" s="11" t="s">
        <v>12</v>
      </c>
      <c r="B1087" s="8"/>
      <c r="C1087" s="19" t="str">
        <f t="shared" si="226"/>
        <v/>
      </c>
      <c r="D1087" s="8"/>
      <c r="E1087" s="20"/>
      <c r="F1087" s="8"/>
      <c r="G1087" s="20"/>
      <c r="H1087" s="8"/>
      <c r="I1087" s="20"/>
      <c r="J1087" s="21"/>
      <c r="K1087" s="12"/>
    </row>
    <row r="1088" spans="1:11" x14ac:dyDescent="0.2">
      <c r="A1088" s="11" t="s">
        <v>12</v>
      </c>
      <c r="B1088" s="8"/>
      <c r="C1088" s="19" t="str">
        <f t="shared" si="226"/>
        <v/>
      </c>
      <c r="D1088" s="8"/>
      <c r="E1088" s="20"/>
      <c r="F1088" s="8"/>
      <c r="G1088" s="20"/>
      <c r="H1088" s="8"/>
      <c r="I1088" s="20"/>
      <c r="J1088" s="21"/>
      <c r="K1088" s="12"/>
    </row>
    <row r="1089" spans="1:11" x14ac:dyDescent="0.2">
      <c r="A1089" s="11" t="s">
        <v>12</v>
      </c>
      <c r="B1089" s="8"/>
      <c r="C1089" s="19" t="str">
        <f t="shared" si="226"/>
        <v/>
      </c>
      <c r="D1089" s="8"/>
      <c r="E1089" s="20"/>
      <c r="F1089" s="8"/>
      <c r="G1089" s="20"/>
      <c r="H1089" s="8"/>
      <c r="I1089" s="20"/>
      <c r="J1089" s="21"/>
      <c r="K1089" s="12"/>
    </row>
    <row r="1090" spans="1:11" x14ac:dyDescent="0.2">
      <c r="A1090" s="11" t="s">
        <v>12</v>
      </c>
      <c r="B1090" s="8"/>
      <c r="C1090" s="19" t="str">
        <f t="shared" si="226"/>
        <v/>
      </c>
      <c r="D1090" s="8"/>
      <c r="E1090" s="20"/>
      <c r="F1090" s="8"/>
      <c r="G1090" s="20"/>
      <c r="H1090" s="8"/>
      <c r="I1090" s="20"/>
      <c r="J1090" s="21"/>
      <c r="K1090" s="12"/>
    </row>
    <row r="1091" spans="1:11" x14ac:dyDescent="0.2">
      <c r="A1091" s="11" t="s">
        <v>12</v>
      </c>
      <c r="B1091" s="8"/>
      <c r="C1091" s="19" t="str">
        <f t="shared" si="226"/>
        <v/>
      </c>
      <c r="D1091" s="8"/>
      <c r="E1091" s="20"/>
      <c r="F1091" s="8"/>
      <c r="G1091" s="20"/>
      <c r="H1091" s="8"/>
      <c r="I1091" s="20"/>
      <c r="J1091" s="21"/>
      <c r="K1091" s="12"/>
    </row>
    <row r="1092" spans="1:11" x14ac:dyDescent="0.2">
      <c r="A1092" s="11" t="s">
        <v>12</v>
      </c>
      <c r="B1092" s="8"/>
      <c r="C1092" s="19" t="str">
        <f t="shared" si="226"/>
        <v/>
      </c>
      <c r="D1092" s="8"/>
      <c r="E1092" s="20"/>
      <c r="F1092" s="8"/>
      <c r="G1092" s="20"/>
      <c r="H1092" s="8"/>
      <c r="I1092" s="20"/>
      <c r="J1092" s="21"/>
      <c r="K1092" s="12"/>
    </row>
    <row r="1093" spans="1:11" x14ac:dyDescent="0.2">
      <c r="A1093" s="11" t="s">
        <v>12</v>
      </c>
      <c r="B1093" s="8"/>
      <c r="C1093" s="19" t="str">
        <f t="shared" si="226"/>
        <v/>
      </c>
      <c r="D1093" s="8"/>
      <c r="E1093" s="20"/>
      <c r="F1093" s="8"/>
      <c r="G1093" s="20"/>
      <c r="H1093" s="8"/>
      <c r="I1093" s="20"/>
      <c r="J1093" s="21"/>
      <c r="K1093" s="12"/>
    </row>
    <row r="1094" spans="1:11" x14ac:dyDescent="0.2">
      <c r="A1094" s="11" t="s">
        <v>12</v>
      </c>
      <c r="B1094" s="8"/>
      <c r="C1094" s="19" t="str">
        <f t="shared" si="226"/>
        <v/>
      </c>
      <c r="D1094" s="8"/>
      <c r="E1094" s="20"/>
      <c r="F1094" s="8"/>
      <c r="G1094" s="20"/>
      <c r="H1094" s="8"/>
      <c r="I1094" s="20"/>
      <c r="J1094" s="21"/>
      <c r="K1094" s="12"/>
    </row>
    <row r="1095" spans="1:11" x14ac:dyDescent="0.2">
      <c r="A1095" s="11" t="s">
        <v>12</v>
      </c>
      <c r="B1095" s="8"/>
      <c r="C1095" s="19" t="str">
        <f t="shared" si="226"/>
        <v/>
      </c>
      <c r="D1095" s="8"/>
      <c r="E1095" s="20"/>
      <c r="F1095" s="8"/>
      <c r="G1095" s="20"/>
      <c r="H1095" s="8"/>
      <c r="I1095" s="20"/>
      <c r="J1095" s="21"/>
      <c r="K1095" s="12"/>
    </row>
    <row r="1096" spans="1:11" x14ac:dyDescent="0.2">
      <c r="A1096" s="11" t="s">
        <v>12</v>
      </c>
      <c r="B1096" s="8"/>
      <c r="C1096" s="19" t="str">
        <f t="shared" si="226"/>
        <v/>
      </c>
      <c r="D1096" s="8"/>
      <c r="E1096" s="20"/>
      <c r="F1096" s="8"/>
      <c r="G1096" s="20"/>
      <c r="H1096" s="8"/>
      <c r="I1096" s="20"/>
      <c r="J1096" s="21"/>
      <c r="K1096" s="12"/>
    </row>
    <row r="1097" spans="1:11" x14ac:dyDescent="0.2">
      <c r="A1097" s="11" t="s">
        <v>12</v>
      </c>
      <c r="B1097" s="8"/>
      <c r="C1097" s="19" t="str">
        <f t="shared" si="226"/>
        <v/>
      </c>
      <c r="D1097" s="8"/>
      <c r="E1097" s="20"/>
      <c r="F1097" s="8"/>
      <c r="G1097" s="20"/>
      <c r="H1097" s="8"/>
      <c r="I1097" s="20"/>
      <c r="J1097" s="21"/>
      <c r="K1097" s="12"/>
    </row>
    <row r="1098" spans="1:11" x14ac:dyDescent="0.2">
      <c r="A1098" s="11" t="s">
        <v>12</v>
      </c>
      <c r="B1098" s="8"/>
      <c r="C1098" s="19" t="str">
        <f t="shared" si="226"/>
        <v/>
      </c>
      <c r="D1098" s="8"/>
      <c r="E1098" s="20"/>
      <c r="F1098" s="8"/>
      <c r="G1098" s="20"/>
      <c r="H1098" s="8"/>
      <c r="I1098" s="20"/>
      <c r="J1098" s="21"/>
      <c r="K1098" s="12"/>
    </row>
    <row r="1099" spans="1:11" x14ac:dyDescent="0.2">
      <c r="A1099" s="11" t="s">
        <v>12</v>
      </c>
      <c r="B1099" s="8"/>
      <c r="C1099" s="19" t="str">
        <f t="shared" si="226"/>
        <v/>
      </c>
      <c r="D1099" s="8"/>
      <c r="E1099" s="20"/>
      <c r="F1099" s="8"/>
      <c r="G1099" s="20"/>
      <c r="H1099" s="8"/>
      <c r="I1099" s="20"/>
      <c r="J1099" s="21"/>
      <c r="K1099" s="12"/>
    </row>
    <row r="1100" spans="1:11" x14ac:dyDescent="0.2">
      <c r="A1100" s="11" t="s">
        <v>12</v>
      </c>
      <c r="B1100" s="8"/>
      <c r="C1100" s="19" t="str">
        <f t="shared" si="226"/>
        <v/>
      </c>
      <c r="D1100" s="8"/>
      <c r="E1100" s="20"/>
      <c r="F1100" s="8"/>
      <c r="G1100" s="20"/>
      <c r="H1100" s="8"/>
      <c r="I1100" s="20"/>
      <c r="J1100" s="21"/>
      <c r="K1100" s="12"/>
    </row>
    <row r="1101" spans="1:11" x14ac:dyDescent="0.2">
      <c r="A1101" s="11" t="s">
        <v>12</v>
      </c>
      <c r="B1101" s="8"/>
      <c r="C1101" s="19" t="str">
        <f t="shared" si="226"/>
        <v/>
      </c>
      <c r="D1101" s="8"/>
      <c r="E1101" s="20"/>
      <c r="F1101" s="8"/>
      <c r="G1101" s="20"/>
      <c r="H1101" s="8"/>
      <c r="I1101" s="20"/>
      <c r="J1101" s="21"/>
      <c r="K1101" s="12"/>
    </row>
    <row r="1102" spans="1:11" x14ac:dyDescent="0.2">
      <c r="A1102" s="11" t="s">
        <v>12</v>
      </c>
      <c r="B1102" s="8"/>
      <c r="C1102" s="19" t="str">
        <f t="shared" si="226"/>
        <v/>
      </c>
      <c r="D1102" s="8"/>
      <c r="E1102" s="20"/>
      <c r="F1102" s="8"/>
      <c r="G1102" s="20"/>
      <c r="H1102" s="8"/>
      <c r="I1102" s="20"/>
      <c r="J1102" s="21"/>
      <c r="K1102" s="12"/>
    </row>
    <row r="1103" spans="1:11" x14ac:dyDescent="0.2">
      <c r="A1103" s="11" t="s">
        <v>12</v>
      </c>
      <c r="B1103" s="8"/>
      <c r="C1103" s="19" t="str">
        <f t="shared" si="226"/>
        <v/>
      </c>
      <c r="D1103" s="8"/>
      <c r="E1103" s="20"/>
      <c r="F1103" s="8"/>
      <c r="G1103" s="20"/>
      <c r="H1103" s="8"/>
      <c r="I1103" s="20"/>
      <c r="J1103" s="21"/>
      <c r="K1103" s="12"/>
    </row>
    <row r="1104" spans="1:11" x14ac:dyDescent="0.2">
      <c r="A1104" s="11" t="s">
        <v>12</v>
      </c>
      <c r="B1104" s="8"/>
      <c r="C1104" s="19" t="str">
        <f t="shared" si="226"/>
        <v/>
      </c>
      <c r="D1104" s="8"/>
      <c r="E1104" s="20"/>
      <c r="F1104" s="8"/>
      <c r="G1104" s="20"/>
      <c r="H1104" s="8"/>
      <c r="I1104" s="20"/>
      <c r="J1104" s="21"/>
      <c r="K1104" s="12"/>
    </row>
    <row r="1105" spans="1:11" x14ac:dyDescent="0.2">
      <c r="A1105" s="11" t="s">
        <v>12</v>
      </c>
      <c r="B1105" s="8"/>
      <c r="C1105" s="19" t="str">
        <f t="shared" si="226"/>
        <v/>
      </c>
      <c r="D1105" s="8"/>
      <c r="E1105" s="20"/>
      <c r="F1105" s="8"/>
      <c r="G1105" s="20"/>
      <c r="H1105" s="8"/>
      <c r="I1105" s="20"/>
      <c r="J1105" s="21"/>
      <c r="K1105" s="12"/>
    </row>
    <row r="1106" spans="1:11" x14ac:dyDescent="0.2">
      <c r="A1106" s="11" t="s">
        <v>12</v>
      </c>
      <c r="B1106" s="8"/>
      <c r="C1106" s="19" t="str">
        <f t="shared" si="226"/>
        <v/>
      </c>
      <c r="D1106" s="8"/>
      <c r="E1106" s="20"/>
      <c r="F1106" s="8"/>
      <c r="G1106" s="20"/>
      <c r="H1106" s="8"/>
      <c r="I1106" s="20"/>
      <c r="J1106" s="21"/>
      <c r="K1106" s="12"/>
    </row>
    <row r="1107" spans="1:11" x14ac:dyDescent="0.2">
      <c r="A1107" s="11" t="s">
        <v>12</v>
      </c>
      <c r="B1107" s="8"/>
      <c r="C1107" s="19" t="str">
        <f t="shared" si="226"/>
        <v/>
      </c>
      <c r="D1107" s="8"/>
      <c r="E1107" s="20"/>
      <c r="F1107" s="8"/>
      <c r="G1107" s="20"/>
      <c r="H1107" s="8"/>
      <c r="I1107" s="20"/>
      <c r="J1107" s="21"/>
      <c r="K1107" s="12"/>
    </row>
    <row r="1108" spans="1:11" x14ac:dyDescent="0.2">
      <c r="A1108" s="11" t="s">
        <v>12</v>
      </c>
      <c r="B1108" s="8"/>
      <c r="C1108" s="19" t="str">
        <f t="shared" si="226"/>
        <v/>
      </c>
      <c r="D1108" s="8"/>
      <c r="E1108" s="20"/>
      <c r="F1108" s="8"/>
      <c r="G1108" s="20"/>
      <c r="H1108" s="8"/>
      <c r="I1108" s="20"/>
      <c r="J1108" s="21"/>
      <c r="K1108" s="12"/>
    </row>
    <row r="1109" spans="1:11" x14ac:dyDescent="0.2">
      <c r="A1109" s="11" t="s">
        <v>12</v>
      </c>
      <c r="B1109" s="8"/>
      <c r="C1109" s="19" t="str">
        <f t="shared" si="226"/>
        <v/>
      </c>
      <c r="D1109" s="8"/>
      <c r="E1109" s="20"/>
      <c r="F1109" s="8"/>
      <c r="G1109" s="20"/>
      <c r="H1109" s="8"/>
      <c r="I1109" s="20"/>
      <c r="J1109" s="21"/>
      <c r="K1109" s="12"/>
    </row>
    <row r="1110" spans="1:11" x14ac:dyDescent="0.2">
      <c r="A1110" s="11" t="s">
        <v>12</v>
      </c>
      <c r="B1110" s="8"/>
      <c r="C1110" s="19" t="str">
        <f t="shared" si="226"/>
        <v/>
      </c>
      <c r="D1110" s="8"/>
      <c r="E1110" s="20"/>
      <c r="F1110" s="8"/>
      <c r="G1110" s="20"/>
      <c r="H1110" s="8"/>
      <c r="I1110" s="20"/>
      <c r="J1110" s="21"/>
      <c r="K1110" s="12"/>
    </row>
    <row r="1111" spans="1:11" x14ac:dyDescent="0.2">
      <c r="A1111" s="11" t="s">
        <v>12</v>
      </c>
      <c r="B1111" s="8"/>
      <c r="C1111" s="19" t="str">
        <f t="shared" si="226"/>
        <v/>
      </c>
      <c r="D1111" s="8"/>
      <c r="E1111" s="20"/>
      <c r="F1111" s="8"/>
      <c r="G1111" s="20"/>
      <c r="H1111" s="8"/>
      <c r="I1111" s="20"/>
      <c r="J1111" s="21"/>
      <c r="K1111" s="12"/>
    </row>
    <row r="1112" spans="1:11" x14ac:dyDescent="0.2">
      <c r="A1112" s="11" t="s">
        <v>12</v>
      </c>
      <c r="B1112" s="8"/>
      <c r="C1112" s="19" t="str">
        <f t="shared" si="226"/>
        <v/>
      </c>
      <c r="D1112" s="8"/>
      <c r="E1112" s="20"/>
      <c r="F1112" s="8"/>
      <c r="G1112" s="20"/>
      <c r="H1112" s="8"/>
      <c r="I1112" s="20"/>
      <c r="J1112" s="21"/>
      <c r="K1112" s="12"/>
    </row>
    <row r="1113" spans="1:11" x14ac:dyDescent="0.2">
      <c r="A1113" s="11" t="s">
        <v>12</v>
      </c>
      <c r="B1113" s="8"/>
      <c r="C1113" s="19" t="str">
        <f t="shared" si="226"/>
        <v/>
      </c>
      <c r="D1113" s="8"/>
      <c r="E1113" s="20"/>
      <c r="F1113" s="8"/>
      <c r="G1113" s="20"/>
      <c r="H1113" s="8"/>
      <c r="I1113" s="20"/>
      <c r="J1113" s="21"/>
      <c r="K1113" s="12"/>
    </row>
    <row r="1114" spans="1:11" x14ac:dyDescent="0.2">
      <c r="A1114" s="11" t="s">
        <v>12</v>
      </c>
      <c r="B1114" s="8"/>
      <c r="C1114" s="19" t="str">
        <f t="shared" si="226"/>
        <v/>
      </c>
      <c r="D1114" s="8"/>
      <c r="E1114" s="20"/>
      <c r="F1114" s="8"/>
      <c r="G1114" s="20"/>
      <c r="H1114" s="8"/>
      <c r="I1114" s="20"/>
      <c r="J1114" s="21"/>
      <c r="K1114" s="12"/>
    </row>
    <row r="1115" spans="1:11" x14ac:dyDescent="0.2">
      <c r="A1115" s="11" t="s">
        <v>12</v>
      </c>
      <c r="B1115" s="8"/>
      <c r="C1115" s="19" t="str">
        <f t="shared" si="226"/>
        <v/>
      </c>
      <c r="D1115" s="8"/>
      <c r="E1115" s="20"/>
      <c r="F1115" s="8"/>
      <c r="G1115" s="20"/>
      <c r="H1115" s="8"/>
      <c r="I1115" s="20"/>
      <c r="J1115" s="21"/>
      <c r="K1115" s="12"/>
    </row>
    <row r="1116" spans="1:11" ht="15.75" thickBot="1" x14ac:dyDescent="0.25">
      <c r="A1116" s="11" t="s">
        <v>12</v>
      </c>
      <c r="B1116" s="22"/>
      <c r="C1116" s="14" t="str">
        <f t="shared" si="226"/>
        <v/>
      </c>
      <c r="D1116" s="22"/>
      <c r="E1116" s="23"/>
      <c r="F1116" s="22"/>
      <c r="G1116" s="23"/>
      <c r="H1116" s="22"/>
      <c r="I1116" s="23"/>
      <c r="J1116" s="24"/>
      <c r="K1116" s="12"/>
    </row>
    <row r="1117" spans="1:11" x14ac:dyDescent="0.2">
      <c r="A1117" s="11"/>
      <c r="B1117" s="106">
        <f>SUMIF(A1084:A1116,$O$6,B1084:B1116)</f>
        <v>0</v>
      </c>
      <c r="C1117" s="25"/>
      <c r="D1117" s="25"/>
      <c r="E1117" s="25"/>
      <c r="F1117" s="25"/>
      <c r="G1117" s="25"/>
      <c r="H1117" s="25"/>
      <c r="I1117" s="25"/>
      <c r="J1117" s="25"/>
      <c r="K1117" s="12"/>
    </row>
    <row r="1118" spans="1:11" ht="15.75" thickBot="1" x14ac:dyDescent="0.25">
      <c r="A1118" s="11"/>
      <c r="B1118" s="107"/>
      <c r="C1118" s="25"/>
      <c r="D1118" s="25"/>
      <c r="E1118" s="25"/>
      <c r="F1118" s="25"/>
      <c r="G1118" s="25"/>
      <c r="H1118" s="25"/>
      <c r="I1118" s="25"/>
      <c r="J1118" s="25"/>
      <c r="K1118" s="12"/>
    </row>
    <row r="1119" spans="1:11" ht="15.75" thickBot="1" x14ac:dyDescent="0.25">
      <c r="A1119" s="11"/>
      <c r="B1119" s="25"/>
      <c r="C1119" s="25"/>
      <c r="D1119" s="25"/>
      <c r="E1119" s="25"/>
      <c r="F1119" s="25"/>
      <c r="G1119" s="25"/>
      <c r="H1119" s="25"/>
      <c r="I1119" s="25"/>
      <c r="J1119" s="25"/>
      <c r="K1119" s="12"/>
    </row>
    <row r="1120" spans="1:11" ht="15.75" thickBot="1" x14ac:dyDescent="0.25">
      <c r="A1120" s="11"/>
      <c r="B1120" s="25"/>
      <c r="C1120" s="25"/>
      <c r="D1120" s="25"/>
      <c r="E1120" s="25"/>
      <c r="F1120" s="25"/>
      <c r="G1120" s="25"/>
      <c r="H1120" s="108" t="s">
        <v>20</v>
      </c>
      <c r="I1120" s="115"/>
      <c r="J1120" s="26"/>
      <c r="K1120" s="12"/>
    </row>
    <row r="1121" spans="1:11" ht="15.75" thickBot="1" x14ac:dyDescent="0.25">
      <c r="A1121" s="11"/>
      <c r="B1121" s="27" t="s">
        <v>3</v>
      </c>
      <c r="C1121" s="27" t="s">
        <v>5</v>
      </c>
      <c r="D1121" s="27" t="s">
        <v>21</v>
      </c>
      <c r="E1121" s="27" t="s">
        <v>22</v>
      </c>
      <c r="F1121" s="27" t="s">
        <v>23</v>
      </c>
      <c r="G1121" s="25"/>
      <c r="H1121" s="28" t="s">
        <v>24</v>
      </c>
      <c r="I1121" s="77">
        <f t="shared" si="214"/>
        <v>19573.96</v>
      </c>
      <c r="J1121" s="28"/>
      <c r="K1121" s="12"/>
    </row>
    <row r="1122" spans="1:11" ht="15.75" thickBot="1" x14ac:dyDescent="0.25">
      <c r="A1122" s="11"/>
      <c r="B1122" s="29">
        <f t="shared" si="215"/>
        <v>0</v>
      </c>
      <c r="C1122" s="27">
        <f t="shared" ref="C1122" si="227">SUM(F1084:F1116)</f>
        <v>0</v>
      </c>
      <c r="D1122" s="27">
        <f t="shared" ref="D1122" si="228">B1122+C1122</f>
        <v>0</v>
      </c>
      <c r="E1122" s="27">
        <f t="shared" ref="E1122" si="229">SUM(H1084:H1116)</f>
        <v>0</v>
      </c>
      <c r="F1122" s="30">
        <f t="shared" ref="F1122" si="230">D1122-E1122</f>
        <v>0</v>
      </c>
      <c r="G1122" s="25"/>
      <c r="H1122" s="31" t="s">
        <v>25</v>
      </c>
      <c r="I1122" s="31">
        <f t="shared" ref="I1122" si="231">F1124</f>
        <v>0</v>
      </c>
      <c r="J1122" s="31"/>
      <c r="K1122" s="12"/>
    </row>
    <row r="1123" spans="1:11" ht="15.75" thickBot="1" x14ac:dyDescent="0.25">
      <c r="A1123" s="11"/>
      <c r="B1123" s="27" t="s">
        <v>26</v>
      </c>
      <c r="C1123" s="27" t="s">
        <v>27</v>
      </c>
      <c r="D1123" s="27" t="s">
        <v>28</v>
      </c>
      <c r="E1123" s="27" t="s">
        <v>29</v>
      </c>
      <c r="F1123" s="27" t="s">
        <v>25</v>
      </c>
      <c r="G1123" s="25"/>
      <c r="H1123" s="31" t="s">
        <v>30</v>
      </c>
      <c r="I1123" s="31">
        <f t="shared" si="221"/>
        <v>19573.96</v>
      </c>
      <c r="J1123" s="31"/>
      <c r="K1123" s="12"/>
    </row>
    <row r="1124" spans="1:11" ht="15.75" thickBot="1" x14ac:dyDescent="0.25">
      <c r="A1124" s="11"/>
      <c r="B1124" s="29">
        <f t="shared" ref="B1124" si="232">F1122</f>
        <v>0</v>
      </c>
      <c r="C1124" s="32"/>
      <c r="D1124" s="32"/>
      <c r="E1124" s="32"/>
      <c r="F1124" s="30">
        <f t="shared" ref="F1124" si="233">B1124-(C1124+D1124+E1124)</f>
        <v>0</v>
      </c>
      <c r="G1124" s="25"/>
      <c r="H1124" s="31" t="s">
        <v>31</v>
      </c>
      <c r="I1124" s="33"/>
      <c r="J1124" s="33"/>
      <c r="K1124" s="12"/>
    </row>
    <row r="1125" spans="1:11" ht="15.75" thickBot="1" x14ac:dyDescent="0.25">
      <c r="A1125" s="11"/>
      <c r="B1125" s="25"/>
      <c r="C1125" s="25"/>
      <c r="D1125" s="25"/>
      <c r="E1125" s="25"/>
      <c r="F1125" s="25"/>
      <c r="G1125" s="25"/>
      <c r="H1125" s="34" t="s">
        <v>32</v>
      </c>
      <c r="I1125" s="34">
        <f t="shared" si="224"/>
        <v>19573.96</v>
      </c>
      <c r="J1125" s="35"/>
      <c r="K1125" s="12"/>
    </row>
    <row r="1126" spans="1:11" ht="15.75" thickBot="1" x14ac:dyDescent="0.25">
      <c r="A1126" s="11"/>
      <c r="B1126" s="25"/>
      <c r="C1126" s="25"/>
      <c r="D1126" s="25"/>
      <c r="E1126" s="25"/>
      <c r="F1126" s="25"/>
      <c r="G1126" s="25"/>
      <c r="H1126" s="27" t="s">
        <v>33</v>
      </c>
      <c r="I1126" s="36">
        <f t="shared" si="225"/>
        <v>19573.96</v>
      </c>
      <c r="J1126" s="25"/>
      <c r="K1126" s="12"/>
    </row>
    <row r="1127" spans="1:11" ht="15.75" thickBot="1" x14ac:dyDescent="0.25">
      <c r="A1127" s="37"/>
      <c r="B1127" s="38"/>
      <c r="C1127" s="38"/>
      <c r="D1127" s="38"/>
      <c r="E1127" s="38"/>
      <c r="F1127" s="38"/>
      <c r="G1127" s="38"/>
      <c r="H1127" s="38"/>
      <c r="I1127" s="38"/>
      <c r="J1127" s="38"/>
      <c r="K1127" s="30"/>
    </row>
    <row r="1128" spans="1:11" ht="15.75" thickBot="1" x14ac:dyDescent="0.25">
      <c r="A1128" s="1"/>
      <c r="B1128" s="2"/>
      <c r="C1128" s="2"/>
      <c r="D1128" s="2"/>
      <c r="E1128" s="2"/>
      <c r="F1128" s="2"/>
      <c r="G1128" s="2"/>
      <c r="H1128" s="2"/>
      <c r="I1128" s="2"/>
      <c r="J1128" s="2"/>
      <c r="K1128" s="2"/>
    </row>
    <row r="1129" spans="1:11" ht="15.75" thickBot="1" x14ac:dyDescent="0.25">
      <c r="A1129" s="4"/>
      <c r="B1129" s="5"/>
      <c r="C1129" s="5"/>
      <c r="D1129" s="5"/>
      <c r="E1129" s="5"/>
      <c r="F1129" s="5"/>
      <c r="G1129" s="5"/>
      <c r="H1129" s="5"/>
      <c r="I1129" s="5" t="s">
        <v>0</v>
      </c>
      <c r="J1129" s="6" t="s">
        <v>16</v>
      </c>
      <c r="K1129" s="7"/>
    </row>
    <row r="1130" spans="1:11" ht="15.75" thickBot="1" x14ac:dyDescent="0.25">
      <c r="A1130" s="8">
        <v>24</v>
      </c>
      <c r="B1130" s="9"/>
      <c r="C1130" s="9"/>
      <c r="D1130" s="9"/>
      <c r="E1130" s="9"/>
      <c r="F1130" s="9"/>
      <c r="G1130" s="9"/>
      <c r="H1130" s="9"/>
      <c r="I1130" s="9" t="s">
        <v>2</v>
      </c>
      <c r="J1130" s="10">
        <v>44251</v>
      </c>
      <c r="K1130" s="7"/>
    </row>
    <row r="1131" spans="1:11" x14ac:dyDescent="0.2">
      <c r="A1131" s="11"/>
      <c r="B1131" s="120" t="s">
        <v>3</v>
      </c>
      <c r="C1131" s="121"/>
      <c r="D1131" s="120" t="s">
        <v>4</v>
      </c>
      <c r="E1131" s="121"/>
      <c r="F1131" s="120" t="s">
        <v>5</v>
      </c>
      <c r="G1131" s="121"/>
      <c r="H1131" s="120" t="s">
        <v>6</v>
      </c>
      <c r="I1131" s="121"/>
      <c r="J1131" s="117" t="s">
        <v>7</v>
      </c>
      <c r="K1131" s="12"/>
    </row>
    <row r="1132" spans="1:11" ht="15.75" thickBot="1" x14ac:dyDescent="0.25">
      <c r="A1132" s="11"/>
      <c r="B1132" s="13" t="s">
        <v>8</v>
      </c>
      <c r="C1132" s="14" t="s">
        <v>9</v>
      </c>
      <c r="D1132" s="13" t="s">
        <v>8</v>
      </c>
      <c r="E1132" s="14" t="s">
        <v>9</v>
      </c>
      <c r="F1132" s="13" t="s">
        <v>8</v>
      </c>
      <c r="G1132" s="14" t="s">
        <v>10</v>
      </c>
      <c r="H1132" s="13" t="s">
        <v>8</v>
      </c>
      <c r="I1132" s="14" t="s">
        <v>10</v>
      </c>
      <c r="J1132" s="118"/>
      <c r="K1132" s="12"/>
    </row>
    <row r="1133" spans="1:11" x14ac:dyDescent="0.2">
      <c r="A1133" s="11" t="s">
        <v>12</v>
      </c>
      <c r="B1133" s="15"/>
      <c r="C1133" s="17"/>
      <c r="D1133" s="15"/>
      <c r="E1133" s="17"/>
      <c r="F1133" s="15"/>
      <c r="G1133" s="17"/>
      <c r="H1133" s="15"/>
      <c r="I1133" s="17"/>
      <c r="J1133" s="18"/>
      <c r="K1133" s="12"/>
    </row>
    <row r="1134" spans="1:11" x14ac:dyDescent="0.2">
      <c r="A1134" s="11" t="s">
        <v>12</v>
      </c>
      <c r="B1134" s="8"/>
      <c r="C1134" s="19" t="str">
        <f t="shared" ref="C1134:C1165" si="234">IF(B1134&gt;0.005,C1133+1,"")</f>
        <v/>
      </c>
      <c r="D1134" s="8"/>
      <c r="E1134" s="20"/>
      <c r="F1134" s="8"/>
      <c r="G1134" s="20"/>
      <c r="H1134" s="8"/>
      <c r="I1134" s="20"/>
      <c r="J1134" s="21"/>
      <c r="K1134" s="12"/>
    </row>
    <row r="1135" spans="1:11" x14ac:dyDescent="0.2">
      <c r="A1135" s="11" t="s">
        <v>12</v>
      </c>
      <c r="B1135" s="8"/>
      <c r="C1135" s="19" t="str">
        <f t="shared" si="234"/>
        <v/>
      </c>
      <c r="D1135" s="8"/>
      <c r="E1135" s="20"/>
      <c r="F1135" s="8"/>
      <c r="G1135" s="20"/>
      <c r="H1135" s="8"/>
      <c r="I1135" s="20"/>
      <c r="J1135" s="21"/>
      <c r="K1135" s="12"/>
    </row>
    <row r="1136" spans="1:11" x14ac:dyDescent="0.2">
      <c r="A1136" s="11" t="s">
        <v>12</v>
      </c>
      <c r="B1136" s="8"/>
      <c r="C1136" s="19" t="str">
        <f t="shared" si="234"/>
        <v/>
      </c>
      <c r="D1136" s="8"/>
      <c r="E1136" s="20"/>
      <c r="F1136" s="8"/>
      <c r="G1136" s="20"/>
      <c r="H1136" s="8"/>
      <c r="I1136" s="20"/>
      <c r="J1136" s="21"/>
      <c r="K1136" s="12"/>
    </row>
    <row r="1137" spans="1:11" x14ac:dyDescent="0.2">
      <c r="A1137" s="11" t="s">
        <v>12</v>
      </c>
      <c r="B1137" s="8"/>
      <c r="C1137" s="19" t="str">
        <f t="shared" si="234"/>
        <v/>
      </c>
      <c r="D1137" s="8"/>
      <c r="E1137" s="20"/>
      <c r="F1137" s="8"/>
      <c r="G1137" s="20"/>
      <c r="H1137" s="8"/>
      <c r="I1137" s="20"/>
      <c r="J1137" s="21"/>
      <c r="K1137" s="12"/>
    </row>
    <row r="1138" spans="1:11" x14ac:dyDescent="0.2">
      <c r="A1138" s="11" t="s">
        <v>12</v>
      </c>
      <c r="B1138" s="8"/>
      <c r="C1138" s="19" t="str">
        <f t="shared" si="234"/>
        <v/>
      </c>
      <c r="D1138" s="8"/>
      <c r="E1138" s="20"/>
      <c r="F1138" s="8"/>
      <c r="G1138" s="20"/>
      <c r="H1138" s="8"/>
      <c r="I1138" s="20"/>
      <c r="J1138" s="21"/>
      <c r="K1138" s="12"/>
    </row>
    <row r="1139" spans="1:11" x14ac:dyDescent="0.2">
      <c r="A1139" s="11" t="s">
        <v>12</v>
      </c>
      <c r="B1139" s="8"/>
      <c r="C1139" s="19" t="str">
        <f t="shared" si="234"/>
        <v/>
      </c>
      <c r="D1139" s="8"/>
      <c r="E1139" s="20"/>
      <c r="F1139" s="8"/>
      <c r="G1139" s="20"/>
      <c r="H1139" s="8"/>
      <c r="I1139" s="20"/>
      <c r="J1139" s="21"/>
      <c r="K1139" s="12"/>
    </row>
    <row r="1140" spans="1:11" x14ac:dyDescent="0.2">
      <c r="A1140" s="11" t="s">
        <v>12</v>
      </c>
      <c r="B1140" s="8"/>
      <c r="C1140" s="19" t="str">
        <f t="shared" si="234"/>
        <v/>
      </c>
      <c r="D1140" s="8"/>
      <c r="E1140" s="20"/>
      <c r="F1140" s="8"/>
      <c r="G1140" s="20"/>
      <c r="H1140" s="8"/>
      <c r="I1140" s="20"/>
      <c r="J1140" s="21"/>
      <c r="K1140" s="12"/>
    </row>
    <row r="1141" spans="1:11" x14ac:dyDescent="0.2">
      <c r="A1141" s="11" t="s">
        <v>12</v>
      </c>
      <c r="B1141" s="8"/>
      <c r="C1141" s="19" t="str">
        <f t="shared" si="234"/>
        <v/>
      </c>
      <c r="D1141" s="8"/>
      <c r="E1141" s="20"/>
      <c r="F1141" s="8"/>
      <c r="G1141" s="20"/>
      <c r="H1141" s="8"/>
      <c r="I1141" s="20"/>
      <c r="J1141" s="21"/>
      <c r="K1141" s="12"/>
    </row>
    <row r="1142" spans="1:11" x14ac:dyDescent="0.2">
      <c r="A1142" s="11" t="s">
        <v>12</v>
      </c>
      <c r="B1142" s="8"/>
      <c r="C1142" s="19" t="str">
        <f t="shared" si="234"/>
        <v/>
      </c>
      <c r="D1142" s="8"/>
      <c r="E1142" s="20"/>
      <c r="F1142" s="8"/>
      <c r="G1142" s="20"/>
      <c r="H1142" s="8"/>
      <c r="I1142" s="20"/>
      <c r="J1142" s="21"/>
      <c r="K1142" s="12"/>
    </row>
    <row r="1143" spans="1:11" x14ac:dyDescent="0.2">
      <c r="A1143" s="11" t="s">
        <v>12</v>
      </c>
      <c r="B1143" s="8"/>
      <c r="C1143" s="19" t="str">
        <f t="shared" si="234"/>
        <v/>
      </c>
      <c r="D1143" s="8"/>
      <c r="E1143" s="20"/>
      <c r="F1143" s="8"/>
      <c r="G1143" s="20"/>
      <c r="H1143" s="8"/>
      <c r="I1143" s="20"/>
      <c r="J1143" s="21"/>
      <c r="K1143" s="12"/>
    </row>
    <row r="1144" spans="1:11" x14ac:dyDescent="0.2">
      <c r="A1144" s="11" t="s">
        <v>12</v>
      </c>
      <c r="B1144" s="8"/>
      <c r="C1144" s="19" t="str">
        <f t="shared" si="234"/>
        <v/>
      </c>
      <c r="D1144" s="8"/>
      <c r="E1144" s="20"/>
      <c r="F1144" s="8"/>
      <c r="G1144" s="20"/>
      <c r="H1144" s="8"/>
      <c r="I1144" s="20"/>
      <c r="J1144" s="21"/>
      <c r="K1144" s="12"/>
    </row>
    <row r="1145" spans="1:11" x14ac:dyDescent="0.2">
      <c r="A1145" s="11" t="s">
        <v>12</v>
      </c>
      <c r="B1145" s="8"/>
      <c r="C1145" s="19" t="str">
        <f t="shared" si="234"/>
        <v/>
      </c>
      <c r="D1145" s="8"/>
      <c r="E1145" s="20"/>
      <c r="F1145" s="8"/>
      <c r="G1145" s="20"/>
      <c r="H1145" s="8"/>
      <c r="I1145" s="20"/>
      <c r="J1145" s="21"/>
      <c r="K1145" s="12"/>
    </row>
    <row r="1146" spans="1:11" x14ac:dyDescent="0.2">
      <c r="A1146" s="11" t="s">
        <v>12</v>
      </c>
      <c r="B1146" s="8"/>
      <c r="C1146" s="19" t="str">
        <f t="shared" si="234"/>
        <v/>
      </c>
      <c r="D1146" s="8"/>
      <c r="E1146" s="20"/>
      <c r="F1146" s="8"/>
      <c r="G1146" s="20"/>
      <c r="H1146" s="8"/>
      <c r="I1146" s="20"/>
      <c r="J1146" s="21"/>
      <c r="K1146" s="12"/>
    </row>
    <row r="1147" spans="1:11" x14ac:dyDescent="0.2">
      <c r="A1147" s="11" t="s">
        <v>12</v>
      </c>
      <c r="B1147" s="8"/>
      <c r="C1147" s="19" t="str">
        <f t="shared" si="234"/>
        <v/>
      </c>
      <c r="D1147" s="8"/>
      <c r="E1147" s="20"/>
      <c r="F1147" s="8"/>
      <c r="G1147" s="20"/>
      <c r="H1147" s="8"/>
      <c r="I1147" s="20"/>
      <c r="J1147" s="21"/>
      <c r="K1147" s="12"/>
    </row>
    <row r="1148" spans="1:11" x14ac:dyDescent="0.2">
      <c r="A1148" s="11" t="s">
        <v>12</v>
      </c>
      <c r="B1148" s="8"/>
      <c r="C1148" s="19" t="str">
        <f t="shared" si="234"/>
        <v/>
      </c>
      <c r="D1148" s="8"/>
      <c r="E1148" s="20"/>
      <c r="F1148" s="8"/>
      <c r="G1148" s="20"/>
      <c r="H1148" s="8"/>
      <c r="I1148" s="20"/>
      <c r="J1148" s="21"/>
      <c r="K1148" s="12"/>
    </row>
    <row r="1149" spans="1:11" x14ac:dyDescent="0.2">
      <c r="A1149" s="11" t="s">
        <v>12</v>
      </c>
      <c r="B1149" s="8"/>
      <c r="C1149" s="19" t="str">
        <f t="shared" si="234"/>
        <v/>
      </c>
      <c r="D1149" s="8"/>
      <c r="E1149" s="20"/>
      <c r="F1149" s="8"/>
      <c r="G1149" s="20"/>
      <c r="H1149" s="8"/>
      <c r="I1149" s="20"/>
      <c r="J1149" s="21"/>
      <c r="K1149" s="12"/>
    </row>
    <row r="1150" spans="1:11" x14ac:dyDescent="0.2">
      <c r="A1150" s="11" t="s">
        <v>12</v>
      </c>
      <c r="B1150" s="8"/>
      <c r="C1150" s="19" t="str">
        <f t="shared" si="234"/>
        <v/>
      </c>
      <c r="D1150" s="8"/>
      <c r="E1150" s="20"/>
      <c r="F1150" s="8"/>
      <c r="G1150" s="20"/>
      <c r="H1150" s="8"/>
      <c r="I1150" s="20"/>
      <c r="J1150" s="21"/>
      <c r="K1150" s="12"/>
    </row>
    <row r="1151" spans="1:11" x14ac:dyDescent="0.2">
      <c r="A1151" s="11" t="s">
        <v>12</v>
      </c>
      <c r="B1151" s="8"/>
      <c r="C1151" s="19" t="str">
        <f t="shared" si="234"/>
        <v/>
      </c>
      <c r="D1151" s="8"/>
      <c r="E1151" s="20"/>
      <c r="F1151" s="8"/>
      <c r="G1151" s="20"/>
      <c r="H1151" s="8"/>
      <c r="I1151" s="20"/>
      <c r="J1151" s="21"/>
      <c r="K1151" s="12"/>
    </row>
    <row r="1152" spans="1:11" x14ac:dyDescent="0.2">
      <c r="A1152" s="11" t="s">
        <v>12</v>
      </c>
      <c r="B1152" s="8"/>
      <c r="C1152" s="19" t="str">
        <f t="shared" si="234"/>
        <v/>
      </c>
      <c r="D1152" s="8"/>
      <c r="E1152" s="20"/>
      <c r="F1152" s="8"/>
      <c r="G1152" s="20"/>
      <c r="H1152" s="8"/>
      <c r="I1152" s="20"/>
      <c r="J1152" s="21"/>
      <c r="K1152" s="12"/>
    </row>
    <row r="1153" spans="1:11" x14ac:dyDescent="0.2">
      <c r="A1153" s="11" t="s">
        <v>12</v>
      </c>
      <c r="B1153" s="8"/>
      <c r="C1153" s="19" t="str">
        <f t="shared" si="234"/>
        <v/>
      </c>
      <c r="D1153" s="8"/>
      <c r="E1153" s="20"/>
      <c r="F1153" s="8"/>
      <c r="G1153" s="20"/>
      <c r="H1153" s="8"/>
      <c r="I1153" s="20"/>
      <c r="J1153" s="21"/>
      <c r="K1153" s="12"/>
    </row>
    <row r="1154" spans="1:11" x14ac:dyDescent="0.2">
      <c r="A1154" s="11" t="s">
        <v>12</v>
      </c>
      <c r="B1154" s="8"/>
      <c r="C1154" s="19" t="str">
        <f t="shared" si="234"/>
        <v/>
      </c>
      <c r="D1154" s="8"/>
      <c r="E1154" s="20"/>
      <c r="F1154" s="8"/>
      <c r="G1154" s="20"/>
      <c r="H1154" s="8"/>
      <c r="I1154" s="20"/>
      <c r="J1154" s="21"/>
      <c r="K1154" s="12"/>
    </row>
    <row r="1155" spans="1:11" x14ac:dyDescent="0.2">
      <c r="A1155" s="11" t="s">
        <v>12</v>
      </c>
      <c r="B1155" s="8"/>
      <c r="C1155" s="19" t="str">
        <f t="shared" si="234"/>
        <v/>
      </c>
      <c r="D1155" s="8"/>
      <c r="E1155" s="20"/>
      <c r="F1155" s="8"/>
      <c r="G1155" s="20"/>
      <c r="H1155" s="8"/>
      <c r="I1155" s="20"/>
      <c r="J1155" s="21"/>
      <c r="K1155" s="12"/>
    </row>
    <row r="1156" spans="1:11" x14ac:dyDescent="0.2">
      <c r="A1156" s="11" t="s">
        <v>12</v>
      </c>
      <c r="B1156" s="8"/>
      <c r="C1156" s="19" t="str">
        <f t="shared" si="234"/>
        <v/>
      </c>
      <c r="D1156" s="8"/>
      <c r="E1156" s="20"/>
      <c r="F1156" s="8"/>
      <c r="G1156" s="20"/>
      <c r="H1156" s="8"/>
      <c r="I1156" s="20"/>
      <c r="J1156" s="21"/>
      <c r="K1156" s="12"/>
    </row>
    <row r="1157" spans="1:11" x14ac:dyDescent="0.2">
      <c r="A1157" s="11" t="s">
        <v>12</v>
      </c>
      <c r="B1157" s="8"/>
      <c r="C1157" s="19" t="str">
        <f t="shared" si="234"/>
        <v/>
      </c>
      <c r="D1157" s="8"/>
      <c r="E1157" s="20"/>
      <c r="F1157" s="8"/>
      <c r="G1157" s="20"/>
      <c r="H1157" s="8"/>
      <c r="I1157" s="20"/>
      <c r="J1157" s="21"/>
      <c r="K1157" s="12"/>
    </row>
    <row r="1158" spans="1:11" x14ac:dyDescent="0.2">
      <c r="A1158" s="11" t="s">
        <v>12</v>
      </c>
      <c r="B1158" s="8"/>
      <c r="C1158" s="19" t="str">
        <f t="shared" si="234"/>
        <v/>
      </c>
      <c r="D1158" s="8"/>
      <c r="E1158" s="20"/>
      <c r="F1158" s="8"/>
      <c r="G1158" s="20"/>
      <c r="H1158" s="8"/>
      <c r="I1158" s="20"/>
      <c r="J1158" s="21"/>
      <c r="K1158" s="12"/>
    </row>
    <row r="1159" spans="1:11" x14ac:dyDescent="0.2">
      <c r="A1159" s="11" t="s">
        <v>12</v>
      </c>
      <c r="B1159" s="8"/>
      <c r="C1159" s="19" t="str">
        <f t="shared" si="234"/>
        <v/>
      </c>
      <c r="D1159" s="8"/>
      <c r="E1159" s="20"/>
      <c r="F1159" s="8"/>
      <c r="G1159" s="20"/>
      <c r="H1159" s="8"/>
      <c r="I1159" s="20"/>
      <c r="J1159" s="21"/>
      <c r="K1159" s="12"/>
    </row>
    <row r="1160" spans="1:11" x14ac:dyDescent="0.2">
      <c r="A1160" s="11" t="s">
        <v>12</v>
      </c>
      <c r="B1160" s="8"/>
      <c r="C1160" s="19" t="str">
        <f t="shared" si="234"/>
        <v/>
      </c>
      <c r="D1160" s="8"/>
      <c r="E1160" s="20"/>
      <c r="F1160" s="8"/>
      <c r="G1160" s="20"/>
      <c r="H1160" s="8"/>
      <c r="I1160" s="20"/>
      <c r="J1160" s="21"/>
      <c r="K1160" s="12"/>
    </row>
    <row r="1161" spans="1:11" x14ac:dyDescent="0.2">
      <c r="A1161" s="11" t="s">
        <v>12</v>
      </c>
      <c r="B1161" s="8"/>
      <c r="C1161" s="19" t="str">
        <f t="shared" si="234"/>
        <v/>
      </c>
      <c r="D1161" s="8"/>
      <c r="E1161" s="20"/>
      <c r="F1161" s="8"/>
      <c r="G1161" s="20"/>
      <c r="H1161" s="8"/>
      <c r="I1161" s="20"/>
      <c r="J1161" s="21"/>
      <c r="K1161" s="12"/>
    </row>
    <row r="1162" spans="1:11" x14ac:dyDescent="0.2">
      <c r="A1162" s="11" t="s">
        <v>12</v>
      </c>
      <c r="B1162" s="8"/>
      <c r="C1162" s="19" t="str">
        <f t="shared" si="234"/>
        <v/>
      </c>
      <c r="D1162" s="8"/>
      <c r="E1162" s="20"/>
      <c r="F1162" s="8"/>
      <c r="G1162" s="20"/>
      <c r="H1162" s="8"/>
      <c r="I1162" s="20"/>
      <c r="J1162" s="21"/>
      <c r="K1162" s="12"/>
    </row>
    <row r="1163" spans="1:11" x14ac:dyDescent="0.2">
      <c r="A1163" s="11" t="s">
        <v>12</v>
      </c>
      <c r="B1163" s="8"/>
      <c r="C1163" s="19" t="str">
        <f t="shared" si="234"/>
        <v/>
      </c>
      <c r="D1163" s="8"/>
      <c r="E1163" s="20"/>
      <c r="F1163" s="8"/>
      <c r="G1163" s="20"/>
      <c r="H1163" s="8"/>
      <c r="I1163" s="20"/>
      <c r="J1163" s="21"/>
      <c r="K1163" s="12"/>
    </row>
    <row r="1164" spans="1:11" x14ac:dyDescent="0.2">
      <c r="A1164" s="11" t="s">
        <v>12</v>
      </c>
      <c r="B1164" s="8"/>
      <c r="C1164" s="19" t="str">
        <f t="shared" si="234"/>
        <v/>
      </c>
      <c r="D1164" s="8"/>
      <c r="E1164" s="20"/>
      <c r="F1164" s="8"/>
      <c r="G1164" s="20"/>
      <c r="H1164" s="8"/>
      <c r="I1164" s="20"/>
      <c r="J1164" s="21"/>
      <c r="K1164" s="12"/>
    </row>
    <row r="1165" spans="1:11" ht="15.75" thickBot="1" x14ac:dyDescent="0.25">
      <c r="A1165" s="11" t="s">
        <v>12</v>
      </c>
      <c r="B1165" s="22"/>
      <c r="C1165" s="14" t="str">
        <f t="shared" si="234"/>
        <v/>
      </c>
      <c r="D1165" s="22"/>
      <c r="E1165" s="23"/>
      <c r="F1165" s="22"/>
      <c r="G1165" s="23"/>
      <c r="H1165" s="22"/>
      <c r="I1165" s="23"/>
      <c r="J1165" s="24"/>
      <c r="K1165" s="12"/>
    </row>
    <row r="1166" spans="1:11" x14ac:dyDescent="0.2">
      <c r="A1166" s="11"/>
      <c r="B1166" s="106">
        <f>SUMIF(A1133:A1165,$O$6,B1133:B1165)</f>
        <v>0</v>
      </c>
      <c r="C1166" s="25"/>
      <c r="D1166" s="25"/>
      <c r="E1166" s="25"/>
      <c r="F1166" s="25"/>
      <c r="G1166" s="25"/>
      <c r="H1166" s="25"/>
      <c r="I1166" s="25"/>
      <c r="J1166" s="25"/>
      <c r="K1166" s="12"/>
    </row>
    <row r="1167" spans="1:11" ht="15.75" thickBot="1" x14ac:dyDescent="0.25">
      <c r="A1167" s="11"/>
      <c r="B1167" s="107"/>
      <c r="C1167" s="25"/>
      <c r="D1167" s="25"/>
      <c r="E1167" s="25"/>
      <c r="F1167" s="25"/>
      <c r="G1167" s="25"/>
      <c r="H1167" s="25"/>
      <c r="I1167" s="25"/>
      <c r="J1167" s="25"/>
      <c r="K1167" s="12"/>
    </row>
    <row r="1168" spans="1:11" ht="15.75" thickBot="1" x14ac:dyDescent="0.25">
      <c r="A1168" s="11"/>
      <c r="B1168" s="25"/>
      <c r="C1168" s="25"/>
      <c r="D1168" s="25"/>
      <c r="E1168" s="25"/>
      <c r="F1168" s="25"/>
      <c r="G1168" s="25"/>
      <c r="H1168" s="25"/>
      <c r="I1168" s="25"/>
      <c r="J1168" s="25"/>
      <c r="K1168" s="12"/>
    </row>
    <row r="1169" spans="1:11" ht="15.75" thickBot="1" x14ac:dyDescent="0.25">
      <c r="A1169" s="11"/>
      <c r="B1169" s="25"/>
      <c r="C1169" s="25"/>
      <c r="D1169" s="25"/>
      <c r="E1169" s="25"/>
      <c r="F1169" s="25"/>
      <c r="G1169" s="25"/>
      <c r="H1169" s="108" t="s">
        <v>20</v>
      </c>
      <c r="I1169" s="115"/>
      <c r="J1169" s="26"/>
      <c r="K1169" s="12"/>
    </row>
    <row r="1170" spans="1:11" ht="15.75" thickBot="1" x14ac:dyDescent="0.25">
      <c r="A1170" s="11"/>
      <c r="B1170" s="27" t="s">
        <v>3</v>
      </c>
      <c r="C1170" s="27" t="s">
        <v>5</v>
      </c>
      <c r="D1170" s="27" t="s">
        <v>21</v>
      </c>
      <c r="E1170" s="27" t="s">
        <v>22</v>
      </c>
      <c r="F1170" s="27" t="s">
        <v>23</v>
      </c>
      <c r="G1170" s="25"/>
      <c r="H1170" s="28" t="s">
        <v>24</v>
      </c>
      <c r="I1170" s="77">
        <f t="shared" ref="I1170:I1219" si="235">I1126</f>
        <v>19573.96</v>
      </c>
      <c r="J1170" s="28"/>
      <c r="K1170" s="12"/>
    </row>
    <row r="1171" spans="1:11" ht="15.75" thickBot="1" x14ac:dyDescent="0.25">
      <c r="A1171" s="11"/>
      <c r="B1171" s="29">
        <f t="shared" ref="B1171:B1220" si="236">B1166</f>
        <v>0</v>
      </c>
      <c r="C1171" s="27">
        <f t="shared" ref="C1171" si="237">SUM(F1133:F1165)</f>
        <v>0</v>
      </c>
      <c r="D1171" s="27">
        <f t="shared" ref="D1171" si="238">B1171+C1171</f>
        <v>0</v>
      </c>
      <c r="E1171" s="27">
        <f t="shared" ref="E1171" si="239">SUM(H1133:H1165)</f>
        <v>0</v>
      </c>
      <c r="F1171" s="30">
        <f t="shared" ref="F1171" si="240">D1171-E1171</f>
        <v>0</v>
      </c>
      <c r="G1171" s="25"/>
      <c r="H1171" s="31" t="s">
        <v>25</v>
      </c>
      <c r="I1171" s="31">
        <f t="shared" ref="I1171" si="241">F1173</f>
        <v>0</v>
      </c>
      <c r="J1171" s="31"/>
      <c r="K1171" s="12"/>
    </row>
    <row r="1172" spans="1:11" ht="15.75" thickBot="1" x14ac:dyDescent="0.25">
      <c r="A1172" s="11"/>
      <c r="B1172" s="27" t="s">
        <v>26</v>
      </c>
      <c r="C1172" s="27" t="s">
        <v>27</v>
      </c>
      <c r="D1172" s="27" t="s">
        <v>28</v>
      </c>
      <c r="E1172" s="27" t="s">
        <v>29</v>
      </c>
      <c r="F1172" s="27" t="s">
        <v>25</v>
      </c>
      <c r="G1172" s="25"/>
      <c r="H1172" s="31" t="s">
        <v>30</v>
      </c>
      <c r="I1172" s="31">
        <f t="shared" ref="I1172:I1221" si="242">I1170+I1171</f>
        <v>19573.96</v>
      </c>
      <c r="J1172" s="31"/>
      <c r="K1172" s="12"/>
    </row>
    <row r="1173" spans="1:11" ht="15.75" thickBot="1" x14ac:dyDescent="0.25">
      <c r="A1173" s="11"/>
      <c r="B1173" s="29">
        <f t="shared" ref="B1173" si="243">F1171</f>
        <v>0</v>
      </c>
      <c r="C1173" s="32"/>
      <c r="D1173" s="32"/>
      <c r="E1173" s="32"/>
      <c r="F1173" s="30">
        <f t="shared" ref="F1173" si="244">B1173-(C1173+D1173+E1173)</f>
        <v>0</v>
      </c>
      <c r="G1173" s="25"/>
      <c r="H1173" s="31" t="s">
        <v>31</v>
      </c>
      <c r="I1173" s="33"/>
      <c r="J1173" s="33"/>
      <c r="K1173" s="12"/>
    </row>
    <row r="1174" spans="1:11" ht="15.75" thickBot="1" x14ac:dyDescent="0.25">
      <c r="A1174" s="11"/>
      <c r="B1174" s="25"/>
      <c r="C1174" s="25"/>
      <c r="D1174" s="25"/>
      <c r="E1174" s="25"/>
      <c r="F1174" s="25"/>
      <c r="G1174" s="25"/>
      <c r="H1174" s="34" t="s">
        <v>32</v>
      </c>
      <c r="I1174" s="34">
        <f t="shared" ref="I1174:I1223" si="245">I1172-I1173</f>
        <v>19573.96</v>
      </c>
      <c r="J1174" s="35"/>
      <c r="K1174" s="12"/>
    </row>
    <row r="1175" spans="1:11" ht="15.75" thickBot="1" x14ac:dyDescent="0.25">
      <c r="A1175" s="11"/>
      <c r="B1175" s="25"/>
      <c r="C1175" s="25"/>
      <c r="D1175" s="25"/>
      <c r="E1175" s="25"/>
      <c r="F1175" s="25"/>
      <c r="G1175" s="25"/>
      <c r="H1175" s="27" t="s">
        <v>33</v>
      </c>
      <c r="I1175" s="36">
        <f t="shared" ref="I1175:I1224" si="246">I1174</f>
        <v>19573.96</v>
      </c>
      <c r="J1175" s="25"/>
      <c r="K1175" s="12"/>
    </row>
    <row r="1176" spans="1:11" ht="15.75" thickBot="1" x14ac:dyDescent="0.25">
      <c r="A1176" s="37"/>
      <c r="B1176" s="38"/>
      <c r="C1176" s="38"/>
      <c r="D1176" s="38"/>
      <c r="E1176" s="38"/>
      <c r="F1176" s="38"/>
      <c r="G1176" s="38"/>
      <c r="H1176" s="38"/>
      <c r="I1176" s="38"/>
      <c r="J1176" s="38"/>
      <c r="K1176" s="30"/>
    </row>
    <row r="1177" spans="1:11" ht="15.75" thickBot="1" x14ac:dyDescent="0.25">
      <c r="A1177" s="1"/>
      <c r="B1177" s="2"/>
      <c r="C1177" s="2"/>
      <c r="D1177" s="2"/>
      <c r="E1177" s="2"/>
      <c r="F1177" s="2"/>
      <c r="G1177" s="2"/>
      <c r="H1177" s="2"/>
      <c r="I1177" s="2"/>
      <c r="J1177" s="2"/>
      <c r="K1177" s="2"/>
    </row>
    <row r="1178" spans="1:11" ht="15.75" thickBot="1" x14ac:dyDescent="0.25">
      <c r="A1178" s="4"/>
      <c r="B1178" s="5"/>
      <c r="C1178" s="5"/>
      <c r="D1178" s="5"/>
      <c r="E1178" s="5"/>
      <c r="F1178" s="5"/>
      <c r="G1178" s="5"/>
      <c r="H1178" s="5"/>
      <c r="I1178" s="5" t="s">
        <v>0</v>
      </c>
      <c r="J1178" s="6" t="s">
        <v>17</v>
      </c>
      <c r="K1178" s="7"/>
    </row>
    <row r="1179" spans="1:11" ht="15.75" thickBot="1" x14ac:dyDescent="0.25">
      <c r="A1179" s="8">
        <v>25</v>
      </c>
      <c r="B1179" s="9"/>
      <c r="C1179" s="9"/>
      <c r="D1179" s="9"/>
      <c r="E1179" s="9"/>
      <c r="F1179" s="9"/>
      <c r="G1179" s="9"/>
      <c r="H1179" s="9"/>
      <c r="I1179" s="9" t="s">
        <v>2</v>
      </c>
      <c r="J1179" s="10">
        <v>44252</v>
      </c>
      <c r="K1179" s="7"/>
    </row>
    <row r="1180" spans="1:11" x14ac:dyDescent="0.2">
      <c r="A1180" s="11"/>
      <c r="B1180" s="120" t="s">
        <v>3</v>
      </c>
      <c r="C1180" s="121"/>
      <c r="D1180" s="120" t="s">
        <v>4</v>
      </c>
      <c r="E1180" s="121"/>
      <c r="F1180" s="120" t="s">
        <v>5</v>
      </c>
      <c r="G1180" s="121"/>
      <c r="H1180" s="120" t="s">
        <v>6</v>
      </c>
      <c r="I1180" s="121"/>
      <c r="J1180" s="117" t="s">
        <v>7</v>
      </c>
      <c r="K1180" s="12"/>
    </row>
    <row r="1181" spans="1:11" ht="15.75" thickBot="1" x14ac:dyDescent="0.25">
      <c r="A1181" s="11"/>
      <c r="B1181" s="13" t="s">
        <v>8</v>
      </c>
      <c r="C1181" s="14" t="s">
        <v>9</v>
      </c>
      <c r="D1181" s="13" t="s">
        <v>8</v>
      </c>
      <c r="E1181" s="14" t="s">
        <v>9</v>
      </c>
      <c r="F1181" s="13" t="s">
        <v>8</v>
      </c>
      <c r="G1181" s="14" t="s">
        <v>10</v>
      </c>
      <c r="H1181" s="13" t="s">
        <v>8</v>
      </c>
      <c r="I1181" s="14" t="s">
        <v>10</v>
      </c>
      <c r="J1181" s="118"/>
      <c r="K1181" s="12"/>
    </row>
    <row r="1182" spans="1:11" x14ac:dyDescent="0.2">
      <c r="A1182" s="11" t="s">
        <v>12</v>
      </c>
      <c r="B1182" s="15"/>
      <c r="C1182" s="17"/>
      <c r="D1182" s="15"/>
      <c r="E1182" s="17"/>
      <c r="F1182" s="15"/>
      <c r="G1182" s="17"/>
      <c r="H1182" s="15"/>
      <c r="I1182" s="17"/>
      <c r="J1182" s="18"/>
      <c r="K1182" s="12"/>
    </row>
    <row r="1183" spans="1:11" x14ac:dyDescent="0.2">
      <c r="A1183" s="11" t="s">
        <v>12</v>
      </c>
      <c r="B1183" s="8"/>
      <c r="C1183" s="19" t="str">
        <f t="shared" ref="C1183:C1214" si="247">IF(B1183&gt;0.005,C1182+1,"")</f>
        <v/>
      </c>
      <c r="D1183" s="8"/>
      <c r="E1183" s="20"/>
      <c r="F1183" s="8"/>
      <c r="G1183" s="20"/>
      <c r="H1183" s="8"/>
      <c r="I1183" s="20"/>
      <c r="J1183" s="21"/>
      <c r="K1183" s="12"/>
    </row>
    <row r="1184" spans="1:11" x14ac:dyDescent="0.2">
      <c r="A1184" s="11" t="s">
        <v>12</v>
      </c>
      <c r="B1184" s="8"/>
      <c r="C1184" s="19" t="str">
        <f t="shared" si="247"/>
        <v/>
      </c>
      <c r="D1184" s="8"/>
      <c r="E1184" s="20"/>
      <c r="F1184" s="8"/>
      <c r="G1184" s="20"/>
      <c r="H1184" s="8"/>
      <c r="I1184" s="20"/>
      <c r="J1184" s="21"/>
      <c r="K1184" s="12"/>
    </row>
    <row r="1185" spans="1:11" x14ac:dyDescent="0.2">
      <c r="A1185" s="11" t="s">
        <v>12</v>
      </c>
      <c r="B1185" s="8"/>
      <c r="C1185" s="19" t="str">
        <f t="shared" si="247"/>
        <v/>
      </c>
      <c r="D1185" s="8"/>
      <c r="E1185" s="20"/>
      <c r="F1185" s="8"/>
      <c r="G1185" s="20"/>
      <c r="H1185" s="8"/>
      <c r="I1185" s="20"/>
      <c r="J1185" s="21"/>
      <c r="K1185" s="12"/>
    </row>
    <row r="1186" spans="1:11" x14ac:dyDescent="0.2">
      <c r="A1186" s="11" t="s">
        <v>12</v>
      </c>
      <c r="B1186" s="8"/>
      <c r="C1186" s="19" t="str">
        <f t="shared" si="247"/>
        <v/>
      </c>
      <c r="D1186" s="8"/>
      <c r="E1186" s="20"/>
      <c r="F1186" s="8"/>
      <c r="G1186" s="20"/>
      <c r="H1186" s="8"/>
      <c r="I1186" s="20"/>
      <c r="J1186" s="21"/>
      <c r="K1186" s="12"/>
    </row>
    <row r="1187" spans="1:11" x14ac:dyDescent="0.2">
      <c r="A1187" s="11" t="s">
        <v>12</v>
      </c>
      <c r="B1187" s="8"/>
      <c r="C1187" s="19" t="str">
        <f t="shared" si="247"/>
        <v/>
      </c>
      <c r="D1187" s="8"/>
      <c r="E1187" s="20"/>
      <c r="F1187" s="8"/>
      <c r="G1187" s="20"/>
      <c r="H1187" s="8"/>
      <c r="I1187" s="20"/>
      <c r="J1187" s="21"/>
      <c r="K1187" s="12"/>
    </row>
    <row r="1188" spans="1:11" x14ac:dyDescent="0.2">
      <c r="A1188" s="11" t="s">
        <v>12</v>
      </c>
      <c r="B1188" s="8"/>
      <c r="C1188" s="19" t="str">
        <f t="shared" si="247"/>
        <v/>
      </c>
      <c r="D1188" s="8"/>
      <c r="E1188" s="20"/>
      <c r="F1188" s="8"/>
      <c r="G1188" s="20"/>
      <c r="H1188" s="8"/>
      <c r="I1188" s="20"/>
      <c r="J1188" s="21"/>
      <c r="K1188" s="12"/>
    </row>
    <row r="1189" spans="1:11" x14ac:dyDescent="0.2">
      <c r="A1189" s="11" t="s">
        <v>12</v>
      </c>
      <c r="B1189" s="8"/>
      <c r="C1189" s="19" t="str">
        <f t="shared" si="247"/>
        <v/>
      </c>
      <c r="D1189" s="8"/>
      <c r="E1189" s="20"/>
      <c r="F1189" s="8"/>
      <c r="G1189" s="20"/>
      <c r="H1189" s="8"/>
      <c r="I1189" s="20"/>
      <c r="J1189" s="21"/>
      <c r="K1189" s="12"/>
    </row>
    <row r="1190" spans="1:11" x14ac:dyDescent="0.2">
      <c r="A1190" s="11" t="s">
        <v>12</v>
      </c>
      <c r="B1190" s="8"/>
      <c r="C1190" s="19" t="str">
        <f t="shared" si="247"/>
        <v/>
      </c>
      <c r="D1190" s="8"/>
      <c r="E1190" s="20"/>
      <c r="F1190" s="8"/>
      <c r="G1190" s="20"/>
      <c r="H1190" s="8"/>
      <c r="I1190" s="20"/>
      <c r="J1190" s="21"/>
      <c r="K1190" s="12"/>
    </row>
    <row r="1191" spans="1:11" x14ac:dyDescent="0.2">
      <c r="A1191" s="11" t="s">
        <v>12</v>
      </c>
      <c r="B1191" s="8"/>
      <c r="C1191" s="19" t="str">
        <f t="shared" si="247"/>
        <v/>
      </c>
      <c r="D1191" s="8"/>
      <c r="E1191" s="20"/>
      <c r="F1191" s="8"/>
      <c r="G1191" s="20"/>
      <c r="H1191" s="8"/>
      <c r="I1191" s="20"/>
      <c r="J1191" s="21"/>
      <c r="K1191" s="12"/>
    </row>
    <row r="1192" spans="1:11" x14ac:dyDescent="0.2">
      <c r="A1192" s="11" t="s">
        <v>12</v>
      </c>
      <c r="B1192" s="8"/>
      <c r="C1192" s="19" t="str">
        <f t="shared" si="247"/>
        <v/>
      </c>
      <c r="D1192" s="8"/>
      <c r="E1192" s="20"/>
      <c r="F1192" s="8"/>
      <c r="G1192" s="20"/>
      <c r="H1192" s="8"/>
      <c r="I1192" s="20"/>
      <c r="J1192" s="21"/>
      <c r="K1192" s="12"/>
    </row>
    <row r="1193" spans="1:11" x14ac:dyDescent="0.2">
      <c r="A1193" s="11" t="s">
        <v>12</v>
      </c>
      <c r="B1193" s="8"/>
      <c r="C1193" s="19" t="str">
        <f t="shared" si="247"/>
        <v/>
      </c>
      <c r="D1193" s="8"/>
      <c r="E1193" s="20"/>
      <c r="F1193" s="8"/>
      <c r="G1193" s="20"/>
      <c r="H1193" s="8"/>
      <c r="I1193" s="20"/>
      <c r="J1193" s="21"/>
      <c r="K1193" s="12"/>
    </row>
    <row r="1194" spans="1:11" x14ac:dyDescent="0.2">
      <c r="A1194" s="11" t="s">
        <v>12</v>
      </c>
      <c r="B1194" s="8"/>
      <c r="C1194" s="19" t="str">
        <f t="shared" si="247"/>
        <v/>
      </c>
      <c r="D1194" s="8"/>
      <c r="E1194" s="20"/>
      <c r="F1194" s="8"/>
      <c r="G1194" s="20"/>
      <c r="H1194" s="8"/>
      <c r="I1194" s="20"/>
      <c r="J1194" s="21"/>
      <c r="K1194" s="12"/>
    </row>
    <row r="1195" spans="1:11" x14ac:dyDescent="0.2">
      <c r="A1195" s="11" t="s">
        <v>12</v>
      </c>
      <c r="B1195" s="8"/>
      <c r="C1195" s="19" t="str">
        <f t="shared" si="247"/>
        <v/>
      </c>
      <c r="D1195" s="8"/>
      <c r="E1195" s="20"/>
      <c r="F1195" s="8"/>
      <c r="G1195" s="20"/>
      <c r="H1195" s="8"/>
      <c r="I1195" s="20"/>
      <c r="J1195" s="21"/>
      <c r="K1195" s="12"/>
    </row>
    <row r="1196" spans="1:11" x14ac:dyDescent="0.2">
      <c r="A1196" s="11" t="s">
        <v>12</v>
      </c>
      <c r="B1196" s="8"/>
      <c r="C1196" s="19" t="str">
        <f t="shared" si="247"/>
        <v/>
      </c>
      <c r="D1196" s="8"/>
      <c r="E1196" s="20"/>
      <c r="F1196" s="8"/>
      <c r="G1196" s="20"/>
      <c r="H1196" s="8"/>
      <c r="I1196" s="20"/>
      <c r="J1196" s="21"/>
      <c r="K1196" s="12"/>
    </row>
    <row r="1197" spans="1:11" x14ac:dyDescent="0.2">
      <c r="A1197" s="11" t="s">
        <v>12</v>
      </c>
      <c r="B1197" s="8"/>
      <c r="C1197" s="19" t="str">
        <f t="shared" si="247"/>
        <v/>
      </c>
      <c r="D1197" s="8"/>
      <c r="E1197" s="20"/>
      <c r="F1197" s="8"/>
      <c r="G1197" s="20"/>
      <c r="H1197" s="8"/>
      <c r="I1197" s="20"/>
      <c r="J1197" s="21"/>
      <c r="K1197" s="12"/>
    </row>
    <row r="1198" spans="1:11" x14ac:dyDescent="0.2">
      <c r="A1198" s="11" t="s">
        <v>12</v>
      </c>
      <c r="B1198" s="8"/>
      <c r="C1198" s="19" t="str">
        <f t="shared" si="247"/>
        <v/>
      </c>
      <c r="D1198" s="8"/>
      <c r="E1198" s="20"/>
      <c r="F1198" s="8"/>
      <c r="G1198" s="20"/>
      <c r="H1198" s="8"/>
      <c r="I1198" s="20"/>
      <c r="J1198" s="21"/>
      <c r="K1198" s="12"/>
    </row>
    <row r="1199" spans="1:11" x14ac:dyDescent="0.2">
      <c r="A1199" s="11" t="s">
        <v>12</v>
      </c>
      <c r="B1199" s="8"/>
      <c r="C1199" s="19" t="str">
        <f t="shared" si="247"/>
        <v/>
      </c>
      <c r="D1199" s="8"/>
      <c r="E1199" s="20"/>
      <c r="F1199" s="8"/>
      <c r="G1199" s="20"/>
      <c r="H1199" s="8"/>
      <c r="I1199" s="20"/>
      <c r="J1199" s="21"/>
      <c r="K1199" s="12"/>
    </row>
    <row r="1200" spans="1:11" x14ac:dyDescent="0.2">
      <c r="A1200" s="11" t="s">
        <v>12</v>
      </c>
      <c r="B1200" s="8"/>
      <c r="C1200" s="19" t="str">
        <f t="shared" si="247"/>
        <v/>
      </c>
      <c r="D1200" s="8"/>
      <c r="E1200" s="20"/>
      <c r="F1200" s="8"/>
      <c r="G1200" s="20"/>
      <c r="H1200" s="8"/>
      <c r="I1200" s="20"/>
      <c r="J1200" s="21"/>
      <c r="K1200" s="12"/>
    </row>
    <row r="1201" spans="1:11" x14ac:dyDescent="0.2">
      <c r="A1201" s="11" t="s">
        <v>12</v>
      </c>
      <c r="B1201" s="8"/>
      <c r="C1201" s="19" t="str">
        <f t="shared" si="247"/>
        <v/>
      </c>
      <c r="D1201" s="8"/>
      <c r="E1201" s="20"/>
      <c r="F1201" s="8"/>
      <c r="G1201" s="20"/>
      <c r="H1201" s="8"/>
      <c r="I1201" s="20"/>
      <c r="J1201" s="21"/>
      <c r="K1201" s="12"/>
    </row>
    <row r="1202" spans="1:11" x14ac:dyDescent="0.2">
      <c r="A1202" s="11" t="s">
        <v>12</v>
      </c>
      <c r="B1202" s="8"/>
      <c r="C1202" s="19" t="str">
        <f t="shared" si="247"/>
        <v/>
      </c>
      <c r="D1202" s="8"/>
      <c r="E1202" s="20"/>
      <c r="F1202" s="8"/>
      <c r="G1202" s="20"/>
      <c r="H1202" s="8"/>
      <c r="I1202" s="20"/>
      <c r="J1202" s="21"/>
      <c r="K1202" s="12"/>
    </row>
    <row r="1203" spans="1:11" x14ac:dyDescent="0.2">
      <c r="A1203" s="11" t="s">
        <v>12</v>
      </c>
      <c r="B1203" s="8"/>
      <c r="C1203" s="19" t="str">
        <f t="shared" si="247"/>
        <v/>
      </c>
      <c r="D1203" s="8"/>
      <c r="E1203" s="20"/>
      <c r="F1203" s="8"/>
      <c r="G1203" s="20"/>
      <c r="H1203" s="8"/>
      <c r="I1203" s="20"/>
      <c r="J1203" s="21"/>
      <c r="K1203" s="12"/>
    </row>
    <row r="1204" spans="1:11" x14ac:dyDescent="0.2">
      <c r="A1204" s="11" t="s">
        <v>12</v>
      </c>
      <c r="B1204" s="8"/>
      <c r="C1204" s="19" t="str">
        <f t="shared" si="247"/>
        <v/>
      </c>
      <c r="D1204" s="8"/>
      <c r="E1204" s="20"/>
      <c r="F1204" s="8"/>
      <c r="G1204" s="20"/>
      <c r="H1204" s="8"/>
      <c r="I1204" s="20"/>
      <c r="J1204" s="21"/>
      <c r="K1204" s="12"/>
    </row>
    <row r="1205" spans="1:11" x14ac:dyDescent="0.2">
      <c r="A1205" s="11" t="s">
        <v>12</v>
      </c>
      <c r="B1205" s="8"/>
      <c r="C1205" s="19" t="str">
        <f t="shared" si="247"/>
        <v/>
      </c>
      <c r="D1205" s="8"/>
      <c r="E1205" s="20"/>
      <c r="F1205" s="8"/>
      <c r="G1205" s="20"/>
      <c r="H1205" s="8"/>
      <c r="I1205" s="20"/>
      <c r="J1205" s="21"/>
      <c r="K1205" s="12"/>
    </row>
    <row r="1206" spans="1:11" x14ac:dyDescent="0.2">
      <c r="A1206" s="11" t="s">
        <v>12</v>
      </c>
      <c r="B1206" s="8"/>
      <c r="C1206" s="19" t="str">
        <f t="shared" si="247"/>
        <v/>
      </c>
      <c r="D1206" s="8"/>
      <c r="E1206" s="20"/>
      <c r="F1206" s="8"/>
      <c r="G1206" s="20"/>
      <c r="H1206" s="8"/>
      <c r="I1206" s="20"/>
      <c r="J1206" s="21"/>
      <c r="K1206" s="12"/>
    </row>
    <row r="1207" spans="1:11" x14ac:dyDescent="0.2">
      <c r="A1207" s="11" t="s">
        <v>12</v>
      </c>
      <c r="B1207" s="8"/>
      <c r="C1207" s="19" t="str">
        <f t="shared" si="247"/>
        <v/>
      </c>
      <c r="D1207" s="8"/>
      <c r="E1207" s="20"/>
      <c r="F1207" s="8"/>
      <c r="G1207" s="20"/>
      <c r="H1207" s="8"/>
      <c r="I1207" s="20"/>
      <c r="J1207" s="21"/>
      <c r="K1207" s="12"/>
    </row>
    <row r="1208" spans="1:11" x14ac:dyDescent="0.2">
      <c r="A1208" s="11" t="s">
        <v>12</v>
      </c>
      <c r="B1208" s="8"/>
      <c r="C1208" s="19" t="str">
        <f t="shared" si="247"/>
        <v/>
      </c>
      <c r="D1208" s="8"/>
      <c r="E1208" s="20"/>
      <c r="F1208" s="8"/>
      <c r="G1208" s="20"/>
      <c r="H1208" s="8"/>
      <c r="I1208" s="20"/>
      <c r="J1208" s="21"/>
      <c r="K1208" s="12"/>
    </row>
    <row r="1209" spans="1:11" x14ac:dyDescent="0.2">
      <c r="A1209" s="11" t="s">
        <v>12</v>
      </c>
      <c r="B1209" s="8"/>
      <c r="C1209" s="19" t="str">
        <f t="shared" si="247"/>
        <v/>
      </c>
      <c r="D1209" s="8"/>
      <c r="E1209" s="20"/>
      <c r="F1209" s="8"/>
      <c r="G1209" s="20"/>
      <c r="H1209" s="8"/>
      <c r="I1209" s="20"/>
      <c r="J1209" s="21"/>
      <c r="K1209" s="12"/>
    </row>
    <row r="1210" spans="1:11" x14ac:dyDescent="0.2">
      <c r="A1210" s="11" t="s">
        <v>12</v>
      </c>
      <c r="B1210" s="8"/>
      <c r="C1210" s="19" t="str">
        <f t="shared" si="247"/>
        <v/>
      </c>
      <c r="D1210" s="8"/>
      <c r="E1210" s="20"/>
      <c r="F1210" s="8"/>
      <c r="G1210" s="20"/>
      <c r="H1210" s="8"/>
      <c r="I1210" s="20"/>
      <c r="J1210" s="21"/>
      <c r="K1210" s="12"/>
    </row>
    <row r="1211" spans="1:11" x14ac:dyDescent="0.2">
      <c r="A1211" s="11" t="s">
        <v>12</v>
      </c>
      <c r="B1211" s="8"/>
      <c r="C1211" s="19" t="str">
        <f t="shared" si="247"/>
        <v/>
      </c>
      <c r="D1211" s="8"/>
      <c r="E1211" s="20"/>
      <c r="F1211" s="8"/>
      <c r="G1211" s="20"/>
      <c r="H1211" s="8"/>
      <c r="I1211" s="20"/>
      <c r="J1211" s="21"/>
      <c r="K1211" s="12"/>
    </row>
    <row r="1212" spans="1:11" x14ac:dyDescent="0.2">
      <c r="A1212" s="11" t="s">
        <v>12</v>
      </c>
      <c r="B1212" s="8"/>
      <c r="C1212" s="19" t="str">
        <f t="shared" si="247"/>
        <v/>
      </c>
      <c r="D1212" s="8"/>
      <c r="E1212" s="20"/>
      <c r="F1212" s="8"/>
      <c r="G1212" s="20"/>
      <c r="H1212" s="8"/>
      <c r="I1212" s="20"/>
      <c r="J1212" s="21"/>
      <c r="K1212" s="12"/>
    </row>
    <row r="1213" spans="1:11" x14ac:dyDescent="0.2">
      <c r="A1213" s="11" t="s">
        <v>12</v>
      </c>
      <c r="B1213" s="8"/>
      <c r="C1213" s="19" t="str">
        <f t="shared" si="247"/>
        <v/>
      </c>
      <c r="D1213" s="8"/>
      <c r="E1213" s="20"/>
      <c r="F1213" s="8"/>
      <c r="G1213" s="20"/>
      <c r="H1213" s="8"/>
      <c r="I1213" s="20"/>
      <c r="J1213" s="21"/>
      <c r="K1213" s="12"/>
    </row>
    <row r="1214" spans="1:11" ht="15.75" thickBot="1" x14ac:dyDescent="0.25">
      <c r="A1214" s="11" t="s">
        <v>12</v>
      </c>
      <c r="B1214" s="22"/>
      <c r="C1214" s="14" t="str">
        <f t="shared" si="247"/>
        <v/>
      </c>
      <c r="D1214" s="22"/>
      <c r="E1214" s="23"/>
      <c r="F1214" s="22"/>
      <c r="G1214" s="23"/>
      <c r="H1214" s="22"/>
      <c r="I1214" s="23"/>
      <c r="J1214" s="24"/>
      <c r="K1214" s="12"/>
    </row>
    <row r="1215" spans="1:11" x14ac:dyDescent="0.2">
      <c r="A1215" s="11"/>
      <c r="B1215" s="106">
        <f>SUMIF(A1182:A1214,$O$6,B1182:B1214)</f>
        <v>0</v>
      </c>
      <c r="C1215" s="25"/>
      <c r="D1215" s="25"/>
      <c r="E1215" s="25"/>
      <c r="F1215" s="25"/>
      <c r="G1215" s="25"/>
      <c r="H1215" s="25"/>
      <c r="I1215" s="25"/>
      <c r="J1215" s="25"/>
      <c r="K1215" s="12"/>
    </row>
    <row r="1216" spans="1:11" ht="15.75" thickBot="1" x14ac:dyDescent="0.25">
      <c r="A1216" s="11"/>
      <c r="B1216" s="107"/>
      <c r="C1216" s="25"/>
      <c r="D1216" s="25"/>
      <c r="E1216" s="25"/>
      <c r="F1216" s="25"/>
      <c r="G1216" s="25"/>
      <c r="H1216" s="25"/>
      <c r="I1216" s="25"/>
      <c r="J1216" s="25"/>
      <c r="K1216" s="12"/>
    </row>
    <row r="1217" spans="1:11" ht="15.75" thickBot="1" x14ac:dyDescent="0.25">
      <c r="A1217" s="11"/>
      <c r="B1217" s="25"/>
      <c r="C1217" s="25"/>
      <c r="D1217" s="25"/>
      <c r="E1217" s="25"/>
      <c r="F1217" s="25"/>
      <c r="G1217" s="25"/>
      <c r="H1217" s="25"/>
      <c r="I1217" s="25"/>
      <c r="J1217" s="25"/>
      <c r="K1217" s="12"/>
    </row>
    <row r="1218" spans="1:11" ht="15.75" thickBot="1" x14ac:dyDescent="0.25">
      <c r="A1218" s="11"/>
      <c r="B1218" s="25"/>
      <c r="C1218" s="25"/>
      <c r="D1218" s="25"/>
      <c r="E1218" s="25"/>
      <c r="F1218" s="25"/>
      <c r="G1218" s="25"/>
      <c r="H1218" s="108" t="s">
        <v>20</v>
      </c>
      <c r="I1218" s="115"/>
      <c r="J1218" s="26"/>
      <c r="K1218" s="12"/>
    </row>
    <row r="1219" spans="1:11" ht="15.75" thickBot="1" x14ac:dyDescent="0.25">
      <c r="A1219" s="11"/>
      <c r="B1219" s="27" t="s">
        <v>3</v>
      </c>
      <c r="C1219" s="27" t="s">
        <v>5</v>
      </c>
      <c r="D1219" s="27" t="s">
        <v>21</v>
      </c>
      <c r="E1219" s="27" t="s">
        <v>22</v>
      </c>
      <c r="F1219" s="27" t="s">
        <v>23</v>
      </c>
      <c r="G1219" s="25"/>
      <c r="H1219" s="28" t="s">
        <v>24</v>
      </c>
      <c r="I1219" s="77">
        <f t="shared" si="235"/>
        <v>19573.96</v>
      </c>
      <c r="J1219" s="28"/>
      <c r="K1219" s="12"/>
    </row>
    <row r="1220" spans="1:11" ht="15.75" thickBot="1" x14ac:dyDescent="0.25">
      <c r="A1220" s="11"/>
      <c r="B1220" s="29">
        <f t="shared" si="236"/>
        <v>0</v>
      </c>
      <c r="C1220" s="27">
        <f t="shared" ref="C1220" si="248">SUM(F1182:F1214)</f>
        <v>0</v>
      </c>
      <c r="D1220" s="27">
        <f t="shared" ref="D1220" si="249">B1220+C1220</f>
        <v>0</v>
      </c>
      <c r="E1220" s="27">
        <f t="shared" ref="E1220" si="250">SUM(H1182:H1214)</f>
        <v>0</v>
      </c>
      <c r="F1220" s="30">
        <f t="shared" ref="F1220" si="251">D1220-E1220</f>
        <v>0</v>
      </c>
      <c r="G1220" s="25"/>
      <c r="H1220" s="31" t="s">
        <v>25</v>
      </c>
      <c r="I1220" s="31">
        <f t="shared" ref="I1220" si="252">F1222</f>
        <v>0</v>
      </c>
      <c r="J1220" s="31"/>
      <c r="K1220" s="12"/>
    </row>
    <row r="1221" spans="1:11" ht="15.75" thickBot="1" x14ac:dyDescent="0.25">
      <c r="A1221" s="11"/>
      <c r="B1221" s="27" t="s">
        <v>26</v>
      </c>
      <c r="C1221" s="27" t="s">
        <v>27</v>
      </c>
      <c r="D1221" s="27" t="s">
        <v>28</v>
      </c>
      <c r="E1221" s="27" t="s">
        <v>29</v>
      </c>
      <c r="F1221" s="27" t="s">
        <v>25</v>
      </c>
      <c r="G1221" s="25"/>
      <c r="H1221" s="31" t="s">
        <v>30</v>
      </c>
      <c r="I1221" s="31">
        <f t="shared" si="242"/>
        <v>19573.96</v>
      </c>
      <c r="J1221" s="31"/>
      <c r="K1221" s="12"/>
    </row>
    <row r="1222" spans="1:11" ht="15.75" thickBot="1" x14ac:dyDescent="0.25">
      <c r="A1222" s="11"/>
      <c r="B1222" s="29">
        <f t="shared" ref="B1222" si="253">F1220</f>
        <v>0</v>
      </c>
      <c r="C1222" s="32"/>
      <c r="D1222" s="32"/>
      <c r="E1222" s="32"/>
      <c r="F1222" s="30">
        <f t="shared" ref="F1222" si="254">B1222-(C1222+D1222+E1222)</f>
        <v>0</v>
      </c>
      <c r="G1222" s="25"/>
      <c r="H1222" s="31" t="s">
        <v>31</v>
      </c>
      <c r="I1222" s="33"/>
      <c r="J1222" s="33"/>
      <c r="K1222" s="12"/>
    </row>
    <row r="1223" spans="1:11" ht="15.75" thickBot="1" x14ac:dyDescent="0.25">
      <c r="A1223" s="11"/>
      <c r="B1223" s="25"/>
      <c r="C1223" s="25"/>
      <c r="D1223" s="25"/>
      <c r="E1223" s="25"/>
      <c r="F1223" s="25"/>
      <c r="G1223" s="25"/>
      <c r="H1223" s="34" t="s">
        <v>32</v>
      </c>
      <c r="I1223" s="34">
        <f t="shared" si="245"/>
        <v>19573.96</v>
      </c>
      <c r="J1223" s="35"/>
      <c r="K1223" s="12"/>
    </row>
    <row r="1224" spans="1:11" ht="15.75" thickBot="1" x14ac:dyDescent="0.25">
      <c r="A1224" s="11"/>
      <c r="B1224" s="25"/>
      <c r="C1224" s="25"/>
      <c r="D1224" s="25"/>
      <c r="E1224" s="25"/>
      <c r="F1224" s="25"/>
      <c r="G1224" s="25"/>
      <c r="H1224" s="27" t="s">
        <v>33</v>
      </c>
      <c r="I1224" s="36">
        <f t="shared" si="246"/>
        <v>19573.96</v>
      </c>
      <c r="J1224" s="25"/>
      <c r="K1224" s="12"/>
    </row>
    <row r="1225" spans="1:11" ht="15.75" thickBot="1" x14ac:dyDescent="0.25">
      <c r="A1225" s="37"/>
      <c r="B1225" s="38"/>
      <c r="C1225" s="38"/>
      <c r="D1225" s="38"/>
      <c r="E1225" s="38"/>
      <c r="F1225" s="38"/>
      <c r="G1225" s="38"/>
      <c r="H1225" s="38"/>
      <c r="I1225" s="38"/>
      <c r="J1225" s="38"/>
      <c r="K1225" s="30"/>
    </row>
    <row r="1226" spans="1:11" ht="15.75" thickBot="1" x14ac:dyDescent="0.25">
      <c r="A1226" s="1"/>
      <c r="B1226" s="2"/>
      <c r="C1226" s="2"/>
      <c r="D1226" s="2"/>
      <c r="E1226" s="2"/>
      <c r="F1226" s="2"/>
      <c r="G1226" s="2"/>
      <c r="H1226" s="2"/>
      <c r="I1226" s="2"/>
      <c r="J1226" s="2"/>
      <c r="K1226" s="2"/>
    </row>
    <row r="1227" spans="1:11" ht="15.75" thickBot="1" x14ac:dyDescent="0.25">
      <c r="A1227" s="4"/>
      <c r="B1227" s="5"/>
      <c r="C1227" s="5"/>
      <c r="D1227" s="5"/>
      <c r="E1227" s="5"/>
      <c r="F1227" s="5"/>
      <c r="G1227" s="5"/>
      <c r="H1227" s="5"/>
      <c r="I1227" s="5" t="s">
        <v>0</v>
      </c>
      <c r="J1227" s="6" t="s">
        <v>181</v>
      </c>
      <c r="K1227" s="7"/>
    </row>
    <row r="1228" spans="1:11" ht="15.75" thickBot="1" x14ac:dyDescent="0.25">
      <c r="A1228" s="8">
        <v>26</v>
      </c>
      <c r="B1228" s="9"/>
      <c r="C1228" s="9"/>
      <c r="D1228" s="9"/>
      <c r="E1228" s="9"/>
      <c r="F1228" s="9"/>
      <c r="G1228" s="9"/>
      <c r="H1228" s="9"/>
      <c r="I1228" s="9" t="s">
        <v>2</v>
      </c>
      <c r="J1228" s="10">
        <v>44253</v>
      </c>
      <c r="K1228" s="7"/>
    </row>
    <row r="1229" spans="1:11" x14ac:dyDescent="0.2">
      <c r="A1229" s="11"/>
      <c r="B1229" s="120" t="s">
        <v>3</v>
      </c>
      <c r="C1229" s="121"/>
      <c r="D1229" s="120" t="s">
        <v>4</v>
      </c>
      <c r="E1229" s="121"/>
      <c r="F1229" s="120" t="s">
        <v>5</v>
      </c>
      <c r="G1229" s="121"/>
      <c r="H1229" s="120" t="s">
        <v>6</v>
      </c>
      <c r="I1229" s="121"/>
      <c r="J1229" s="117" t="s">
        <v>7</v>
      </c>
      <c r="K1229" s="12"/>
    </row>
    <row r="1230" spans="1:11" ht="15.75" thickBot="1" x14ac:dyDescent="0.25">
      <c r="A1230" s="11"/>
      <c r="B1230" s="13" t="s">
        <v>8</v>
      </c>
      <c r="C1230" s="14" t="s">
        <v>9</v>
      </c>
      <c r="D1230" s="13" t="s">
        <v>8</v>
      </c>
      <c r="E1230" s="14" t="s">
        <v>9</v>
      </c>
      <c r="F1230" s="13" t="s">
        <v>8</v>
      </c>
      <c r="G1230" s="14" t="s">
        <v>10</v>
      </c>
      <c r="H1230" s="13" t="s">
        <v>8</v>
      </c>
      <c r="I1230" s="14" t="s">
        <v>10</v>
      </c>
      <c r="J1230" s="118"/>
      <c r="K1230" s="12"/>
    </row>
    <row r="1231" spans="1:11" x14ac:dyDescent="0.2">
      <c r="A1231" s="11" t="s">
        <v>12</v>
      </c>
      <c r="B1231" s="15"/>
      <c r="C1231" s="17"/>
      <c r="D1231" s="15"/>
      <c r="E1231" s="17"/>
      <c r="F1231" s="15"/>
      <c r="G1231" s="17"/>
      <c r="H1231" s="15"/>
      <c r="I1231" s="17"/>
      <c r="J1231" s="18"/>
      <c r="K1231" s="12"/>
    </row>
    <row r="1232" spans="1:11" x14ac:dyDescent="0.2">
      <c r="A1232" s="11" t="s">
        <v>12</v>
      </c>
      <c r="B1232" s="8"/>
      <c r="C1232" s="19" t="str">
        <f t="shared" ref="C1232:C1263" si="255">IF(B1232&gt;0.005,C1231+1,"")</f>
        <v/>
      </c>
      <c r="D1232" s="8"/>
      <c r="E1232" s="20"/>
      <c r="F1232" s="8"/>
      <c r="G1232" s="20"/>
      <c r="H1232" s="8"/>
      <c r="I1232" s="20"/>
      <c r="J1232" s="21"/>
      <c r="K1232" s="12"/>
    </row>
    <row r="1233" spans="1:11" x14ac:dyDescent="0.2">
      <c r="A1233" s="11" t="s">
        <v>12</v>
      </c>
      <c r="B1233" s="8"/>
      <c r="C1233" s="19" t="str">
        <f t="shared" si="255"/>
        <v/>
      </c>
      <c r="D1233" s="8"/>
      <c r="E1233" s="20"/>
      <c r="F1233" s="8"/>
      <c r="G1233" s="20"/>
      <c r="H1233" s="8"/>
      <c r="I1233" s="20"/>
      <c r="J1233" s="21"/>
      <c r="K1233" s="12"/>
    </row>
    <row r="1234" spans="1:11" x14ac:dyDescent="0.2">
      <c r="A1234" s="11" t="s">
        <v>12</v>
      </c>
      <c r="B1234" s="8"/>
      <c r="C1234" s="19" t="str">
        <f t="shared" si="255"/>
        <v/>
      </c>
      <c r="D1234" s="8"/>
      <c r="E1234" s="20"/>
      <c r="F1234" s="8"/>
      <c r="G1234" s="20"/>
      <c r="H1234" s="8"/>
      <c r="I1234" s="20"/>
      <c r="J1234" s="21"/>
      <c r="K1234" s="12"/>
    </row>
    <row r="1235" spans="1:11" x14ac:dyDescent="0.2">
      <c r="A1235" s="11" t="s">
        <v>12</v>
      </c>
      <c r="B1235" s="8"/>
      <c r="C1235" s="19" t="str">
        <f t="shared" si="255"/>
        <v/>
      </c>
      <c r="D1235" s="8"/>
      <c r="E1235" s="20"/>
      <c r="F1235" s="8"/>
      <c r="G1235" s="20"/>
      <c r="H1235" s="8"/>
      <c r="I1235" s="20"/>
      <c r="J1235" s="21"/>
      <c r="K1235" s="12"/>
    </row>
    <row r="1236" spans="1:11" x14ac:dyDescent="0.2">
      <c r="A1236" s="11" t="s">
        <v>12</v>
      </c>
      <c r="B1236" s="8"/>
      <c r="C1236" s="19" t="str">
        <f t="shared" si="255"/>
        <v/>
      </c>
      <c r="D1236" s="8"/>
      <c r="E1236" s="20"/>
      <c r="F1236" s="8"/>
      <c r="G1236" s="20"/>
      <c r="H1236" s="8"/>
      <c r="I1236" s="20"/>
      <c r="J1236" s="21"/>
      <c r="K1236" s="12"/>
    </row>
    <row r="1237" spans="1:11" x14ac:dyDescent="0.2">
      <c r="A1237" s="11" t="s">
        <v>12</v>
      </c>
      <c r="B1237" s="8"/>
      <c r="C1237" s="19" t="str">
        <f t="shared" si="255"/>
        <v/>
      </c>
      <c r="D1237" s="8"/>
      <c r="E1237" s="20"/>
      <c r="F1237" s="8"/>
      <c r="G1237" s="20"/>
      <c r="H1237" s="8"/>
      <c r="I1237" s="20"/>
      <c r="J1237" s="21"/>
      <c r="K1237" s="12"/>
    </row>
    <row r="1238" spans="1:11" x14ac:dyDescent="0.2">
      <c r="A1238" s="11" t="s">
        <v>12</v>
      </c>
      <c r="B1238" s="8"/>
      <c r="C1238" s="19" t="str">
        <f t="shared" si="255"/>
        <v/>
      </c>
      <c r="D1238" s="8"/>
      <c r="E1238" s="20"/>
      <c r="F1238" s="8"/>
      <c r="G1238" s="20"/>
      <c r="H1238" s="8"/>
      <c r="I1238" s="20"/>
      <c r="J1238" s="21"/>
      <c r="K1238" s="12"/>
    </row>
    <row r="1239" spans="1:11" x14ac:dyDescent="0.2">
      <c r="A1239" s="11" t="s">
        <v>12</v>
      </c>
      <c r="B1239" s="8"/>
      <c r="C1239" s="19" t="str">
        <f t="shared" si="255"/>
        <v/>
      </c>
      <c r="D1239" s="8"/>
      <c r="E1239" s="20"/>
      <c r="F1239" s="8"/>
      <c r="G1239" s="20"/>
      <c r="H1239" s="8"/>
      <c r="I1239" s="20"/>
      <c r="J1239" s="21"/>
      <c r="K1239" s="12"/>
    </row>
    <row r="1240" spans="1:11" x14ac:dyDescent="0.2">
      <c r="A1240" s="11" t="s">
        <v>12</v>
      </c>
      <c r="B1240" s="8"/>
      <c r="C1240" s="19" t="str">
        <f t="shared" si="255"/>
        <v/>
      </c>
      <c r="D1240" s="8"/>
      <c r="E1240" s="20"/>
      <c r="F1240" s="8"/>
      <c r="G1240" s="20"/>
      <c r="H1240" s="8"/>
      <c r="I1240" s="20"/>
      <c r="J1240" s="21"/>
      <c r="K1240" s="12"/>
    </row>
    <row r="1241" spans="1:11" x14ac:dyDescent="0.2">
      <c r="A1241" s="11" t="s">
        <v>12</v>
      </c>
      <c r="B1241" s="8"/>
      <c r="C1241" s="19" t="str">
        <f t="shared" si="255"/>
        <v/>
      </c>
      <c r="D1241" s="8"/>
      <c r="E1241" s="20"/>
      <c r="F1241" s="8"/>
      <c r="G1241" s="20"/>
      <c r="H1241" s="8"/>
      <c r="I1241" s="20"/>
      <c r="J1241" s="21"/>
      <c r="K1241" s="12"/>
    </row>
    <row r="1242" spans="1:11" x14ac:dyDescent="0.2">
      <c r="A1242" s="11" t="s">
        <v>12</v>
      </c>
      <c r="B1242" s="8"/>
      <c r="C1242" s="19" t="str">
        <f t="shared" si="255"/>
        <v/>
      </c>
      <c r="D1242" s="8"/>
      <c r="E1242" s="20"/>
      <c r="F1242" s="8"/>
      <c r="G1242" s="20"/>
      <c r="H1242" s="8"/>
      <c r="I1242" s="20"/>
      <c r="J1242" s="21"/>
      <c r="K1242" s="12"/>
    </row>
    <row r="1243" spans="1:11" x14ac:dyDescent="0.2">
      <c r="A1243" s="11" t="s">
        <v>12</v>
      </c>
      <c r="B1243" s="8"/>
      <c r="C1243" s="19" t="str">
        <f t="shared" si="255"/>
        <v/>
      </c>
      <c r="D1243" s="8"/>
      <c r="E1243" s="20"/>
      <c r="F1243" s="8"/>
      <c r="G1243" s="20"/>
      <c r="H1243" s="8"/>
      <c r="I1243" s="20"/>
      <c r="J1243" s="21"/>
      <c r="K1243" s="12"/>
    </row>
    <row r="1244" spans="1:11" x14ac:dyDescent="0.2">
      <c r="A1244" s="11" t="s">
        <v>12</v>
      </c>
      <c r="B1244" s="8"/>
      <c r="C1244" s="19" t="str">
        <f t="shared" si="255"/>
        <v/>
      </c>
      <c r="D1244" s="8"/>
      <c r="E1244" s="20"/>
      <c r="F1244" s="8"/>
      <c r="G1244" s="20"/>
      <c r="H1244" s="8"/>
      <c r="I1244" s="20"/>
      <c r="J1244" s="21"/>
      <c r="K1244" s="12"/>
    </row>
    <row r="1245" spans="1:11" x14ac:dyDescent="0.2">
      <c r="A1245" s="11" t="s">
        <v>12</v>
      </c>
      <c r="B1245" s="8"/>
      <c r="C1245" s="19" t="str">
        <f t="shared" si="255"/>
        <v/>
      </c>
      <c r="D1245" s="8"/>
      <c r="E1245" s="20"/>
      <c r="F1245" s="8"/>
      <c r="G1245" s="20"/>
      <c r="H1245" s="8"/>
      <c r="I1245" s="20"/>
      <c r="J1245" s="21"/>
      <c r="K1245" s="12"/>
    </row>
    <row r="1246" spans="1:11" x14ac:dyDescent="0.2">
      <c r="A1246" s="11" t="s">
        <v>12</v>
      </c>
      <c r="B1246" s="8"/>
      <c r="C1246" s="19" t="str">
        <f t="shared" si="255"/>
        <v/>
      </c>
      <c r="D1246" s="8"/>
      <c r="E1246" s="20"/>
      <c r="F1246" s="8"/>
      <c r="G1246" s="20"/>
      <c r="H1246" s="8"/>
      <c r="I1246" s="20"/>
      <c r="J1246" s="21"/>
      <c r="K1246" s="12"/>
    </row>
    <row r="1247" spans="1:11" x14ac:dyDescent="0.2">
      <c r="A1247" s="11" t="s">
        <v>12</v>
      </c>
      <c r="B1247" s="8"/>
      <c r="C1247" s="19" t="str">
        <f t="shared" si="255"/>
        <v/>
      </c>
      <c r="D1247" s="8"/>
      <c r="E1247" s="20"/>
      <c r="F1247" s="8"/>
      <c r="G1247" s="20"/>
      <c r="H1247" s="8"/>
      <c r="I1247" s="20"/>
      <c r="J1247" s="21"/>
      <c r="K1247" s="12"/>
    </row>
    <row r="1248" spans="1:11" x14ac:dyDescent="0.2">
      <c r="A1248" s="11" t="s">
        <v>12</v>
      </c>
      <c r="B1248" s="8"/>
      <c r="C1248" s="19" t="str">
        <f t="shared" si="255"/>
        <v/>
      </c>
      <c r="D1248" s="8"/>
      <c r="E1248" s="20"/>
      <c r="F1248" s="8"/>
      <c r="G1248" s="20"/>
      <c r="H1248" s="8"/>
      <c r="I1248" s="20"/>
      <c r="J1248" s="21"/>
      <c r="K1248" s="12"/>
    </row>
    <row r="1249" spans="1:11" x14ac:dyDescent="0.2">
      <c r="A1249" s="11" t="s">
        <v>12</v>
      </c>
      <c r="B1249" s="8"/>
      <c r="C1249" s="19" t="str">
        <f t="shared" si="255"/>
        <v/>
      </c>
      <c r="D1249" s="8"/>
      <c r="E1249" s="20"/>
      <c r="F1249" s="8"/>
      <c r="G1249" s="20"/>
      <c r="H1249" s="8"/>
      <c r="I1249" s="20"/>
      <c r="J1249" s="21"/>
      <c r="K1249" s="12"/>
    </row>
    <row r="1250" spans="1:11" x14ac:dyDescent="0.2">
      <c r="A1250" s="11" t="s">
        <v>12</v>
      </c>
      <c r="B1250" s="8"/>
      <c r="C1250" s="19" t="str">
        <f t="shared" si="255"/>
        <v/>
      </c>
      <c r="D1250" s="8"/>
      <c r="E1250" s="20"/>
      <c r="F1250" s="8"/>
      <c r="G1250" s="20"/>
      <c r="H1250" s="8"/>
      <c r="I1250" s="20"/>
      <c r="J1250" s="21"/>
      <c r="K1250" s="12"/>
    </row>
    <row r="1251" spans="1:11" x14ac:dyDescent="0.2">
      <c r="A1251" s="11" t="s">
        <v>12</v>
      </c>
      <c r="B1251" s="8"/>
      <c r="C1251" s="19" t="str">
        <f t="shared" si="255"/>
        <v/>
      </c>
      <c r="D1251" s="8"/>
      <c r="E1251" s="20"/>
      <c r="F1251" s="8"/>
      <c r="G1251" s="20"/>
      <c r="H1251" s="8"/>
      <c r="I1251" s="20"/>
      <c r="J1251" s="21"/>
      <c r="K1251" s="12"/>
    </row>
    <row r="1252" spans="1:11" x14ac:dyDescent="0.2">
      <c r="A1252" s="11" t="s">
        <v>12</v>
      </c>
      <c r="B1252" s="8"/>
      <c r="C1252" s="19" t="str">
        <f t="shared" si="255"/>
        <v/>
      </c>
      <c r="D1252" s="8"/>
      <c r="E1252" s="20"/>
      <c r="F1252" s="8"/>
      <c r="G1252" s="20"/>
      <c r="H1252" s="8"/>
      <c r="I1252" s="20"/>
      <c r="J1252" s="21"/>
      <c r="K1252" s="12"/>
    </row>
    <row r="1253" spans="1:11" x14ac:dyDescent="0.2">
      <c r="A1253" s="11" t="s">
        <v>12</v>
      </c>
      <c r="B1253" s="8"/>
      <c r="C1253" s="19" t="str">
        <f t="shared" si="255"/>
        <v/>
      </c>
      <c r="D1253" s="8"/>
      <c r="E1253" s="20"/>
      <c r="F1253" s="8"/>
      <c r="G1253" s="20"/>
      <c r="H1253" s="8"/>
      <c r="I1253" s="20"/>
      <c r="J1253" s="21"/>
      <c r="K1253" s="12"/>
    </row>
    <row r="1254" spans="1:11" x14ac:dyDescent="0.2">
      <c r="A1254" s="11" t="s">
        <v>12</v>
      </c>
      <c r="B1254" s="8"/>
      <c r="C1254" s="19" t="str">
        <f t="shared" si="255"/>
        <v/>
      </c>
      <c r="D1254" s="8"/>
      <c r="E1254" s="20"/>
      <c r="F1254" s="8"/>
      <c r="G1254" s="20"/>
      <c r="H1254" s="8"/>
      <c r="I1254" s="20"/>
      <c r="J1254" s="21"/>
      <c r="K1254" s="12"/>
    </row>
    <row r="1255" spans="1:11" x14ac:dyDescent="0.2">
      <c r="A1255" s="11" t="s">
        <v>12</v>
      </c>
      <c r="B1255" s="8"/>
      <c r="C1255" s="19" t="str">
        <f t="shared" si="255"/>
        <v/>
      </c>
      <c r="D1255" s="8"/>
      <c r="E1255" s="20"/>
      <c r="F1255" s="8"/>
      <c r="G1255" s="20"/>
      <c r="H1255" s="8"/>
      <c r="I1255" s="20"/>
      <c r="J1255" s="21"/>
      <c r="K1255" s="12"/>
    </row>
    <row r="1256" spans="1:11" x14ac:dyDescent="0.2">
      <c r="A1256" s="11" t="s">
        <v>12</v>
      </c>
      <c r="B1256" s="8"/>
      <c r="C1256" s="19" t="str">
        <f t="shared" si="255"/>
        <v/>
      </c>
      <c r="D1256" s="8"/>
      <c r="E1256" s="20"/>
      <c r="F1256" s="8"/>
      <c r="G1256" s="20"/>
      <c r="H1256" s="8"/>
      <c r="I1256" s="20"/>
      <c r="J1256" s="21"/>
      <c r="K1256" s="12"/>
    </row>
    <row r="1257" spans="1:11" x14ac:dyDescent="0.2">
      <c r="A1257" s="11" t="s">
        <v>12</v>
      </c>
      <c r="B1257" s="8"/>
      <c r="C1257" s="19" t="str">
        <f t="shared" si="255"/>
        <v/>
      </c>
      <c r="D1257" s="8"/>
      <c r="E1257" s="20"/>
      <c r="F1257" s="8"/>
      <c r="G1257" s="20"/>
      <c r="H1257" s="8"/>
      <c r="I1257" s="20"/>
      <c r="J1257" s="21"/>
      <c r="K1257" s="12"/>
    </row>
    <row r="1258" spans="1:11" x14ac:dyDescent="0.2">
      <c r="A1258" s="11" t="s">
        <v>12</v>
      </c>
      <c r="B1258" s="8"/>
      <c r="C1258" s="19" t="str">
        <f t="shared" si="255"/>
        <v/>
      </c>
      <c r="D1258" s="8"/>
      <c r="E1258" s="20"/>
      <c r="F1258" s="8"/>
      <c r="G1258" s="20"/>
      <c r="H1258" s="8"/>
      <c r="I1258" s="20"/>
      <c r="J1258" s="21"/>
      <c r="K1258" s="12"/>
    </row>
    <row r="1259" spans="1:11" x14ac:dyDescent="0.2">
      <c r="A1259" s="11" t="s">
        <v>12</v>
      </c>
      <c r="B1259" s="8"/>
      <c r="C1259" s="19" t="str">
        <f t="shared" si="255"/>
        <v/>
      </c>
      <c r="D1259" s="8"/>
      <c r="E1259" s="20"/>
      <c r="F1259" s="8"/>
      <c r="G1259" s="20"/>
      <c r="H1259" s="8"/>
      <c r="I1259" s="20"/>
      <c r="J1259" s="21"/>
      <c r="K1259" s="12"/>
    </row>
    <row r="1260" spans="1:11" x14ac:dyDescent="0.2">
      <c r="A1260" s="11" t="s">
        <v>12</v>
      </c>
      <c r="B1260" s="8"/>
      <c r="C1260" s="19" t="str">
        <f t="shared" si="255"/>
        <v/>
      </c>
      <c r="D1260" s="8"/>
      <c r="E1260" s="20"/>
      <c r="F1260" s="8"/>
      <c r="G1260" s="20"/>
      <c r="H1260" s="8"/>
      <c r="I1260" s="20"/>
      <c r="J1260" s="21"/>
      <c r="K1260" s="12"/>
    </row>
    <row r="1261" spans="1:11" x14ac:dyDescent="0.2">
      <c r="A1261" s="11" t="s">
        <v>12</v>
      </c>
      <c r="B1261" s="8"/>
      <c r="C1261" s="19" t="str">
        <f t="shared" si="255"/>
        <v/>
      </c>
      <c r="D1261" s="8"/>
      <c r="E1261" s="20"/>
      <c r="F1261" s="8"/>
      <c r="G1261" s="20"/>
      <c r="H1261" s="8"/>
      <c r="I1261" s="20"/>
      <c r="J1261" s="21"/>
      <c r="K1261" s="12"/>
    </row>
    <row r="1262" spans="1:11" x14ac:dyDescent="0.2">
      <c r="A1262" s="11" t="s">
        <v>12</v>
      </c>
      <c r="B1262" s="8"/>
      <c r="C1262" s="19" t="str">
        <f t="shared" si="255"/>
        <v/>
      </c>
      <c r="D1262" s="8"/>
      <c r="E1262" s="20"/>
      <c r="F1262" s="8"/>
      <c r="G1262" s="20"/>
      <c r="H1262" s="8"/>
      <c r="I1262" s="20"/>
      <c r="J1262" s="21"/>
      <c r="K1262" s="12"/>
    </row>
    <row r="1263" spans="1:11" ht="15.75" thickBot="1" x14ac:dyDescent="0.25">
      <c r="A1263" s="11" t="s">
        <v>12</v>
      </c>
      <c r="B1263" s="22"/>
      <c r="C1263" s="14" t="str">
        <f t="shared" si="255"/>
        <v/>
      </c>
      <c r="D1263" s="22"/>
      <c r="E1263" s="23"/>
      <c r="F1263" s="22"/>
      <c r="G1263" s="23"/>
      <c r="H1263" s="22"/>
      <c r="I1263" s="23"/>
      <c r="J1263" s="24"/>
      <c r="K1263" s="12"/>
    </row>
    <row r="1264" spans="1:11" x14ac:dyDescent="0.2">
      <c r="A1264" s="11"/>
      <c r="B1264" s="106">
        <f>SUMIF(A1231:A1263,$O$6,B1231:B1263)</f>
        <v>0</v>
      </c>
      <c r="C1264" s="25"/>
      <c r="D1264" s="25"/>
      <c r="E1264" s="25"/>
      <c r="F1264" s="25"/>
      <c r="G1264" s="25"/>
      <c r="H1264" s="25"/>
      <c r="I1264" s="25"/>
      <c r="J1264" s="25"/>
      <c r="K1264" s="12"/>
    </row>
    <row r="1265" spans="1:12" ht="15.75" thickBot="1" x14ac:dyDescent="0.25">
      <c r="A1265" s="11"/>
      <c r="B1265" s="107"/>
      <c r="C1265" s="25"/>
      <c r="D1265" s="25"/>
      <c r="E1265" s="25"/>
      <c r="F1265" s="25"/>
      <c r="G1265" s="25"/>
      <c r="H1265" s="25"/>
      <c r="I1265" s="25"/>
      <c r="J1265" s="25"/>
      <c r="K1265" s="12"/>
    </row>
    <row r="1266" spans="1:12" ht="15.75" thickBot="1" x14ac:dyDescent="0.25">
      <c r="A1266" s="11"/>
      <c r="B1266" s="25"/>
      <c r="C1266" s="25"/>
      <c r="D1266" s="25"/>
      <c r="E1266" s="25"/>
      <c r="F1266" s="25"/>
      <c r="G1266" s="25"/>
      <c r="H1266" s="25"/>
      <c r="I1266" s="25"/>
      <c r="J1266" s="25"/>
      <c r="K1266" s="12"/>
    </row>
    <row r="1267" spans="1:12" ht="15.75" thickBot="1" x14ac:dyDescent="0.25">
      <c r="A1267" s="11"/>
      <c r="B1267" s="25"/>
      <c r="C1267" s="25"/>
      <c r="D1267" s="25"/>
      <c r="E1267" s="25"/>
      <c r="F1267" s="25"/>
      <c r="G1267" s="25"/>
      <c r="H1267" s="108" t="s">
        <v>20</v>
      </c>
      <c r="I1267" s="115"/>
      <c r="J1267" s="26"/>
      <c r="K1267" s="12"/>
    </row>
    <row r="1268" spans="1:12" ht="15.75" thickBot="1" x14ac:dyDescent="0.25">
      <c r="A1268" s="11"/>
      <c r="B1268" s="27" t="s">
        <v>3</v>
      </c>
      <c r="C1268" s="27" t="s">
        <v>5</v>
      </c>
      <c r="D1268" s="27" t="s">
        <v>21</v>
      </c>
      <c r="E1268" s="27" t="s">
        <v>22</v>
      </c>
      <c r="F1268" s="27" t="s">
        <v>23</v>
      </c>
      <c r="G1268" s="25"/>
      <c r="H1268" s="28" t="s">
        <v>24</v>
      </c>
      <c r="I1268" s="77">
        <f t="shared" ref="I1268" si="256">I1224</f>
        <v>19573.96</v>
      </c>
      <c r="J1268" s="28"/>
      <c r="K1268" s="12"/>
    </row>
    <row r="1269" spans="1:12" ht="15.75" thickBot="1" x14ac:dyDescent="0.25">
      <c r="A1269" s="11"/>
      <c r="B1269" s="29">
        <f t="shared" ref="B1269" si="257">B1264</f>
        <v>0</v>
      </c>
      <c r="C1269" s="27">
        <f t="shared" ref="C1269" si="258">SUM(F1231:F1263)</f>
        <v>0</v>
      </c>
      <c r="D1269" s="27">
        <f t="shared" ref="D1269" si="259">B1269+C1269</f>
        <v>0</v>
      </c>
      <c r="E1269" s="27">
        <f t="shared" ref="E1269" si="260">SUM(H1231:H1263)</f>
        <v>0</v>
      </c>
      <c r="F1269" s="30">
        <f t="shared" ref="F1269" si="261">D1269-E1269</f>
        <v>0</v>
      </c>
      <c r="G1269" s="25"/>
      <c r="H1269" s="31" t="s">
        <v>25</v>
      </c>
      <c r="I1269" s="31">
        <f t="shared" ref="I1269" si="262">F1271</f>
        <v>0</v>
      </c>
      <c r="J1269" s="31"/>
      <c r="K1269" s="12"/>
    </row>
    <row r="1270" spans="1:12" ht="15.75" thickBot="1" x14ac:dyDescent="0.25">
      <c r="A1270" s="11"/>
      <c r="B1270" s="27" t="s">
        <v>26</v>
      </c>
      <c r="C1270" s="27" t="s">
        <v>27</v>
      </c>
      <c r="D1270" s="27" t="s">
        <v>28</v>
      </c>
      <c r="E1270" s="27" t="s">
        <v>29</v>
      </c>
      <c r="F1270" s="27" t="s">
        <v>25</v>
      </c>
      <c r="G1270" s="25"/>
      <c r="H1270" s="31" t="s">
        <v>30</v>
      </c>
      <c r="I1270" s="31">
        <f t="shared" ref="I1270" si="263">I1268+I1269</f>
        <v>19573.96</v>
      </c>
      <c r="J1270" s="31"/>
      <c r="K1270" s="12"/>
    </row>
    <row r="1271" spans="1:12" ht="15.75" thickBot="1" x14ac:dyDescent="0.25">
      <c r="A1271" s="11"/>
      <c r="B1271" s="29">
        <f t="shared" ref="B1271" si="264">F1269</f>
        <v>0</v>
      </c>
      <c r="C1271" s="32"/>
      <c r="D1271" s="32"/>
      <c r="E1271" s="32"/>
      <c r="F1271" s="30">
        <f t="shared" ref="F1271" si="265">B1271-(C1271+D1271+E1271)</f>
        <v>0</v>
      </c>
      <c r="G1271" s="25"/>
      <c r="H1271" s="31" t="s">
        <v>31</v>
      </c>
      <c r="I1271" s="33"/>
      <c r="J1271" s="33"/>
      <c r="K1271" s="12"/>
    </row>
    <row r="1272" spans="1:12" ht="15.75" thickBot="1" x14ac:dyDescent="0.25">
      <c r="A1272" s="11"/>
      <c r="B1272" s="25"/>
      <c r="C1272" s="25"/>
      <c r="D1272" s="25"/>
      <c r="E1272" s="25"/>
      <c r="F1272" s="25"/>
      <c r="G1272" s="25"/>
      <c r="H1272" s="34" t="s">
        <v>32</v>
      </c>
      <c r="I1272" s="34">
        <f t="shared" ref="I1272" si="266">I1270-I1271</f>
        <v>19573.96</v>
      </c>
      <c r="J1272" s="35"/>
      <c r="K1272" s="12"/>
    </row>
    <row r="1273" spans="1:12" ht="15.75" thickBot="1" x14ac:dyDescent="0.25">
      <c r="A1273" s="11"/>
      <c r="B1273" s="25"/>
      <c r="C1273" s="25"/>
      <c r="D1273" s="25"/>
      <c r="E1273" s="25"/>
      <c r="F1273" s="25"/>
      <c r="G1273" s="25"/>
      <c r="H1273" s="27" t="s">
        <v>33</v>
      </c>
      <c r="I1273" s="36">
        <f t="shared" ref="I1273" si="267">I1272</f>
        <v>19573.96</v>
      </c>
      <c r="J1273" s="25"/>
      <c r="K1273" s="12"/>
    </row>
    <row r="1274" spans="1:12" ht="15.75" thickBot="1" x14ac:dyDescent="0.25">
      <c r="A1274" s="37"/>
      <c r="B1274" s="38"/>
      <c r="C1274" s="38"/>
      <c r="D1274" s="38"/>
      <c r="E1274" s="38"/>
      <c r="F1274" s="38"/>
      <c r="G1274" s="38"/>
      <c r="H1274" s="38"/>
      <c r="I1274" s="38"/>
      <c r="J1274" s="38"/>
      <c r="K1274" s="30"/>
    </row>
    <row r="1275" spans="1:12" x14ac:dyDescent="0.2">
      <c r="B1275" s="3" t="s">
        <v>116</v>
      </c>
    </row>
    <row r="1277" spans="1:12" ht="15.75" thickBot="1" x14ac:dyDescent="0.25"/>
    <row r="1278" spans="1:12" ht="15.75" thickBot="1" x14ac:dyDescent="0.25">
      <c r="A1278" s="78" t="s">
        <v>117</v>
      </c>
      <c r="B1278" s="5" t="s">
        <v>3</v>
      </c>
      <c r="C1278" s="5" t="s">
        <v>118</v>
      </c>
      <c r="D1278" s="5" t="s">
        <v>119</v>
      </c>
      <c r="E1278" s="5" t="s">
        <v>120</v>
      </c>
      <c r="F1278" s="5" t="s">
        <v>121</v>
      </c>
      <c r="G1278" s="5" t="s">
        <v>122</v>
      </c>
      <c r="H1278" s="5" t="s">
        <v>123</v>
      </c>
      <c r="I1278" s="5" t="s">
        <v>121</v>
      </c>
      <c r="J1278" s="5" t="s">
        <v>4</v>
      </c>
      <c r="K1278" s="5" t="s">
        <v>9</v>
      </c>
      <c r="L1278" s="49" t="s">
        <v>124</v>
      </c>
    </row>
    <row r="1279" spans="1:12" x14ac:dyDescent="0.2">
      <c r="A1279" s="79">
        <v>1</v>
      </c>
      <c r="B1279" s="58">
        <f>B39</f>
        <v>2697.8399999999997</v>
      </c>
      <c r="C1279" s="59">
        <f>C44</f>
        <v>2087</v>
      </c>
      <c r="D1279" s="59">
        <f>E44</f>
        <v>4569.6000000000004</v>
      </c>
      <c r="E1279" s="60">
        <f>D46</f>
        <v>0</v>
      </c>
      <c r="F1279" s="61"/>
      <c r="G1279" s="62">
        <f>E46</f>
        <v>1390.84</v>
      </c>
      <c r="H1279" s="58">
        <f>I46</f>
        <v>0</v>
      </c>
      <c r="I1279" s="61">
        <f>J46</f>
        <v>0</v>
      </c>
      <c r="J1279" s="62"/>
      <c r="K1279" s="49"/>
      <c r="L1279" s="63"/>
    </row>
    <row r="1280" spans="1:12" x14ac:dyDescent="0.2">
      <c r="A1280" s="79">
        <v>2</v>
      </c>
      <c r="B1280" s="65">
        <f>B88</f>
        <v>7027.25</v>
      </c>
      <c r="C1280" s="59">
        <f>C93</f>
        <v>5628.5</v>
      </c>
      <c r="D1280" s="59">
        <f>E93</f>
        <v>398</v>
      </c>
      <c r="E1280" s="60">
        <f>D95</f>
        <v>0</v>
      </c>
      <c r="F1280" s="33"/>
      <c r="G1280" s="66">
        <f>E95</f>
        <v>308.75</v>
      </c>
      <c r="H1280" s="65">
        <f>I95</f>
        <v>11800</v>
      </c>
      <c r="I1280" s="33" t="s">
        <v>37</v>
      </c>
      <c r="J1280" s="66"/>
      <c r="K1280" s="19"/>
      <c r="L1280" s="20"/>
    </row>
    <row r="1281" spans="1:12" x14ac:dyDescent="0.2">
      <c r="A1281" s="79">
        <v>3</v>
      </c>
      <c r="B1281" s="65">
        <f>B137</f>
        <v>1435.72</v>
      </c>
      <c r="C1281" s="31">
        <f>C142</f>
        <v>565.98</v>
      </c>
      <c r="D1281" s="31">
        <f>E142</f>
        <v>1236</v>
      </c>
      <c r="E1281" s="60">
        <f>D144</f>
        <v>883.2</v>
      </c>
      <c r="F1281" s="33"/>
      <c r="G1281" s="66">
        <f>E144</f>
        <v>345</v>
      </c>
      <c r="H1281" s="65">
        <f>I144</f>
        <v>0</v>
      </c>
      <c r="I1281" s="33" t="s">
        <v>37</v>
      </c>
      <c r="J1281" s="66"/>
      <c r="K1281" s="19"/>
      <c r="L1281" s="20"/>
    </row>
    <row r="1282" spans="1:12" x14ac:dyDescent="0.2">
      <c r="A1282" s="79">
        <v>4</v>
      </c>
      <c r="B1282" s="65">
        <f>B186</f>
        <v>2364.8900000000003</v>
      </c>
      <c r="C1282" s="31">
        <f>C191</f>
        <v>6723.55</v>
      </c>
      <c r="D1282" s="31">
        <f>E191</f>
        <v>57</v>
      </c>
      <c r="E1282" s="65">
        <f>D193</f>
        <v>0</v>
      </c>
      <c r="F1282" s="33"/>
      <c r="G1282" s="66">
        <f>E193</f>
        <v>1219.3</v>
      </c>
      <c r="H1282" s="65">
        <f>I193</f>
        <v>7850</v>
      </c>
      <c r="I1282" s="33" t="s">
        <v>37</v>
      </c>
      <c r="J1282" s="66"/>
      <c r="K1282" s="19"/>
      <c r="L1282" s="20"/>
    </row>
    <row r="1283" spans="1:12" x14ac:dyDescent="0.2">
      <c r="A1283" s="79">
        <v>5</v>
      </c>
      <c r="B1283" s="65">
        <f>B235</f>
        <v>1737.3600000000001</v>
      </c>
      <c r="C1283" s="31">
        <f>C240</f>
        <v>1044</v>
      </c>
      <c r="D1283" s="31">
        <f>E240</f>
        <v>1878.6</v>
      </c>
      <c r="E1283" s="65">
        <f>D242</f>
        <v>0</v>
      </c>
      <c r="F1283" s="33"/>
      <c r="G1283" s="66">
        <f>E242</f>
        <v>0</v>
      </c>
      <c r="H1283" s="65">
        <f>I242</f>
        <v>0</v>
      </c>
      <c r="I1283" s="33" t="s">
        <v>37</v>
      </c>
      <c r="J1283" s="66"/>
      <c r="K1283" s="19"/>
      <c r="L1283" s="20"/>
    </row>
    <row r="1284" spans="1:12" x14ac:dyDescent="0.2">
      <c r="A1284" s="79">
        <v>6</v>
      </c>
      <c r="B1284" s="65">
        <f>B284</f>
        <v>1600.6</v>
      </c>
      <c r="C1284" s="31">
        <f>C289</f>
        <v>9541.4699999999993</v>
      </c>
      <c r="D1284" s="31">
        <f>E289</f>
        <v>450</v>
      </c>
      <c r="E1284" s="65">
        <f>D291</f>
        <v>0</v>
      </c>
      <c r="F1284" s="33"/>
      <c r="G1284" s="66">
        <f>E291</f>
        <v>1309.5999999999999</v>
      </c>
      <c r="H1284" s="65">
        <f>I291</f>
        <v>0</v>
      </c>
      <c r="I1284" s="33">
        <f>J291</f>
        <v>0</v>
      </c>
      <c r="J1284" s="66"/>
      <c r="K1284" s="19"/>
      <c r="L1284" s="20"/>
    </row>
    <row r="1285" spans="1:12" x14ac:dyDescent="0.2">
      <c r="A1285" s="79">
        <v>7</v>
      </c>
      <c r="B1285" s="65">
        <f>B333</f>
        <v>4131.37</v>
      </c>
      <c r="C1285" s="31">
        <f>C383</f>
        <v>0</v>
      </c>
      <c r="D1285" s="31">
        <f>E383</f>
        <v>0</v>
      </c>
      <c r="E1285" s="65">
        <f>D340</f>
        <v>2327.5300000000002</v>
      </c>
      <c r="F1285" s="33"/>
      <c r="G1285" s="66">
        <f>E340</f>
        <v>524.34</v>
      </c>
      <c r="H1285" s="65">
        <f>I340</f>
        <v>0</v>
      </c>
      <c r="I1285" s="33" t="s">
        <v>37</v>
      </c>
      <c r="J1285" s="66"/>
      <c r="K1285" s="19"/>
      <c r="L1285" s="20"/>
    </row>
    <row r="1286" spans="1:12" x14ac:dyDescent="0.2">
      <c r="A1286" s="79">
        <v>8</v>
      </c>
      <c r="B1286" s="65">
        <f>B382</f>
        <v>3611.54</v>
      </c>
      <c r="C1286" s="31">
        <f>C387</f>
        <v>3425.5</v>
      </c>
      <c r="D1286" s="31">
        <f>E387</f>
        <v>482.94</v>
      </c>
      <c r="E1286" s="65">
        <f>D389</f>
        <v>350</v>
      </c>
      <c r="F1286" s="33"/>
      <c r="G1286" s="66">
        <f>E389</f>
        <v>868.1</v>
      </c>
      <c r="H1286" s="65">
        <f>I389</f>
        <v>19850</v>
      </c>
      <c r="I1286" s="33" t="s">
        <v>37</v>
      </c>
      <c r="J1286" s="66"/>
      <c r="K1286" s="19"/>
      <c r="L1286" s="20"/>
    </row>
    <row r="1287" spans="1:12" x14ac:dyDescent="0.2">
      <c r="A1287" s="79">
        <v>9</v>
      </c>
      <c r="B1287" s="65">
        <f>B431</f>
        <v>1355.5</v>
      </c>
      <c r="C1287" s="31">
        <f>C436</f>
        <v>1245</v>
      </c>
      <c r="D1287" s="31">
        <f>E436</f>
        <v>118</v>
      </c>
      <c r="E1287" s="65">
        <f>D438</f>
        <v>0</v>
      </c>
      <c r="F1287" s="33"/>
      <c r="G1287" s="66">
        <f>E438</f>
        <v>700.5</v>
      </c>
      <c r="H1287" s="65">
        <f>I438</f>
        <v>0</v>
      </c>
      <c r="I1287" s="33">
        <f>J438</f>
        <v>0</v>
      </c>
      <c r="J1287" s="66"/>
      <c r="K1287" s="19"/>
      <c r="L1287" s="20"/>
    </row>
    <row r="1288" spans="1:12" x14ac:dyDescent="0.2">
      <c r="A1288" s="79">
        <v>10</v>
      </c>
      <c r="B1288" s="65">
        <f>B480</f>
        <v>1295.2500000000002</v>
      </c>
      <c r="C1288" s="31">
        <f>C485</f>
        <v>3526</v>
      </c>
      <c r="D1288" s="31">
        <f>E485</f>
        <v>45</v>
      </c>
      <c r="E1288" s="65">
        <f>D487</f>
        <v>0</v>
      </c>
      <c r="F1288" s="33"/>
      <c r="G1288" s="66">
        <f>E487</f>
        <v>92.54</v>
      </c>
      <c r="H1288" s="65">
        <f>I487</f>
        <v>0</v>
      </c>
      <c r="I1288" s="33">
        <f>J487</f>
        <v>0</v>
      </c>
      <c r="J1288" s="66"/>
      <c r="K1288" s="19"/>
      <c r="L1288" s="20"/>
    </row>
    <row r="1289" spans="1:12" x14ac:dyDescent="0.2">
      <c r="A1289" s="79">
        <v>11</v>
      </c>
      <c r="B1289" s="65">
        <f>B529</f>
        <v>3258</v>
      </c>
      <c r="C1289" s="31">
        <f>C534</f>
        <v>1200</v>
      </c>
      <c r="D1289" s="31">
        <f>E534</f>
        <v>223</v>
      </c>
      <c r="E1289" s="65">
        <f>D536</f>
        <v>0</v>
      </c>
      <c r="F1289" s="33"/>
      <c r="G1289" s="66">
        <f>E536</f>
        <v>642</v>
      </c>
      <c r="H1289" s="65">
        <f>I536</f>
        <v>0</v>
      </c>
      <c r="I1289" s="33">
        <f>J536</f>
        <v>0</v>
      </c>
      <c r="J1289" s="66"/>
      <c r="K1289" s="19"/>
      <c r="L1289" s="20"/>
    </row>
    <row r="1290" spans="1:12" x14ac:dyDescent="0.2">
      <c r="A1290" s="79">
        <v>12</v>
      </c>
      <c r="B1290" s="65">
        <f>B578</f>
        <v>6126.73</v>
      </c>
      <c r="C1290" s="31">
        <f>C583</f>
        <v>0</v>
      </c>
      <c r="D1290" s="31">
        <f>E583</f>
        <v>1802</v>
      </c>
      <c r="E1290" s="65">
        <f>D585</f>
        <v>1187</v>
      </c>
      <c r="F1290" s="33"/>
      <c r="G1290" s="66">
        <f>E585</f>
        <v>3971.73</v>
      </c>
      <c r="H1290" s="65">
        <f>I585</f>
        <v>0</v>
      </c>
      <c r="I1290" s="33" t="s">
        <v>37</v>
      </c>
      <c r="J1290" s="66"/>
      <c r="K1290" s="19"/>
      <c r="L1290" s="20"/>
    </row>
    <row r="1291" spans="1:12" x14ac:dyDescent="0.2">
      <c r="A1291" s="79">
        <v>13</v>
      </c>
      <c r="B1291" s="65">
        <f>B627</f>
        <v>2836.95</v>
      </c>
      <c r="C1291" s="31">
        <f>C632</f>
        <v>2854</v>
      </c>
      <c r="D1291" s="31">
        <f>E632</f>
        <v>0</v>
      </c>
      <c r="E1291" s="65">
        <f>D634</f>
        <v>0</v>
      </c>
      <c r="F1291" s="33"/>
      <c r="G1291" s="66">
        <f>E634</f>
        <v>730.45</v>
      </c>
      <c r="H1291" s="65">
        <f>I634</f>
        <v>0</v>
      </c>
      <c r="I1291" s="33" t="s">
        <v>37</v>
      </c>
      <c r="J1291" s="66"/>
      <c r="K1291" s="19"/>
      <c r="L1291" s="20"/>
    </row>
    <row r="1292" spans="1:12" x14ac:dyDescent="0.2">
      <c r="A1292" s="79">
        <v>14</v>
      </c>
      <c r="B1292" s="65">
        <f>B676</f>
        <v>2622.11</v>
      </c>
      <c r="C1292" s="31">
        <f>C681</f>
        <v>1431</v>
      </c>
      <c r="D1292" s="31">
        <f>E681</f>
        <v>1575.95</v>
      </c>
      <c r="E1292" s="65">
        <f>D683</f>
        <v>120</v>
      </c>
      <c r="F1292" s="33"/>
      <c r="G1292" s="66">
        <f>E683</f>
        <v>542.11</v>
      </c>
      <c r="H1292" s="65">
        <f>I683</f>
        <v>0</v>
      </c>
      <c r="I1292" s="33">
        <f>J683</f>
        <v>0</v>
      </c>
      <c r="J1292" s="66"/>
      <c r="K1292" s="19"/>
      <c r="L1292" s="20"/>
    </row>
    <row r="1293" spans="1:12" x14ac:dyDescent="0.2">
      <c r="A1293" s="79">
        <v>15</v>
      </c>
      <c r="B1293" s="65">
        <f>B725</f>
        <v>2359.31</v>
      </c>
      <c r="C1293" s="31">
        <f>C730</f>
        <v>4455</v>
      </c>
      <c r="D1293" s="31">
        <f>E730</f>
        <v>2875</v>
      </c>
      <c r="E1293" s="65">
        <f>D732</f>
        <v>0</v>
      </c>
      <c r="F1293" s="33"/>
      <c r="G1293" s="66">
        <f>E732</f>
        <v>1507.33</v>
      </c>
      <c r="H1293" s="65">
        <f>I732</f>
        <v>0</v>
      </c>
      <c r="I1293" s="33">
        <f>J732</f>
        <v>0</v>
      </c>
      <c r="J1293" s="66"/>
      <c r="K1293" s="19"/>
      <c r="L1293" s="20"/>
    </row>
    <row r="1294" spans="1:12" x14ac:dyDescent="0.2">
      <c r="A1294" s="79">
        <v>16</v>
      </c>
      <c r="B1294" s="65">
        <f>B774</f>
        <v>0</v>
      </c>
      <c r="C1294" s="31">
        <f>C779</f>
        <v>0</v>
      </c>
      <c r="D1294" s="31">
        <f>E779</f>
        <v>0</v>
      </c>
      <c r="E1294" s="65">
        <f>D781</f>
        <v>0</v>
      </c>
      <c r="F1294" s="33"/>
      <c r="G1294" s="66">
        <f>E781</f>
        <v>0</v>
      </c>
      <c r="H1294" s="65">
        <f>I781</f>
        <v>0</v>
      </c>
      <c r="I1294" s="33">
        <f>J781</f>
        <v>0</v>
      </c>
      <c r="J1294" s="66"/>
      <c r="K1294" s="19"/>
      <c r="L1294" s="20"/>
    </row>
    <row r="1295" spans="1:12" x14ac:dyDescent="0.2">
      <c r="A1295" s="79">
        <v>17</v>
      </c>
      <c r="B1295" s="65">
        <f>B823</f>
        <v>0</v>
      </c>
      <c r="C1295" s="31">
        <f>C828</f>
        <v>0</v>
      </c>
      <c r="D1295" s="31">
        <f>E828</f>
        <v>0</v>
      </c>
      <c r="E1295" s="65">
        <f>D830</f>
        <v>0</v>
      </c>
      <c r="F1295" s="33"/>
      <c r="G1295" s="66">
        <f>E830</f>
        <v>0</v>
      </c>
      <c r="H1295" s="65">
        <f>I830</f>
        <v>0</v>
      </c>
      <c r="I1295" s="33">
        <f>J830</f>
        <v>0</v>
      </c>
      <c r="J1295" s="66"/>
      <c r="K1295" s="19"/>
      <c r="L1295" s="20"/>
    </row>
    <row r="1296" spans="1:12" x14ac:dyDescent="0.2">
      <c r="A1296" s="79">
        <v>18</v>
      </c>
      <c r="B1296" s="65">
        <f>B872</f>
        <v>0</v>
      </c>
      <c r="C1296" s="31">
        <f>C877</f>
        <v>0</v>
      </c>
      <c r="D1296" s="31">
        <f>E877</f>
        <v>0</v>
      </c>
      <c r="E1296" s="65">
        <f>D879</f>
        <v>0</v>
      </c>
      <c r="F1296" s="33"/>
      <c r="G1296" s="66">
        <f>E879</f>
        <v>0</v>
      </c>
      <c r="H1296" s="65">
        <f>I879</f>
        <v>0</v>
      </c>
      <c r="I1296" s="33">
        <f>J879</f>
        <v>0</v>
      </c>
      <c r="J1296" s="66"/>
      <c r="K1296" s="19"/>
      <c r="L1296" s="20"/>
    </row>
    <row r="1297" spans="1:12" x14ac:dyDescent="0.2">
      <c r="A1297" s="79">
        <v>19</v>
      </c>
      <c r="B1297" s="65">
        <f>B921</f>
        <v>0</v>
      </c>
      <c r="C1297" s="31">
        <f>C926</f>
        <v>0</v>
      </c>
      <c r="D1297" s="31">
        <f>E926</f>
        <v>0</v>
      </c>
      <c r="E1297" s="65">
        <f>D928</f>
        <v>0</v>
      </c>
      <c r="F1297" s="33"/>
      <c r="G1297" s="66">
        <f>E928</f>
        <v>0</v>
      </c>
      <c r="H1297" s="65">
        <f>I928</f>
        <v>0</v>
      </c>
      <c r="I1297" s="33" t="s">
        <v>37</v>
      </c>
      <c r="J1297" s="66"/>
      <c r="K1297" s="19"/>
      <c r="L1297" s="20"/>
    </row>
    <row r="1298" spans="1:12" x14ac:dyDescent="0.2">
      <c r="A1298" s="79">
        <v>20</v>
      </c>
      <c r="B1298" s="65">
        <f>B970</f>
        <v>0</v>
      </c>
      <c r="C1298" s="31">
        <f>C975</f>
        <v>0</v>
      </c>
      <c r="D1298" s="31">
        <f>E975</f>
        <v>0</v>
      </c>
      <c r="E1298" s="65">
        <f>D977</f>
        <v>0</v>
      </c>
      <c r="F1298" s="33"/>
      <c r="G1298" s="66">
        <f>E977</f>
        <v>0</v>
      </c>
      <c r="H1298" s="65">
        <f>I977</f>
        <v>0</v>
      </c>
      <c r="I1298" s="33" t="s">
        <v>37</v>
      </c>
      <c r="J1298" s="66"/>
      <c r="K1298" s="19"/>
      <c r="L1298" s="20"/>
    </row>
    <row r="1299" spans="1:12" x14ac:dyDescent="0.2">
      <c r="A1299" s="79">
        <v>21</v>
      </c>
      <c r="B1299" s="65">
        <f>B1019</f>
        <v>0</v>
      </c>
      <c r="C1299" s="31">
        <f>C1024</f>
        <v>0</v>
      </c>
      <c r="D1299" s="31">
        <f>E1024</f>
        <v>0</v>
      </c>
      <c r="E1299" s="65">
        <f>D1026</f>
        <v>0</v>
      </c>
      <c r="F1299" s="33"/>
      <c r="G1299" s="66">
        <f>E1026</f>
        <v>0</v>
      </c>
      <c r="H1299" s="65">
        <f>I1026</f>
        <v>0</v>
      </c>
      <c r="I1299" s="33" t="s">
        <v>37</v>
      </c>
      <c r="J1299" s="66"/>
      <c r="K1299" s="19"/>
      <c r="L1299" s="20"/>
    </row>
    <row r="1300" spans="1:12" x14ac:dyDescent="0.2">
      <c r="A1300" s="79">
        <v>22</v>
      </c>
      <c r="B1300" s="65">
        <f>B1068</f>
        <v>0</v>
      </c>
      <c r="C1300" s="31">
        <f>C1073</f>
        <v>0</v>
      </c>
      <c r="D1300" s="31">
        <f>E1073</f>
        <v>0</v>
      </c>
      <c r="E1300" s="65">
        <f>D1075</f>
        <v>0</v>
      </c>
      <c r="F1300" s="33"/>
      <c r="G1300" s="66">
        <f>E1075</f>
        <v>0</v>
      </c>
      <c r="H1300" s="65">
        <f>I1075</f>
        <v>0</v>
      </c>
      <c r="I1300" s="33">
        <f>J1075</f>
        <v>0</v>
      </c>
      <c r="J1300" s="66"/>
      <c r="K1300" s="19"/>
      <c r="L1300" s="20"/>
    </row>
    <row r="1301" spans="1:12" x14ac:dyDescent="0.2">
      <c r="A1301" s="79">
        <v>23</v>
      </c>
      <c r="B1301" s="65">
        <f>B1117</f>
        <v>0</v>
      </c>
      <c r="C1301" s="31">
        <f>C1122</f>
        <v>0</v>
      </c>
      <c r="D1301" s="31">
        <f>E1122</f>
        <v>0</v>
      </c>
      <c r="E1301" s="65">
        <f>D1124</f>
        <v>0</v>
      </c>
      <c r="F1301" s="33"/>
      <c r="G1301" s="66">
        <f>E1124</f>
        <v>0</v>
      </c>
      <c r="H1301" s="65">
        <f>I1124</f>
        <v>0</v>
      </c>
      <c r="I1301" s="33" t="s">
        <v>37</v>
      </c>
      <c r="J1301" s="66"/>
      <c r="K1301" s="19"/>
      <c r="L1301" s="20"/>
    </row>
    <row r="1302" spans="1:12" x14ac:dyDescent="0.2">
      <c r="A1302" s="79">
        <v>24</v>
      </c>
      <c r="B1302" s="65">
        <f>B1166</f>
        <v>0</v>
      </c>
      <c r="C1302" s="31">
        <f>C1171</f>
        <v>0</v>
      </c>
      <c r="D1302" s="31">
        <f>E1171</f>
        <v>0</v>
      </c>
      <c r="E1302" s="65">
        <f>D1173</f>
        <v>0</v>
      </c>
      <c r="F1302" s="33"/>
      <c r="G1302" s="66">
        <f>E1173</f>
        <v>0</v>
      </c>
      <c r="H1302" s="65">
        <f>I1173</f>
        <v>0</v>
      </c>
      <c r="I1302" s="33">
        <f>J1173</f>
        <v>0</v>
      </c>
      <c r="J1302" s="66"/>
      <c r="K1302" s="19"/>
      <c r="L1302" s="20"/>
    </row>
    <row r="1303" spans="1:12" x14ac:dyDescent="0.2">
      <c r="A1303" s="79">
        <v>25</v>
      </c>
      <c r="B1303" s="65">
        <f>B1215</f>
        <v>0</v>
      </c>
      <c r="C1303" s="31">
        <f>C1220</f>
        <v>0</v>
      </c>
      <c r="D1303" s="31">
        <f>E1220</f>
        <v>0</v>
      </c>
      <c r="E1303" s="65">
        <f>D1222</f>
        <v>0</v>
      </c>
      <c r="F1303" s="33"/>
      <c r="G1303" s="66">
        <f>E1222</f>
        <v>0</v>
      </c>
      <c r="H1303" s="65">
        <f>I1222</f>
        <v>0</v>
      </c>
      <c r="I1303" s="33" t="s">
        <v>37</v>
      </c>
      <c r="J1303" s="66"/>
      <c r="K1303" s="19"/>
      <c r="L1303" s="20"/>
    </row>
    <row r="1304" spans="1:12" ht="15.75" thickBot="1" x14ac:dyDescent="0.25">
      <c r="A1304" s="13">
        <v>26</v>
      </c>
      <c r="B1304" s="68">
        <f>B1264</f>
        <v>0</v>
      </c>
      <c r="C1304" s="35">
        <f>C1269</f>
        <v>0</v>
      </c>
      <c r="D1304" s="35">
        <f>E1269</f>
        <v>0</v>
      </c>
      <c r="E1304" s="68">
        <f>D1271</f>
        <v>0</v>
      </c>
      <c r="F1304" s="69"/>
      <c r="G1304" s="70">
        <f>E1271</f>
        <v>0</v>
      </c>
      <c r="H1304" s="68">
        <f>I1271</f>
        <v>0</v>
      </c>
      <c r="I1304" s="69">
        <f>J1271</f>
        <v>0</v>
      </c>
      <c r="J1304" s="70"/>
      <c r="K1304" s="14"/>
      <c r="L1304" s="23"/>
    </row>
    <row r="1305" spans="1:12" x14ac:dyDescent="0.2">
      <c r="A1305" s="3" t="s">
        <v>125</v>
      </c>
      <c r="B1305" s="3">
        <f>SUM(B1279:B1304)</f>
        <v>44460.42</v>
      </c>
      <c r="C1305" s="3">
        <f>SUM(C1279:C1304)</f>
        <v>43727</v>
      </c>
      <c r="D1305" s="3">
        <f>SUM(D1279:D1304)</f>
        <v>15711.090000000002</v>
      </c>
      <c r="E1305" s="3">
        <f>SUM(E1279:E1304)</f>
        <v>4867.7300000000005</v>
      </c>
      <c r="G1305" s="3">
        <f>SUM(G1279:G1304)</f>
        <v>14152.590000000002</v>
      </c>
      <c r="H1305" s="3">
        <f>SUM(H1279:H1304)</f>
        <v>39500</v>
      </c>
    </row>
    <row r="1308" spans="1:12" x14ac:dyDescent="0.2">
      <c r="C1308" s="72">
        <f>B1305</f>
        <v>44460.42</v>
      </c>
      <c r="D1308" s="72" t="s">
        <v>128</v>
      </c>
      <c r="E1308" s="72" t="s">
        <v>29</v>
      </c>
      <c r="F1308" s="72">
        <f>G1305</f>
        <v>14152.590000000002</v>
      </c>
    </row>
    <row r="1309" spans="1:12" x14ac:dyDescent="0.2">
      <c r="C1309" s="72">
        <f>C1305</f>
        <v>43727</v>
      </c>
      <c r="D1309" s="104" t="s">
        <v>130</v>
      </c>
      <c r="E1309" s="104"/>
      <c r="F1309" s="72">
        <f>C1305</f>
        <v>43727</v>
      </c>
    </row>
    <row r="1310" spans="1:12" x14ac:dyDescent="0.2">
      <c r="C1310" s="72">
        <f>D1305</f>
        <v>15711.090000000002</v>
      </c>
      <c r="D1310" s="104" t="s">
        <v>6</v>
      </c>
      <c r="E1310" s="104"/>
      <c r="F1310" s="72">
        <f>D1305</f>
        <v>15711.090000000002</v>
      </c>
      <c r="I1310" s="3">
        <f>B1286+B1287+B1288+C1286+C1287+C1288+B1289+C1289</f>
        <v>18916.79</v>
      </c>
    </row>
    <row r="1311" spans="1:12" x14ac:dyDescent="0.2">
      <c r="C1311" s="72">
        <f>E1305</f>
        <v>4867.7300000000005</v>
      </c>
      <c r="D1311" s="72" t="s">
        <v>129</v>
      </c>
      <c r="E1311" s="72" t="s">
        <v>132</v>
      </c>
      <c r="F1311" s="72">
        <f>H1305+C1311</f>
        <v>44367.73</v>
      </c>
      <c r="I1311" s="3">
        <f>D1286+D1287+D1288+E1286+G1286+G1287+G1288+D1289+G1289</f>
        <v>3522.08</v>
      </c>
    </row>
    <row r="1312" spans="1:12" x14ac:dyDescent="0.2">
      <c r="C1312" s="73">
        <f>C1308+C1309+C1311-C1310</f>
        <v>77344.06</v>
      </c>
      <c r="D1312" s="104" t="s">
        <v>182</v>
      </c>
      <c r="E1312" s="104"/>
      <c r="F1312" s="80">
        <f>F1308+F1309+F1311-F1310</f>
        <v>86536.23000000001</v>
      </c>
      <c r="I1312" s="3">
        <f>I1310-I1311</f>
        <v>15394.710000000001</v>
      </c>
    </row>
    <row r="1313" spans="2:13" x14ac:dyDescent="0.2">
      <c r="C1313" s="72"/>
      <c r="D1313" s="104" t="s">
        <v>32</v>
      </c>
      <c r="E1313" s="104"/>
      <c r="F1313" s="72"/>
      <c r="H1313" s="3" t="s">
        <v>31</v>
      </c>
    </row>
    <row r="1314" spans="2:13" ht="30" x14ac:dyDescent="0.2">
      <c r="C1314" s="72"/>
      <c r="D1314" s="122">
        <f>F1312-C1312</f>
        <v>9192.1700000000128</v>
      </c>
      <c r="E1314" s="122"/>
      <c r="F1314" s="72"/>
      <c r="H1314" s="3">
        <f>F1312+'[1]فبراير 21-Feb 21'!$C$1311+'[1]فبراير 21-Feb 21'!$F$1308</f>
        <v>104397.66000000002</v>
      </c>
      <c r="I1314" s="81" t="s">
        <v>183</v>
      </c>
    </row>
    <row r="1323" spans="2:13" ht="15.75" thickBot="1" x14ac:dyDescent="0.25">
      <c r="D1323" s="123" t="s">
        <v>135</v>
      </c>
      <c r="E1323" s="123"/>
      <c r="F1323" s="123"/>
      <c r="G1323" s="123"/>
      <c r="H1323" s="123"/>
      <c r="I1323" s="105" t="s">
        <v>184</v>
      </c>
      <c r="J1323" s="105"/>
      <c r="K1323" s="105"/>
      <c r="L1323" s="105"/>
      <c r="M1323" s="105"/>
    </row>
    <row r="1324" spans="2:13" ht="15.75" thickBot="1" x14ac:dyDescent="0.25">
      <c r="B1324" s="28"/>
      <c r="C1324" s="82"/>
      <c r="D1324" s="5" t="s">
        <v>8</v>
      </c>
      <c r="E1324" s="5" t="s">
        <v>9</v>
      </c>
      <c r="F1324" s="5" t="s">
        <v>136</v>
      </c>
      <c r="G1324" s="5" t="s">
        <v>137</v>
      </c>
      <c r="H1324" s="5" t="s">
        <v>8</v>
      </c>
      <c r="I1324" s="89" t="s">
        <v>8</v>
      </c>
      <c r="J1324" s="89" t="s">
        <v>9</v>
      </c>
      <c r="K1324" s="89" t="s">
        <v>136</v>
      </c>
      <c r="L1324" s="90" t="s">
        <v>137</v>
      </c>
      <c r="M1324" s="90" t="s">
        <v>8</v>
      </c>
    </row>
    <row r="1325" spans="2:13" ht="15.75" thickBot="1" x14ac:dyDescent="0.25">
      <c r="B1325" s="31"/>
      <c r="C1325" s="83" t="s">
        <v>14</v>
      </c>
      <c r="D1325" s="76">
        <f t="array" ref="D1325">IF(ROWS($D$1325:D1325)&gt;COUNTIF($A$5:$A$1325,$C$1325),"",INDEX(B$5:B$1325,SMALL(IF($A$5:$A$1325&lt;&gt;"",IF($A$5:$A$1325=$C$1325,ROW($A$5:$A$1325)-ROW($A$5)+1)),ROWS($D$1325:D1325))))</f>
        <v>460</v>
      </c>
      <c r="E1325" s="76">
        <f t="array" ref="E1325">IF(ROWS($D$1325:E1325)&gt;COUNTIF($A$5:$A$1325,$C$1325),"",INDEX(C$5:C$1325,SMALL(IF($A$5:$A$1325&lt;&gt;"",IF($A$5:$A$1325=$C$1325,ROW($A$5:$A$1325)-ROW($A$5)+1)),ROWS($D$1325:E1325))))</f>
        <v>40590</v>
      </c>
      <c r="F1325" s="76" t="str">
        <f t="array" ref="F1325">IF(ROWS($D$1325:F1325)&gt;COUNTIF($A$5:$A$1325,$C$1325),"",INDEX(D$5:D$1325,SMALL(IF($A$5:$A$1325&lt;&gt;"",IF($A$5:$A$1325=$C$1325,ROW($A$5:$A$1325)-ROW($A$5)+1)),ROWS($D$1325:F1325))))</f>
        <v>MMP</v>
      </c>
      <c r="G1325" s="5">
        <f>IF($E1325="","",IF(AND($D1325&gt;$H1325,$H1325&lt;&gt;0),"سداد جزئى",IF($D1325=$H1325,"سداد كلى",0)))</f>
        <v>0</v>
      </c>
      <c r="H1325" s="5">
        <f t="array" ref="H1325">IF(E1325="","",SUMIF($G$5:$G$1262,$E1325,$F$5:$F$1262))</f>
        <v>0</v>
      </c>
      <c r="I1325" s="91">
        <f t="array" ref="I1325">IF(ورقة1!G1325=0,ورقة1!D1325,)</f>
        <v>0</v>
      </c>
      <c r="J1325" s="91" t="b">
        <f>IF(ورقة1!G1325=0,ورقة1!E1325)</f>
        <v>0</v>
      </c>
      <c r="K1325" s="91" t="b">
        <f>IF(ورقة1!G1325=0,ورقة1!F1325)</f>
        <v>0</v>
      </c>
      <c r="L1325" s="92"/>
      <c r="M1325" s="92">
        <f t="array" ref="M1325">IF(J1325="","",SUMIF($G$5:$G$1262,$J1325,$F$5:$F$1262))</f>
        <v>0</v>
      </c>
    </row>
    <row r="1326" spans="2:13" ht="15.75" thickBot="1" x14ac:dyDescent="0.25">
      <c r="B1326" s="35"/>
      <c r="C1326" s="84"/>
      <c r="D1326" s="76">
        <f t="array" ref="D1326">IF(ROWS($D$1325:D1326)&gt;COUNTIF($A$5:$A$1325,$C$1325),"",INDEX(B$5:B$1325,SMALL(IF($A$5:$A$1325&lt;&gt;"",IF($A$5:$A$1325=$C$1325,ROW($A$5:$A$1325)-ROW($A$5)+1)),ROWS($D$1325:D1326))))</f>
        <v>202.4</v>
      </c>
      <c r="E1326" s="76">
        <f t="array" ref="E1326">IF(ROWS($D$1325:E1326)&gt;COUNTIF($A$5:$A$1325,$C$1325),"",INDEX(C$5:C$1325,SMALL(IF($A$5:$A$1325&lt;&gt;"",IF($A$5:$A$1325=$C$1325,ROW($A$5:$A$1325)-ROW($A$5)+1)),ROWS($D$1325:E1326))))</f>
        <v>40591</v>
      </c>
      <c r="F1326" s="76" t="str">
        <f t="array" ref="F1326">IF(ROWS($D$1325:F1326)&gt;COUNTIF($A$5:$A$1325,$C$1325),"",INDEX(D$5:D$1325,SMALL(IF($A$5:$A$1325&lt;&gt;"",IF($A$5:$A$1325=$C$1325,ROW($A$5:$A$1325)-ROW($A$5)+1)),ROWS($D$1325:F1326))))</f>
        <v>MMP</v>
      </c>
      <c r="G1326" s="5">
        <f t="shared" ref="G1326:G1365" si="268">IF($E1326="","",IF(AND($D1326&gt;$H1326,$H1326&lt;&gt;0),"سداد جزئى",IF($D1326=$H1326,"سداد كلى",0)))</f>
        <v>0</v>
      </c>
      <c r="H1326" s="5">
        <f t="array" ref="H1326">IF(E1326="","",SUMIF($G$5:$G$1262,$E1326,$F$5:$F$1262))</f>
        <v>0</v>
      </c>
      <c r="I1326" s="91">
        <f t="array" ref="I1326">IF(ورقة1!G1326=0,ورقة1!D1326,)</f>
        <v>0</v>
      </c>
      <c r="J1326" s="91" t="b">
        <f>IF(ورقة1!G1326=0,ورقة1!E1326)</f>
        <v>0</v>
      </c>
      <c r="K1326" s="91" t="b">
        <f>IF(ورقة1!G1326=0,ورقة1!F1326)</f>
        <v>0</v>
      </c>
      <c r="L1326" s="92"/>
      <c r="M1326" s="92">
        <f t="array" ref="M1326">IF(J1326="","",SUMIF($G$5:$G$1262,$J1326,$F$5:$F$1262))</f>
        <v>0</v>
      </c>
    </row>
    <row r="1327" spans="2:13" ht="15.75" thickBot="1" x14ac:dyDescent="0.25">
      <c r="B1327" s="28"/>
      <c r="C1327" s="85"/>
      <c r="D1327" s="76">
        <f t="array" ref="D1327">IF(ROWS($D$1325:D1327)&gt;COUNTIF($A$5:$A$1325,$C$1325),"",INDEX(B$5:B$1325,SMALL(IF($A$5:$A$1325&lt;&gt;"",IF($A$5:$A$1325=$C$1325,ROW($A$5:$A$1325)-ROW($A$5)+1)),ROWS($D$1325:D1327))))</f>
        <v>42.55</v>
      </c>
      <c r="E1327" s="76">
        <f t="array" ref="E1327">IF(ROWS($D$1325:E1327)&gt;COUNTIF($A$5:$A$1325,$C$1325),"",INDEX(C$5:C$1325,SMALL(IF($A$5:$A$1325&lt;&gt;"",IF($A$5:$A$1325=$C$1325,ROW($A$5:$A$1325)-ROW($A$5)+1)),ROWS($D$1325:E1327))))</f>
        <v>40599</v>
      </c>
      <c r="F1327" s="76" t="str">
        <f t="array" ref="F1327">IF(ROWS($D$1325:F1327)&gt;COUNTIF($A$5:$A$1325,$C$1325),"",INDEX(D$5:D$1325,SMALL(IF($A$5:$A$1325&lt;&gt;"",IF($A$5:$A$1325=$C$1325,ROW($A$5:$A$1325)-ROW($A$5)+1)),ROWS($D$1325:F1327))))</f>
        <v>BIN MUGHEM</v>
      </c>
      <c r="G1327" s="5" t="str">
        <f t="shared" si="268"/>
        <v>سداد كلى</v>
      </c>
      <c r="H1327" s="5">
        <f t="array" ref="H1327">IF(E1327="","",SUMIF($G$5:$G$1262,$E1327,$F$5:$F$1262))</f>
        <v>42.55</v>
      </c>
      <c r="I1327" s="91">
        <f t="array" ref="I1327">IF(ورقة1!G1327=0,ورقة1!D1327,)</f>
        <v>0</v>
      </c>
      <c r="J1327" s="91" t="b">
        <f>IF(ورقة1!G1327=0,ورقة1!E1327)</f>
        <v>0</v>
      </c>
      <c r="K1327" s="91" t="b">
        <f>IF(ورقة1!G1327=0,ورقة1!F1327)</f>
        <v>0</v>
      </c>
      <c r="L1327" s="92"/>
      <c r="M1327" s="92">
        <f t="array" ref="M1327">IF(J1327="","",SUMIF($G$5:$G$1262,$J1327,$F$5:$F$1262))</f>
        <v>0</v>
      </c>
    </row>
    <row r="1328" spans="2:13" ht="15.75" thickBot="1" x14ac:dyDescent="0.25">
      <c r="B1328" s="31"/>
      <c r="C1328" s="83"/>
      <c r="D1328" s="76">
        <f t="array" ref="D1328">IF(ROWS($D$1325:D1328)&gt;COUNTIF($A$5:$A$1325,$C$1325),"",INDEX(B$5:B$1325,SMALL(IF($A$5:$A$1325&lt;&gt;"",IF($A$5:$A$1325=$C$1325,ROW($A$5:$A$1325)-ROW($A$5)+1)),ROWS($D$1325:D1328))))</f>
        <v>319</v>
      </c>
      <c r="E1328" s="76">
        <f t="array" ref="E1328">IF(ROWS($D$1325:E1328)&gt;COUNTIF($A$5:$A$1325,$C$1325),"",INDEX(C$5:C$1325,SMALL(IF($A$5:$A$1325&lt;&gt;"",IF($A$5:$A$1325=$C$1325,ROW($A$5:$A$1325)-ROW($A$5)+1)),ROWS($D$1325:E1328))))</f>
        <v>40603</v>
      </c>
      <c r="F1328" s="76" t="str">
        <f t="array" ref="F1328">IF(ROWS($D$1325:F1328)&gt;COUNTIF($A$5:$A$1325,$C$1325),"",INDEX(D$5:D$1325,SMALL(IF($A$5:$A$1325&lt;&gt;"",IF($A$5:$A$1325=$C$1325,ROW($A$5:$A$1325)-ROW($A$5)+1)),ROWS($D$1325:F1328))))</f>
        <v>MANHAL</v>
      </c>
      <c r="G1328" s="5" t="str">
        <f t="shared" si="268"/>
        <v>سداد كلى</v>
      </c>
      <c r="H1328" s="5">
        <f t="array" ref="H1328">IF(E1328="","",SUMIF($G$5:$G$1262,$E1328,$F$5:$F$1262))</f>
        <v>319</v>
      </c>
      <c r="I1328" s="91">
        <f t="array" ref="I1328">IF(ورقة1!G1328=0,ورقة1!D1328,)</f>
        <v>0</v>
      </c>
      <c r="J1328" s="91" t="b">
        <f>IF(ورقة1!G1328=0,ورقة1!E1328)</f>
        <v>0</v>
      </c>
      <c r="K1328" s="91" t="b">
        <f>IF(ورقة1!G1328=0,ورقة1!F1328)</f>
        <v>0</v>
      </c>
      <c r="L1328" s="92"/>
      <c r="M1328" s="92">
        <f t="array" ref="M1328">IF(J1328="","",SUMIF($G$5:$G$1262,$J1328,$F$5:$F$1262))</f>
        <v>0</v>
      </c>
    </row>
    <row r="1329" spans="2:13" ht="15.75" thickBot="1" x14ac:dyDescent="0.25">
      <c r="B1329" s="35"/>
      <c r="C1329" s="84"/>
      <c r="D1329" s="76">
        <f t="array" ref="D1329">IF(ROWS($D$1325:D1329)&gt;COUNTIF($A$5:$A$1325,$C$1325),"",INDEX(B$5:B$1325,SMALL(IF($A$5:$A$1325&lt;&gt;"",IF($A$5:$A$1325=$C$1325,ROW($A$5:$A$1325)-ROW($A$5)+1)),ROWS($D$1325:D1329))))</f>
        <v>1380</v>
      </c>
      <c r="E1329" s="76">
        <f t="array" ref="E1329">IF(ROWS($D$1325:E1329)&gt;COUNTIF($A$5:$A$1325,$C$1325),"",INDEX(C$5:C$1325,SMALL(IF($A$5:$A$1325&lt;&gt;"",IF($A$5:$A$1325=$C$1325,ROW($A$5:$A$1325)-ROW($A$5)+1)),ROWS($D$1325:E1329))))</f>
        <v>40608</v>
      </c>
      <c r="F1329" s="76" t="str">
        <f t="array" ref="F1329">IF(ROWS($D$1325:F1329)&gt;COUNTIF($A$5:$A$1325,$C$1325),"",INDEX(D$5:D$1325,SMALL(IF($A$5:$A$1325&lt;&gt;"",IF($A$5:$A$1325=$C$1325,ROW($A$5:$A$1325)-ROW($A$5)+1)),ROWS($D$1325:F1329))))</f>
        <v>BALBASI</v>
      </c>
      <c r="G1329" s="5" t="str">
        <f t="shared" si="268"/>
        <v>سداد جزئى</v>
      </c>
      <c r="H1329" s="5">
        <f t="array" ref="H1329">IF(E1329="","",SUMIF($G$5:$G$1262,$E1329,$F$5:$F$1262))</f>
        <v>1207.5</v>
      </c>
      <c r="I1329" s="91">
        <f t="array" ref="I1329">IF(ورقة1!G1329=0,ورقة1!D1329,)</f>
        <v>2267.25</v>
      </c>
      <c r="J1329" s="91">
        <f>IF(ورقة1!G1329=0,ورقة1!E1329)</f>
        <v>40239</v>
      </c>
      <c r="K1329" s="91" t="str">
        <f>IF(ورقة1!G1329=0,ورقة1!F1329)</f>
        <v>SMI</v>
      </c>
      <c r="L1329" s="92"/>
      <c r="M1329" s="92">
        <f t="array" ref="M1329">IF(J1329="","",SUMIF($G$5:$G$1262,$J1329,$F$5:$F$1262))</f>
        <v>0</v>
      </c>
    </row>
    <row r="1330" spans="2:13" ht="15.75" thickBot="1" x14ac:dyDescent="0.25">
      <c r="B1330" s="28"/>
      <c r="C1330" s="85"/>
      <c r="D1330" s="76">
        <f t="array" ref="D1330">IF(ROWS($D$1325:D1330)&gt;COUNTIF($A$5:$A$1325,$C$1325),"",INDEX(B$5:B$1325,SMALL(IF($A$5:$A$1325&lt;&gt;"",IF($A$5:$A$1325=$C$1325,ROW($A$5:$A$1325)-ROW($A$5)+1)),ROWS($D$1325:D1330))))</f>
        <v>391</v>
      </c>
      <c r="E1330" s="76">
        <f t="array" ref="E1330">IF(ROWS($D$1325:E1330)&gt;COUNTIF($A$5:$A$1325,$C$1325),"",INDEX(C$5:C$1325,SMALL(IF($A$5:$A$1325&lt;&gt;"",IF($A$5:$A$1325=$C$1325,ROW($A$5:$A$1325)-ROW($A$5)+1)),ROWS($D$1325:E1330))))</f>
        <v>40618</v>
      </c>
      <c r="F1330" s="76" t="str">
        <f t="array" ref="F1330">IF(ROWS($D$1325:F1330)&gt;COUNTIF($A$5:$A$1325,$C$1325),"",INDEX(D$5:D$1325,SMALL(IF($A$5:$A$1325&lt;&gt;"",IF($A$5:$A$1325=$C$1325,ROW($A$5:$A$1325)-ROW($A$5)+1)),ROWS($D$1325:F1330))))</f>
        <v>MANHAL</v>
      </c>
      <c r="G1330" s="5" t="str">
        <f t="shared" si="268"/>
        <v>سداد كلى</v>
      </c>
      <c r="H1330" s="5">
        <f t="array" ref="H1330">IF(E1330="","",SUMIF($G$5:$G$1262,$E1330,$F$5:$F$1262))</f>
        <v>391</v>
      </c>
      <c r="I1330" s="91">
        <f t="array" ref="I1330">IF(ورقة1!G1330=0,ورقة1!D1330,)</f>
        <v>0</v>
      </c>
      <c r="J1330" s="91" t="b">
        <f>IF(ورقة1!G1330=0,ورقة1!E1330)</f>
        <v>0</v>
      </c>
      <c r="K1330" s="91" t="b">
        <f>IF(ورقة1!G1330=0,ورقة1!F1330)</f>
        <v>0</v>
      </c>
      <c r="L1330" s="92"/>
      <c r="M1330" s="92">
        <f t="array" ref="M1330">IF(J1330="","",SUMIF($G$5:$G$1262,$J1330,$F$5:$F$1262))</f>
        <v>0</v>
      </c>
    </row>
    <row r="1331" spans="2:13" ht="15.75" thickBot="1" x14ac:dyDescent="0.25">
      <c r="B1331" s="35"/>
      <c r="C1331" s="86"/>
      <c r="D1331" s="76">
        <f t="array" ref="D1331">IF(ROWS($D$1325:D1331)&gt;COUNTIF($A$5:$A$1325,$C$1325),"",INDEX(B$5:B$1325,SMALL(IF($A$5:$A$1325&lt;&gt;"",IF($A$5:$A$1325=$C$1325,ROW($A$5:$A$1325)-ROW($A$5)+1)),ROWS($D$1325:D1331))))</f>
        <v>856.75</v>
      </c>
      <c r="E1331" s="76">
        <f t="array" ref="E1331">IF(ROWS($D$1325:E1331)&gt;COUNTIF($A$5:$A$1325,$C$1325),"",INDEX(C$5:C$1325,SMALL(IF($A$5:$A$1325&lt;&gt;"",IF($A$5:$A$1325=$C$1325,ROW($A$5:$A$1325)-ROW($A$5)+1)),ROWS($D$1325:E1331))))</f>
        <v>40621</v>
      </c>
      <c r="F1331" s="76" t="str">
        <f t="array" ref="F1331">IF(ROWS($D$1325:F1331)&gt;COUNTIF($A$5:$A$1325,$C$1325),"",INDEX(D$5:D$1325,SMALL(IF($A$5:$A$1325&lt;&gt;"",IF($A$5:$A$1325=$C$1325,ROW($A$5:$A$1325)-ROW($A$5)+1)),ROWS($D$1325:F1331))))</f>
        <v>SMI</v>
      </c>
      <c r="G1331" s="5">
        <f t="shared" si="268"/>
        <v>0</v>
      </c>
      <c r="H1331" s="5">
        <f t="array" ref="H1331">IF(E1331="","",SUMIF($G$5:$G$1262,$E1331,$F$5:$F$1262))</f>
        <v>0</v>
      </c>
      <c r="I1331" s="91">
        <f t="array" ref="I1331">IF(ورقة1!G1331=0,ورقة1!D1331,)</f>
        <v>0</v>
      </c>
      <c r="J1331" s="91" t="b">
        <f>IF(ورقة1!G1331=0,ورقة1!E1331)</f>
        <v>0</v>
      </c>
      <c r="K1331" s="91" t="b">
        <f>IF(ورقة1!G1331=0,ورقة1!F1331)</f>
        <v>0</v>
      </c>
      <c r="L1331" s="92"/>
      <c r="M1331" s="92">
        <f t="array" ref="M1331">IF(J1331="","",SUMIF($G$5:$G$1262,$J1331,$F$5:$F$1262))</f>
        <v>0</v>
      </c>
    </row>
    <row r="1332" spans="2:13" ht="15.75" thickBot="1" x14ac:dyDescent="0.25">
      <c r="B1332" s="59"/>
      <c r="C1332" s="85"/>
      <c r="D1332" s="76">
        <f t="array" ref="D1332">IF(ROWS($D$1325:D1332)&gt;COUNTIF($A$5:$A$1325,$C$1325),"",INDEX(B$5:B$1325,SMALL(IF($A$5:$A$1325&lt;&gt;"",IF($A$5:$A$1325=$C$1325,ROW($A$5:$A$1325)-ROW($A$5)+1)),ROWS($D$1325:D1332))))</f>
        <v>4657.5</v>
      </c>
      <c r="E1332" s="76">
        <f t="array" ref="E1332">IF(ROWS($D$1325:E1332)&gt;COUNTIF($A$5:$A$1325,$C$1325),"",INDEX(C$5:C$1325,SMALL(IF($A$5:$A$1325&lt;&gt;"",IF($A$5:$A$1325=$C$1325,ROW($A$5:$A$1325)-ROW($A$5)+1)),ROWS($D$1325:E1332))))</f>
        <v>40623</v>
      </c>
      <c r="F1332" s="76" t="str">
        <f t="array" ref="F1332">IF(ROWS($D$1325:F1332)&gt;COUNTIF($A$5:$A$1325,$C$1325),"",INDEX(D$5:D$1325,SMALL(IF($A$5:$A$1325&lt;&gt;"",IF($A$5:$A$1325=$C$1325,ROW($A$5:$A$1325)-ROW($A$5)+1)),ROWS($D$1325:F1332))))</f>
        <v>SMI</v>
      </c>
      <c r="G1332" s="5">
        <f t="shared" si="268"/>
        <v>0</v>
      </c>
      <c r="H1332" s="5">
        <f t="array" ref="H1332">IF(E1332="","",SUMIF($G$5:$G$1262,$E1332,$F$5:$F$1262))</f>
        <v>0</v>
      </c>
      <c r="I1332" s="91">
        <f t="array" ref="I1332">IF(ورقة1!G1332=0,ورقة1!D1332,)</f>
        <v>0</v>
      </c>
      <c r="J1332" s="91" t="b">
        <f>IF(ورقة1!G1332=0,ورقة1!E1332)</f>
        <v>0</v>
      </c>
      <c r="K1332" s="91" t="b">
        <f>IF(ورقة1!G1332=0,ورقة1!F1332)</f>
        <v>0</v>
      </c>
      <c r="L1332" s="92"/>
      <c r="M1332" s="92">
        <f t="array" ref="M1332">IF(J1332="","",SUMIF($G$5:$G$1262,$J1332,$F$5:$F$1262))</f>
        <v>0</v>
      </c>
    </row>
    <row r="1333" spans="2:13" ht="15.75" thickBot="1" x14ac:dyDescent="0.25">
      <c r="B1333" s="35"/>
      <c r="C1333" s="83"/>
      <c r="D1333" s="76">
        <f t="array" ref="D1333">IF(ROWS($D$1325:D1333)&gt;COUNTIF($A$5:$A$1325,$C$1325),"",INDEX(B$5:B$1325,SMALL(IF($A$5:$A$1325&lt;&gt;"",IF($A$5:$A$1325=$C$1325,ROW($A$5:$A$1325)-ROW($A$5)+1)),ROWS($D$1325:D1333))))</f>
        <v>586.5</v>
      </c>
      <c r="E1333" s="76">
        <f t="array" ref="E1333">IF(ROWS($D$1325:E1333)&gt;COUNTIF($A$5:$A$1325,$C$1325),"",INDEX(C$5:C$1325,SMALL(IF($A$5:$A$1325&lt;&gt;"",IF($A$5:$A$1325=$C$1325,ROW($A$5:$A$1325)-ROW($A$5)+1)),ROWS($D$1325:E1333))))</f>
        <v>40637</v>
      </c>
      <c r="F1333" s="76" t="str">
        <f t="array" ref="F1333">IF(ROWS($D$1325:F1333)&gt;COUNTIF($A$5:$A$1325,$C$1325),"",INDEX(D$5:D$1325,SMALL(IF($A$5:$A$1325&lt;&gt;"",IF($A$5:$A$1325=$C$1325,ROW($A$5:$A$1325)-ROW($A$5)+1)),ROWS($D$1325:F1333))))</f>
        <v>SMI</v>
      </c>
      <c r="G1333" s="5">
        <f t="shared" si="268"/>
        <v>0</v>
      </c>
      <c r="H1333" s="5">
        <f t="array" ref="H1333">IF(E1333="","",SUMIF($G$5:$G$1262,$E1333,$F$5:$F$1262))</f>
        <v>0</v>
      </c>
      <c r="I1333" s="91">
        <f t="array" ref="I1333">IF(ورقة1!G1333=0,ورقة1!D1333,)</f>
        <v>874</v>
      </c>
      <c r="J1333" s="91">
        <f>IF(ورقة1!G1333=0,ورقة1!E1333)</f>
        <v>40277</v>
      </c>
      <c r="K1333" s="91" t="str">
        <f>IF(ورقة1!G1333=0,ورقة1!F1333)</f>
        <v>jawdha</v>
      </c>
      <c r="L1333" s="92"/>
      <c r="M1333" s="92">
        <f t="array" ref="M1333">IF(J1333="","",SUMIF($G$5:$G$1262,$J1333,$F$5:$F$1262))</f>
        <v>874</v>
      </c>
    </row>
    <row r="1334" spans="2:13" ht="15.75" thickBot="1" x14ac:dyDescent="0.25">
      <c r="B1334" s="35"/>
      <c r="C1334" s="84"/>
      <c r="D1334" s="76">
        <f t="array" ref="D1334">IF(ROWS($D$1325:D1334)&gt;COUNTIF($A$5:$A$1325,$C$1325),"",INDEX(B$5:B$1325,SMALL(IF($A$5:$A$1325&lt;&gt;"",IF($A$5:$A$1325=$C$1325,ROW($A$5:$A$1325)-ROW($A$5)+1)),ROWS($D$1325:D1334))))</f>
        <v>728</v>
      </c>
      <c r="E1334" s="76">
        <f t="array" ref="E1334">IF(ROWS($D$1325:E1334)&gt;COUNTIF($A$5:$A$1325,$C$1325),"",INDEX(C$5:C$1325,SMALL(IF($A$5:$A$1325&lt;&gt;"",IF($A$5:$A$1325=$C$1325,ROW($A$5:$A$1325)-ROW($A$5)+1)),ROWS($D$1325:E1334))))</f>
        <v>40643</v>
      </c>
      <c r="F1334" s="76" t="str">
        <f t="array" ref="F1334">IF(ROWS($D$1325:F1334)&gt;COUNTIF($A$5:$A$1325,$C$1325),"",INDEX(D$5:D$1325,SMALL(IF($A$5:$A$1325&lt;&gt;"",IF($A$5:$A$1325=$C$1325,ROW($A$5:$A$1325)-ROW($A$5)+1)),ROWS($D$1325:F1334))))</f>
        <v>BASHER</v>
      </c>
      <c r="G1334" s="5" t="str">
        <f t="shared" si="268"/>
        <v>سداد كلى</v>
      </c>
      <c r="H1334" s="5">
        <f t="array" ref="H1334">IF(E1334="","",SUMIF($G$5:$G$1262,$E1334,$F$5:$F$1262))</f>
        <v>728</v>
      </c>
      <c r="I1334" s="91">
        <f t="array" ref="I1334">IF(ورقة1!G1334=0,ورقة1!D1334,)</f>
        <v>0</v>
      </c>
      <c r="J1334" s="91" t="b">
        <f>IF(ورقة1!G1334=0,ورقة1!E1334)</f>
        <v>0</v>
      </c>
      <c r="K1334" s="91" t="b">
        <f>IF(ورقة1!G1334=0,ورقة1!F1334)</f>
        <v>0</v>
      </c>
      <c r="L1334" s="92"/>
      <c r="M1334" s="92">
        <f t="array" ref="M1334">IF(J1334="","",SUMIF($G$5:$G$1262,$J1334,$F$5:$F$1262))</f>
        <v>0</v>
      </c>
    </row>
    <row r="1335" spans="2:13" ht="15.75" thickBot="1" x14ac:dyDescent="0.25">
      <c r="B1335" s="28"/>
      <c r="C1335" s="85"/>
      <c r="D1335" s="76">
        <f t="array" ref="D1335">IF(ROWS($D$1325:D1335)&gt;COUNTIF($A$5:$A$1325,$C$1325),"",INDEX(B$5:B$1325,SMALL(IF($A$5:$A$1325&lt;&gt;"",IF($A$5:$A$1325=$C$1325,ROW($A$5:$A$1325)-ROW($A$5)+1)),ROWS($D$1325:D1335))))</f>
        <v>509.43</v>
      </c>
      <c r="E1335" s="76">
        <f t="array" ref="E1335">IF(ROWS($D$1325:E1335)&gt;COUNTIF($A$5:$A$1325,$C$1325),"",INDEX(C$5:C$1325,SMALL(IF($A$5:$A$1325&lt;&gt;"",IF($A$5:$A$1325=$C$1325,ROW($A$5:$A$1325)-ROW($A$5)+1)),ROWS($D$1325:E1335))))</f>
        <v>40644</v>
      </c>
      <c r="F1335" s="76" t="str">
        <f t="array" ref="F1335">IF(ROWS($D$1325:F1335)&gt;COUNTIF($A$5:$A$1325,$C$1325),"",INDEX(D$5:D$1325,SMALL(IF($A$5:$A$1325&lt;&gt;"",IF($A$5:$A$1325=$C$1325,ROW($A$5:$A$1325)-ROW($A$5)+1)),ROWS($D$1325:F1335))))</f>
        <v>SHAHELY</v>
      </c>
      <c r="G1335" s="5" t="str">
        <f t="shared" si="268"/>
        <v>سداد كلى</v>
      </c>
      <c r="H1335" s="5">
        <f t="array" ref="H1335">IF(E1335="","",SUMIF($G$5:$G$1262,$E1335,$F$5:$F$1262))</f>
        <v>509.43</v>
      </c>
      <c r="I1335" s="91">
        <f t="array" ref="I1335">IF(ورقة1!G1335=0,ورقة1!D1335,)</f>
        <v>0</v>
      </c>
      <c r="J1335" s="91" t="b">
        <f>IF(ورقة1!G1335=0,ورقة1!E1335)</f>
        <v>0</v>
      </c>
      <c r="K1335" s="91" t="b">
        <f>IF(ورقة1!G1335=0,ورقة1!F1335)</f>
        <v>0</v>
      </c>
      <c r="L1335" s="92"/>
      <c r="M1335" s="92">
        <f t="array" ref="M1335">IF(J1335="","",SUMIF($G$5:$G$1262,$J1335,$F$5:$F$1262))</f>
        <v>0</v>
      </c>
    </row>
    <row r="1336" spans="2:13" ht="15.75" thickBot="1" x14ac:dyDescent="0.25">
      <c r="B1336" s="31"/>
      <c r="C1336" s="83"/>
      <c r="D1336" s="76">
        <f t="array" ref="D1336">IF(ROWS($D$1325:D1336)&gt;COUNTIF($A$5:$A$1325,$C$1325),"",INDEX(B$5:B$1325,SMALL(IF($A$5:$A$1325&lt;&gt;"",IF($A$5:$A$1325=$C$1325,ROW($A$5:$A$1325)-ROW($A$5)+1)),ROWS($D$1325:D1336))))</f>
        <v>831</v>
      </c>
      <c r="E1336" s="76">
        <f t="array" ref="E1336">IF(ROWS($D$1325:E1336)&gt;COUNTIF($A$5:$A$1325,$C$1325),"",INDEX(C$5:C$1325,SMALL(IF($A$5:$A$1325&lt;&gt;"",IF($A$5:$A$1325=$C$1325,ROW($A$5:$A$1325)-ROW($A$5)+1)),ROWS($D$1325:E1336))))</f>
        <v>40646</v>
      </c>
      <c r="F1336" s="76" t="str">
        <f t="array" ref="F1336">IF(ROWS($D$1325:F1336)&gt;COUNTIF($A$5:$A$1325,$C$1325),"",INDEX(D$5:D$1325,SMALL(IF($A$5:$A$1325&lt;&gt;"",IF($A$5:$A$1325=$C$1325,ROW($A$5:$A$1325)-ROW($A$5)+1)),ROWS($D$1325:F1336))))</f>
        <v>DAFF</v>
      </c>
      <c r="G1336" s="5">
        <f t="shared" si="268"/>
        <v>0</v>
      </c>
      <c r="H1336" s="5">
        <f t="array" ref="H1336">IF(E1336="","",SUMIF($G$5:$G$1262,$E1336,$F$5:$F$1262))</f>
        <v>0</v>
      </c>
      <c r="I1336" s="91">
        <f t="array" ref="I1336">IF(ورقة1!G1336=0,ورقة1!D1336,)</f>
        <v>0</v>
      </c>
      <c r="J1336" s="91" t="b">
        <f>IF(ورقة1!G1336=0,ورقة1!E1336)</f>
        <v>0</v>
      </c>
      <c r="K1336" s="91" t="b">
        <f>IF(ورقة1!G1336=0,ورقة1!F1336)</f>
        <v>0</v>
      </c>
      <c r="L1336" s="92"/>
      <c r="M1336" s="92">
        <f t="array" ref="M1336">IF(J1336="","",SUMIF($G$5:$G$1262,$J1336,$F$5:$F$1262))</f>
        <v>0</v>
      </c>
    </row>
    <row r="1337" spans="2:13" ht="15.75" thickBot="1" x14ac:dyDescent="0.25">
      <c r="B1337" s="35"/>
      <c r="C1337" s="84"/>
      <c r="D1337" s="76">
        <f t="array" ref="D1337">IF(ROWS($D$1325:D1337)&gt;COUNTIF($A$5:$A$1325,$C$1325),"",INDEX(B$5:B$1325,SMALL(IF($A$5:$A$1325&lt;&gt;"",IF($A$5:$A$1325=$C$1325,ROW($A$5:$A$1325)-ROW($A$5)+1)),ROWS($D$1325:D1337))))</f>
        <v>69</v>
      </c>
      <c r="E1337" s="76">
        <f t="array" ref="E1337">IF(ROWS($D$1325:E1337)&gt;COUNTIF($A$5:$A$1325,$C$1325),"",INDEX(C$5:C$1325,SMALL(IF($A$5:$A$1325&lt;&gt;"",IF($A$5:$A$1325=$C$1325,ROW($A$5:$A$1325)-ROW($A$5)+1)),ROWS($D$1325:E1337))))</f>
        <v>40648</v>
      </c>
      <c r="F1337" s="76" t="str">
        <f t="array" ref="F1337">IF(ROWS($D$1325:F1337)&gt;COUNTIF($A$5:$A$1325,$C$1325),"",INDEX(D$5:D$1325,SMALL(IF($A$5:$A$1325&lt;&gt;"",IF($A$5:$A$1325=$C$1325,ROW($A$5:$A$1325)-ROW($A$5)+1)),ROWS($D$1325:F1337))))</f>
        <v>MANHAL</v>
      </c>
      <c r="G1337" s="5">
        <f t="shared" si="268"/>
        <v>0</v>
      </c>
      <c r="H1337" s="5">
        <f t="array" ref="H1337">IF(E1337="","",SUMIF($G$5:$G$1262,$E1337,$F$5:$F$1262))</f>
        <v>0</v>
      </c>
      <c r="I1337" s="91">
        <f t="array" ref="I1337">IF(ورقة1!G1337=0,ورقة1!D1337,)</f>
        <v>0</v>
      </c>
      <c r="J1337" s="91" t="b">
        <f>IF(ورقة1!G1337=0,ورقة1!E1337)</f>
        <v>0</v>
      </c>
      <c r="K1337" s="91" t="b">
        <f>IF(ورقة1!G1337=0,ورقة1!F1337)</f>
        <v>0</v>
      </c>
      <c r="L1337" s="92"/>
      <c r="M1337" s="92">
        <f t="array" ref="M1337">IF(J1337="","",SUMIF($G$5:$G$1262,$J1337,$F$5:$F$1262))</f>
        <v>0</v>
      </c>
    </row>
    <row r="1338" spans="2:13" ht="15.75" thickBot="1" x14ac:dyDescent="0.25">
      <c r="B1338" s="87"/>
      <c r="C1338" s="88"/>
      <c r="D1338" s="76">
        <f t="array" ref="D1338">IF(ROWS($D$1325:D1338)&gt;COUNTIF($A$5:$A$1325,$C$1325),"",INDEX(B$5:B$1325,SMALL(IF($A$5:$A$1325&lt;&gt;"",IF($A$5:$A$1325=$C$1325,ROW($A$5:$A$1325)-ROW($A$5)+1)),ROWS($D$1325:D1338))))</f>
        <v>962</v>
      </c>
      <c r="E1338" s="76">
        <f t="array" ref="E1338">IF(ROWS($D$1325:E1338)&gt;COUNTIF($A$5:$A$1325,$C$1325),"",INDEX(C$5:C$1325,SMALL(IF($A$5:$A$1325&lt;&gt;"",IF($A$5:$A$1325=$C$1325,ROW($A$5:$A$1325)-ROW($A$5)+1)),ROWS($D$1325:E1338))))</f>
        <v>40663</v>
      </c>
      <c r="F1338" s="76" t="str">
        <f t="array" ref="F1338">IF(ROWS($D$1325:F1338)&gt;COUNTIF($A$5:$A$1325,$C$1325),"",INDEX(D$5:D$1325,SMALL(IF($A$5:$A$1325&lt;&gt;"",IF($A$5:$A$1325=$C$1325,ROW($A$5:$A$1325)-ROW($A$5)+1)),ROWS($D$1325:F1338))))</f>
        <v>DAFF</v>
      </c>
      <c r="G1338" s="5">
        <f t="shared" si="268"/>
        <v>0</v>
      </c>
      <c r="H1338" s="5">
        <f t="array" ref="H1338">IF(E1338="","",SUMIF($G$5:$G$1262,$E1338,$F$5:$F$1262))</f>
        <v>0</v>
      </c>
      <c r="I1338" s="91">
        <f t="array" ref="I1338">IF(ورقة1!G1338=0,ورقة1!D1338,)</f>
        <v>258.75</v>
      </c>
      <c r="J1338" s="91">
        <f>IF(ورقة1!G1338=0,ورقة1!E1338)</f>
        <v>40294</v>
      </c>
      <c r="K1338" s="91" t="str">
        <f>IF(ورقة1!G1338=0,ورقة1!F1338)</f>
        <v>SMI</v>
      </c>
      <c r="L1338" s="92"/>
      <c r="M1338" s="92">
        <f t="array" ref="M1338">IF(J1338="","",SUMIF($G$5:$G$1262,$J1338,$F$5:$F$1262))</f>
        <v>0</v>
      </c>
    </row>
    <row r="1339" spans="2:13" ht="15.75" thickBot="1" x14ac:dyDescent="0.25">
      <c r="B1339" s="72"/>
      <c r="C1339" s="76"/>
      <c r="D1339" s="76">
        <f t="array" ref="D1339">IF(ROWS($D$1325:D1339)&gt;COUNTIF($A$5:$A$1325,$C$1325),"",INDEX(B$5:B$1325,SMALL(IF($A$5:$A$1325&lt;&gt;"",IF($A$5:$A$1325=$C$1325,ROW($A$5:$A$1325)-ROW($A$5)+1)),ROWS($D$1325:D1339))))</f>
        <v>161.43</v>
      </c>
      <c r="E1339" s="76">
        <f t="array" ref="E1339">IF(ROWS($D$1325:E1339)&gt;COUNTIF($A$5:$A$1325,$C$1325),"",INDEX(C$5:C$1325,SMALL(IF($A$5:$A$1325&lt;&gt;"",IF($A$5:$A$1325=$C$1325,ROW($A$5:$A$1325)-ROW($A$5)+1)),ROWS($D$1325:E1339))))</f>
        <v>40680</v>
      </c>
      <c r="F1339" s="76" t="str">
        <f t="array" ref="F1339">IF(ROWS($D$1325:F1339)&gt;COUNTIF($A$5:$A$1325,$C$1325),"",INDEX(D$5:D$1325,SMALL(IF($A$5:$A$1325&lt;&gt;"",IF($A$5:$A$1325=$C$1325,ROW($A$5:$A$1325)-ROW($A$5)+1)),ROWS($D$1325:F1339))))</f>
        <v>MANHAL</v>
      </c>
      <c r="G1339" s="5">
        <f t="shared" si="268"/>
        <v>0</v>
      </c>
      <c r="H1339" s="5">
        <f t="array" ref="H1339">IF(E1339="","",SUMIF($G$5:$G$1262,$E1339,$F$5:$F$1262))</f>
        <v>0</v>
      </c>
      <c r="I1339" s="91">
        <f t="array" ref="I1339">IF(ورقة1!G1339=0,ورقة1!D1339,)</f>
        <v>0</v>
      </c>
      <c r="J1339" s="91" t="b">
        <f>IF(ورقة1!G1339=0,ورقة1!E1339)</f>
        <v>0</v>
      </c>
      <c r="K1339" s="91" t="b">
        <f>IF(ورقة1!G1339=0,ورقة1!F1339)</f>
        <v>0</v>
      </c>
      <c r="L1339" s="92"/>
      <c r="M1339" s="92">
        <f t="array" ref="M1339">IF(J1339="","",SUMIF($G$5:$G$1262,$J1339,$F$5:$F$1262))</f>
        <v>0</v>
      </c>
    </row>
    <row r="1340" spans="2:13" ht="15.75" thickBot="1" x14ac:dyDescent="0.25">
      <c r="B1340" s="72"/>
      <c r="C1340" s="76"/>
      <c r="D1340" s="76">
        <f t="array" ref="D1340">IF(ROWS($D$1325:D1340)&gt;COUNTIF($A$5:$A$1325,$C$1325),"",INDEX(B$5:B$1325,SMALL(IF($A$5:$A$1325&lt;&gt;"",IF($A$5:$A$1325=$C$1325,ROW($A$5:$A$1325)-ROW($A$5)+1)),ROWS($D$1325:D1340))))</f>
        <v>236</v>
      </c>
      <c r="E1340" s="76">
        <f t="array" ref="E1340">IF(ROWS($D$1325:E1340)&gt;COUNTIF($A$5:$A$1325,$C$1325),"",INDEX(C$5:C$1325,SMALL(IF($A$5:$A$1325&lt;&gt;"",IF($A$5:$A$1325=$C$1325,ROW($A$5:$A$1325)-ROW($A$5)+1)),ROWS($D$1325:E1340))))</f>
        <v>40683</v>
      </c>
      <c r="F1340" s="76" t="str">
        <f t="array" ref="F1340">IF(ROWS($D$1325:F1340)&gt;COUNTIF($A$5:$A$1325,$C$1325),"",INDEX(D$5:D$1325,SMALL(IF($A$5:$A$1325&lt;&gt;"",IF($A$5:$A$1325=$C$1325,ROW($A$5:$A$1325)-ROW($A$5)+1)),ROWS($D$1325:F1340))))</f>
        <v>DAFF</v>
      </c>
      <c r="G1340" s="5">
        <f t="shared" si="268"/>
        <v>0</v>
      </c>
      <c r="H1340" s="5">
        <f t="array" ref="H1340">IF(E1340="","",SUMIF($G$5:$G$1262,$E1340,$F$5:$F$1262))</f>
        <v>0</v>
      </c>
      <c r="I1340" s="91">
        <f t="array" ref="I1340">IF(ورقة1!G1340=0,ورقة1!D1340,)</f>
        <v>0</v>
      </c>
      <c r="J1340" s="91" t="b">
        <f>IF(ورقة1!G1340=0,ورقة1!E1340)</f>
        <v>0</v>
      </c>
      <c r="K1340" s="91" t="b">
        <f>IF(ورقة1!G1340=0,ورقة1!F1340)</f>
        <v>0</v>
      </c>
      <c r="L1340" s="92"/>
      <c r="M1340" s="92">
        <f t="array" ref="M1340">IF(J1340="","",SUMIF($G$5:$G$1262,$J1340,$F$5:$F$1262))</f>
        <v>0</v>
      </c>
    </row>
    <row r="1341" spans="2:13" ht="15.75" thickBot="1" x14ac:dyDescent="0.25">
      <c r="B1341" s="72"/>
      <c r="C1341" s="76"/>
      <c r="D1341" s="76">
        <f t="array" ref="D1341">IF(ROWS($D$1325:D1341)&gt;COUNTIF($A$5:$A$1325,$C$1325),"",INDEX(B$5:B$1325,SMALL(IF($A$5:$A$1325&lt;&gt;"",IF($A$5:$A$1325=$C$1325,ROW($A$5:$A$1325)-ROW($A$5)+1)),ROWS($D$1325:D1341))))</f>
        <v>414</v>
      </c>
      <c r="E1341" s="76">
        <f t="array" ref="E1341">IF(ROWS($D$1325:E1341)&gt;COUNTIF($A$5:$A$1325,$C$1325),"",INDEX(C$5:C$1325,SMALL(IF($A$5:$A$1325&lt;&gt;"",IF($A$5:$A$1325=$C$1325,ROW($A$5:$A$1325)-ROW($A$5)+1)),ROWS($D$1325:E1341))))</f>
        <v>40690</v>
      </c>
      <c r="F1341" s="76" t="str">
        <f t="array" ref="F1341">IF(ROWS($D$1325:F1341)&gt;COUNTIF($A$5:$A$1325,$C$1325),"",INDEX(D$5:D$1325,SMALL(IF($A$5:$A$1325&lt;&gt;"",IF($A$5:$A$1325=$C$1325,ROW($A$5:$A$1325)-ROW($A$5)+1)),ROWS($D$1325:F1341))))</f>
        <v>MME</v>
      </c>
      <c r="G1341" s="5" t="str">
        <f t="shared" si="268"/>
        <v>سداد كلى</v>
      </c>
      <c r="H1341" s="5">
        <f t="array" ref="H1341">IF(E1341="","",SUMIF($G$5:$G$1262,$E1341,$F$5:$F$1262))</f>
        <v>414</v>
      </c>
      <c r="I1341" s="91">
        <f t="array" ref="I1341">IF(ورقة1!G1341=0,ورقة1!D1341,)</f>
        <v>0</v>
      </c>
      <c r="J1341" s="91" t="b">
        <f>IF(ورقة1!G1341=0,ورقة1!E1341)</f>
        <v>0</v>
      </c>
      <c r="K1341" s="91" t="b">
        <f>IF(ورقة1!G1341=0,ورقة1!F1341)</f>
        <v>0</v>
      </c>
      <c r="L1341" s="92"/>
      <c r="M1341" s="92">
        <f t="array" ref="M1341">IF(J1341="","",SUMIF($G$5:$G$1262,$J1341,$F$5:$F$1262))</f>
        <v>0</v>
      </c>
    </row>
    <row r="1342" spans="2:13" ht="15.75" thickBot="1" x14ac:dyDescent="0.25">
      <c r="B1342" s="72"/>
      <c r="C1342" s="76"/>
      <c r="D1342" s="76">
        <f t="array" ref="D1342">IF(ROWS($D$1325:D1342)&gt;COUNTIF($A$5:$A$1325,$C$1325),"",INDEX(B$5:B$1325,SMALL(IF($A$5:$A$1325&lt;&gt;"",IF($A$5:$A$1325=$C$1325,ROW($A$5:$A$1325)-ROW($A$5)+1)),ROWS($D$1325:D1342))))</f>
        <v>372.68</v>
      </c>
      <c r="E1342" s="76">
        <f t="array" ref="E1342">IF(ROWS($D$1325:E1342)&gt;COUNTIF($A$5:$A$1325,$C$1325),"",INDEX(C$5:C$1325,SMALL(IF($A$5:$A$1325&lt;&gt;"",IF($A$5:$A$1325=$C$1325,ROW($A$5:$A$1325)-ROW($A$5)+1)),ROWS($D$1325:E1342))))</f>
        <v>40693</v>
      </c>
      <c r="F1342" s="76" t="str">
        <f t="array" ref="F1342">IF(ROWS($D$1325:F1342)&gt;COUNTIF($A$5:$A$1325,$C$1325),"",INDEX(D$5:D$1325,SMALL(IF($A$5:$A$1325&lt;&gt;"",IF($A$5:$A$1325=$C$1325,ROW($A$5:$A$1325)-ROW($A$5)+1)),ROWS($D$1325:F1342))))</f>
        <v>MMP</v>
      </c>
      <c r="G1342" s="5">
        <f t="shared" si="268"/>
        <v>0</v>
      </c>
      <c r="H1342" s="5">
        <f t="array" ref="H1342">IF(E1342="","",SUMIF($G$5:$G$1262,$E1342,$F$5:$F$1262))</f>
        <v>0</v>
      </c>
      <c r="I1342" s="91">
        <f t="array" ref="I1342">IF(ورقة1!G1342=0,ورقة1!D1342,)</f>
        <v>0</v>
      </c>
      <c r="J1342" s="91" t="b">
        <f>IF(ورقة1!G1342=0,ورقة1!E1342)</f>
        <v>0</v>
      </c>
      <c r="K1342" s="91" t="b">
        <f>IF(ورقة1!G1342=0,ورقة1!F1342)</f>
        <v>0</v>
      </c>
      <c r="L1342" s="92"/>
      <c r="M1342" s="92">
        <f t="array" ref="M1342">IF(J1342="","",SUMIF($G$5:$G$1262,$J1342,$F$5:$F$1262))</f>
        <v>0</v>
      </c>
    </row>
    <row r="1343" spans="2:13" ht="15.75" thickBot="1" x14ac:dyDescent="0.25">
      <c r="B1343" s="72"/>
      <c r="C1343" s="76"/>
      <c r="D1343" s="76">
        <f t="array" ref="D1343">IF(ROWS($D$1325:D1343)&gt;COUNTIF($A$5:$A$1325,$C$1325),"",INDEX(B$5:B$1325,SMALL(IF($A$5:$A$1325&lt;&gt;"",IF($A$5:$A$1325=$C$1325,ROW($A$5:$A$1325)-ROW($A$5)+1)),ROWS($D$1325:D1343))))</f>
        <v>209</v>
      </c>
      <c r="E1343" s="76">
        <f t="array" ref="E1343">IF(ROWS($D$1325:E1343)&gt;COUNTIF($A$5:$A$1325,$C$1325),"",INDEX(C$5:C$1325,SMALL(IF($A$5:$A$1325&lt;&gt;"",IF($A$5:$A$1325=$C$1325,ROW($A$5:$A$1325)-ROW($A$5)+1)),ROWS($D$1325:E1343))))</f>
        <v>40726</v>
      </c>
      <c r="F1343" s="76" t="str">
        <f t="array" ref="F1343">IF(ROWS($D$1325:F1343)&gt;COUNTIF($A$5:$A$1325,$C$1325),"",INDEX(D$5:D$1325,SMALL(IF($A$5:$A$1325&lt;&gt;"",IF($A$5:$A$1325=$C$1325,ROW($A$5:$A$1325)-ROW($A$5)+1)),ROWS($D$1325:F1343))))</f>
        <v>mmp</v>
      </c>
      <c r="G1343" s="5">
        <f t="shared" si="268"/>
        <v>0</v>
      </c>
      <c r="H1343" s="5">
        <f t="array" ref="H1343">IF(E1343="","",SUMIF($G$5:$G$1262,$E1343,$F$5:$F$1262))</f>
        <v>0</v>
      </c>
      <c r="I1343" s="91">
        <f t="array" ref="I1343">IF(ورقة1!G1343=0,ورقة1!D1343,)</f>
        <v>0</v>
      </c>
      <c r="J1343" s="91" t="b">
        <f>IF(ورقة1!G1343=0,ورقة1!E1343)</f>
        <v>0</v>
      </c>
      <c r="K1343" s="91" t="b">
        <f>IF(ورقة1!G1343=0,ورقة1!F1343)</f>
        <v>0</v>
      </c>
      <c r="L1343" s="92"/>
      <c r="M1343" s="92">
        <f t="array" ref="M1343">IF(J1343="","",SUMIF($G$5:$G$1262,$J1343,$F$5:$F$1262))</f>
        <v>0</v>
      </c>
    </row>
    <row r="1344" spans="2:13" ht="15.75" thickBot="1" x14ac:dyDescent="0.25">
      <c r="C1344" s="75"/>
      <c r="D1344" s="76">
        <f t="array" ref="D1344">IF(ROWS($D$1325:D1344)&gt;COUNTIF($A$5:$A$1325,$C$1325),"",INDEX(B$5:B$1325,SMALL(IF($A$5:$A$1325&lt;&gt;"",IF($A$5:$A$1325=$C$1325,ROW($A$5:$A$1325)-ROW($A$5)+1)),ROWS($D$1325:D1344))))</f>
        <v>702</v>
      </c>
      <c r="E1344" s="76">
        <f t="array" ref="E1344">IF(ROWS($D$1325:E1344)&gt;COUNTIF($A$5:$A$1325,$C$1325),"",INDEX(C$5:C$1325,SMALL(IF($A$5:$A$1325&lt;&gt;"",IF($A$5:$A$1325=$C$1325,ROW($A$5:$A$1325)-ROW($A$5)+1)),ROWS($D$1325:E1344))))</f>
        <v>40728</v>
      </c>
      <c r="F1344" s="76" t="str">
        <f t="array" ref="F1344">IF(ROWS($D$1325:F1344)&gt;COUNTIF($A$5:$A$1325,$C$1325),"",INDEX(D$5:D$1325,SMALL(IF($A$5:$A$1325&lt;&gt;"",IF($A$5:$A$1325=$C$1325,ROW($A$5:$A$1325)-ROW($A$5)+1)),ROWS($D$1325:F1344))))</f>
        <v>mazaya</v>
      </c>
      <c r="G1344" s="5">
        <f t="shared" si="268"/>
        <v>0</v>
      </c>
      <c r="H1344" s="5">
        <f t="array" ref="H1344">IF(E1344="","",SUMIF($G$5:$G$1262,$E1344,$F$5:$F$1262))</f>
        <v>0</v>
      </c>
      <c r="I1344" s="91">
        <f t="array" ref="I1344">IF(ورقة1!G1344=0,ورقة1!D1344,)</f>
        <v>0</v>
      </c>
      <c r="J1344" s="91" t="b">
        <f>IF(ورقة1!G1344=0,ورقة1!E1344)</f>
        <v>0</v>
      </c>
      <c r="K1344" s="91" t="b">
        <f>IF(ورقة1!G1344=0,ورقة1!F1344)</f>
        <v>0</v>
      </c>
      <c r="L1344" s="92"/>
      <c r="M1344" s="92">
        <f t="array" ref="M1344">IF(J1344="","",SUMIF($G$5:$G$1262,$J1344,$F$5:$F$1262))</f>
        <v>0</v>
      </c>
    </row>
    <row r="1345" spans="3:13" ht="15.75" thickBot="1" x14ac:dyDescent="0.25">
      <c r="C1345" s="75"/>
      <c r="D1345" s="76">
        <f t="array" ref="D1345">IF(ROWS($D$1325:D1345)&gt;COUNTIF($A$5:$A$1325,$C$1325),"",INDEX(B$5:B$1325,SMALL(IF($A$5:$A$1325&lt;&gt;"",IF($A$5:$A$1325=$C$1325,ROW($A$5:$A$1325)-ROW($A$5)+1)),ROWS($D$1325:D1345))))</f>
        <v>688</v>
      </c>
      <c r="E1345" s="76">
        <f t="array" ref="E1345">IF(ROWS($D$1325:E1345)&gt;COUNTIF($A$5:$A$1325,$C$1325),"",INDEX(C$5:C$1325,SMALL(IF($A$5:$A$1325&lt;&gt;"",IF($A$5:$A$1325=$C$1325,ROW($A$5:$A$1325)-ROW($A$5)+1)),ROWS($D$1325:E1345))))</f>
        <v>40731</v>
      </c>
      <c r="F1345" s="76" t="str">
        <f t="array" ref="F1345">IF(ROWS($D$1325:F1345)&gt;COUNTIF($A$5:$A$1325,$C$1325),"",INDEX(D$5:D$1325,SMALL(IF($A$5:$A$1325&lt;&gt;"",IF($A$5:$A$1325=$C$1325,ROW($A$5:$A$1325)-ROW($A$5)+1)),ROWS($D$1325:F1345))))</f>
        <v>rifan</v>
      </c>
      <c r="G1345" s="5">
        <f t="shared" si="268"/>
        <v>0</v>
      </c>
      <c r="H1345" s="5">
        <f t="array" ref="H1345">IF(E1345="","",SUMIF($G$5:$G$1262,$E1345,$F$5:$F$1262))</f>
        <v>0</v>
      </c>
      <c r="I1345" s="91">
        <f t="array" ref="I1345">IF(ورقة1!G1345=0,ورقة1!D1345,)</f>
        <v>0</v>
      </c>
      <c r="J1345" s="91" t="b">
        <f>IF(ورقة1!G1345=0,ورقة1!E1345)</f>
        <v>0</v>
      </c>
      <c r="K1345" s="91" t="b">
        <f>IF(ورقة1!G1345=0,ورقة1!F1345)</f>
        <v>0</v>
      </c>
      <c r="L1345" s="92"/>
      <c r="M1345" s="92">
        <f t="array" ref="M1345">IF(J1345="","",SUMIF($G$5:$G$1262,$J1345,$F$5:$F$1262))</f>
        <v>0</v>
      </c>
    </row>
    <row r="1346" spans="3:13" ht="15.75" thickBot="1" x14ac:dyDescent="0.25">
      <c r="C1346" s="75"/>
      <c r="D1346" s="76">
        <f t="array" ref="D1346">IF(ROWS($D$1325:D1346)&gt;COUNTIF($A$5:$A$1325,$C$1325),"",INDEX(B$5:B$1325,SMALL(IF($A$5:$A$1325&lt;&gt;"",IF($A$5:$A$1325=$C$1325,ROW($A$5:$A$1325)-ROW($A$5)+1)),ROWS($D$1325:D1346))))</f>
        <v>1989.5</v>
      </c>
      <c r="E1346" s="76">
        <f t="array" ref="E1346">IF(ROWS($D$1325:E1346)&gt;COUNTIF($A$5:$A$1325,$C$1325),"",INDEX(C$5:C$1325,SMALL(IF($A$5:$A$1325&lt;&gt;"",IF($A$5:$A$1325=$C$1325,ROW($A$5:$A$1325)-ROW($A$5)+1)),ROWS($D$1325:E1346))))</f>
        <v>40737</v>
      </c>
      <c r="F1346" s="76" t="str">
        <f t="array" ref="F1346">IF(ROWS($D$1325:F1346)&gt;COUNTIF($A$5:$A$1325,$C$1325),"",INDEX(D$5:D$1325,SMALL(IF($A$5:$A$1325&lt;&gt;"",IF($A$5:$A$1325=$C$1325,ROW($A$5:$A$1325)-ROW($A$5)+1)),ROWS($D$1325:F1346))))</f>
        <v>SMI</v>
      </c>
      <c r="G1346" s="5">
        <f t="shared" si="268"/>
        <v>0</v>
      </c>
      <c r="H1346" s="5">
        <f t="array" ref="H1346">IF(E1346="","",SUMIF($G$5:$G$1262,$E1346,$F$5:$F$1262))</f>
        <v>0</v>
      </c>
      <c r="I1346" s="91">
        <f t="array" ref="I1346">IF(ورقة1!G1346=0,ورقة1!D1346,)</f>
        <v>0</v>
      </c>
      <c r="J1346" s="91" t="b">
        <f>IF(ورقة1!G1346=0,ورقة1!E1346)</f>
        <v>0</v>
      </c>
      <c r="K1346" s="91" t="b">
        <f>IF(ورقة1!G1346=0,ورقة1!F1346)</f>
        <v>0</v>
      </c>
      <c r="L1346" s="92"/>
      <c r="M1346" s="92">
        <f t="array" ref="M1346">IF(J1346="","",SUMIF($G$5:$G$1262,$J1346,$F$5:$F$1262))</f>
        <v>0</v>
      </c>
    </row>
    <row r="1347" spans="3:13" ht="15.75" thickBot="1" x14ac:dyDescent="0.25">
      <c r="C1347" s="75"/>
      <c r="D1347" s="76">
        <f t="array" ref="D1347">IF(ROWS($D$1325:D1347)&gt;COUNTIF($A$5:$A$1325,$C$1325),"",INDEX(B$5:B$1325,SMALL(IF($A$5:$A$1325&lt;&gt;"",IF($A$5:$A$1325=$C$1325,ROW($A$5:$A$1325)-ROW($A$5)+1)),ROWS($D$1325:D1347))))</f>
        <v>126.5</v>
      </c>
      <c r="E1347" s="76">
        <f t="array" ref="E1347">IF(ROWS($D$1325:E1347)&gt;COUNTIF($A$5:$A$1325,$C$1325),"",INDEX(C$5:C$1325,SMALL(IF($A$5:$A$1325&lt;&gt;"",IF($A$5:$A$1325=$C$1325,ROW($A$5:$A$1325)-ROW($A$5)+1)),ROWS($D$1325:E1347))))</f>
        <v>40738</v>
      </c>
      <c r="F1347" s="76" t="str">
        <f t="array" ref="F1347">IF(ROWS($D$1325:F1347)&gt;COUNTIF($A$5:$A$1325,$C$1325),"",INDEX(D$5:D$1325,SMALL(IF($A$5:$A$1325&lt;&gt;"",IF($A$5:$A$1325=$C$1325,ROW($A$5:$A$1325)-ROW($A$5)+1)),ROWS($D$1325:F1347))))</f>
        <v>SMI</v>
      </c>
      <c r="G1347" s="5">
        <f t="shared" si="268"/>
        <v>0</v>
      </c>
      <c r="H1347" s="5">
        <f t="array" ref="H1347">IF(E1347="","",SUMIF($G$5:$G$1262,$E1347,$F$5:$F$1262))</f>
        <v>0</v>
      </c>
      <c r="I1347" s="91">
        <f t="array" ref="I1347">IF(ورقة1!G1347=0,ورقة1!D1347,)</f>
        <v>414</v>
      </c>
      <c r="J1347" s="91">
        <f>IF(ورقة1!G1347=0,ورقة1!E1347)</f>
        <v>40351</v>
      </c>
      <c r="K1347" s="91" t="str">
        <f>IF(ورقة1!G1347=0,ورقة1!F1347)</f>
        <v>mmp</v>
      </c>
      <c r="L1347" s="92"/>
      <c r="M1347" s="92">
        <f t="array" ref="M1347">IF(J1347="","",SUMIF($G$5:$G$1262,$J1347,$F$5:$F$1262))</f>
        <v>0</v>
      </c>
    </row>
    <row r="1348" spans="3:13" ht="15.75" thickBot="1" x14ac:dyDescent="0.25">
      <c r="C1348" s="75"/>
      <c r="D1348" s="76">
        <f t="array" ref="D1348">IF(ROWS($D$1325:D1348)&gt;COUNTIF($A$5:$A$1325,$C$1325),"",INDEX(B$5:B$1325,SMALL(IF($A$5:$A$1325&lt;&gt;"",IF($A$5:$A$1325=$C$1325,ROW($A$5:$A$1325)-ROW($A$5)+1)),ROWS($D$1325:D1348))))</f>
        <v>552</v>
      </c>
      <c r="E1348" s="76">
        <f t="array" ref="E1348">IF(ROWS($D$1325:E1348)&gt;COUNTIF($A$5:$A$1325,$C$1325),"",INDEX(C$5:C$1325,SMALL(IF($A$5:$A$1325&lt;&gt;"",IF($A$5:$A$1325=$C$1325,ROW($A$5:$A$1325)-ROW($A$5)+1)),ROWS($D$1325:E1348))))</f>
        <v>40739</v>
      </c>
      <c r="F1348" s="76" t="str">
        <f t="array" ref="F1348">IF(ROWS($D$1325:F1348)&gt;COUNTIF($A$5:$A$1325,$C$1325),"",INDEX(D$5:D$1325,SMALL(IF($A$5:$A$1325&lt;&gt;"",IF($A$5:$A$1325=$C$1325,ROW($A$5:$A$1325)-ROW($A$5)+1)),ROWS($D$1325:F1348))))</f>
        <v>SMI</v>
      </c>
      <c r="G1348" s="5">
        <f t="shared" si="268"/>
        <v>0</v>
      </c>
      <c r="H1348" s="5">
        <f t="array" ref="H1348">IF(E1348="","",SUMIF($G$5:$G$1262,$E1348,$F$5:$F$1262))</f>
        <v>0</v>
      </c>
      <c r="I1348" s="91">
        <f t="array" ref="I1348">IF(ورقة1!G1348=0,ورقة1!D1348,)</f>
        <v>0</v>
      </c>
      <c r="J1348" s="91" t="b">
        <f>IF(ورقة1!G1348=0,ورقة1!E1348)</f>
        <v>0</v>
      </c>
      <c r="K1348" s="91" t="b">
        <f>IF(ورقة1!G1348=0,ورقة1!F1348)</f>
        <v>0</v>
      </c>
      <c r="L1348" s="92"/>
      <c r="M1348" s="92">
        <f t="array" ref="M1348">IF(J1348="","",SUMIF($G$5:$G$1262,$J1348,$F$5:$F$1262))</f>
        <v>0</v>
      </c>
    </row>
    <row r="1349" spans="3:13" ht="15.75" thickBot="1" x14ac:dyDescent="0.25">
      <c r="C1349" s="75"/>
      <c r="D1349" s="76">
        <f t="array" ref="D1349">IF(ROWS($D$1325:D1349)&gt;COUNTIF($A$5:$A$1325,$C$1325),"",INDEX(B$5:B$1325,SMALL(IF($A$5:$A$1325&lt;&gt;"",IF($A$5:$A$1325=$C$1325,ROW($A$5:$A$1325)-ROW($A$5)+1)),ROWS($D$1325:D1349))))</f>
        <v>1380</v>
      </c>
      <c r="E1349" s="76">
        <f t="array" ref="E1349">IF(ROWS($D$1325:E1349)&gt;COUNTIF($A$5:$A$1325,$C$1325),"",INDEX(C$5:C$1325,SMALL(IF($A$5:$A$1325&lt;&gt;"",IF($A$5:$A$1325=$C$1325,ROW($A$5:$A$1325)-ROW($A$5)+1)),ROWS($D$1325:E1349))))</f>
        <v>40744</v>
      </c>
      <c r="F1349" s="76" t="str">
        <f t="array" ref="F1349">IF(ROWS($D$1325:F1349)&gt;COUNTIF($A$5:$A$1325,$C$1325),"",INDEX(D$5:D$1325,SMALL(IF($A$5:$A$1325&lt;&gt;"",IF($A$5:$A$1325=$C$1325,ROW($A$5:$A$1325)-ROW($A$5)+1)),ROWS($D$1325:F1349))))</f>
        <v>MAZAYA</v>
      </c>
      <c r="G1349" s="5">
        <f t="shared" si="268"/>
        <v>0</v>
      </c>
      <c r="H1349" s="5">
        <f t="array" ref="H1349">IF(E1349="","",SUMIF($G$5:$G$1262,$E1349,$F$5:$F$1262))</f>
        <v>0</v>
      </c>
      <c r="I1349" s="91">
        <f t="array" ref="I1349">IF(ورقة1!G1349=0,ورقة1!D1349,)</f>
        <v>0</v>
      </c>
      <c r="J1349" s="91" t="b">
        <f>IF(ورقة1!G1349=0,ورقة1!E1349)</f>
        <v>0</v>
      </c>
      <c r="K1349" s="91" t="b">
        <f>IF(ورقة1!G1349=0,ورقة1!F1349)</f>
        <v>0</v>
      </c>
      <c r="L1349" s="92"/>
      <c r="M1349" s="92">
        <f t="array" ref="M1349">IF(J1349="","",SUMIF($G$5:$G$1262,$J1349,$F$5:$F$1262))</f>
        <v>0</v>
      </c>
    </row>
    <row r="1350" spans="3:13" ht="15.75" thickBot="1" x14ac:dyDescent="0.25">
      <c r="C1350" s="75"/>
      <c r="D1350" s="76">
        <f t="array" ref="D1350">IF(ROWS($D$1325:D1350)&gt;COUNTIF($A$5:$A$1325,$C$1325),"",INDEX(B$5:B$1325,SMALL(IF($A$5:$A$1325&lt;&gt;"",IF($A$5:$A$1325=$C$1325,ROW($A$5:$A$1325)-ROW($A$5)+1)),ROWS($D$1325:D1350))))</f>
        <v>527.36</v>
      </c>
      <c r="E1350" s="76">
        <f t="array" ref="E1350">IF(ROWS($D$1325:E1350)&gt;COUNTIF($A$5:$A$1325,$C$1325),"",INDEX(C$5:C$1325,SMALL(IF($A$5:$A$1325&lt;&gt;"",IF($A$5:$A$1325=$C$1325,ROW($A$5:$A$1325)-ROW($A$5)+1)),ROWS($D$1325:E1350))))</f>
        <v>40745</v>
      </c>
      <c r="F1350" s="76" t="str">
        <f t="array" ref="F1350">IF(ROWS($D$1325:F1350)&gt;COUNTIF($A$5:$A$1325,$C$1325),"",INDEX(D$5:D$1325,SMALL(IF($A$5:$A$1325&lt;&gt;"",IF($A$5:$A$1325=$C$1325,ROW($A$5:$A$1325)-ROW($A$5)+1)),ROWS($D$1325:F1350))))</f>
        <v>MMP</v>
      </c>
      <c r="G1350" s="5">
        <f t="shared" si="268"/>
        <v>0</v>
      </c>
      <c r="H1350" s="5">
        <f t="array" ref="H1350">IF(E1350="","",SUMIF($G$5:$G$1262,$E1350,$F$5:$F$1262))</f>
        <v>0</v>
      </c>
      <c r="I1350" s="91">
        <f t="array" ref="I1350">IF(ورقة1!G1350=0,ورقة1!D1350,)</f>
        <v>0</v>
      </c>
      <c r="J1350" s="91" t="b">
        <f>IF(ورقة1!G1350=0,ورقة1!E1350)</f>
        <v>0</v>
      </c>
      <c r="K1350" s="91" t="b">
        <f>IF(ورقة1!G1350=0,ورقة1!F1350)</f>
        <v>0</v>
      </c>
      <c r="L1350" s="92"/>
      <c r="M1350" s="92">
        <f t="array" ref="M1350">IF(J1350="","",SUMIF($G$5:$G$1262,$J1350,$F$5:$F$1262))</f>
        <v>0</v>
      </c>
    </row>
    <row r="1351" spans="3:13" ht="15.75" thickBot="1" x14ac:dyDescent="0.25">
      <c r="C1351" s="75"/>
      <c r="D1351" s="76">
        <f t="array" ref="D1351">IF(ROWS($D$1325:D1351)&gt;COUNTIF($A$5:$A$1325,$C$1325),"",INDEX(B$5:B$1325,SMALL(IF($A$5:$A$1325&lt;&gt;"",IF($A$5:$A$1325=$C$1325,ROW($A$5:$A$1325)-ROW($A$5)+1)),ROWS($D$1325:D1351))))</f>
        <v>1840</v>
      </c>
      <c r="E1351" s="76">
        <f t="array" ref="E1351">IF(ROWS($D$1325:E1351)&gt;COUNTIF($A$5:$A$1325,$C$1325),"",INDEX(C$5:C$1325,SMALL(IF($A$5:$A$1325&lt;&gt;"",IF($A$5:$A$1325=$C$1325,ROW($A$5:$A$1325)-ROW($A$5)+1)),ROWS($D$1325:E1351))))</f>
        <v>40750</v>
      </c>
      <c r="F1351" s="76" t="str">
        <f t="array" ref="F1351">IF(ROWS($D$1325:F1351)&gt;COUNTIF($A$5:$A$1325,$C$1325),"",INDEX(D$5:D$1325,SMALL(IF($A$5:$A$1325&lt;&gt;"",IF($A$5:$A$1325=$C$1325,ROW($A$5:$A$1325)-ROW($A$5)+1)),ROWS($D$1325:F1351))))</f>
        <v>YAMAMA</v>
      </c>
      <c r="G1351" s="5">
        <f t="shared" si="268"/>
        <v>0</v>
      </c>
      <c r="H1351" s="5">
        <f t="array" ref="H1351">IF(E1351="","",SUMIF($G$5:$G$1262,$E1351,$F$5:$F$1262))</f>
        <v>0</v>
      </c>
      <c r="I1351" s="91">
        <f t="array" ref="I1351">IF(ورقة1!G1351=0,ورقة1!D1351,)</f>
        <v>1504</v>
      </c>
      <c r="J1351" s="91">
        <f>IF(ورقة1!G1351=0,ورقة1!E1351)</f>
        <v>40375</v>
      </c>
      <c r="K1351" s="91" t="str">
        <f>IF(ورقة1!G1351=0,ورقة1!F1351)</f>
        <v>RRR</v>
      </c>
      <c r="L1351" s="92"/>
      <c r="M1351" s="92">
        <f t="array" ref="M1351">IF(J1351="","",SUMIF($G$5:$G$1262,$J1351,$F$5:$F$1262))</f>
        <v>0</v>
      </c>
    </row>
    <row r="1352" spans="3:13" ht="15.75" thickBot="1" x14ac:dyDescent="0.25">
      <c r="C1352" s="75"/>
      <c r="D1352" s="76">
        <f t="array" ref="D1352">IF(ROWS($D$1325:D1352)&gt;COUNTIF($A$5:$A$1325,$C$1325),"",INDEX(B$5:B$1325,SMALL(IF($A$5:$A$1325&lt;&gt;"",IF($A$5:$A$1325=$C$1325,ROW($A$5:$A$1325)-ROW($A$5)+1)),ROWS($D$1325:D1352))))</f>
        <v>1117</v>
      </c>
      <c r="E1352" s="76">
        <f t="array" ref="E1352">IF(ROWS($D$1325:E1352)&gt;COUNTIF($A$5:$A$1325,$C$1325),"",INDEX(C$5:C$1325,SMALL(IF($A$5:$A$1325&lt;&gt;"",IF($A$5:$A$1325=$C$1325,ROW($A$5:$A$1325)-ROW($A$5)+1)),ROWS($D$1325:E1352))))</f>
        <v>40759</v>
      </c>
      <c r="F1352" s="76" t="str">
        <f t="array" ref="F1352">IF(ROWS($D$1325:F1352)&gt;COUNTIF($A$5:$A$1325,$C$1325),"",INDEX(D$5:D$1325,SMALL(IF($A$5:$A$1325&lt;&gt;"",IF($A$5:$A$1325=$C$1325,ROW($A$5:$A$1325)-ROW($A$5)+1)),ROWS($D$1325:F1352))))</f>
        <v>DAFF</v>
      </c>
      <c r="G1352" s="5">
        <f t="shared" si="268"/>
        <v>0</v>
      </c>
      <c r="H1352" s="5">
        <f t="array" ref="H1352">IF(E1352="","",SUMIF($G$5:$G$1262,$E1352,$F$5:$F$1262))</f>
        <v>0</v>
      </c>
      <c r="I1352" s="91">
        <f t="array" ref="I1352">IF(ورقة1!G1352=0,ورقة1!D1352,)</f>
        <v>0</v>
      </c>
      <c r="J1352" s="91" t="b">
        <f>IF(ورقة1!G1352=0,ورقة1!E1352)</f>
        <v>0</v>
      </c>
      <c r="K1352" s="91" t="b">
        <f>IF(ورقة1!G1352=0,ورقة1!F1352)</f>
        <v>0</v>
      </c>
      <c r="L1352" s="92"/>
      <c r="M1352" s="92">
        <f t="array" ref="M1352">IF(J1352="","",SUMIF($G$5:$G$1262,$J1352,$F$5:$F$1262))</f>
        <v>0</v>
      </c>
    </row>
    <row r="1353" spans="3:13" ht="15.75" thickBot="1" x14ac:dyDescent="0.25">
      <c r="C1353" s="75"/>
      <c r="D1353" s="76">
        <f t="array" ref="D1353">IF(ROWS($D$1325:D1353)&gt;COUNTIF($A$5:$A$1325,$C$1325),"",INDEX(B$5:B$1325,SMALL(IF($A$5:$A$1325&lt;&gt;"",IF($A$5:$A$1325=$C$1325,ROW($A$5:$A$1325)-ROW($A$5)+1)),ROWS($D$1325:D1353))))</f>
        <v>5750</v>
      </c>
      <c r="E1353" s="76">
        <f t="array" ref="E1353">IF(ROWS($D$1325:E1353)&gt;COUNTIF($A$5:$A$1325,$C$1325),"",INDEX(C$5:C$1325,SMALL(IF($A$5:$A$1325&lt;&gt;"",IF($A$5:$A$1325=$C$1325,ROW($A$5:$A$1325)-ROW($A$5)+1)),ROWS($D$1325:E1353))))</f>
        <v>40768</v>
      </c>
      <c r="F1353" s="76" t="str">
        <f t="array" ref="F1353">IF(ROWS($D$1325:F1353)&gt;COUNTIF($A$5:$A$1325,$C$1325),"",INDEX(D$5:D$1325,SMALL(IF($A$5:$A$1325&lt;&gt;"",IF($A$5:$A$1325=$C$1325,ROW($A$5:$A$1325)-ROW($A$5)+1)),ROWS($D$1325:F1353))))</f>
        <v>IMFS</v>
      </c>
      <c r="G1353" s="5">
        <f t="shared" si="268"/>
        <v>0</v>
      </c>
      <c r="H1353" s="5">
        <f t="array" ref="H1353">IF(E1353="","",SUMIF($G$5:$G$1262,$E1353,$F$5:$F$1262))</f>
        <v>0</v>
      </c>
      <c r="I1353" s="91">
        <f t="array" ref="I1353">IF(ورقة1!G1353=0,ورقة1!D1353,)</f>
        <v>2859</v>
      </c>
      <c r="J1353" s="91">
        <f>IF(ورقة1!G1353=0,ورقة1!E1353)</f>
        <v>40384</v>
      </c>
      <c r="K1353" s="91" t="str">
        <f>IF(ورقة1!G1353=0,ورقة1!F1353)</f>
        <v>manhal</v>
      </c>
      <c r="L1353" s="92"/>
      <c r="M1353" s="92">
        <f t="array" ref="M1353">IF(J1353="","",SUMIF($G$5:$G$1262,$J1353,$F$5:$F$1262))</f>
        <v>0</v>
      </c>
    </row>
    <row r="1354" spans="3:13" ht="15.75" thickBot="1" x14ac:dyDescent="0.25">
      <c r="C1354" s="75"/>
      <c r="D1354" s="76" t="str">
        <f t="array" ref="D1354">IF(ROWS($D$1325:D1354)&gt;COUNTIF($A$5:$A$1325,$C$1325),"",INDEX(B$5:B$1325,SMALL(IF($A$5:$A$1325&lt;&gt;"",IF($A$5:$A$1325=$C$1325,ROW($A$5:$A$1325)-ROW($A$5)+1)),ROWS($D$1325:D1354))))</f>
        <v/>
      </c>
      <c r="E1354" s="76" t="str">
        <f t="array" ref="E1354">IF(ROWS($D$1325:E1354)&gt;COUNTIF($A$5:$A$1325,$C$1325),"",INDEX(C$5:C$1325,SMALL(IF($A$5:$A$1325&lt;&gt;"",IF($A$5:$A$1325=$C$1325,ROW($A$5:$A$1325)-ROW($A$5)+1)),ROWS($D$1325:E1354))))</f>
        <v/>
      </c>
      <c r="F1354" s="76" t="str">
        <f t="array" ref="F1354">IF(ROWS($D$1325:F1354)&gt;COUNTIF($A$5:$A$1325,$C$1325),"",INDEX(D$5:D$1325,SMALL(IF($A$5:$A$1325&lt;&gt;"",IF($A$5:$A$1325=$C$1325,ROW($A$5:$A$1325)-ROW($A$5)+1)),ROWS($D$1325:F1354))))</f>
        <v/>
      </c>
      <c r="G1354" s="5" t="str">
        <f t="shared" si="268"/>
        <v/>
      </c>
      <c r="H1354" s="5" t="str">
        <f t="array" ref="H1354">IF(E1354="","",SUMIF($G$5:$G$1262,$E1354,$F$5:$F$1262))</f>
        <v/>
      </c>
      <c r="I1354" s="91">
        <f t="array" ref="I1354">IF(ورقة1!G1354=0,ورقة1!D1354,)</f>
        <v>0</v>
      </c>
      <c r="J1354" s="91" t="b">
        <f>IF(ورقة1!G1354=0,ورقة1!E1354)</f>
        <v>0</v>
      </c>
      <c r="K1354" s="91" t="b">
        <f>IF(ورقة1!G1354=0,ورقة1!F1354)</f>
        <v>0</v>
      </c>
      <c r="L1354" s="92"/>
      <c r="M1354" s="92">
        <f t="array" ref="M1354">IF(J1354="","",SUMIF($G$5:$G$1262,$J1354,$F$5:$F$1262))</f>
        <v>0</v>
      </c>
    </row>
    <row r="1355" spans="3:13" ht="15.75" thickBot="1" x14ac:dyDescent="0.25">
      <c r="C1355" s="75"/>
      <c r="D1355" s="76" t="str">
        <f t="array" ref="D1355">IF(ROWS($D$1325:D1355)&gt;COUNTIF($A$5:$A$1325,$C$1325),"",INDEX(B$5:B$1325,SMALL(IF($A$5:$A$1325&lt;&gt;"",IF($A$5:$A$1325=$C$1325,ROW($A$5:$A$1325)-ROW($A$5)+1)),ROWS($D$1325:D1355))))</f>
        <v/>
      </c>
      <c r="E1355" s="76" t="str">
        <f t="array" ref="E1355">IF(ROWS($D$1325:E1355)&gt;COUNTIF($A$5:$A$1325,$C$1325),"",INDEX(C$5:C$1325,SMALL(IF($A$5:$A$1325&lt;&gt;"",IF($A$5:$A$1325=$C$1325,ROW($A$5:$A$1325)-ROW($A$5)+1)),ROWS($D$1325:E1355))))</f>
        <v/>
      </c>
      <c r="F1355" s="76" t="str">
        <f t="array" ref="F1355">IF(ROWS($D$1325:F1355)&gt;COUNTIF($A$5:$A$1325,$C$1325),"",INDEX(D$5:D$1325,SMALL(IF($A$5:$A$1325&lt;&gt;"",IF($A$5:$A$1325=$C$1325,ROW($A$5:$A$1325)-ROW($A$5)+1)),ROWS($D$1325:F1355))))</f>
        <v/>
      </c>
      <c r="G1355" s="5" t="str">
        <f t="shared" si="268"/>
        <v/>
      </c>
      <c r="H1355" s="5" t="str">
        <f t="array" ref="H1355">IF(E1355="","",SUMIF($G$5:$G$1262,$E1355,$F$5:$F$1262))</f>
        <v/>
      </c>
      <c r="I1355" s="91">
        <f t="array" ref="I1355">IF(ورقة1!G1355=0,ورقة1!D1355,)</f>
        <v>0</v>
      </c>
      <c r="J1355" s="91" t="b">
        <f>IF(ورقة1!G1355=0,ورقة1!E1355)</f>
        <v>0</v>
      </c>
      <c r="K1355" s="91" t="b">
        <f>IF(ورقة1!G1355=0,ورقة1!F1355)</f>
        <v>0</v>
      </c>
      <c r="L1355" s="92"/>
      <c r="M1355" s="92">
        <f t="array" ref="M1355">IF(J1355="","",SUMIF($G$5:$G$1262,$J1355,$F$5:$F$1262))</f>
        <v>0</v>
      </c>
    </row>
    <row r="1356" spans="3:13" ht="15.75" thickBot="1" x14ac:dyDescent="0.25">
      <c r="C1356" s="75"/>
      <c r="D1356" s="76" t="str">
        <f t="array" ref="D1356">IF(ROWS($D$1325:D1356)&gt;COUNTIF($A$5:$A$1325,$C$1325),"",INDEX(B$5:B$1325,SMALL(IF($A$5:$A$1325&lt;&gt;"",IF($A$5:$A$1325=$C$1325,ROW($A$5:$A$1325)-ROW($A$5)+1)),ROWS($D$1325:D1356))))</f>
        <v/>
      </c>
      <c r="E1356" s="76" t="str">
        <f t="array" ref="E1356">IF(ROWS($D$1325:E1356)&gt;COUNTIF($A$5:$A$1325,$C$1325),"",INDEX(C$5:C$1325,SMALL(IF($A$5:$A$1325&lt;&gt;"",IF($A$5:$A$1325=$C$1325,ROW($A$5:$A$1325)-ROW($A$5)+1)),ROWS($D$1325:E1356))))</f>
        <v/>
      </c>
      <c r="F1356" s="76" t="str">
        <f t="array" ref="F1356">IF(ROWS($D$1325:F1356)&gt;COUNTIF($A$5:$A$1325,$C$1325),"",INDEX(D$5:D$1325,SMALL(IF($A$5:$A$1325&lt;&gt;"",IF($A$5:$A$1325=$C$1325,ROW($A$5:$A$1325)-ROW($A$5)+1)),ROWS($D$1325:F1356))))</f>
        <v/>
      </c>
      <c r="G1356" s="5" t="str">
        <f t="shared" si="268"/>
        <v/>
      </c>
      <c r="H1356" s="5" t="str">
        <f t="array" ref="H1356">IF(E1356="","",SUMIF($G$5:$G$1262,$E1356,$F$5:$F$1262))</f>
        <v/>
      </c>
      <c r="I1356" s="91">
        <f t="array" ref="I1356">IF(ورقة1!G1356=0,ورقة1!D1356,)</f>
        <v>0</v>
      </c>
      <c r="J1356" s="91" t="b">
        <f>IF(ورقة1!G1356=0,ورقة1!E1356)</f>
        <v>0</v>
      </c>
      <c r="K1356" s="91" t="b">
        <f>IF(ورقة1!G1356=0,ورقة1!F1356)</f>
        <v>0</v>
      </c>
      <c r="L1356" s="92"/>
      <c r="M1356" s="92">
        <f t="array" ref="M1356">IF(J1356="","",SUMIF($G$5:$G$1262,$J1356,$F$5:$F$1262))</f>
        <v>0</v>
      </c>
    </row>
    <row r="1357" spans="3:13" ht="15.75" thickBot="1" x14ac:dyDescent="0.25">
      <c r="C1357" s="75"/>
      <c r="D1357" s="76" t="str">
        <f t="array" ref="D1357">IF(ROWS($D$1325:D1357)&gt;COUNTIF($A$5:$A$1325,$C$1325),"",INDEX(B$5:B$1325,SMALL(IF($A$5:$A$1325&lt;&gt;"",IF($A$5:$A$1325=$C$1325,ROW($A$5:$A$1325)-ROW($A$5)+1)),ROWS($D$1325:D1357))))</f>
        <v/>
      </c>
      <c r="E1357" s="76" t="str">
        <f t="array" ref="E1357">IF(ROWS($D$1325:E1357)&gt;COUNTIF($A$5:$A$1325,$C$1325),"",INDEX(C$5:C$1325,SMALL(IF($A$5:$A$1325&lt;&gt;"",IF($A$5:$A$1325=$C$1325,ROW($A$5:$A$1325)-ROW($A$5)+1)),ROWS($D$1325:E1357))))</f>
        <v/>
      </c>
      <c r="F1357" s="76" t="str">
        <f t="array" ref="F1357">IF(ROWS($D$1325:F1357)&gt;COUNTIF($A$5:$A$1325,$C$1325),"",INDEX(D$5:D$1325,SMALL(IF($A$5:$A$1325&lt;&gt;"",IF($A$5:$A$1325=$C$1325,ROW($A$5:$A$1325)-ROW($A$5)+1)),ROWS($D$1325:F1357))))</f>
        <v/>
      </c>
      <c r="G1357" s="5" t="str">
        <f t="shared" si="268"/>
        <v/>
      </c>
      <c r="H1357" s="5" t="str">
        <f t="array" ref="H1357">IF(E1357="","",SUMIF($G$5:$G$1262,$E1357,$F$5:$F$1262))</f>
        <v/>
      </c>
      <c r="I1357" s="91">
        <f t="array" ref="I1357">IF(ورقة1!G1357=0,ورقة1!D1357,)</f>
        <v>0</v>
      </c>
      <c r="J1357" s="91" t="b">
        <f>IF(ورقة1!G1357=0,ورقة1!E1357)</f>
        <v>0</v>
      </c>
      <c r="K1357" s="91" t="b">
        <f>IF(ورقة1!G1357=0,ورقة1!F1357)</f>
        <v>0</v>
      </c>
      <c r="L1357" s="92"/>
      <c r="M1357" s="92">
        <f t="array" ref="M1357">IF(J1357="","",SUMIF($G$5:$G$1262,$J1357,$F$5:$F$1262))</f>
        <v>0</v>
      </c>
    </row>
    <row r="1358" spans="3:13" ht="15.75" thickBot="1" x14ac:dyDescent="0.25">
      <c r="C1358" s="75"/>
      <c r="D1358" s="76" t="str">
        <f t="array" ref="D1358">IF(ROWS($D$1325:D1358)&gt;COUNTIF($A$5:$A$1325,$C$1325),"",INDEX(B$5:B$1325,SMALL(IF($A$5:$A$1325&lt;&gt;"",IF($A$5:$A$1325=$C$1325,ROW($A$5:$A$1325)-ROW($A$5)+1)),ROWS($D$1325:D1358))))</f>
        <v/>
      </c>
      <c r="E1358" s="76" t="str">
        <f t="array" ref="E1358">IF(ROWS($D$1325:E1358)&gt;COUNTIF($A$5:$A$1325,$C$1325),"",INDEX(C$5:C$1325,SMALL(IF($A$5:$A$1325&lt;&gt;"",IF($A$5:$A$1325=$C$1325,ROW($A$5:$A$1325)-ROW($A$5)+1)),ROWS($D$1325:E1358))))</f>
        <v/>
      </c>
      <c r="F1358" s="76" t="str">
        <f t="array" ref="F1358">IF(ROWS($D$1325:F1358)&gt;COUNTIF($A$5:$A$1325,$C$1325),"",INDEX(D$5:D$1325,SMALL(IF($A$5:$A$1325&lt;&gt;"",IF($A$5:$A$1325=$C$1325,ROW($A$5:$A$1325)-ROW($A$5)+1)),ROWS($D$1325:F1358))))</f>
        <v/>
      </c>
      <c r="G1358" s="5" t="str">
        <f t="shared" si="268"/>
        <v/>
      </c>
      <c r="H1358" s="5" t="str">
        <f t="array" ref="H1358">IF(E1358="","",SUMIF($G$5:$G$1262,$E1358,$F$5:$F$1262))</f>
        <v/>
      </c>
      <c r="I1358" s="91">
        <f t="array" ref="I1358">IF(ورقة1!G1358=0,ورقة1!D1358,)</f>
        <v>0</v>
      </c>
      <c r="J1358" s="91" t="b">
        <f>IF(ورقة1!G1358=0,ورقة1!E1358)</f>
        <v>0</v>
      </c>
      <c r="K1358" s="91" t="b">
        <f>IF(ورقة1!G1358=0,ورقة1!F1358)</f>
        <v>0</v>
      </c>
      <c r="L1358" s="92"/>
      <c r="M1358" s="92">
        <f t="array" ref="M1358">IF(J1358="","",SUMIF($G$5:$G$1262,$J1358,$F$5:$F$1262))</f>
        <v>0</v>
      </c>
    </row>
    <row r="1359" spans="3:13" ht="15.75" thickBot="1" x14ac:dyDescent="0.25">
      <c r="C1359" s="75"/>
      <c r="D1359" s="76" t="str">
        <f t="array" ref="D1359">IF(ROWS($D$1325:D1359)&gt;COUNTIF($A$5:$A$1325,$C$1325),"",INDEX(B$5:B$1325,SMALL(IF($A$5:$A$1325&lt;&gt;"",IF($A$5:$A$1325=$C$1325,ROW($A$5:$A$1325)-ROW($A$5)+1)),ROWS($D$1325:D1359))))</f>
        <v/>
      </c>
      <c r="E1359" s="76" t="str">
        <f t="array" ref="E1359">IF(ROWS($D$1325:E1359)&gt;COUNTIF($A$5:$A$1325,$C$1325),"",INDEX(C$5:C$1325,SMALL(IF($A$5:$A$1325&lt;&gt;"",IF($A$5:$A$1325=$C$1325,ROW($A$5:$A$1325)-ROW($A$5)+1)),ROWS($D$1325:E1359))))</f>
        <v/>
      </c>
      <c r="F1359" s="76" t="str">
        <f t="array" ref="F1359">IF(ROWS($D$1325:F1359)&gt;COUNTIF($A$5:$A$1325,$C$1325),"",INDEX(D$5:D$1325,SMALL(IF($A$5:$A$1325&lt;&gt;"",IF($A$5:$A$1325=$C$1325,ROW($A$5:$A$1325)-ROW($A$5)+1)),ROWS($D$1325:F1359))))</f>
        <v/>
      </c>
      <c r="G1359" s="5" t="str">
        <f t="shared" si="268"/>
        <v/>
      </c>
      <c r="H1359" s="5" t="str">
        <f t="array" ref="H1359">IF(E1359="","",SUMIF($G$5:$G$1262,$E1359,$F$5:$F$1262))</f>
        <v/>
      </c>
      <c r="I1359" s="91">
        <f t="array" ref="I1359">IF(ورقة1!G1359=0,ورقة1!D1359,)</f>
        <v>0</v>
      </c>
      <c r="J1359" s="91" t="b">
        <f>IF(ورقة1!G1359=0,ورقة1!E1359)</f>
        <v>0</v>
      </c>
      <c r="K1359" s="91" t="b">
        <f>IF(ورقة1!G1359=0,ورقة1!F1359)</f>
        <v>0</v>
      </c>
      <c r="L1359" s="92"/>
      <c r="M1359" s="92">
        <f t="array" ref="M1359">IF(J1359="","",SUMIF($G$5:$G$1262,$J1359,$F$5:$F$1262))</f>
        <v>0</v>
      </c>
    </row>
    <row r="1360" spans="3:13" ht="15.75" thickBot="1" x14ac:dyDescent="0.25">
      <c r="C1360" s="75"/>
      <c r="D1360" s="76" t="str">
        <f t="array" ref="D1360">IF(ROWS($D$1325:D1360)&gt;COUNTIF($A$5:$A$1325,$C$1325),"",INDEX(B$5:B$1325,SMALL(IF($A$5:$A$1325&lt;&gt;"",IF($A$5:$A$1325=$C$1325,ROW($A$5:$A$1325)-ROW($A$5)+1)),ROWS($D$1325:D1360))))</f>
        <v/>
      </c>
      <c r="E1360" s="76" t="str">
        <f t="array" ref="E1360">IF(ROWS($D$1325:E1360)&gt;COUNTIF($A$5:$A$1325,$C$1325),"",INDEX(C$5:C$1325,SMALL(IF($A$5:$A$1325&lt;&gt;"",IF($A$5:$A$1325=$C$1325,ROW($A$5:$A$1325)-ROW($A$5)+1)),ROWS($D$1325:E1360))))</f>
        <v/>
      </c>
      <c r="F1360" s="76" t="str">
        <f t="array" ref="F1360">IF(ROWS($D$1325:F1360)&gt;COUNTIF($A$5:$A$1325,$C$1325),"",INDEX(D$5:D$1325,SMALL(IF($A$5:$A$1325&lt;&gt;"",IF($A$5:$A$1325=$C$1325,ROW($A$5:$A$1325)-ROW($A$5)+1)),ROWS($D$1325:F1360))))</f>
        <v/>
      </c>
      <c r="G1360" s="5" t="str">
        <f t="shared" si="268"/>
        <v/>
      </c>
      <c r="H1360" s="5" t="str">
        <f t="array" ref="H1360">IF(E1360="","",SUMIF($G$5:$G$1262,$E1360,$F$5:$F$1262))</f>
        <v/>
      </c>
      <c r="I1360" s="91">
        <f t="array" ref="I1360">IF(ورقة1!G1360=0,ورقة1!D1360,)</f>
        <v>0</v>
      </c>
      <c r="J1360" s="91" t="b">
        <f>IF(ورقة1!G1360=0,ورقة1!E1360)</f>
        <v>0</v>
      </c>
      <c r="K1360" s="91" t="b">
        <f>IF(ورقة1!G1360=0,ورقة1!F1360)</f>
        <v>0</v>
      </c>
      <c r="L1360" s="92"/>
      <c r="M1360" s="92">
        <f t="array" ref="M1360">IF(J1360="","",SUMIF($G$5:$G$1262,$J1360,$F$5:$F$1262))</f>
        <v>0</v>
      </c>
    </row>
    <row r="1361" spans="3:14" ht="15.75" thickBot="1" x14ac:dyDescent="0.25">
      <c r="C1361" s="75"/>
      <c r="D1361" s="76" t="str">
        <f t="array" ref="D1361">IF(ROWS($D$1325:D1361)&gt;COUNTIF($A$5:$A$1325,$C$1325),"",INDEX(B$5:B$1325,SMALL(IF($A$5:$A$1325&lt;&gt;"",IF($A$5:$A$1325=$C$1325,ROW($A$5:$A$1325)-ROW($A$5)+1)),ROWS($D$1325:D1361))))</f>
        <v/>
      </c>
      <c r="E1361" s="76" t="str">
        <f t="array" ref="E1361">IF(ROWS($D$1325:E1361)&gt;COUNTIF($A$5:$A$1325,$C$1325),"",INDEX(C$5:C$1325,SMALL(IF($A$5:$A$1325&lt;&gt;"",IF($A$5:$A$1325=$C$1325,ROW($A$5:$A$1325)-ROW($A$5)+1)),ROWS($D$1325:E1361))))</f>
        <v/>
      </c>
      <c r="F1361" s="76" t="str">
        <f t="array" ref="F1361">IF(ROWS($D$1325:F1361)&gt;COUNTIF($A$5:$A$1325,$C$1325),"",INDEX(D$5:D$1325,SMALL(IF($A$5:$A$1325&lt;&gt;"",IF($A$5:$A$1325=$C$1325,ROW($A$5:$A$1325)-ROW($A$5)+1)),ROWS($D$1325:F1361))))</f>
        <v/>
      </c>
      <c r="G1361" s="5" t="str">
        <f t="shared" si="268"/>
        <v/>
      </c>
      <c r="H1361" s="5" t="str">
        <f t="array" ref="H1361">IF(E1361="","",SUMIF($G$5:$G$1262,$E1361,$F$5:$F$1262))</f>
        <v/>
      </c>
      <c r="I1361" s="91">
        <f t="array" ref="I1361">IF(ورقة1!G1361=0,ورقة1!D1361,)</f>
        <v>220</v>
      </c>
      <c r="J1361" s="91">
        <f>IF(ورقة1!G1361=0,ورقة1!E1361)</f>
        <v>40416</v>
      </c>
      <c r="K1361" s="91" t="str">
        <f>IF(ورقة1!G1361=0,ورقة1!F1361)</f>
        <v>M.mp</v>
      </c>
      <c r="L1361" s="92"/>
      <c r="M1361" s="92">
        <f t="array" ref="M1361">IF(J1361="","",SUMIF($G$5:$G$1262,$J1361,$F$5:$F$1262))</f>
        <v>0</v>
      </c>
    </row>
    <row r="1362" spans="3:14" ht="15.75" thickBot="1" x14ac:dyDescent="0.25">
      <c r="C1362" s="75"/>
      <c r="D1362" s="76" t="str">
        <f t="array" ref="D1362">IF(ROWS($D$1325:D1362)&gt;COUNTIF($A$5:$A$1325,$C$1325),"",INDEX(B$5:B$1325,SMALL(IF($A$5:$A$1325&lt;&gt;"",IF($A$5:$A$1325=$C$1325,ROW($A$5:$A$1325)-ROW($A$5)+1)),ROWS($D$1325:D1362))))</f>
        <v/>
      </c>
      <c r="E1362" s="76" t="str">
        <f t="array" ref="E1362">IF(ROWS($D$1325:E1362)&gt;COUNTIF($A$5:$A$1325,$C$1325),"",INDEX(C$5:C$1325,SMALL(IF($A$5:$A$1325&lt;&gt;"",IF($A$5:$A$1325=$C$1325,ROW($A$5:$A$1325)-ROW($A$5)+1)),ROWS($D$1325:E1362))))</f>
        <v/>
      </c>
      <c r="F1362" s="76" t="str">
        <f t="array" ref="F1362">IF(ROWS($D$1325:F1362)&gt;COUNTIF($A$5:$A$1325,$C$1325),"",INDEX(D$5:D$1325,SMALL(IF($A$5:$A$1325&lt;&gt;"",IF($A$5:$A$1325=$C$1325,ROW($A$5:$A$1325)-ROW($A$5)+1)),ROWS($D$1325:F1362))))</f>
        <v/>
      </c>
      <c r="G1362" s="5" t="str">
        <f t="shared" si="268"/>
        <v/>
      </c>
      <c r="H1362" s="5" t="str">
        <f t="array" ref="H1362">IF(E1362="","",SUMIF($G$5:$G$1262,$E1362,$F$5:$F$1262))</f>
        <v/>
      </c>
      <c r="I1362" s="91">
        <f t="array" ref="I1362">IF(ورقة1!G1362=0,ورقة1!D1362,)</f>
        <v>0</v>
      </c>
      <c r="J1362" s="91" t="b">
        <f>IF(ورقة1!G1362=0,ورقة1!E1362)</f>
        <v>0</v>
      </c>
      <c r="K1362" s="91" t="b">
        <f>IF(ورقة1!G1362=0,ورقة1!F1362)</f>
        <v>0</v>
      </c>
      <c r="L1362" s="92"/>
      <c r="M1362" s="92">
        <f t="array" ref="M1362">IF(J1362="","",SUMIF($G$5:$G$1262,$J1362,$F$5:$F$1262))</f>
        <v>0</v>
      </c>
    </row>
    <row r="1363" spans="3:14" ht="15.75" thickBot="1" x14ac:dyDescent="0.25">
      <c r="C1363" s="75"/>
      <c r="D1363" s="76" t="str">
        <f t="array" ref="D1363">IF(ROWS($D$1325:D1363)&gt;COUNTIF($A$5:$A$1325,$C$1325),"",INDEX(B$5:B$1325,SMALL(IF($A$5:$A$1325&lt;&gt;"",IF($A$5:$A$1325=$C$1325,ROW($A$5:$A$1325)-ROW($A$5)+1)),ROWS($D$1325:D1363))))</f>
        <v/>
      </c>
      <c r="E1363" s="76" t="str">
        <f t="array" ref="E1363">IF(ROWS($D$1325:E1363)&gt;COUNTIF($A$5:$A$1325,$C$1325),"",INDEX(C$5:C$1325,SMALL(IF($A$5:$A$1325&lt;&gt;"",IF($A$5:$A$1325=$C$1325,ROW($A$5:$A$1325)-ROW($A$5)+1)),ROWS($D$1325:E1363))))</f>
        <v/>
      </c>
      <c r="F1363" s="76" t="str">
        <f t="array" ref="F1363">IF(ROWS($D$1325:F1363)&gt;COUNTIF($A$5:$A$1325,$C$1325),"",INDEX(D$5:D$1325,SMALL(IF($A$5:$A$1325&lt;&gt;"",IF($A$5:$A$1325=$C$1325,ROW($A$5:$A$1325)-ROW($A$5)+1)),ROWS($D$1325:F1363))))</f>
        <v/>
      </c>
      <c r="G1363" s="5" t="str">
        <f t="shared" si="268"/>
        <v/>
      </c>
      <c r="H1363" s="5" t="str">
        <f t="array" ref="H1363">IF(E1363="","",SUMIF($G$5:$G$1262,$E1363,$F$5:$F$1262))</f>
        <v/>
      </c>
      <c r="I1363" s="91">
        <f t="array" ref="I1363">IF(ورقة1!G1363=0,ورقة1!D1363,)</f>
        <v>0</v>
      </c>
      <c r="J1363" s="91" t="b">
        <f>IF(ورقة1!G1363=0,ورقة1!E1363)</f>
        <v>0</v>
      </c>
      <c r="K1363" s="91" t="b">
        <f>IF(ورقة1!G1363=0,ورقة1!F1363)</f>
        <v>0</v>
      </c>
      <c r="L1363" s="92" t="str">
        <f t="shared" ref="L1363:L1364" si="269">IF($E1363="","",IF(AND($D1363&gt;$H1363,$H1363&lt;&gt;0),"سداد جزئى",IF($D1363=$H1363,"سداد كلى",0)))</f>
        <v/>
      </c>
      <c r="M1363" s="92">
        <f t="array" ref="M1363">IF(J1363="","",SUMIF($G$5:$G$1262,$J1363,$F$5:$F$1262))</f>
        <v>0</v>
      </c>
    </row>
    <row r="1364" spans="3:14" ht="15.75" thickBot="1" x14ac:dyDescent="0.25">
      <c r="C1364" s="75"/>
      <c r="D1364" s="76" t="str">
        <f t="array" ref="D1364">IF(ROWS($D$1325:D1364)&gt;COUNTIF($A$5:$A$1325,$C$1325),"",INDEX(B$5:B$1325,SMALL(IF($A$5:$A$1325&lt;&gt;"",IF($A$5:$A$1325=$C$1325,ROW($A$5:$A$1325)-ROW($A$5)+1)),ROWS($D$1325:D1364))))</f>
        <v/>
      </c>
      <c r="E1364" s="76" t="str">
        <f t="array" ref="E1364">IF(ROWS($D$1325:E1364)&gt;COUNTIF($A$5:$A$1325,$C$1325),"",INDEX(C$5:C$1325,SMALL(IF($A$5:$A$1325&lt;&gt;"",IF($A$5:$A$1325=$C$1325,ROW($A$5:$A$1325)-ROW($A$5)+1)),ROWS($D$1325:E1364))))</f>
        <v/>
      </c>
      <c r="F1364" s="76" t="str">
        <f t="array" ref="F1364">IF(ROWS($D$1325:F1364)&gt;COUNTIF($A$5:$A$1325,$C$1325),"",INDEX(D$5:D$1325,SMALL(IF($A$5:$A$1325&lt;&gt;"",IF($A$5:$A$1325=$C$1325,ROW($A$5:$A$1325)-ROW($A$5)+1)),ROWS($D$1325:F1364))))</f>
        <v/>
      </c>
      <c r="G1364" s="5" t="str">
        <f t="shared" si="268"/>
        <v/>
      </c>
      <c r="H1364" s="5" t="str">
        <f t="array" ref="H1364">IF(E1364="","",SUMIF($G$5:$G$1262,$E1364,$F$5:$F$1262))</f>
        <v/>
      </c>
      <c r="I1364" s="91">
        <f t="array" ref="I1364">IF(ورقة1!G1364=0,ورقة1!D1364,)</f>
        <v>0</v>
      </c>
      <c r="J1364" s="91" t="b">
        <f>IF(ورقة1!G1364=0,ورقة1!E1364)</f>
        <v>0</v>
      </c>
      <c r="K1364" s="91" t="b">
        <f>IF(ورقة1!G1364=0,ورقة1!F1364)</f>
        <v>0</v>
      </c>
      <c r="L1364" s="92" t="str">
        <f t="shared" si="269"/>
        <v/>
      </c>
      <c r="M1364" s="92">
        <f t="array" ref="M1364">IF(J1364="","",SUMIF($G$5:$G$1262,$J1364,$F$5:$F$1262))</f>
        <v>0</v>
      </c>
    </row>
    <row r="1365" spans="3:14" x14ac:dyDescent="0.2">
      <c r="C1365" s="75"/>
      <c r="D1365" s="76" t="str">
        <f t="array" ref="D1365">IF(ROWS($D$1325:D1365)&gt;COUNTIF($A$5:$A$1325,$C$1325),"",INDEX(B$5:B$1325,SMALL(IF($A$5:$A$1325&lt;&gt;"",IF($A$5:$A$1325=$C$1325,ROW($A$5:$A$1325)-ROW($A$5)+1)),ROWS($D$1325:D1365))))</f>
        <v/>
      </c>
      <c r="E1365" s="76" t="str">
        <f t="array" ref="E1365">IF(ROWS($D$1325:E1365)&gt;COUNTIF($A$5:$A$1325,$C$1325),"",INDEX(C$5:C$1325,SMALL(IF($A$5:$A$1325&lt;&gt;"",IF($A$5:$A$1325=$C$1325,ROW($A$5:$A$1325)-ROW($A$5)+1)),ROWS($D$1325:E1365))))</f>
        <v/>
      </c>
      <c r="F1365" s="76" t="str">
        <f t="array" ref="F1365">IF(ROWS($D$1325:F1365)&gt;COUNTIF($A$5:$A$1325,$C$1325),"",INDEX(D$5:D$1325,SMALL(IF($A$5:$A$1325&lt;&gt;"",IF($A$5:$A$1325=$C$1325,ROW($A$5:$A$1325)-ROW($A$5)+1)),ROWS($D$1325:F1365))))</f>
        <v/>
      </c>
      <c r="G1365" s="5" t="str">
        <f t="shared" si="268"/>
        <v/>
      </c>
      <c r="H1365" s="5" t="str">
        <f t="array" ref="H1365">IF(E1365="","",SUMIF($G$5:$G$1262,$E1365,$F$5:$F$1262))</f>
        <v/>
      </c>
      <c r="I1365" s="91"/>
      <c r="J1365" s="91"/>
      <c r="K1365" s="91"/>
      <c r="L1365" s="91"/>
      <c r="M1365" s="91"/>
    </row>
    <row r="1368" spans="3:14" ht="15" customHeight="1" x14ac:dyDescent="0.2">
      <c r="F1368" s="124" t="s">
        <v>185</v>
      </c>
      <c r="G1368" s="124"/>
      <c r="H1368" s="124"/>
      <c r="I1368" s="124"/>
      <c r="J1368" s="124"/>
      <c r="K1368" s="124"/>
      <c r="L1368" s="124"/>
      <c r="M1368" s="124"/>
      <c r="N1368" s="124"/>
    </row>
    <row r="1369" spans="3:14" x14ac:dyDescent="0.2">
      <c r="F1369" s="124"/>
      <c r="G1369" s="124"/>
      <c r="H1369" s="124"/>
      <c r="I1369" s="124"/>
      <c r="J1369" s="124"/>
      <c r="K1369" s="124"/>
      <c r="L1369" s="124"/>
      <c r="M1369" s="124"/>
      <c r="N1369" s="124"/>
    </row>
    <row r="1370" spans="3:14" x14ac:dyDescent="0.2">
      <c r="F1370" s="124"/>
      <c r="G1370" s="124"/>
      <c r="H1370" s="124"/>
      <c r="I1370" s="124"/>
      <c r="J1370" s="124"/>
      <c r="K1370" s="124"/>
      <c r="L1370" s="124"/>
      <c r="M1370" s="124"/>
      <c r="N1370" s="124"/>
    </row>
    <row r="1371" spans="3:14" x14ac:dyDescent="0.2">
      <c r="F1371" s="124"/>
      <c r="G1371" s="124"/>
      <c r="H1371" s="124"/>
      <c r="I1371" s="124"/>
      <c r="J1371" s="124"/>
      <c r="K1371" s="124"/>
      <c r="L1371" s="124"/>
      <c r="M1371" s="124"/>
      <c r="N1371" s="124"/>
    </row>
    <row r="1372" spans="3:14" x14ac:dyDescent="0.2">
      <c r="F1372" s="124"/>
      <c r="G1372" s="124"/>
      <c r="H1372" s="124"/>
      <c r="I1372" s="124"/>
      <c r="J1372" s="124"/>
      <c r="K1372" s="124"/>
      <c r="L1372" s="124"/>
      <c r="M1372" s="124"/>
      <c r="N1372" s="124"/>
    </row>
    <row r="1373" spans="3:14" x14ac:dyDescent="0.2">
      <c r="F1373" s="124"/>
      <c r="G1373" s="124"/>
      <c r="H1373" s="124"/>
      <c r="I1373" s="124"/>
      <c r="J1373" s="124"/>
      <c r="K1373" s="124"/>
      <c r="L1373" s="124"/>
      <c r="M1373" s="124"/>
      <c r="N1373" s="124"/>
    </row>
    <row r="1374" spans="3:14" x14ac:dyDescent="0.2">
      <c r="F1374" s="124"/>
      <c r="G1374" s="124"/>
      <c r="H1374" s="124"/>
      <c r="I1374" s="124"/>
      <c r="J1374" s="124"/>
      <c r="K1374" s="124"/>
      <c r="L1374" s="124"/>
      <c r="M1374" s="124"/>
      <c r="N1374" s="124"/>
    </row>
    <row r="1375" spans="3:14" x14ac:dyDescent="0.2">
      <c r="F1375" s="124"/>
      <c r="G1375" s="124"/>
      <c r="H1375" s="124"/>
      <c r="I1375" s="124"/>
      <c r="J1375" s="124"/>
      <c r="K1375" s="124"/>
      <c r="L1375" s="124"/>
      <c r="M1375" s="124"/>
      <c r="N1375" s="124"/>
    </row>
    <row r="1376" spans="3:14" x14ac:dyDescent="0.2">
      <c r="F1376" s="124"/>
      <c r="G1376" s="124"/>
      <c r="H1376" s="124"/>
      <c r="I1376" s="124"/>
      <c r="J1376" s="124"/>
      <c r="K1376" s="124"/>
      <c r="L1376" s="124"/>
      <c r="M1376" s="124"/>
      <c r="N1376" s="124"/>
    </row>
    <row r="1377" spans="6:14" x14ac:dyDescent="0.2">
      <c r="F1377" s="124"/>
      <c r="G1377" s="124"/>
      <c r="H1377" s="124"/>
      <c r="I1377" s="124"/>
      <c r="J1377" s="124"/>
      <c r="K1377" s="124"/>
      <c r="L1377" s="124"/>
      <c r="M1377" s="124"/>
      <c r="N1377" s="124"/>
    </row>
    <row r="1378" spans="6:14" x14ac:dyDescent="0.2">
      <c r="F1378" s="124"/>
      <c r="G1378" s="124"/>
      <c r="H1378" s="124"/>
      <c r="I1378" s="124"/>
      <c r="J1378" s="124"/>
      <c r="K1378" s="124"/>
      <c r="L1378" s="124"/>
      <c r="M1378" s="124"/>
      <c r="N1378" s="124"/>
    </row>
  </sheetData>
  <mergeCells count="190">
    <mergeCell ref="F1368:N1378"/>
    <mergeCell ref="H42:I42"/>
    <mergeCell ref="B53:C53"/>
    <mergeCell ref="D53:E53"/>
    <mergeCell ref="F53:G53"/>
    <mergeCell ref="H53:I53"/>
    <mergeCell ref="J53:J54"/>
    <mergeCell ref="B4:C4"/>
    <mergeCell ref="D4:E4"/>
    <mergeCell ref="F4:G4"/>
    <mergeCell ref="H4:I4"/>
    <mergeCell ref="J4:J5"/>
    <mergeCell ref="B39:B40"/>
    <mergeCell ref="J102:J103"/>
    <mergeCell ref="B137:B138"/>
    <mergeCell ref="H140:I140"/>
    <mergeCell ref="B151:C151"/>
    <mergeCell ref="D151:E151"/>
    <mergeCell ref="F151:G151"/>
    <mergeCell ref="H151:I151"/>
    <mergeCell ref="J151:J152"/>
    <mergeCell ref="B88:B89"/>
    <mergeCell ref="H91:I91"/>
    <mergeCell ref="B102:C102"/>
    <mergeCell ref="D102:E102"/>
    <mergeCell ref="F102:G102"/>
    <mergeCell ref="H102:I102"/>
    <mergeCell ref="J200:J201"/>
    <mergeCell ref="B235:B236"/>
    <mergeCell ref="H238:I238"/>
    <mergeCell ref="B249:C249"/>
    <mergeCell ref="D249:E249"/>
    <mergeCell ref="F249:G249"/>
    <mergeCell ref="H249:I249"/>
    <mergeCell ref="J249:J250"/>
    <mergeCell ref="B186:B187"/>
    <mergeCell ref="H189:I189"/>
    <mergeCell ref="B200:C200"/>
    <mergeCell ref="D200:E200"/>
    <mergeCell ref="F200:G200"/>
    <mergeCell ref="H200:I200"/>
    <mergeCell ref="J298:J299"/>
    <mergeCell ref="B333:B334"/>
    <mergeCell ref="H336:I336"/>
    <mergeCell ref="B347:C347"/>
    <mergeCell ref="D347:E347"/>
    <mergeCell ref="F347:G347"/>
    <mergeCell ref="H347:I347"/>
    <mergeCell ref="J347:J348"/>
    <mergeCell ref="B284:B285"/>
    <mergeCell ref="H287:I287"/>
    <mergeCell ref="B298:C298"/>
    <mergeCell ref="D298:E298"/>
    <mergeCell ref="F298:G298"/>
    <mergeCell ref="H298:I298"/>
    <mergeCell ref="J396:J397"/>
    <mergeCell ref="B431:B432"/>
    <mergeCell ref="H434:I434"/>
    <mergeCell ref="B445:C445"/>
    <mergeCell ref="D445:E445"/>
    <mergeCell ref="F445:G445"/>
    <mergeCell ref="H445:I445"/>
    <mergeCell ref="J445:J446"/>
    <mergeCell ref="B382:B383"/>
    <mergeCell ref="H385:I385"/>
    <mergeCell ref="B396:C396"/>
    <mergeCell ref="D396:E396"/>
    <mergeCell ref="F396:G396"/>
    <mergeCell ref="H396:I396"/>
    <mergeCell ref="J494:J495"/>
    <mergeCell ref="B529:B530"/>
    <mergeCell ref="H532:I532"/>
    <mergeCell ref="B543:C543"/>
    <mergeCell ref="D543:E543"/>
    <mergeCell ref="F543:G543"/>
    <mergeCell ref="H543:I543"/>
    <mergeCell ref="J543:J544"/>
    <mergeCell ref="B480:B481"/>
    <mergeCell ref="H483:I483"/>
    <mergeCell ref="B494:C494"/>
    <mergeCell ref="D494:E494"/>
    <mergeCell ref="F494:G494"/>
    <mergeCell ref="H494:I494"/>
    <mergeCell ref="J592:J593"/>
    <mergeCell ref="B627:B628"/>
    <mergeCell ref="H630:I630"/>
    <mergeCell ref="B641:C641"/>
    <mergeCell ref="D641:E641"/>
    <mergeCell ref="F641:G641"/>
    <mergeCell ref="H641:I641"/>
    <mergeCell ref="J641:J642"/>
    <mergeCell ref="B578:B579"/>
    <mergeCell ref="H581:I581"/>
    <mergeCell ref="B592:C592"/>
    <mergeCell ref="D592:E592"/>
    <mergeCell ref="F592:G592"/>
    <mergeCell ref="H592:I592"/>
    <mergeCell ref="J690:J691"/>
    <mergeCell ref="B725:B726"/>
    <mergeCell ref="H728:I728"/>
    <mergeCell ref="B739:C739"/>
    <mergeCell ref="D739:E739"/>
    <mergeCell ref="F739:G739"/>
    <mergeCell ref="H739:I739"/>
    <mergeCell ref="J739:J740"/>
    <mergeCell ref="B676:B677"/>
    <mergeCell ref="H679:I679"/>
    <mergeCell ref="B690:C690"/>
    <mergeCell ref="D690:E690"/>
    <mergeCell ref="F690:G690"/>
    <mergeCell ref="H690:I690"/>
    <mergeCell ref="J788:J789"/>
    <mergeCell ref="B823:B824"/>
    <mergeCell ref="H826:I826"/>
    <mergeCell ref="B837:C837"/>
    <mergeCell ref="D837:E837"/>
    <mergeCell ref="F837:G837"/>
    <mergeCell ref="H837:I837"/>
    <mergeCell ref="J837:J838"/>
    <mergeCell ref="B774:B775"/>
    <mergeCell ref="H777:I777"/>
    <mergeCell ref="B788:C788"/>
    <mergeCell ref="D788:E788"/>
    <mergeCell ref="F788:G788"/>
    <mergeCell ref="H788:I788"/>
    <mergeCell ref="J886:J887"/>
    <mergeCell ref="B921:B922"/>
    <mergeCell ref="H924:I924"/>
    <mergeCell ref="B935:C935"/>
    <mergeCell ref="D935:E935"/>
    <mergeCell ref="F935:G935"/>
    <mergeCell ref="H935:I935"/>
    <mergeCell ref="J935:J936"/>
    <mergeCell ref="B872:B873"/>
    <mergeCell ref="H875:I875"/>
    <mergeCell ref="B886:C886"/>
    <mergeCell ref="D886:E886"/>
    <mergeCell ref="F886:G886"/>
    <mergeCell ref="H886:I886"/>
    <mergeCell ref="J984:J985"/>
    <mergeCell ref="B1019:B1020"/>
    <mergeCell ref="H1022:I1022"/>
    <mergeCell ref="B1033:C1033"/>
    <mergeCell ref="D1033:E1033"/>
    <mergeCell ref="F1033:G1033"/>
    <mergeCell ref="H1033:I1033"/>
    <mergeCell ref="J1033:J1034"/>
    <mergeCell ref="B970:B971"/>
    <mergeCell ref="H973:I973"/>
    <mergeCell ref="B984:C984"/>
    <mergeCell ref="D984:E984"/>
    <mergeCell ref="F984:G984"/>
    <mergeCell ref="H984:I984"/>
    <mergeCell ref="J1082:J1083"/>
    <mergeCell ref="B1117:B1118"/>
    <mergeCell ref="H1120:I1120"/>
    <mergeCell ref="B1131:C1131"/>
    <mergeCell ref="D1131:E1131"/>
    <mergeCell ref="F1131:G1131"/>
    <mergeCell ref="H1131:I1131"/>
    <mergeCell ref="J1131:J1132"/>
    <mergeCell ref="B1068:B1069"/>
    <mergeCell ref="H1071:I1071"/>
    <mergeCell ref="B1082:C1082"/>
    <mergeCell ref="D1082:E1082"/>
    <mergeCell ref="F1082:G1082"/>
    <mergeCell ref="H1082:I1082"/>
    <mergeCell ref="J1180:J1181"/>
    <mergeCell ref="B1215:B1216"/>
    <mergeCell ref="H1218:I1218"/>
    <mergeCell ref="B1229:C1229"/>
    <mergeCell ref="D1229:E1229"/>
    <mergeCell ref="F1229:G1229"/>
    <mergeCell ref="H1229:I1229"/>
    <mergeCell ref="J1229:J1230"/>
    <mergeCell ref="B1166:B1167"/>
    <mergeCell ref="H1169:I1169"/>
    <mergeCell ref="B1180:C1180"/>
    <mergeCell ref="D1180:E1180"/>
    <mergeCell ref="F1180:G1180"/>
    <mergeCell ref="H1180:I1180"/>
    <mergeCell ref="D1314:E1314"/>
    <mergeCell ref="D1323:H1323"/>
    <mergeCell ref="I1323:M1323"/>
    <mergeCell ref="B1264:B1265"/>
    <mergeCell ref="H1267:I1267"/>
    <mergeCell ref="D1309:E1309"/>
    <mergeCell ref="D1310:E1310"/>
    <mergeCell ref="D1312:E1312"/>
    <mergeCell ref="D1313:E1313"/>
  </mergeCells>
  <conditionalFormatting sqref="A1:A1048576">
    <cfRule type="containsText" dxfId="1" priority="2" operator="containsText" text="XXX">
      <formula>NOT(ISERROR(SEARCH("XXX",A1)))</formula>
    </cfRule>
  </conditionalFormatting>
  <conditionalFormatting sqref="B1:C1048576">
    <cfRule type="expression" dxfId="0" priority="1">
      <formula>(($A:$A)=("XXX"))</formula>
    </cfRule>
  </conditionalFormatting>
  <dataValidations count="4">
    <dataValidation type="list" allowBlank="1" showInputMessage="1" showErrorMessage="1" sqref="F1279:F1304">
      <formula1>$Q$48:$Q$50</formula1>
    </dataValidation>
    <dataValidation type="list" allowBlank="1" showInputMessage="1" showErrorMessage="1" sqref="J46 J95 J144 J193 J242 J291 J340 J389 J438 J487 J536 J585 J634 J683 J732 J781 J830 J879 J928 J977 J1026 J1075 J1124 J1173 J1222 J1271">
      <formula1>$Q$44:$Q$47</formula1>
    </dataValidation>
    <dataValidation type="list" allowBlank="1" showInputMessage="1" showErrorMessage="1" sqref="A6:A38 A55:A87 A104:A136 A153:A185 A202:A234 A251:A283 A300:A332 A349:A381 A398:A430 A447:A479 A496:A528 A545:A577 A594:A626 A643:A675 A692:A724 A741:A773 A790:A822 A839:A871 A888:A920 A937:A969 A986:A1018 A1035:A1067 A1084:A1116 A1133:A1165 A1182:A1214 A1231:A1263">
      <formula1>$O$6:$O$7</formula1>
    </dataValidation>
    <dataValidation type="list" allowBlank="1" showInputMessage="1" showErrorMessage="1" sqref="J2 J51 J100 J149 J198 J247 J296 J345 J394 J443 J492 J541 J590 J639 J688 J737 J786 J835 J884 J933 J982 J1031 J1080 J1129 J1178 J1227">
      <formula1>$P$4:$P$9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sony7</dc:creator>
  <cp:lastModifiedBy>sony7</cp:lastModifiedBy>
  <dcterms:created xsi:type="dcterms:W3CDTF">2021-02-19T12:47:53Z</dcterms:created>
  <dcterms:modified xsi:type="dcterms:W3CDTF">2021-02-26T10:20:40Z</dcterms:modified>
</cp:coreProperties>
</file>