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75" windowWidth="19320" windowHeight="7995"/>
  </bookViews>
  <sheets>
    <sheet name="1" sheetId="5" r:id="rId1"/>
    <sheet name="Sheet2" sheetId="2" state="hidden" r:id="rId2"/>
  </sheets>
  <definedNames>
    <definedName name="_xlnm.Print_Area" localSheetId="0">'1'!$A$1:$T$30</definedName>
  </definedNames>
  <calcPr calcId="124519"/>
</workbook>
</file>

<file path=xl/calcChain.xml><?xml version="1.0" encoding="utf-8"?>
<calcChain xmlns="http://schemas.openxmlformats.org/spreadsheetml/2006/main">
  <c r="N4" i="5"/>
  <c r="H5"/>
  <c r="H6"/>
  <c r="H7"/>
  <c r="H8"/>
  <c r="H9"/>
  <c r="H10"/>
  <c r="H11"/>
  <c r="H12"/>
  <c r="H13"/>
  <c r="H14"/>
  <c r="H15"/>
  <c r="H16"/>
  <c r="H17"/>
  <c r="H18"/>
  <c r="H19"/>
  <c r="H20"/>
  <c r="H21"/>
  <c r="H4"/>
  <c r="K5"/>
  <c r="K6"/>
  <c r="K7"/>
  <c r="K8"/>
  <c r="K9"/>
  <c r="K10"/>
  <c r="K11"/>
  <c r="K12"/>
  <c r="K13"/>
  <c r="K14"/>
  <c r="K15"/>
  <c r="K16"/>
  <c r="K17"/>
  <c r="K18"/>
  <c r="K19"/>
  <c r="K20"/>
  <c r="K21"/>
  <c r="K4"/>
  <c r="N5"/>
  <c r="N6"/>
  <c r="N7"/>
  <c r="N8"/>
  <c r="N9"/>
  <c r="N10"/>
  <c r="N11"/>
  <c r="N12"/>
  <c r="N13"/>
  <c r="N14"/>
  <c r="N15"/>
  <c r="N16"/>
  <c r="N17"/>
  <c r="N18"/>
  <c r="N19"/>
  <c r="N20"/>
  <c r="N21"/>
  <c r="H29"/>
  <c r="I22"/>
  <c r="G22"/>
  <c r="J22"/>
  <c r="M22"/>
  <c r="D4"/>
  <c r="E4" l="1"/>
  <c r="E20"/>
  <c r="E18"/>
  <c r="E16"/>
  <c r="E14"/>
  <c r="E12"/>
  <c r="E10"/>
  <c r="E8"/>
  <c r="E6"/>
  <c r="E21"/>
  <c r="E19"/>
  <c r="E17"/>
  <c r="E15"/>
  <c r="E13"/>
  <c r="E11"/>
  <c r="E9"/>
  <c r="E7"/>
  <c r="E5"/>
  <c r="F4"/>
  <c r="F5"/>
  <c r="O25"/>
  <c r="N25"/>
  <c r="M25"/>
  <c r="M27" s="1"/>
  <c r="L25"/>
  <c r="J25"/>
  <c r="J27" s="1"/>
  <c r="I25"/>
  <c r="H25"/>
  <c r="H27" s="1"/>
  <c r="G25"/>
  <c r="G27" s="1"/>
  <c r="C25"/>
  <c r="O22"/>
  <c r="L22"/>
  <c r="C22"/>
  <c r="F7"/>
  <c r="F6"/>
  <c r="D22"/>
  <c r="F22" l="1"/>
  <c r="K27"/>
  <c r="L27"/>
  <c r="E25"/>
  <c r="C27"/>
  <c r="I27"/>
  <c r="D25"/>
  <c r="F25"/>
  <c r="D27"/>
  <c r="N27"/>
  <c r="O27"/>
  <c r="Q30" l="1"/>
  <c r="S30"/>
  <c r="O30" s="1"/>
  <c r="E27"/>
  <c r="F27"/>
  <c r="O52" i="2"/>
  <c r="N52"/>
  <c r="L52"/>
  <c r="K52"/>
  <c r="I52"/>
  <c r="H52"/>
  <c r="C52"/>
  <c r="F51"/>
  <c r="E51"/>
  <c r="F50"/>
  <c r="E50"/>
  <c r="F49"/>
  <c r="E49"/>
  <c r="F48"/>
  <c r="F52" s="1"/>
  <c r="E48"/>
  <c r="E52" s="1"/>
  <c r="D48"/>
  <c r="D52" s="1"/>
  <c r="O47"/>
  <c r="N47"/>
  <c r="L47"/>
  <c r="K47"/>
  <c r="I47"/>
  <c r="H47"/>
  <c r="F47"/>
  <c r="E47"/>
  <c r="C47"/>
  <c r="F46"/>
  <c r="E46"/>
  <c r="F45"/>
  <c r="E45"/>
  <c r="F44"/>
  <c r="E44"/>
  <c r="F43"/>
  <c r="E43"/>
  <c r="D43"/>
  <c r="D47" s="1"/>
  <c r="O42"/>
  <c r="N42"/>
  <c r="L42"/>
  <c r="K42"/>
  <c r="I42"/>
  <c r="H42"/>
  <c r="F42"/>
  <c r="E42"/>
  <c r="C42"/>
  <c r="F41"/>
  <c r="E41"/>
  <c r="F40"/>
  <c r="E40"/>
  <c r="F39"/>
  <c r="E39"/>
  <c r="F38"/>
  <c r="E38"/>
  <c r="F37"/>
  <c r="E37"/>
  <c r="F36"/>
  <c r="E36"/>
  <c r="F35"/>
  <c r="E35"/>
  <c r="F34"/>
  <c r="E34"/>
  <c r="F33"/>
  <c r="E33"/>
  <c r="D33"/>
  <c r="D42" s="1"/>
  <c r="O32"/>
  <c r="N32"/>
  <c r="L32"/>
  <c r="K32"/>
  <c r="I32"/>
  <c r="H32"/>
  <c r="F32"/>
  <c r="E32"/>
  <c r="C32"/>
  <c r="F31"/>
  <c r="E31"/>
  <c r="F30"/>
  <c r="E30"/>
  <c r="F29"/>
  <c r="E29"/>
  <c r="D29"/>
  <c r="D32" s="1"/>
  <c r="O28"/>
  <c r="N28"/>
  <c r="L28"/>
  <c r="K28"/>
  <c r="I28"/>
  <c r="H28"/>
  <c r="F28"/>
  <c r="E28"/>
  <c r="C28"/>
  <c r="F27"/>
  <c r="E27"/>
  <c r="F26"/>
  <c r="E26"/>
  <c r="D26"/>
  <c r="D28" s="1"/>
  <c r="O24"/>
  <c r="N24"/>
  <c r="M24"/>
  <c r="L24"/>
  <c r="K24"/>
  <c r="J24"/>
  <c r="I24"/>
  <c r="H24"/>
  <c r="E24" s="1"/>
  <c r="G24"/>
  <c r="F24"/>
  <c r="D24"/>
  <c r="C24"/>
  <c r="O22"/>
  <c r="O25" s="1"/>
  <c r="N22"/>
  <c r="N25" s="1"/>
  <c r="L22"/>
  <c r="L25" s="1"/>
  <c r="L53" s="1"/>
  <c r="K22"/>
  <c r="K25" s="1"/>
  <c r="K53" s="1"/>
  <c r="I22"/>
  <c r="I25" s="1"/>
  <c r="I53" s="1"/>
  <c r="H22"/>
  <c r="H25" s="1"/>
  <c r="H53" s="1"/>
  <c r="C22"/>
  <c r="C25" s="1"/>
  <c r="C53" s="1"/>
  <c r="F21"/>
  <c r="E21"/>
  <c r="F20"/>
  <c r="E20"/>
  <c r="F19"/>
  <c r="E19"/>
  <c r="F18"/>
  <c r="E18"/>
  <c r="F17"/>
  <c r="E17"/>
  <c r="F16"/>
  <c r="E16"/>
  <c r="F15"/>
  <c r="E15"/>
  <c r="F14"/>
  <c r="E14"/>
  <c r="F13"/>
  <c r="E13"/>
  <c r="F12"/>
  <c r="E12"/>
  <c r="F11"/>
  <c r="E11"/>
  <c r="F10"/>
  <c r="E10"/>
  <c r="F9"/>
  <c r="E9"/>
  <c r="F8"/>
  <c r="E8"/>
  <c r="F7"/>
  <c r="E7"/>
  <c r="F6"/>
  <c r="E6"/>
  <c r="F5"/>
  <c r="E5"/>
  <c r="F4"/>
  <c r="F22" s="1"/>
  <c r="E4"/>
  <c r="E22" s="1"/>
  <c r="D4"/>
  <c r="D22" s="1"/>
  <c r="D25" s="1"/>
  <c r="D53" s="1"/>
  <c r="N30" i="5" l="1"/>
  <c r="K30" s="1"/>
  <c r="AD1"/>
  <c r="F25" i="2"/>
  <c r="O53"/>
  <c r="F53" s="1"/>
  <c r="N53"/>
  <c r="E53" s="1"/>
  <c r="E25"/>
</calcChain>
</file>

<file path=xl/sharedStrings.xml><?xml version="1.0" encoding="utf-8"?>
<sst xmlns="http://schemas.openxmlformats.org/spreadsheetml/2006/main" count="95" uniqueCount="43">
  <si>
    <t>Total</t>
  </si>
  <si>
    <t>shift 1</t>
  </si>
  <si>
    <t>Machine NO</t>
  </si>
  <si>
    <t>Double Plaited</t>
  </si>
  <si>
    <t>Derby</t>
  </si>
  <si>
    <t>Melton (Tien Yang) Decathlon</t>
  </si>
  <si>
    <t>Melton (Santoni) levise</t>
  </si>
  <si>
    <t>Status</t>
  </si>
  <si>
    <t>KG</t>
  </si>
  <si>
    <t>ROLL</t>
  </si>
  <si>
    <t>shift 2</t>
  </si>
  <si>
    <t>shift 3</t>
  </si>
  <si>
    <t>Benaton</t>
  </si>
  <si>
    <t>Labours</t>
  </si>
  <si>
    <t xml:space="preserve"> </t>
  </si>
  <si>
    <t>Machines</t>
  </si>
  <si>
    <t>Type of machine</t>
  </si>
  <si>
    <t xml:space="preserve"> Lycra </t>
  </si>
  <si>
    <t>N0 lycra</t>
  </si>
  <si>
    <t xml:space="preserve"> Total</t>
  </si>
  <si>
    <t>Machine category</t>
  </si>
  <si>
    <t>Single</t>
  </si>
  <si>
    <t xml:space="preserve">Total </t>
  </si>
  <si>
    <t xml:space="preserve"> Total </t>
  </si>
  <si>
    <t>Melton</t>
  </si>
  <si>
    <t>Grand total</t>
  </si>
  <si>
    <t xml:space="preserve">NO LABOUR </t>
  </si>
  <si>
    <t xml:space="preserve">MAINTAINANCE </t>
  </si>
  <si>
    <t>Production Report                                             Date          2         /    3    /      2021</t>
  </si>
  <si>
    <t>Serial NO</t>
  </si>
  <si>
    <t>Production/Machine</t>
  </si>
  <si>
    <t>Standard/Machine</t>
  </si>
  <si>
    <t>Customer Nane</t>
  </si>
  <si>
    <t>Machine</t>
  </si>
  <si>
    <t>Hour</t>
  </si>
  <si>
    <t>Labour</t>
  </si>
  <si>
    <t>Production (M)            P * M * H</t>
  </si>
  <si>
    <t>Production (L)                  P * H * LA</t>
  </si>
  <si>
    <t xml:space="preserve">shift </t>
  </si>
  <si>
    <t>Efficincy /labour</t>
  </si>
  <si>
    <t>Efficincy/Machine</t>
  </si>
  <si>
    <t>Production Report                                             Date                  /       /      2021</t>
  </si>
  <si>
    <t>Shift Total</t>
  </si>
</sst>
</file>

<file path=xl/styles.xml><?xml version="1.0" encoding="utf-8"?>
<styleSheet xmlns="http://schemas.openxmlformats.org/spreadsheetml/2006/main">
  <numFmts count="1">
    <numFmt numFmtId="43" formatCode="_(* #,##0.00_);_(* \(#,##0.00\);_(* &quot;-&quot;??_);_(@_)"/>
  </numFmts>
  <fonts count="30">
    <font>
      <sz val="11"/>
      <color theme="1"/>
      <name val="Calibri"/>
      <family val="2"/>
      <charset val="178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.5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ahoma"/>
      <family val="2"/>
    </font>
    <font>
      <b/>
      <sz val="14"/>
      <color theme="1"/>
      <name val="Tahoma"/>
      <family val="2"/>
    </font>
    <font>
      <b/>
      <sz val="16"/>
      <color theme="1"/>
      <name val="Times New Roman"/>
      <family val="1"/>
    </font>
    <font>
      <sz val="14"/>
      <color theme="1"/>
      <name val="Tahoma"/>
      <family val="2"/>
    </font>
    <font>
      <sz val="14"/>
      <color theme="1"/>
      <name val="Times New Roman"/>
      <family val="1"/>
    </font>
    <font>
      <b/>
      <sz val="16"/>
      <color theme="1"/>
      <name val="Tahoma"/>
      <family val="2"/>
    </font>
    <font>
      <sz val="16"/>
      <color theme="1"/>
      <name val="Times New Roman"/>
      <family val="1"/>
    </font>
    <font>
      <sz val="16"/>
      <color theme="1"/>
      <name val="Tahoma"/>
      <family val="2"/>
    </font>
    <font>
      <sz val="18"/>
      <color theme="1"/>
      <name val="Calibri"/>
      <family val="2"/>
      <scheme val="minor"/>
    </font>
    <font>
      <b/>
      <sz val="72"/>
      <color rgb="FFFF0000"/>
      <name val="Calibri"/>
      <family val="2"/>
    </font>
    <font>
      <sz val="11"/>
      <color theme="0"/>
      <name val="Calibri"/>
      <family val="2"/>
      <charset val="178"/>
      <scheme val="minor"/>
    </font>
    <font>
      <b/>
      <sz val="16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6"/>
      <color theme="1"/>
      <name val="Arabic Transparent"/>
      <charset val="178"/>
    </font>
    <font>
      <b/>
      <sz val="8"/>
      <color theme="1"/>
      <name val="System"/>
      <family val="2"/>
      <charset val="178"/>
    </font>
    <font>
      <b/>
      <sz val="14"/>
      <color theme="1"/>
      <name val="Arabic Transparent"/>
      <charset val="178"/>
    </font>
    <font>
      <b/>
      <sz val="14"/>
      <color theme="1"/>
      <name val="Arial"/>
      <family val="2"/>
    </font>
    <font>
      <b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130">
    <xf numFmtId="0" fontId="0" fillId="0" borderId="0" xfId="0"/>
    <xf numFmtId="0" fontId="0" fillId="0" borderId="0" xfId="0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 wrapText="1"/>
    </xf>
    <xf numFmtId="3" fontId="13" fillId="2" borderId="5" xfId="0" applyNumberFormat="1" applyFont="1" applyFill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 wrapText="1"/>
    </xf>
    <xf numFmtId="0" fontId="17" fillId="0" borderId="19" xfId="0" applyFont="1" applyBorder="1" applyAlignment="1">
      <alignment horizontal="center" vertical="center"/>
    </xf>
    <xf numFmtId="0" fontId="17" fillId="0" borderId="20" xfId="0" applyFont="1" applyBorder="1" applyAlignment="1">
      <alignment horizontal="center" vertical="center"/>
    </xf>
    <xf numFmtId="0" fontId="17" fillId="0" borderId="22" xfId="0" applyFont="1" applyBorder="1" applyAlignment="1">
      <alignment horizontal="center" vertical="center"/>
    </xf>
    <xf numFmtId="0" fontId="17" fillId="2" borderId="8" xfId="0" applyFont="1" applyFill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4" fontId="17" fillId="0" borderId="19" xfId="0" applyNumberFormat="1" applyFont="1" applyBorder="1" applyAlignment="1">
      <alignment horizontal="center" vertical="center"/>
    </xf>
    <xf numFmtId="4" fontId="17" fillId="0" borderId="20" xfId="0" applyNumberFormat="1" applyFont="1" applyBorder="1" applyAlignment="1">
      <alignment horizontal="center" vertical="center"/>
    </xf>
    <xf numFmtId="4" fontId="17" fillId="0" borderId="22" xfId="0" applyNumberFormat="1" applyFont="1" applyBorder="1" applyAlignment="1">
      <alignment horizontal="center" vertical="center"/>
    </xf>
    <xf numFmtId="4" fontId="17" fillId="0" borderId="5" xfId="0" applyNumberFormat="1" applyFont="1" applyBorder="1" applyAlignment="1">
      <alignment horizontal="center" vertical="center"/>
    </xf>
    <xf numFmtId="4" fontId="11" fillId="0" borderId="0" xfId="0" applyNumberFormat="1" applyFont="1" applyAlignment="1">
      <alignment horizontal="center" vertical="center"/>
    </xf>
    <xf numFmtId="4" fontId="9" fillId="0" borderId="5" xfId="0" applyNumberFormat="1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 wrapText="1"/>
    </xf>
    <xf numFmtId="3" fontId="7" fillId="0" borderId="11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 wrapText="1"/>
    </xf>
    <xf numFmtId="3" fontId="7" fillId="0" borderId="0" xfId="0" applyNumberFormat="1" applyFont="1" applyFill="1" applyBorder="1" applyAlignment="1">
      <alignment horizontal="center" vertical="center" wrapText="1"/>
    </xf>
    <xf numFmtId="0" fontId="0" fillId="0" borderId="0" xfId="0" applyFill="1" applyBorder="1" applyAlignment="1">
      <alignment vertical="center"/>
    </xf>
    <xf numFmtId="0" fontId="10" fillId="0" borderId="0" xfId="0" applyFont="1" applyFill="1" applyBorder="1" applyAlignment="1">
      <alignment horizontal="center" vertical="center"/>
    </xf>
    <xf numFmtId="3" fontId="12" fillId="0" borderId="0" xfId="0" applyNumberFormat="1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horizontal="center" vertical="center"/>
    </xf>
    <xf numFmtId="0" fontId="21" fillId="0" borderId="0" xfId="0" applyFont="1" applyFill="1" applyBorder="1" applyAlignment="1">
      <alignment vertical="center"/>
    </xf>
    <xf numFmtId="0" fontId="22" fillId="0" borderId="0" xfId="0" applyFont="1" applyAlignment="1">
      <alignment horizontal="center" vertical="center"/>
    </xf>
    <xf numFmtId="3" fontId="17" fillId="0" borderId="22" xfId="0" applyNumberFormat="1" applyFont="1" applyBorder="1" applyAlignment="1">
      <alignment horizontal="center" vertical="center"/>
    </xf>
    <xf numFmtId="0" fontId="0" fillId="0" borderId="25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23" xfId="0" applyBorder="1" applyAlignment="1">
      <alignment vertical="center"/>
    </xf>
    <xf numFmtId="0" fontId="22" fillId="0" borderId="0" xfId="0" applyFont="1" applyAlignment="1">
      <alignment vertical="center"/>
    </xf>
    <xf numFmtId="9" fontId="24" fillId="0" borderId="0" xfId="0" applyNumberFormat="1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1" fontId="17" fillId="0" borderId="19" xfId="0" applyNumberFormat="1" applyFont="1" applyBorder="1" applyAlignment="1">
      <alignment horizontal="center" vertical="center"/>
    </xf>
    <xf numFmtId="1" fontId="17" fillId="0" borderId="20" xfId="0" applyNumberFormat="1" applyFont="1" applyBorder="1" applyAlignment="1">
      <alignment horizontal="center" vertical="center"/>
    </xf>
    <xf numFmtId="1" fontId="17" fillId="0" borderId="22" xfId="0" applyNumberFormat="1" applyFont="1" applyBorder="1" applyAlignment="1">
      <alignment horizontal="center" vertical="center"/>
    </xf>
    <xf numFmtId="1" fontId="17" fillId="0" borderId="5" xfId="0" applyNumberFormat="1" applyFont="1" applyBorder="1" applyAlignment="1">
      <alignment horizontal="center" vertical="center"/>
    </xf>
    <xf numFmtId="1" fontId="15" fillId="0" borderId="5" xfId="0" applyNumberFormat="1" applyFont="1" applyBorder="1" applyAlignment="1">
      <alignment horizontal="center" vertical="center"/>
    </xf>
    <xf numFmtId="1" fontId="7" fillId="0" borderId="11" xfId="0" applyNumberFormat="1" applyFont="1" applyBorder="1" applyAlignment="1">
      <alignment horizontal="center" vertical="center" wrapText="1"/>
    </xf>
    <xf numFmtId="1" fontId="11" fillId="0" borderId="0" xfId="0" applyNumberFormat="1" applyFont="1" applyAlignment="1">
      <alignment horizontal="center" vertical="center"/>
    </xf>
    <xf numFmtId="3" fontId="9" fillId="0" borderId="5" xfId="0" applyNumberFormat="1" applyFont="1" applyBorder="1" applyAlignment="1">
      <alignment horizontal="center" vertical="center"/>
    </xf>
    <xf numFmtId="3" fontId="17" fillId="0" borderId="19" xfId="0" applyNumberFormat="1" applyFont="1" applyBorder="1" applyAlignment="1">
      <alignment horizontal="center" vertical="center"/>
    </xf>
    <xf numFmtId="3" fontId="17" fillId="0" borderId="20" xfId="0" applyNumberFormat="1" applyFont="1" applyBorder="1" applyAlignment="1">
      <alignment horizontal="center" vertical="center"/>
    </xf>
    <xf numFmtId="3" fontId="17" fillId="2" borderId="8" xfId="0" applyNumberFormat="1" applyFont="1" applyFill="1" applyBorder="1" applyAlignment="1">
      <alignment horizontal="center" vertical="center"/>
    </xf>
    <xf numFmtId="3" fontId="17" fillId="0" borderId="5" xfId="0" applyNumberFormat="1" applyFont="1" applyBorder="1" applyAlignment="1">
      <alignment horizontal="center" vertical="center"/>
    </xf>
    <xf numFmtId="3" fontId="23" fillId="0" borderId="0" xfId="0" applyNumberFormat="1" applyFont="1" applyBorder="1" applyAlignment="1">
      <alignment vertical="center"/>
    </xf>
    <xf numFmtId="3" fontId="11" fillId="0" borderId="0" xfId="0" applyNumberFormat="1" applyFont="1" applyAlignment="1">
      <alignment horizontal="center" vertical="center"/>
    </xf>
    <xf numFmtId="1" fontId="9" fillId="0" borderId="5" xfId="0" applyNumberFormat="1" applyFont="1" applyBorder="1" applyAlignment="1">
      <alignment horizontal="center" vertical="center"/>
    </xf>
    <xf numFmtId="1" fontId="12" fillId="0" borderId="0" xfId="0" applyNumberFormat="1" applyFont="1" applyFill="1" applyBorder="1" applyAlignment="1">
      <alignment horizontal="center" vertical="center"/>
    </xf>
    <xf numFmtId="9" fontId="24" fillId="4" borderId="5" xfId="0" applyNumberFormat="1" applyFont="1" applyFill="1" applyBorder="1" applyAlignment="1">
      <alignment horizontal="center" vertical="center" wrapText="1"/>
    </xf>
    <xf numFmtId="9" fontId="17" fillId="0" borderId="19" xfId="0" applyNumberFormat="1" applyFont="1" applyBorder="1" applyAlignment="1">
      <alignment horizontal="center" vertical="center"/>
    </xf>
    <xf numFmtId="9" fontId="17" fillId="0" borderId="12" xfId="0" applyNumberFormat="1" applyFont="1" applyBorder="1" applyAlignment="1">
      <alignment horizontal="center" vertical="center"/>
    </xf>
    <xf numFmtId="9" fontId="17" fillId="0" borderId="5" xfId="0" applyNumberFormat="1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9" fontId="26" fillId="0" borderId="0" xfId="0" applyNumberFormat="1" applyFont="1" applyFill="1" applyBorder="1" applyAlignment="1">
      <alignment horizontal="center" vertical="center" wrapText="1"/>
    </xf>
    <xf numFmtId="0" fontId="28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27" fillId="0" borderId="25" xfId="0" applyFont="1" applyBorder="1" applyAlignment="1">
      <alignment horizontal="center" vertical="center" wrapText="1"/>
    </xf>
    <xf numFmtId="0" fontId="27" fillId="0" borderId="23" xfId="0" applyFont="1" applyBorder="1" applyAlignment="1">
      <alignment horizontal="center" vertical="center" wrapText="1"/>
    </xf>
    <xf numFmtId="0" fontId="13" fillId="0" borderId="24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1" fillId="0" borderId="21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1" fontId="9" fillId="0" borderId="11" xfId="0" applyNumberFormat="1" applyFont="1" applyBorder="1" applyAlignment="1">
      <alignment horizontal="center" vertical="center"/>
    </xf>
    <xf numFmtId="1" fontId="9" fillId="0" borderId="13" xfId="0" applyNumberFormat="1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4" fillId="0" borderId="26" xfId="0" applyFont="1" applyBorder="1" applyAlignment="1">
      <alignment horizontal="center" vertical="center"/>
    </xf>
    <xf numFmtId="0" fontId="14" fillId="0" borderId="23" xfId="0" applyFont="1" applyBorder="1" applyAlignment="1">
      <alignment horizontal="center" vertical="center"/>
    </xf>
    <xf numFmtId="0" fontId="14" fillId="0" borderId="27" xfId="0" applyFont="1" applyBorder="1" applyAlignment="1">
      <alignment horizontal="center" vertical="center"/>
    </xf>
    <xf numFmtId="0" fontId="14" fillId="0" borderId="16" xfId="0" applyFont="1" applyBorder="1" applyAlignment="1">
      <alignment horizontal="center" vertical="center"/>
    </xf>
    <xf numFmtId="0" fontId="14" fillId="0" borderId="18" xfId="0" applyFont="1" applyBorder="1" applyAlignment="1">
      <alignment horizontal="center" vertical="center"/>
    </xf>
    <xf numFmtId="0" fontId="14" fillId="0" borderId="17" xfId="0" applyFont="1" applyBorder="1" applyAlignment="1">
      <alignment horizontal="center" vertical="center"/>
    </xf>
    <xf numFmtId="0" fontId="14" fillId="0" borderId="19" xfId="0" applyFont="1" applyBorder="1" applyAlignment="1">
      <alignment horizontal="center" vertical="center"/>
    </xf>
    <xf numFmtId="0" fontId="17" fillId="0" borderId="12" xfId="0" applyFont="1" applyBorder="1" applyAlignment="1">
      <alignment horizontal="center" vertical="center"/>
    </xf>
    <xf numFmtId="0" fontId="17" fillId="0" borderId="13" xfId="0" applyFont="1" applyBorder="1" applyAlignment="1">
      <alignment horizontal="center" vertical="center"/>
    </xf>
    <xf numFmtId="3" fontId="11" fillId="0" borderId="5" xfId="0" applyNumberFormat="1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17" fillId="0" borderId="10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9" fontId="14" fillId="0" borderId="19" xfId="0" applyNumberFormat="1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0" fontId="19" fillId="0" borderId="7" xfId="0" applyFont="1" applyBorder="1" applyAlignment="1">
      <alignment horizontal="center" vertical="center"/>
    </xf>
    <xf numFmtId="0" fontId="18" fillId="0" borderId="5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3" fontId="25" fillId="3" borderId="5" xfId="0" applyNumberFormat="1" applyFont="1" applyFill="1" applyBorder="1" applyAlignment="1">
      <alignment horizontal="center" vertical="center"/>
    </xf>
    <xf numFmtId="3" fontId="17" fillId="2" borderId="9" xfId="0" applyNumberFormat="1" applyFont="1" applyFill="1" applyBorder="1" applyAlignment="1">
      <alignment horizontal="center" vertical="center"/>
    </xf>
    <xf numFmtId="3" fontId="17" fillId="2" borderId="8" xfId="1" applyNumberFormat="1" applyFont="1" applyFill="1" applyBorder="1" applyAlignment="1">
      <alignment horizontal="center" vertical="center"/>
    </xf>
    <xf numFmtId="3" fontId="13" fillId="2" borderId="5" xfId="1" applyNumberFormat="1" applyFont="1" applyFill="1" applyBorder="1" applyAlignment="1">
      <alignment horizontal="center" vertical="center"/>
    </xf>
    <xf numFmtId="3" fontId="17" fillId="2" borderId="15" xfId="0" applyNumberFormat="1" applyFont="1" applyFill="1" applyBorder="1" applyAlignment="1">
      <alignment horizontal="center" vertical="center"/>
    </xf>
    <xf numFmtId="0" fontId="29" fillId="0" borderId="0" xfId="0" applyFont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D30"/>
  <sheetViews>
    <sheetView rightToLeft="1" tabSelected="1" zoomScale="62" zoomScaleNormal="62" workbookViewId="0">
      <selection activeCell="D31" sqref="D31"/>
    </sheetView>
  </sheetViews>
  <sheetFormatPr defaultColWidth="9" defaultRowHeight="33.950000000000003" customHeight="1"/>
  <cols>
    <col min="1" max="1" width="9" style="9" customWidth="1"/>
    <col min="2" max="2" width="18.28515625" style="9" customWidth="1"/>
    <col min="3" max="3" width="13.7109375" style="9" customWidth="1"/>
    <col min="4" max="4" width="11.85546875" style="9" bestFit="1" customWidth="1"/>
    <col min="5" max="5" width="13.7109375" style="9" customWidth="1"/>
    <col min="6" max="6" width="15" style="54" customWidth="1"/>
    <col min="7" max="7" width="11.85546875" style="9" customWidth="1"/>
    <col min="8" max="8" width="13.7109375" style="9" customWidth="1"/>
    <col min="9" max="9" width="10.85546875" style="26" customWidth="1"/>
    <col min="10" max="10" width="11.85546875" style="9" bestFit="1" customWidth="1"/>
    <col min="11" max="11" width="13.7109375" style="9" customWidth="1"/>
    <col min="12" max="12" width="12" style="61" customWidth="1"/>
    <col min="13" max="13" width="11.85546875" style="9" customWidth="1"/>
    <col min="14" max="14" width="36.28515625" style="9" customWidth="1"/>
    <col min="15" max="15" width="27" style="9" customWidth="1"/>
    <col min="16" max="16" width="17.5703125" style="54" bestFit="1" customWidth="1"/>
    <col min="17" max="17" width="55.7109375" style="9" customWidth="1"/>
    <col min="18" max="18" width="13.7109375" style="9" customWidth="1"/>
    <col min="19" max="19" width="40" style="9" bestFit="1" customWidth="1"/>
    <col min="20" max="20" width="25.5703125" style="9" customWidth="1"/>
    <col min="21" max="21" width="2" style="1" customWidth="1"/>
    <col min="22" max="26" width="9" style="1"/>
    <col min="27" max="27" width="9" style="40"/>
    <col min="28" max="28" width="8.85546875" style="40" customWidth="1"/>
    <col min="29" max="29" width="9" style="1" hidden="1" customWidth="1"/>
    <col min="30" max="16384" width="9" style="1"/>
  </cols>
  <sheetData>
    <row r="1" spans="1:30" ht="36" customHeight="1" thickBot="1">
      <c r="A1" s="76" t="s">
        <v>41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AA1" s="129">
        <v>8</v>
      </c>
      <c r="AB1" s="129">
        <v>10.5</v>
      </c>
      <c r="AC1" s="129"/>
      <c r="AD1" s="129">
        <f>Q30*AB1</f>
        <v>42</v>
      </c>
    </row>
    <row r="2" spans="1:30" ht="33.950000000000003" customHeight="1" thickBot="1">
      <c r="A2" s="77" t="s">
        <v>7</v>
      </c>
      <c r="B2" s="77"/>
      <c r="C2" s="11"/>
      <c r="D2" s="77" t="s">
        <v>0</v>
      </c>
      <c r="E2" s="77"/>
      <c r="F2" s="77"/>
      <c r="G2" s="72">
        <v>3</v>
      </c>
      <c r="H2" s="73"/>
      <c r="I2" s="68" t="s">
        <v>38</v>
      </c>
      <c r="J2" s="72">
        <v>2</v>
      </c>
      <c r="K2" s="73"/>
      <c r="L2" s="68" t="s">
        <v>38</v>
      </c>
      <c r="M2" s="72">
        <v>1</v>
      </c>
      <c r="N2" s="73"/>
      <c r="O2" s="68" t="s">
        <v>1</v>
      </c>
      <c r="P2" s="82" t="s">
        <v>2</v>
      </c>
      <c r="Q2" s="77" t="s">
        <v>32</v>
      </c>
      <c r="R2" s="84" t="s">
        <v>29</v>
      </c>
      <c r="S2" s="77" t="s">
        <v>16</v>
      </c>
      <c r="T2" s="77" t="s">
        <v>20</v>
      </c>
    </row>
    <row r="3" spans="1:30" ht="45.75" customHeight="1" thickBot="1">
      <c r="A3" s="87"/>
      <c r="B3" s="87"/>
      <c r="C3" s="10" t="s">
        <v>15</v>
      </c>
      <c r="D3" s="10" t="s">
        <v>13</v>
      </c>
      <c r="E3" s="10" t="s">
        <v>9</v>
      </c>
      <c r="F3" s="62" t="s">
        <v>8</v>
      </c>
      <c r="G3" s="10" t="s">
        <v>13</v>
      </c>
      <c r="H3" s="16" t="s">
        <v>39</v>
      </c>
      <c r="I3" s="27" t="s">
        <v>8</v>
      </c>
      <c r="J3" s="10" t="s">
        <v>13</v>
      </c>
      <c r="K3" s="16" t="s">
        <v>39</v>
      </c>
      <c r="L3" s="55" t="s">
        <v>8</v>
      </c>
      <c r="M3" s="10" t="s">
        <v>13</v>
      </c>
      <c r="N3" s="47" t="s">
        <v>39</v>
      </c>
      <c r="O3" s="10" t="s">
        <v>8</v>
      </c>
      <c r="P3" s="83"/>
      <c r="Q3" s="86"/>
      <c r="R3" s="85"/>
      <c r="S3" s="86"/>
      <c r="T3" s="86"/>
    </row>
    <row r="4" spans="1:30" ht="45" customHeight="1">
      <c r="A4" s="101"/>
      <c r="B4" s="101"/>
      <c r="C4" s="95">
        <v>4</v>
      </c>
      <c r="D4" s="95">
        <f>SUM(M4,J4,G4)</f>
        <v>4</v>
      </c>
      <c r="E4" s="65">
        <f>IFERROR(SUM(H4,K4,N4),"")</f>
        <v>1.2</v>
      </c>
      <c r="F4" s="48">
        <f t="shared" ref="F4:F21" si="0">SUM(O4+L4+I4)</f>
        <v>150</v>
      </c>
      <c r="G4" s="95"/>
      <c r="H4" s="65">
        <f>SUM(I4/125)</f>
        <v>0</v>
      </c>
      <c r="I4" s="22"/>
      <c r="J4" s="95">
        <v>2</v>
      </c>
      <c r="K4" s="65">
        <f>IFERROR(SUM(L4/125),"")</f>
        <v>0.6</v>
      </c>
      <c r="L4" s="56">
        <v>75</v>
      </c>
      <c r="M4" s="95">
        <v>2</v>
      </c>
      <c r="N4" s="65">
        <f>IFERROR(SUM(O4/125),"")</f>
        <v>0.6</v>
      </c>
      <c r="O4" s="17">
        <v>75</v>
      </c>
      <c r="P4" s="48">
        <v>38</v>
      </c>
      <c r="Q4" s="17"/>
      <c r="R4" s="17">
        <v>1</v>
      </c>
      <c r="S4" s="91" t="s">
        <v>17</v>
      </c>
      <c r="T4" s="88" t="s">
        <v>21</v>
      </c>
    </row>
    <row r="5" spans="1:30" ht="45" customHeight="1">
      <c r="A5" s="94"/>
      <c r="B5" s="94"/>
      <c r="C5" s="95"/>
      <c r="D5" s="95"/>
      <c r="E5" s="65">
        <f t="shared" ref="E5:E21" si="1">IFERROR(SUM(H5,K5,N5),"")</f>
        <v>1.5831999999999999</v>
      </c>
      <c r="F5" s="49">
        <f t="shared" si="0"/>
        <v>197.9</v>
      </c>
      <c r="G5" s="95"/>
      <c r="H5" s="65">
        <f t="shared" ref="H5:H21" si="2">SUM(I5/125)</f>
        <v>0</v>
      </c>
      <c r="I5" s="23"/>
      <c r="J5" s="95"/>
      <c r="K5" s="65">
        <f t="shared" ref="K5:K21" si="3">IFERROR(SUM(L5/125),"")</f>
        <v>0.35120000000000001</v>
      </c>
      <c r="L5" s="57">
        <v>43.9</v>
      </c>
      <c r="M5" s="95"/>
      <c r="N5" s="65">
        <f t="shared" ref="N5:N21" si="4">IFERROR(SUM(O5/125),"")</f>
        <v>1.232</v>
      </c>
      <c r="O5" s="18">
        <v>154</v>
      </c>
      <c r="P5" s="49">
        <v>39</v>
      </c>
      <c r="Q5" s="18"/>
      <c r="R5" s="18">
        <v>2</v>
      </c>
      <c r="S5" s="92"/>
      <c r="T5" s="89"/>
      <c r="X5" s="69"/>
    </row>
    <row r="6" spans="1:30" ht="45" customHeight="1">
      <c r="A6" s="94"/>
      <c r="B6" s="94"/>
      <c r="C6" s="95"/>
      <c r="D6" s="95"/>
      <c r="E6" s="65">
        <f t="shared" si="1"/>
        <v>1.6328</v>
      </c>
      <c r="F6" s="49">
        <f t="shared" si="0"/>
        <v>204.1</v>
      </c>
      <c r="G6" s="95"/>
      <c r="H6" s="65">
        <f t="shared" si="2"/>
        <v>0</v>
      </c>
      <c r="I6" s="23"/>
      <c r="J6" s="95"/>
      <c r="K6" s="65">
        <f t="shared" si="3"/>
        <v>0.40079999999999999</v>
      </c>
      <c r="L6" s="57">
        <v>50.1</v>
      </c>
      <c r="M6" s="95"/>
      <c r="N6" s="65">
        <f t="shared" si="4"/>
        <v>1.232</v>
      </c>
      <c r="O6" s="18">
        <v>154</v>
      </c>
      <c r="P6" s="49">
        <v>40</v>
      </c>
      <c r="Q6" s="18"/>
      <c r="R6" s="18">
        <v>3</v>
      </c>
      <c r="S6" s="92"/>
      <c r="T6" s="89"/>
    </row>
    <row r="7" spans="1:30" ht="45" customHeight="1">
      <c r="A7" s="94"/>
      <c r="B7" s="94"/>
      <c r="C7" s="95"/>
      <c r="D7" s="95"/>
      <c r="E7" s="65">
        <f t="shared" si="1"/>
        <v>1.6716</v>
      </c>
      <c r="F7" s="49">
        <f t="shared" si="0"/>
        <v>208.95</v>
      </c>
      <c r="G7" s="95"/>
      <c r="H7" s="65">
        <f t="shared" si="2"/>
        <v>0</v>
      </c>
      <c r="I7" s="23"/>
      <c r="J7" s="95"/>
      <c r="K7" s="65">
        <f t="shared" si="3"/>
        <v>0.42360000000000003</v>
      </c>
      <c r="L7" s="57">
        <v>52.95</v>
      </c>
      <c r="M7" s="95"/>
      <c r="N7" s="65">
        <f t="shared" si="4"/>
        <v>1.248</v>
      </c>
      <c r="O7" s="18">
        <v>156</v>
      </c>
      <c r="P7" s="49">
        <v>41</v>
      </c>
      <c r="Q7" s="18"/>
      <c r="R7" s="18">
        <v>4</v>
      </c>
      <c r="S7" s="92"/>
      <c r="T7" s="89"/>
      <c r="U7" s="1" t="s">
        <v>14</v>
      </c>
    </row>
    <row r="8" spans="1:30" ht="45" customHeight="1">
      <c r="A8" s="94"/>
      <c r="B8" s="94"/>
      <c r="C8" s="95"/>
      <c r="D8" s="95"/>
      <c r="E8" s="65">
        <f t="shared" si="1"/>
        <v>0</v>
      </c>
      <c r="F8" s="49"/>
      <c r="G8" s="95"/>
      <c r="H8" s="65">
        <f t="shared" si="2"/>
        <v>0</v>
      </c>
      <c r="I8" s="23"/>
      <c r="J8" s="95"/>
      <c r="K8" s="65">
        <f t="shared" si="3"/>
        <v>0</v>
      </c>
      <c r="L8" s="57"/>
      <c r="M8" s="95"/>
      <c r="N8" s="65">
        <f t="shared" si="4"/>
        <v>0</v>
      </c>
      <c r="O8" s="18"/>
      <c r="P8" s="49">
        <v>42</v>
      </c>
      <c r="Q8" s="18"/>
      <c r="R8" s="18">
        <v>5</v>
      </c>
      <c r="S8" s="92"/>
      <c r="T8" s="89"/>
    </row>
    <row r="9" spans="1:30" ht="45" customHeight="1">
      <c r="A9" s="94"/>
      <c r="B9" s="94"/>
      <c r="C9" s="95"/>
      <c r="D9" s="95"/>
      <c r="E9" s="65">
        <f t="shared" si="1"/>
        <v>0</v>
      </c>
      <c r="F9" s="49"/>
      <c r="G9" s="95"/>
      <c r="H9" s="65">
        <f t="shared" si="2"/>
        <v>0</v>
      </c>
      <c r="I9" s="23"/>
      <c r="J9" s="95"/>
      <c r="K9" s="65">
        <f t="shared" si="3"/>
        <v>0</v>
      </c>
      <c r="L9" s="57"/>
      <c r="M9" s="95"/>
      <c r="N9" s="65">
        <f t="shared" si="4"/>
        <v>0</v>
      </c>
      <c r="O9" s="18"/>
      <c r="P9" s="49">
        <v>43</v>
      </c>
      <c r="Q9" s="18"/>
      <c r="R9" s="18">
        <v>6</v>
      </c>
      <c r="S9" s="92"/>
      <c r="T9" s="89"/>
    </row>
    <row r="10" spans="1:30" ht="45" customHeight="1">
      <c r="A10" s="94"/>
      <c r="B10" s="94"/>
      <c r="C10" s="95"/>
      <c r="D10" s="95"/>
      <c r="E10" s="65">
        <f t="shared" si="1"/>
        <v>0</v>
      </c>
      <c r="F10" s="49"/>
      <c r="G10" s="95"/>
      <c r="H10" s="65">
        <f t="shared" si="2"/>
        <v>0</v>
      </c>
      <c r="I10" s="23"/>
      <c r="J10" s="95"/>
      <c r="K10" s="65">
        <f t="shared" si="3"/>
        <v>0</v>
      </c>
      <c r="L10" s="57"/>
      <c r="M10" s="95"/>
      <c r="N10" s="65">
        <f t="shared" si="4"/>
        <v>0</v>
      </c>
      <c r="O10" s="18"/>
      <c r="P10" s="49">
        <v>44</v>
      </c>
      <c r="Q10" s="18"/>
      <c r="R10" s="18">
        <v>7</v>
      </c>
      <c r="S10" s="92"/>
      <c r="T10" s="89"/>
    </row>
    <row r="11" spans="1:30" ht="45" customHeight="1">
      <c r="A11" s="94"/>
      <c r="B11" s="94"/>
      <c r="C11" s="95"/>
      <c r="D11" s="95"/>
      <c r="E11" s="65">
        <f t="shared" si="1"/>
        <v>0</v>
      </c>
      <c r="F11" s="49"/>
      <c r="G11" s="95"/>
      <c r="H11" s="65">
        <f t="shared" si="2"/>
        <v>0</v>
      </c>
      <c r="I11" s="23"/>
      <c r="J11" s="95"/>
      <c r="K11" s="65">
        <f t="shared" si="3"/>
        <v>0</v>
      </c>
      <c r="L11" s="57"/>
      <c r="M11" s="95"/>
      <c r="N11" s="65">
        <f t="shared" si="4"/>
        <v>0</v>
      </c>
      <c r="O11" s="18"/>
      <c r="P11" s="49">
        <v>45</v>
      </c>
      <c r="Q11" s="18"/>
      <c r="R11" s="18">
        <v>8</v>
      </c>
      <c r="S11" s="92"/>
      <c r="T11" s="89"/>
    </row>
    <row r="12" spans="1:30" ht="45" customHeight="1">
      <c r="A12" s="94"/>
      <c r="B12" s="94"/>
      <c r="C12" s="95"/>
      <c r="D12" s="95"/>
      <c r="E12" s="65">
        <f t="shared" si="1"/>
        <v>0</v>
      </c>
      <c r="F12" s="49"/>
      <c r="G12" s="95"/>
      <c r="H12" s="65">
        <f t="shared" si="2"/>
        <v>0</v>
      </c>
      <c r="I12" s="23"/>
      <c r="J12" s="95"/>
      <c r="K12" s="65">
        <f t="shared" si="3"/>
        <v>0</v>
      </c>
      <c r="L12" s="57"/>
      <c r="M12" s="95"/>
      <c r="N12" s="65">
        <f t="shared" si="4"/>
        <v>0</v>
      </c>
      <c r="O12" s="18"/>
      <c r="P12" s="49">
        <v>46</v>
      </c>
      <c r="Q12" s="18"/>
      <c r="R12" s="18">
        <v>9</v>
      </c>
      <c r="S12" s="92"/>
      <c r="T12" s="89"/>
    </row>
    <row r="13" spans="1:30" ht="45" customHeight="1">
      <c r="A13" s="94"/>
      <c r="B13" s="94"/>
      <c r="C13" s="95"/>
      <c r="D13" s="95"/>
      <c r="E13" s="65">
        <f t="shared" si="1"/>
        <v>0</v>
      </c>
      <c r="F13" s="49"/>
      <c r="G13" s="95"/>
      <c r="H13" s="65">
        <f t="shared" si="2"/>
        <v>0</v>
      </c>
      <c r="I13" s="23"/>
      <c r="J13" s="95"/>
      <c r="K13" s="65">
        <f t="shared" si="3"/>
        <v>0</v>
      </c>
      <c r="L13" s="57"/>
      <c r="M13" s="95"/>
      <c r="N13" s="65">
        <f t="shared" si="4"/>
        <v>0</v>
      </c>
      <c r="O13" s="18"/>
      <c r="P13" s="49">
        <v>47</v>
      </c>
      <c r="Q13" s="18"/>
      <c r="R13" s="18">
        <v>10</v>
      </c>
      <c r="S13" s="92"/>
      <c r="T13" s="89"/>
    </row>
    <row r="14" spans="1:30" ht="45" customHeight="1">
      <c r="A14" s="94"/>
      <c r="B14" s="94"/>
      <c r="C14" s="95"/>
      <c r="D14" s="95"/>
      <c r="E14" s="65">
        <f t="shared" si="1"/>
        <v>0</v>
      </c>
      <c r="F14" s="49"/>
      <c r="G14" s="95"/>
      <c r="H14" s="65">
        <f t="shared" si="2"/>
        <v>0</v>
      </c>
      <c r="I14" s="23"/>
      <c r="J14" s="95"/>
      <c r="K14" s="65">
        <f t="shared" si="3"/>
        <v>0</v>
      </c>
      <c r="L14" s="57"/>
      <c r="M14" s="95"/>
      <c r="N14" s="65">
        <f t="shared" si="4"/>
        <v>0</v>
      </c>
      <c r="O14" s="18"/>
      <c r="P14" s="49">
        <v>50</v>
      </c>
      <c r="Q14" s="18"/>
      <c r="R14" s="18">
        <v>11</v>
      </c>
      <c r="S14" s="92"/>
      <c r="T14" s="89"/>
    </row>
    <row r="15" spans="1:30" ht="45" customHeight="1">
      <c r="A15" s="94"/>
      <c r="B15" s="94"/>
      <c r="C15" s="95"/>
      <c r="D15" s="95"/>
      <c r="E15" s="65">
        <f t="shared" si="1"/>
        <v>0</v>
      </c>
      <c r="F15" s="49"/>
      <c r="G15" s="95"/>
      <c r="H15" s="65">
        <f t="shared" si="2"/>
        <v>0</v>
      </c>
      <c r="I15" s="23"/>
      <c r="J15" s="95"/>
      <c r="K15" s="65">
        <f t="shared" si="3"/>
        <v>0</v>
      </c>
      <c r="L15" s="57"/>
      <c r="M15" s="95"/>
      <c r="N15" s="65">
        <f t="shared" si="4"/>
        <v>0</v>
      </c>
      <c r="O15" s="18"/>
      <c r="P15" s="49">
        <v>51</v>
      </c>
      <c r="Q15" s="18"/>
      <c r="R15" s="18">
        <v>12</v>
      </c>
      <c r="S15" s="92"/>
      <c r="T15" s="89"/>
    </row>
    <row r="16" spans="1:30" ht="45" customHeight="1">
      <c r="A16" s="94"/>
      <c r="B16" s="94"/>
      <c r="C16" s="95"/>
      <c r="D16" s="95"/>
      <c r="E16" s="65">
        <f t="shared" si="1"/>
        <v>0</v>
      </c>
      <c r="F16" s="49"/>
      <c r="G16" s="95"/>
      <c r="H16" s="65">
        <f t="shared" si="2"/>
        <v>0</v>
      </c>
      <c r="I16" s="23"/>
      <c r="J16" s="95"/>
      <c r="K16" s="65">
        <f t="shared" si="3"/>
        <v>0</v>
      </c>
      <c r="L16" s="57"/>
      <c r="M16" s="95"/>
      <c r="N16" s="65">
        <f t="shared" si="4"/>
        <v>0</v>
      </c>
      <c r="O16" s="18"/>
      <c r="P16" s="49">
        <v>52</v>
      </c>
      <c r="Q16" s="18"/>
      <c r="R16" s="18">
        <v>13</v>
      </c>
      <c r="S16" s="92"/>
      <c r="T16" s="89"/>
    </row>
    <row r="17" spans="1:28" ht="45" customHeight="1">
      <c r="A17" s="94"/>
      <c r="B17" s="94"/>
      <c r="C17" s="95"/>
      <c r="D17" s="95"/>
      <c r="E17" s="65">
        <f t="shared" si="1"/>
        <v>0</v>
      </c>
      <c r="F17" s="49"/>
      <c r="G17" s="95"/>
      <c r="H17" s="65">
        <f t="shared" si="2"/>
        <v>0</v>
      </c>
      <c r="I17" s="23"/>
      <c r="J17" s="95"/>
      <c r="K17" s="65">
        <f t="shared" si="3"/>
        <v>0</v>
      </c>
      <c r="L17" s="57"/>
      <c r="M17" s="95"/>
      <c r="N17" s="65">
        <f t="shared" si="4"/>
        <v>0</v>
      </c>
      <c r="O17" s="18"/>
      <c r="P17" s="49">
        <v>53</v>
      </c>
      <c r="Q17" s="18"/>
      <c r="R17" s="18">
        <v>14</v>
      </c>
      <c r="S17" s="92"/>
      <c r="T17" s="89"/>
    </row>
    <row r="18" spans="1:28" ht="45" customHeight="1">
      <c r="A18" s="94"/>
      <c r="B18" s="94"/>
      <c r="C18" s="95"/>
      <c r="D18" s="95"/>
      <c r="E18" s="65">
        <f t="shared" si="1"/>
        <v>0</v>
      </c>
      <c r="F18" s="49"/>
      <c r="G18" s="95"/>
      <c r="H18" s="65">
        <f t="shared" si="2"/>
        <v>0</v>
      </c>
      <c r="I18" s="23"/>
      <c r="J18" s="95"/>
      <c r="K18" s="65">
        <f t="shared" si="3"/>
        <v>0</v>
      </c>
      <c r="L18" s="57"/>
      <c r="M18" s="95"/>
      <c r="N18" s="65">
        <f t="shared" si="4"/>
        <v>0</v>
      </c>
      <c r="O18" s="18"/>
      <c r="P18" s="49">
        <v>54</v>
      </c>
      <c r="Q18" s="18"/>
      <c r="R18" s="18">
        <v>15</v>
      </c>
      <c r="S18" s="92"/>
      <c r="T18" s="89"/>
    </row>
    <row r="19" spans="1:28" ht="45" customHeight="1">
      <c r="A19" s="94"/>
      <c r="B19" s="94"/>
      <c r="C19" s="95"/>
      <c r="D19" s="95"/>
      <c r="E19" s="65">
        <f t="shared" si="1"/>
        <v>0</v>
      </c>
      <c r="F19" s="49"/>
      <c r="G19" s="95"/>
      <c r="H19" s="65">
        <f t="shared" si="2"/>
        <v>0</v>
      </c>
      <c r="I19" s="23"/>
      <c r="J19" s="95"/>
      <c r="K19" s="65">
        <f t="shared" si="3"/>
        <v>0</v>
      </c>
      <c r="L19" s="57"/>
      <c r="M19" s="95"/>
      <c r="N19" s="65">
        <f t="shared" si="4"/>
        <v>0</v>
      </c>
      <c r="O19" s="18"/>
      <c r="P19" s="49">
        <v>55</v>
      </c>
      <c r="Q19" s="18"/>
      <c r="R19" s="18">
        <v>16</v>
      </c>
      <c r="S19" s="92"/>
      <c r="T19" s="89"/>
    </row>
    <row r="20" spans="1:28" ht="45" customHeight="1">
      <c r="A20" s="94"/>
      <c r="B20" s="94"/>
      <c r="C20" s="95"/>
      <c r="D20" s="95"/>
      <c r="E20" s="65">
        <f t="shared" si="1"/>
        <v>0</v>
      </c>
      <c r="F20" s="49"/>
      <c r="G20" s="95"/>
      <c r="H20" s="65">
        <f t="shared" si="2"/>
        <v>0</v>
      </c>
      <c r="I20" s="23"/>
      <c r="J20" s="95"/>
      <c r="K20" s="65">
        <f t="shared" si="3"/>
        <v>0</v>
      </c>
      <c r="L20" s="57"/>
      <c r="M20" s="95"/>
      <c r="N20" s="65">
        <f t="shared" si="4"/>
        <v>0</v>
      </c>
      <c r="O20" s="18"/>
      <c r="P20" s="49">
        <v>56</v>
      </c>
      <c r="Q20" s="18"/>
      <c r="R20" s="18">
        <v>17</v>
      </c>
      <c r="S20" s="92"/>
      <c r="T20" s="89"/>
    </row>
    <row r="21" spans="1:28" ht="45" customHeight="1" thickBot="1">
      <c r="A21" s="94"/>
      <c r="B21" s="94"/>
      <c r="C21" s="96"/>
      <c r="D21" s="96"/>
      <c r="E21" s="65">
        <f t="shared" si="1"/>
        <v>0</v>
      </c>
      <c r="F21" s="50"/>
      <c r="G21" s="96"/>
      <c r="H21" s="65">
        <f t="shared" si="2"/>
        <v>0</v>
      </c>
      <c r="I21" s="24"/>
      <c r="J21" s="96"/>
      <c r="K21" s="65">
        <f t="shared" si="3"/>
        <v>0</v>
      </c>
      <c r="L21" s="41"/>
      <c r="M21" s="96"/>
      <c r="N21" s="66">
        <f t="shared" si="4"/>
        <v>0</v>
      </c>
      <c r="O21" s="19"/>
      <c r="P21" s="50">
        <v>57</v>
      </c>
      <c r="Q21" s="19"/>
      <c r="R21" s="19">
        <v>18</v>
      </c>
      <c r="S21" s="93"/>
      <c r="T21" s="89"/>
    </row>
    <row r="22" spans="1:28" ht="45" customHeight="1" thickBot="1">
      <c r="A22" s="78"/>
      <c r="B22" s="79"/>
      <c r="C22" s="20">
        <f>SUM(C4)</f>
        <v>4</v>
      </c>
      <c r="D22" s="20">
        <f>SUM(D4)</f>
        <v>4</v>
      </c>
      <c r="E22" s="20"/>
      <c r="F22" s="126">
        <f>SUM(F4:F21)</f>
        <v>760.95</v>
      </c>
      <c r="G22" s="20">
        <f>G4</f>
        <v>0</v>
      </c>
      <c r="H22" s="67"/>
      <c r="I22" s="58">
        <f t="shared" ref="I22:L22" si="5">SUM(I4:I21)</f>
        <v>0</v>
      </c>
      <c r="J22" s="20">
        <f>J4</f>
        <v>2</v>
      </c>
      <c r="K22" s="67"/>
      <c r="L22" s="58">
        <f t="shared" si="5"/>
        <v>221.95</v>
      </c>
      <c r="M22" s="20">
        <f>M4</f>
        <v>2</v>
      </c>
      <c r="N22" s="67"/>
      <c r="O22" s="125">
        <f>SUM(O4:O21)</f>
        <v>539</v>
      </c>
      <c r="P22" s="102"/>
      <c r="Q22" s="103"/>
      <c r="R22" s="104"/>
      <c r="S22" s="12" t="s">
        <v>19</v>
      </c>
      <c r="T22" s="89"/>
    </row>
    <row r="23" spans="1:28" ht="45" customHeight="1" thickBot="1">
      <c r="A23" s="98"/>
      <c r="B23" s="98"/>
      <c r="C23" s="98"/>
      <c r="D23" s="98"/>
      <c r="E23" s="98"/>
      <c r="F23" s="98"/>
      <c r="G23" s="98"/>
      <c r="H23" s="98"/>
      <c r="I23" s="98"/>
      <c r="J23" s="98"/>
      <c r="K23" s="98"/>
      <c r="L23" s="98"/>
      <c r="M23" s="98"/>
      <c r="N23" s="98"/>
      <c r="O23" s="98"/>
      <c r="P23" s="98"/>
      <c r="Q23" s="98"/>
      <c r="R23" s="98"/>
      <c r="S23" s="98"/>
      <c r="T23" s="89"/>
    </row>
    <row r="24" spans="1:28" ht="45" customHeight="1" thickBot="1">
      <c r="A24" s="105"/>
      <c r="B24" s="105"/>
      <c r="C24" s="21"/>
      <c r="D24" s="21"/>
      <c r="E24" s="21"/>
      <c r="F24" s="51"/>
      <c r="G24" s="21"/>
      <c r="H24" s="21"/>
      <c r="I24" s="25"/>
      <c r="J24" s="21"/>
      <c r="K24" s="21"/>
      <c r="L24" s="59"/>
      <c r="M24" s="21"/>
      <c r="N24" s="21"/>
      <c r="O24" s="21"/>
      <c r="P24" s="51">
        <v>102</v>
      </c>
      <c r="Q24" s="21"/>
      <c r="R24" s="21">
        <v>1</v>
      </c>
      <c r="S24" s="12" t="s">
        <v>18</v>
      </c>
      <c r="T24" s="89"/>
    </row>
    <row r="25" spans="1:28" ht="45" customHeight="1" thickBot="1">
      <c r="A25" s="78"/>
      <c r="B25" s="79"/>
      <c r="C25" s="20">
        <f>SUM(C24)</f>
        <v>0</v>
      </c>
      <c r="D25" s="20">
        <f>SUM(M25+J25+G25)</f>
        <v>0</v>
      </c>
      <c r="E25" s="20">
        <f>SUM(N25+K25+H25)</f>
        <v>0</v>
      </c>
      <c r="F25" s="58">
        <f>SUM(O25+L25+I25)</f>
        <v>0</v>
      </c>
      <c r="G25" s="20">
        <f>SUM(G24)</f>
        <v>0</v>
      </c>
      <c r="H25" s="20">
        <f t="shared" ref="H25:L25" si="6">SUM(H24)</f>
        <v>0</v>
      </c>
      <c r="I25" s="58">
        <f t="shared" si="6"/>
        <v>0</v>
      </c>
      <c r="J25" s="20">
        <f>SUM(J24)</f>
        <v>0</v>
      </c>
      <c r="K25" s="20"/>
      <c r="L25" s="58">
        <f t="shared" si="6"/>
        <v>0</v>
      </c>
      <c r="M25" s="20">
        <f>SUM(M24)</f>
        <v>0</v>
      </c>
      <c r="N25" s="20">
        <f>SUM(N24)</f>
        <v>0</v>
      </c>
      <c r="O25" s="128">
        <f>SUM(O24)</f>
        <v>0</v>
      </c>
      <c r="P25" s="99"/>
      <c r="Q25" s="99"/>
      <c r="R25" s="100"/>
      <c r="S25" s="12" t="s">
        <v>19</v>
      </c>
      <c r="T25" s="90"/>
    </row>
    <row r="26" spans="1:28" ht="45" customHeight="1" thickBot="1">
      <c r="A26" s="81"/>
      <c r="B26" s="81"/>
      <c r="C26" s="81"/>
      <c r="D26" s="81"/>
      <c r="E26" s="81"/>
      <c r="F26" s="81"/>
      <c r="G26" s="81"/>
      <c r="H26" s="81"/>
      <c r="I26" s="81"/>
      <c r="J26" s="81"/>
      <c r="K26" s="81"/>
      <c r="L26" s="81"/>
      <c r="M26" s="81"/>
      <c r="N26" s="81"/>
      <c r="O26" s="81"/>
      <c r="P26" s="81"/>
      <c r="Q26" s="81"/>
      <c r="R26" s="81"/>
      <c r="S26" s="81"/>
      <c r="T26" s="81"/>
    </row>
    <row r="27" spans="1:28" ht="45" customHeight="1" thickBot="1">
      <c r="A27" s="97"/>
      <c r="B27" s="97"/>
      <c r="C27" s="13">
        <f>SUM(C22+C25)</f>
        <v>4</v>
      </c>
      <c r="D27" s="13">
        <f>SUM(D22+D25)</f>
        <v>4</v>
      </c>
      <c r="E27" s="13">
        <f>SUM(N27+K27+H27)</f>
        <v>0</v>
      </c>
      <c r="F27" s="13">
        <f t="shared" ref="F27" si="7">SUM(O27+L27+I27)</f>
        <v>760.95</v>
      </c>
      <c r="G27" s="13">
        <f>SUM(G22,G25)</f>
        <v>0</v>
      </c>
      <c r="H27" s="13">
        <f>SUM(H22+H25)</f>
        <v>0</v>
      </c>
      <c r="I27" s="127">
        <f>SUM(I22+I25)</f>
        <v>0</v>
      </c>
      <c r="J27" s="13">
        <f>SUM(J22,J25)</f>
        <v>2</v>
      </c>
      <c r="K27" s="13">
        <f>SUM(K22+K25)</f>
        <v>0</v>
      </c>
      <c r="L27" s="13">
        <f>SUM(L22+L25)</f>
        <v>221.95</v>
      </c>
      <c r="M27" s="13">
        <f>SUM(M22,M25)</f>
        <v>2</v>
      </c>
      <c r="N27" s="13">
        <f>SUM(N22+N25)</f>
        <v>0</v>
      </c>
      <c r="O27" s="13">
        <f>SUM(O22+O25)</f>
        <v>539</v>
      </c>
      <c r="P27" s="52"/>
      <c r="Q27" s="14"/>
      <c r="R27" s="15"/>
      <c r="S27" s="16"/>
      <c r="T27" s="10" t="s">
        <v>0</v>
      </c>
    </row>
    <row r="28" spans="1:28" ht="45" customHeight="1" thickBot="1">
      <c r="A28" s="80"/>
      <c r="B28" s="80"/>
      <c r="C28" s="80"/>
      <c r="D28" s="80"/>
      <c r="E28" s="80"/>
      <c r="F28" s="80"/>
      <c r="G28" s="80"/>
      <c r="H28" s="80"/>
      <c r="I28" s="80"/>
      <c r="J28" s="80"/>
      <c r="K28" s="80"/>
      <c r="L28" s="80"/>
      <c r="M28" s="80"/>
      <c r="N28" s="80"/>
      <c r="O28" s="80"/>
      <c r="P28" s="80"/>
      <c r="Q28" s="80"/>
      <c r="R28" s="80"/>
      <c r="S28" s="80"/>
      <c r="T28" s="80"/>
    </row>
    <row r="29" spans="1:28" s="31" customFormat="1" ht="59.25" customHeight="1" thickBot="1">
      <c r="A29" s="32"/>
      <c r="B29" s="32"/>
      <c r="C29" s="32"/>
      <c r="D29" s="33"/>
      <c r="E29" s="34"/>
      <c r="F29" s="70" t="s">
        <v>40</v>
      </c>
      <c r="G29" s="35"/>
      <c r="H29" s="64">
        <f>I29/K29</f>
        <v>0.76100000000000001</v>
      </c>
      <c r="I29" s="124">
        <v>761</v>
      </c>
      <c r="J29" s="71" t="s">
        <v>30</v>
      </c>
      <c r="K29" s="124">
        <v>1000</v>
      </c>
      <c r="L29" s="74" t="s">
        <v>31</v>
      </c>
      <c r="M29" s="75"/>
      <c r="N29" s="29" t="s">
        <v>37</v>
      </c>
      <c r="O29" s="30" t="s">
        <v>36</v>
      </c>
      <c r="P29" s="53" t="s">
        <v>42</v>
      </c>
      <c r="Q29" s="28" t="s">
        <v>35</v>
      </c>
      <c r="R29" s="28" t="s">
        <v>34</v>
      </c>
      <c r="S29" s="28" t="s">
        <v>33</v>
      </c>
      <c r="AA29" s="45"/>
      <c r="AB29" s="45"/>
    </row>
    <row r="30" spans="1:28" s="31" customFormat="1" ht="33" customHeight="1" thickBot="1">
      <c r="A30" s="36"/>
      <c r="B30" s="36"/>
      <c r="C30" s="36"/>
      <c r="D30" s="38"/>
      <c r="E30" s="37"/>
      <c r="F30" s="63"/>
      <c r="G30" s="39"/>
      <c r="H30" s="43"/>
      <c r="I30" s="43"/>
      <c r="J30" s="43"/>
      <c r="K30" s="46">
        <f>N30/O30</f>
        <v>1</v>
      </c>
      <c r="L30" s="60"/>
      <c r="M30" s="44"/>
      <c r="N30" s="41">
        <f>R30*Q30*AB1</f>
        <v>1008</v>
      </c>
      <c r="O30" s="41">
        <f>S30*R30*AB1</f>
        <v>1008</v>
      </c>
      <c r="P30" s="50">
        <v>2</v>
      </c>
      <c r="Q30" s="41">
        <f>D27</f>
        <v>4</v>
      </c>
      <c r="R30" s="19">
        <v>24</v>
      </c>
      <c r="S30" s="41">
        <f>C27</f>
        <v>4</v>
      </c>
      <c r="T30" s="42"/>
      <c r="AA30" s="45"/>
      <c r="AB30" s="45"/>
    </row>
  </sheetData>
  <mergeCells count="47">
    <mergeCell ref="P22:R22"/>
    <mergeCell ref="A24:B24"/>
    <mergeCell ref="A25:B25"/>
    <mergeCell ref="A27:B27"/>
    <mergeCell ref="A20:B20"/>
    <mergeCell ref="A7:B7"/>
    <mergeCell ref="A8:B8"/>
    <mergeCell ref="A9:B9"/>
    <mergeCell ref="A10:B10"/>
    <mergeCell ref="A11:B11"/>
    <mergeCell ref="A18:B18"/>
    <mergeCell ref="A19:B19"/>
    <mergeCell ref="A23:S23"/>
    <mergeCell ref="P25:R25"/>
    <mergeCell ref="A21:B21"/>
    <mergeCell ref="M4:M21"/>
    <mergeCell ref="A4:B4"/>
    <mergeCell ref="C4:C21"/>
    <mergeCell ref="D4:D21"/>
    <mergeCell ref="Q2:Q3"/>
    <mergeCell ref="S4:S21"/>
    <mergeCell ref="A5:B5"/>
    <mergeCell ref="A6:B6"/>
    <mergeCell ref="J4:J21"/>
    <mergeCell ref="A12:B12"/>
    <mergeCell ref="A13:B13"/>
    <mergeCell ref="G4:G21"/>
    <mergeCell ref="A14:B14"/>
    <mergeCell ref="A15:B15"/>
    <mergeCell ref="A16:B16"/>
    <mergeCell ref="A17:B17"/>
    <mergeCell ref="M2:N2"/>
    <mergeCell ref="J2:K2"/>
    <mergeCell ref="G2:H2"/>
    <mergeCell ref="L29:M29"/>
    <mergeCell ref="A1:T1"/>
    <mergeCell ref="A2:B2"/>
    <mergeCell ref="D2:F2"/>
    <mergeCell ref="A22:B22"/>
    <mergeCell ref="A28:T28"/>
    <mergeCell ref="A26:T26"/>
    <mergeCell ref="P2:P3"/>
    <mergeCell ref="R2:R3"/>
    <mergeCell ref="S2:S3"/>
    <mergeCell ref="A3:B3"/>
    <mergeCell ref="T2:T3"/>
    <mergeCell ref="T4:T25"/>
  </mergeCells>
  <printOptions horizontalCentered="1"/>
  <pageMargins left="0.5" right="0.5" top="0.5" bottom="0.5" header="0" footer="0"/>
  <pageSetup paperSize="9" scale="3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S53"/>
  <sheetViews>
    <sheetView rightToLeft="1" topLeftCell="A22" workbookViewId="0">
      <selection activeCell="A26" sqref="A26:XFD32"/>
    </sheetView>
  </sheetViews>
  <sheetFormatPr defaultRowHeight="15"/>
  <sheetData>
    <row r="1" spans="1:19" ht="18.75">
      <c r="A1" s="123" t="s">
        <v>28</v>
      </c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  <c r="P1" s="123"/>
      <c r="Q1" s="123"/>
      <c r="R1" s="5"/>
      <c r="S1" s="1"/>
    </row>
    <row r="2" spans="1:19">
      <c r="A2" s="115" t="s">
        <v>7</v>
      </c>
      <c r="B2" s="115"/>
      <c r="C2" s="6"/>
      <c r="D2" s="115" t="s">
        <v>0</v>
      </c>
      <c r="E2" s="115"/>
      <c r="F2" s="115"/>
      <c r="G2" s="115" t="s">
        <v>11</v>
      </c>
      <c r="H2" s="115"/>
      <c r="I2" s="115"/>
      <c r="J2" s="115" t="s">
        <v>10</v>
      </c>
      <c r="K2" s="115"/>
      <c r="L2" s="115"/>
      <c r="M2" s="115" t="s">
        <v>1</v>
      </c>
      <c r="N2" s="115"/>
      <c r="O2" s="115"/>
      <c r="P2" s="115" t="s">
        <v>2</v>
      </c>
      <c r="Q2" s="115" t="s">
        <v>16</v>
      </c>
      <c r="R2" s="6" t="s">
        <v>20</v>
      </c>
      <c r="S2" s="1"/>
    </row>
    <row r="3" spans="1:19">
      <c r="A3" s="106"/>
      <c r="B3" s="106"/>
      <c r="C3" s="6" t="s">
        <v>15</v>
      </c>
      <c r="D3" s="6" t="s">
        <v>13</v>
      </c>
      <c r="E3" s="6" t="s">
        <v>9</v>
      </c>
      <c r="F3" s="6" t="s">
        <v>8</v>
      </c>
      <c r="G3" s="6" t="s">
        <v>13</v>
      </c>
      <c r="H3" s="6" t="s">
        <v>9</v>
      </c>
      <c r="I3" s="6" t="s">
        <v>8</v>
      </c>
      <c r="J3" s="6" t="s">
        <v>13</v>
      </c>
      <c r="K3" s="6" t="s">
        <v>9</v>
      </c>
      <c r="L3" s="6" t="s">
        <v>8</v>
      </c>
      <c r="M3" s="6" t="s">
        <v>13</v>
      </c>
      <c r="N3" s="6" t="s">
        <v>9</v>
      </c>
      <c r="O3" s="6" t="s">
        <v>8</v>
      </c>
      <c r="P3" s="115"/>
      <c r="Q3" s="115"/>
      <c r="R3" s="121" t="s">
        <v>21</v>
      </c>
      <c r="S3" s="1"/>
    </row>
    <row r="4" spans="1:19">
      <c r="A4" s="115" t="s">
        <v>26</v>
      </c>
      <c r="B4" s="115"/>
      <c r="C4" s="107">
        <v>18</v>
      </c>
      <c r="D4" s="111">
        <f>SUM(M4+J4+G4)</f>
        <v>21</v>
      </c>
      <c r="E4" s="5">
        <f>SUM(N4+K4+H4)</f>
        <v>6</v>
      </c>
      <c r="F4" s="5">
        <f>SUM(O4+L4+I4)</f>
        <v>127.9</v>
      </c>
      <c r="G4" s="107">
        <v>7</v>
      </c>
      <c r="H4" s="5">
        <v>0</v>
      </c>
      <c r="I4" s="5">
        <v>0</v>
      </c>
      <c r="J4" s="107">
        <v>7</v>
      </c>
      <c r="K4" s="5">
        <v>3</v>
      </c>
      <c r="L4" s="5">
        <v>68.400000000000006</v>
      </c>
      <c r="M4" s="107">
        <v>7</v>
      </c>
      <c r="N4" s="5">
        <v>3</v>
      </c>
      <c r="O4" s="5">
        <v>59.5</v>
      </c>
      <c r="P4" s="5">
        <v>38</v>
      </c>
      <c r="Q4" s="122" t="s">
        <v>17</v>
      </c>
      <c r="R4" s="121"/>
      <c r="S4" s="1"/>
    </row>
    <row r="5" spans="1:19">
      <c r="A5" s="115" t="s">
        <v>26</v>
      </c>
      <c r="B5" s="115"/>
      <c r="C5" s="108"/>
      <c r="D5" s="112"/>
      <c r="E5" s="5">
        <f t="shared" ref="E5:F21" si="0">SUM(N5+K5+H5)</f>
        <v>2</v>
      </c>
      <c r="F5" s="5">
        <f t="shared" si="0"/>
        <v>51.5</v>
      </c>
      <c r="G5" s="108"/>
      <c r="H5" s="5">
        <v>0</v>
      </c>
      <c r="I5" s="5">
        <v>0</v>
      </c>
      <c r="J5" s="108"/>
      <c r="K5" s="5">
        <v>2</v>
      </c>
      <c r="L5" s="5">
        <v>51.5</v>
      </c>
      <c r="M5" s="108"/>
      <c r="N5" s="5">
        <v>0</v>
      </c>
      <c r="O5" s="5">
        <v>0</v>
      </c>
      <c r="P5" s="5">
        <v>39</v>
      </c>
      <c r="Q5" s="122"/>
      <c r="R5" s="121"/>
      <c r="S5" s="1"/>
    </row>
    <row r="6" spans="1:19">
      <c r="A6" s="115" t="s">
        <v>26</v>
      </c>
      <c r="B6" s="115"/>
      <c r="C6" s="108"/>
      <c r="D6" s="112"/>
      <c r="E6" s="5">
        <f t="shared" si="0"/>
        <v>5</v>
      </c>
      <c r="F6" s="5">
        <f t="shared" si="0"/>
        <v>125.15</v>
      </c>
      <c r="G6" s="108"/>
      <c r="H6" s="5">
        <v>3</v>
      </c>
      <c r="I6" s="5">
        <v>79.5</v>
      </c>
      <c r="J6" s="108"/>
      <c r="K6" s="5">
        <v>2</v>
      </c>
      <c r="L6" s="5">
        <v>45.65</v>
      </c>
      <c r="M6" s="108"/>
      <c r="N6" s="5">
        <v>0</v>
      </c>
      <c r="O6" s="5">
        <v>0</v>
      </c>
      <c r="P6" s="5">
        <v>40</v>
      </c>
      <c r="Q6" s="122"/>
      <c r="R6" s="121"/>
      <c r="S6" s="1"/>
    </row>
    <row r="7" spans="1:19">
      <c r="A7" s="106"/>
      <c r="B7" s="106"/>
      <c r="C7" s="108"/>
      <c r="D7" s="112"/>
      <c r="E7" s="5">
        <f t="shared" si="0"/>
        <v>8</v>
      </c>
      <c r="F7" s="5">
        <f t="shared" si="0"/>
        <v>191.95</v>
      </c>
      <c r="G7" s="108"/>
      <c r="H7" s="5">
        <v>3</v>
      </c>
      <c r="I7" s="5">
        <v>79.5</v>
      </c>
      <c r="J7" s="108"/>
      <c r="K7" s="5">
        <v>2</v>
      </c>
      <c r="L7" s="5">
        <v>51.95</v>
      </c>
      <c r="M7" s="108"/>
      <c r="N7" s="5">
        <v>3</v>
      </c>
      <c r="O7" s="5">
        <v>60.5</v>
      </c>
      <c r="P7" s="5">
        <v>41</v>
      </c>
      <c r="Q7" s="122"/>
      <c r="R7" s="121"/>
      <c r="S7" s="1" t="s">
        <v>14</v>
      </c>
    </row>
    <row r="8" spans="1:19">
      <c r="A8" s="106"/>
      <c r="B8" s="106"/>
      <c r="C8" s="108"/>
      <c r="D8" s="112"/>
      <c r="E8" s="5">
        <f t="shared" si="0"/>
        <v>8</v>
      </c>
      <c r="F8" s="5">
        <f t="shared" si="0"/>
        <v>197.3</v>
      </c>
      <c r="G8" s="108"/>
      <c r="H8" s="5">
        <v>3</v>
      </c>
      <c r="I8" s="5">
        <v>77.95</v>
      </c>
      <c r="J8" s="108"/>
      <c r="K8" s="5">
        <v>2</v>
      </c>
      <c r="L8" s="5">
        <v>51.1</v>
      </c>
      <c r="M8" s="108"/>
      <c r="N8" s="5">
        <v>3</v>
      </c>
      <c r="O8" s="5">
        <v>68.25</v>
      </c>
      <c r="P8" s="5">
        <v>42</v>
      </c>
      <c r="Q8" s="122"/>
      <c r="R8" s="121"/>
      <c r="S8" s="1"/>
    </row>
    <row r="9" spans="1:19">
      <c r="A9" s="106" t="s">
        <v>27</v>
      </c>
      <c r="B9" s="106"/>
      <c r="C9" s="108"/>
      <c r="D9" s="112"/>
      <c r="E9" s="5">
        <f t="shared" si="0"/>
        <v>0</v>
      </c>
      <c r="F9" s="5">
        <f t="shared" si="0"/>
        <v>0</v>
      </c>
      <c r="G9" s="108"/>
      <c r="H9" s="5">
        <v>0</v>
      </c>
      <c r="I9" s="5">
        <v>0</v>
      </c>
      <c r="J9" s="108"/>
      <c r="K9" s="5">
        <v>0</v>
      </c>
      <c r="L9" s="5">
        <v>0</v>
      </c>
      <c r="M9" s="108"/>
      <c r="N9" s="5">
        <v>0</v>
      </c>
      <c r="O9" s="5">
        <v>0</v>
      </c>
      <c r="P9" s="5">
        <v>43</v>
      </c>
      <c r="Q9" s="122"/>
      <c r="R9" s="121"/>
      <c r="S9" s="1"/>
    </row>
    <row r="10" spans="1:19">
      <c r="A10" s="106"/>
      <c r="B10" s="106"/>
      <c r="C10" s="108"/>
      <c r="D10" s="112"/>
      <c r="E10" s="5">
        <f t="shared" si="0"/>
        <v>9</v>
      </c>
      <c r="F10" s="5">
        <f t="shared" si="0"/>
        <v>208.15</v>
      </c>
      <c r="G10" s="108"/>
      <c r="H10" s="5">
        <v>4</v>
      </c>
      <c r="I10" s="5">
        <v>99.95</v>
      </c>
      <c r="J10" s="108"/>
      <c r="K10" s="5">
        <v>3</v>
      </c>
      <c r="L10" s="5">
        <v>62.2</v>
      </c>
      <c r="M10" s="108"/>
      <c r="N10" s="5">
        <v>2</v>
      </c>
      <c r="O10" s="5">
        <v>46</v>
      </c>
      <c r="P10" s="5">
        <v>44</v>
      </c>
      <c r="Q10" s="122"/>
      <c r="R10" s="121"/>
      <c r="S10" s="1"/>
    </row>
    <row r="11" spans="1:19">
      <c r="A11" s="106"/>
      <c r="B11" s="106"/>
      <c r="C11" s="108"/>
      <c r="D11" s="112"/>
      <c r="E11" s="5">
        <f t="shared" si="0"/>
        <v>11</v>
      </c>
      <c r="F11" s="5">
        <f t="shared" si="0"/>
        <v>262.2</v>
      </c>
      <c r="G11" s="108"/>
      <c r="H11" s="5">
        <v>5</v>
      </c>
      <c r="I11" s="5">
        <v>122.5</v>
      </c>
      <c r="J11" s="108"/>
      <c r="K11" s="5">
        <v>3</v>
      </c>
      <c r="L11" s="5">
        <v>64.7</v>
      </c>
      <c r="M11" s="108"/>
      <c r="N11" s="5">
        <v>3</v>
      </c>
      <c r="O11" s="5">
        <v>75</v>
      </c>
      <c r="P11" s="5">
        <v>45</v>
      </c>
      <c r="Q11" s="122"/>
      <c r="R11" s="121"/>
      <c r="S11" s="1"/>
    </row>
    <row r="12" spans="1:19">
      <c r="A12" s="106"/>
      <c r="B12" s="106"/>
      <c r="C12" s="108"/>
      <c r="D12" s="112"/>
      <c r="E12" s="5">
        <f t="shared" si="0"/>
        <v>9</v>
      </c>
      <c r="F12" s="5">
        <f t="shared" si="0"/>
        <v>223.4</v>
      </c>
      <c r="G12" s="108"/>
      <c r="H12" s="5">
        <v>4</v>
      </c>
      <c r="I12" s="5">
        <v>94.9</v>
      </c>
      <c r="J12" s="108"/>
      <c r="K12" s="5">
        <v>2</v>
      </c>
      <c r="L12" s="5">
        <v>52.2</v>
      </c>
      <c r="M12" s="108"/>
      <c r="N12" s="5">
        <v>3</v>
      </c>
      <c r="O12" s="5">
        <v>76.3</v>
      </c>
      <c r="P12" s="5">
        <v>46</v>
      </c>
      <c r="Q12" s="122"/>
      <c r="R12" s="121"/>
      <c r="S12" s="1"/>
    </row>
    <row r="13" spans="1:19">
      <c r="A13" s="106"/>
      <c r="B13" s="106"/>
      <c r="C13" s="108"/>
      <c r="D13" s="112"/>
      <c r="E13" s="5">
        <f t="shared" si="0"/>
        <v>6</v>
      </c>
      <c r="F13" s="5">
        <f t="shared" si="0"/>
        <v>153.19999999999999</v>
      </c>
      <c r="G13" s="108"/>
      <c r="H13" s="5">
        <v>2</v>
      </c>
      <c r="I13" s="5">
        <v>59.5</v>
      </c>
      <c r="J13" s="108"/>
      <c r="K13" s="5">
        <v>2</v>
      </c>
      <c r="L13" s="5">
        <v>42.4</v>
      </c>
      <c r="M13" s="108"/>
      <c r="N13" s="5">
        <v>2</v>
      </c>
      <c r="O13" s="5">
        <v>51.3</v>
      </c>
      <c r="P13" s="5">
        <v>47</v>
      </c>
      <c r="Q13" s="122"/>
      <c r="R13" s="121"/>
      <c r="S13" s="1"/>
    </row>
    <row r="14" spans="1:19">
      <c r="A14" s="106"/>
      <c r="B14" s="106"/>
      <c r="C14" s="108"/>
      <c r="D14" s="112"/>
      <c r="E14" s="5">
        <f t="shared" si="0"/>
        <v>11</v>
      </c>
      <c r="F14" s="5">
        <f t="shared" si="0"/>
        <v>270.10000000000002</v>
      </c>
      <c r="G14" s="108"/>
      <c r="H14" s="5">
        <v>5</v>
      </c>
      <c r="I14" s="5">
        <v>130.1</v>
      </c>
      <c r="J14" s="108"/>
      <c r="K14" s="5">
        <v>3</v>
      </c>
      <c r="L14" s="5">
        <v>70.5</v>
      </c>
      <c r="M14" s="108"/>
      <c r="N14" s="5">
        <v>3</v>
      </c>
      <c r="O14" s="5">
        <v>69.5</v>
      </c>
      <c r="P14" s="5">
        <v>50</v>
      </c>
      <c r="Q14" s="122"/>
      <c r="R14" s="121"/>
      <c r="S14" s="1"/>
    </row>
    <row r="15" spans="1:19">
      <c r="A15" s="106"/>
      <c r="B15" s="106"/>
      <c r="C15" s="108"/>
      <c r="D15" s="112"/>
      <c r="E15" s="5">
        <f t="shared" si="0"/>
        <v>8</v>
      </c>
      <c r="F15" s="5">
        <f t="shared" si="0"/>
        <v>203.5</v>
      </c>
      <c r="G15" s="108"/>
      <c r="H15" s="5">
        <v>2</v>
      </c>
      <c r="I15" s="5">
        <v>62</v>
      </c>
      <c r="J15" s="108"/>
      <c r="K15" s="5">
        <v>3</v>
      </c>
      <c r="L15" s="5">
        <v>68.099999999999994</v>
      </c>
      <c r="M15" s="108"/>
      <c r="N15" s="5">
        <v>3</v>
      </c>
      <c r="O15" s="5">
        <v>73.400000000000006</v>
      </c>
      <c r="P15" s="5">
        <v>51</v>
      </c>
      <c r="Q15" s="122"/>
      <c r="R15" s="121"/>
      <c r="S15" s="1"/>
    </row>
    <row r="16" spans="1:19">
      <c r="A16" s="106" t="s">
        <v>27</v>
      </c>
      <c r="B16" s="106"/>
      <c r="C16" s="108"/>
      <c r="D16" s="112"/>
      <c r="E16" s="5">
        <f t="shared" si="0"/>
        <v>0</v>
      </c>
      <c r="F16" s="5">
        <f t="shared" si="0"/>
        <v>0</v>
      </c>
      <c r="G16" s="108"/>
      <c r="H16" s="5">
        <v>0</v>
      </c>
      <c r="I16" s="5">
        <v>0</v>
      </c>
      <c r="J16" s="108"/>
      <c r="K16" s="5">
        <v>0</v>
      </c>
      <c r="L16" s="5">
        <v>0</v>
      </c>
      <c r="M16" s="108"/>
      <c r="N16" s="5">
        <v>0</v>
      </c>
      <c r="O16" s="5">
        <v>0</v>
      </c>
      <c r="P16" s="5">
        <v>52</v>
      </c>
      <c r="Q16" s="122"/>
      <c r="R16" s="121"/>
      <c r="S16" s="1"/>
    </row>
    <row r="17" spans="1:19">
      <c r="A17" s="106"/>
      <c r="B17" s="106"/>
      <c r="C17" s="108"/>
      <c r="D17" s="112"/>
      <c r="E17" s="5">
        <f t="shared" si="0"/>
        <v>11</v>
      </c>
      <c r="F17" s="5">
        <f t="shared" si="0"/>
        <v>263.5</v>
      </c>
      <c r="G17" s="108"/>
      <c r="H17" s="5">
        <v>5</v>
      </c>
      <c r="I17" s="5">
        <v>114.5</v>
      </c>
      <c r="J17" s="108"/>
      <c r="K17" s="5">
        <v>3</v>
      </c>
      <c r="L17" s="5">
        <v>68.75</v>
      </c>
      <c r="M17" s="108"/>
      <c r="N17" s="5">
        <v>3</v>
      </c>
      <c r="O17" s="5">
        <v>80.25</v>
      </c>
      <c r="P17" s="5">
        <v>53</v>
      </c>
      <c r="Q17" s="122"/>
      <c r="R17" s="121"/>
      <c r="S17" s="1"/>
    </row>
    <row r="18" spans="1:19">
      <c r="A18" s="106"/>
      <c r="B18" s="106"/>
      <c r="C18" s="108"/>
      <c r="D18" s="112"/>
      <c r="E18" s="5">
        <f t="shared" si="0"/>
        <v>10</v>
      </c>
      <c r="F18" s="5">
        <f t="shared" si="0"/>
        <v>261.40000000000003</v>
      </c>
      <c r="G18" s="108"/>
      <c r="H18" s="5">
        <v>4</v>
      </c>
      <c r="I18" s="5">
        <v>102.3</v>
      </c>
      <c r="J18" s="108"/>
      <c r="K18" s="5">
        <v>3</v>
      </c>
      <c r="L18" s="5">
        <v>79.7</v>
      </c>
      <c r="M18" s="108"/>
      <c r="N18" s="5">
        <v>3</v>
      </c>
      <c r="O18" s="5">
        <v>79.400000000000006</v>
      </c>
      <c r="P18" s="5">
        <v>54</v>
      </c>
      <c r="Q18" s="122"/>
      <c r="R18" s="121"/>
      <c r="S18" s="1"/>
    </row>
    <row r="19" spans="1:19">
      <c r="A19" s="106"/>
      <c r="B19" s="106"/>
      <c r="C19" s="108"/>
      <c r="D19" s="112"/>
      <c r="E19" s="5">
        <f t="shared" si="0"/>
        <v>10</v>
      </c>
      <c r="F19" s="5">
        <f t="shared" si="0"/>
        <v>267.45</v>
      </c>
      <c r="G19" s="108"/>
      <c r="H19" s="5">
        <v>4</v>
      </c>
      <c r="I19" s="5">
        <v>113.2</v>
      </c>
      <c r="J19" s="108"/>
      <c r="K19" s="5">
        <v>3</v>
      </c>
      <c r="L19" s="5">
        <v>74.75</v>
      </c>
      <c r="M19" s="108"/>
      <c r="N19" s="5">
        <v>3</v>
      </c>
      <c r="O19" s="5">
        <v>79.5</v>
      </c>
      <c r="P19" s="5">
        <v>55</v>
      </c>
      <c r="Q19" s="122"/>
      <c r="R19" s="121"/>
      <c r="S19" s="1"/>
    </row>
    <row r="20" spans="1:19">
      <c r="A20" s="106"/>
      <c r="B20" s="106"/>
      <c r="C20" s="108"/>
      <c r="D20" s="112"/>
      <c r="E20" s="5">
        <f t="shared" si="0"/>
        <v>9</v>
      </c>
      <c r="F20" s="5">
        <f t="shared" si="0"/>
        <v>243.39999999999998</v>
      </c>
      <c r="G20" s="108"/>
      <c r="H20" s="5">
        <v>4</v>
      </c>
      <c r="I20" s="5">
        <v>118.6</v>
      </c>
      <c r="J20" s="108"/>
      <c r="K20" s="5">
        <v>2</v>
      </c>
      <c r="L20" s="5">
        <v>52.3</v>
      </c>
      <c r="M20" s="108"/>
      <c r="N20" s="5">
        <v>3</v>
      </c>
      <c r="O20" s="5">
        <v>72.5</v>
      </c>
      <c r="P20" s="5">
        <v>56</v>
      </c>
      <c r="Q20" s="122"/>
      <c r="R20" s="121"/>
      <c r="S20" s="1"/>
    </row>
    <row r="21" spans="1:19">
      <c r="A21" s="106"/>
      <c r="B21" s="106"/>
      <c r="C21" s="109"/>
      <c r="D21" s="113"/>
      <c r="E21" s="5">
        <f t="shared" si="0"/>
        <v>9</v>
      </c>
      <c r="F21" s="5">
        <f t="shared" si="0"/>
        <v>271</v>
      </c>
      <c r="G21" s="109"/>
      <c r="H21" s="5">
        <v>6</v>
      </c>
      <c r="I21" s="5">
        <v>140.5</v>
      </c>
      <c r="J21" s="109"/>
      <c r="K21" s="5">
        <v>0</v>
      </c>
      <c r="L21" s="5">
        <v>48.25</v>
      </c>
      <c r="M21" s="109"/>
      <c r="N21" s="5">
        <v>3</v>
      </c>
      <c r="O21" s="5">
        <v>82.25</v>
      </c>
      <c r="P21" s="5">
        <v>57</v>
      </c>
      <c r="Q21" s="122"/>
      <c r="R21" s="121"/>
      <c r="S21" s="1"/>
    </row>
    <row r="22" spans="1:19" ht="17.25">
      <c r="A22" s="106"/>
      <c r="B22" s="106"/>
      <c r="C22" s="5">
        <f>SUM(C4)</f>
        <v>18</v>
      </c>
      <c r="D22" s="6">
        <f>SUM(D4)</f>
        <v>21</v>
      </c>
      <c r="E22" s="6">
        <f>SUM(E4:E21)</f>
        <v>132</v>
      </c>
      <c r="F22" s="6">
        <f>SUM(F4:F21)</f>
        <v>3321.1</v>
      </c>
      <c r="G22" s="5"/>
      <c r="H22" s="6">
        <f t="shared" ref="H22:L22" si="1">SUM(H4:H21)</f>
        <v>54</v>
      </c>
      <c r="I22" s="6">
        <f t="shared" si="1"/>
        <v>1394.9999999999998</v>
      </c>
      <c r="J22" s="5"/>
      <c r="K22" s="6">
        <f t="shared" si="1"/>
        <v>38</v>
      </c>
      <c r="L22" s="6">
        <f t="shared" si="1"/>
        <v>952.44999999999993</v>
      </c>
      <c r="M22" s="5"/>
      <c r="N22" s="6">
        <f>SUM(N4:N21)</f>
        <v>40</v>
      </c>
      <c r="O22" s="6">
        <f>SUM(O4:O21)</f>
        <v>973.65</v>
      </c>
      <c r="P22" s="5"/>
      <c r="Q22" s="3" t="s">
        <v>19</v>
      </c>
      <c r="R22" s="121"/>
      <c r="S22" s="1"/>
    </row>
    <row r="23" spans="1:19">
      <c r="A23" s="106"/>
      <c r="B23" s="106"/>
      <c r="C23" s="5">
        <v>1</v>
      </c>
      <c r="D23" s="5"/>
      <c r="E23" s="5"/>
      <c r="F23" s="5"/>
      <c r="G23" s="5"/>
      <c r="H23" s="5">
        <v>0</v>
      </c>
      <c r="I23" s="5">
        <v>0</v>
      </c>
      <c r="J23" s="5"/>
      <c r="K23" s="5">
        <v>0</v>
      </c>
      <c r="L23" s="5">
        <v>0</v>
      </c>
      <c r="M23" s="5"/>
      <c r="N23" s="5">
        <v>3</v>
      </c>
      <c r="O23" s="5">
        <v>76.349999999999994</v>
      </c>
      <c r="P23" s="5">
        <v>102</v>
      </c>
      <c r="Q23" s="6" t="s">
        <v>18</v>
      </c>
      <c r="R23" s="121"/>
      <c r="S23" s="1"/>
    </row>
    <row r="24" spans="1:19" ht="17.25">
      <c r="A24" s="106"/>
      <c r="B24" s="106"/>
      <c r="C24" s="6">
        <f>SUM(C23)</f>
        <v>1</v>
      </c>
      <c r="D24" s="6">
        <f>SUM(M24+J24+G24)</f>
        <v>0</v>
      </c>
      <c r="E24" s="6">
        <f t="shared" ref="E24:F31" si="2">SUM(N24+K24+H24)</f>
        <v>3</v>
      </c>
      <c r="F24" s="6">
        <f t="shared" si="2"/>
        <v>76.349999999999994</v>
      </c>
      <c r="G24" s="5">
        <f>SUM(G23)</f>
        <v>0</v>
      </c>
      <c r="H24" s="6">
        <f t="shared" ref="H24:L24" si="3">SUM(H23)</f>
        <v>0</v>
      </c>
      <c r="I24" s="6">
        <f t="shared" si="3"/>
        <v>0</v>
      </c>
      <c r="J24" s="5">
        <f>SUM(J23)</f>
        <v>0</v>
      </c>
      <c r="K24" s="6">
        <f t="shared" si="3"/>
        <v>0</v>
      </c>
      <c r="L24" s="6">
        <f t="shared" si="3"/>
        <v>0</v>
      </c>
      <c r="M24" s="5">
        <f>SUM(M23)</f>
        <v>0</v>
      </c>
      <c r="N24" s="6">
        <f>SUM(N23)</f>
        <v>3</v>
      </c>
      <c r="O24" s="6">
        <f>SUM(O23)</f>
        <v>76.349999999999994</v>
      </c>
      <c r="P24" s="5"/>
      <c r="Q24" s="3" t="s">
        <v>19</v>
      </c>
      <c r="R24" s="121"/>
      <c r="S24" s="1"/>
    </row>
    <row r="25" spans="1:19" ht="19.5">
      <c r="A25" s="106"/>
      <c r="B25" s="106"/>
      <c r="C25" s="5">
        <f>SUM(C22+C24)</f>
        <v>19</v>
      </c>
      <c r="D25" s="8">
        <f>SUM(D22+D24)</f>
        <v>21</v>
      </c>
      <c r="E25" s="8">
        <f t="shared" si="2"/>
        <v>135</v>
      </c>
      <c r="F25" s="8">
        <f t="shared" si="2"/>
        <v>3397.45</v>
      </c>
      <c r="G25" s="5"/>
      <c r="H25" s="5">
        <f t="shared" ref="H25:L25" si="4">SUM(H22+H24)</f>
        <v>54</v>
      </c>
      <c r="I25" s="5">
        <f t="shared" si="4"/>
        <v>1394.9999999999998</v>
      </c>
      <c r="J25" s="5"/>
      <c r="K25" s="5">
        <f t="shared" si="4"/>
        <v>38</v>
      </c>
      <c r="L25" s="5">
        <f t="shared" si="4"/>
        <v>952.44999999999993</v>
      </c>
      <c r="M25" s="5"/>
      <c r="N25" s="5">
        <f>SUM(N22+N24)</f>
        <v>43</v>
      </c>
      <c r="O25" s="5">
        <f>SUM(O22+O24)</f>
        <v>1050</v>
      </c>
      <c r="P25" s="5"/>
      <c r="Q25" s="7"/>
      <c r="R25" s="8" t="s">
        <v>0</v>
      </c>
      <c r="S25" s="1"/>
    </row>
    <row r="26" spans="1:19">
      <c r="A26" s="115" t="s">
        <v>26</v>
      </c>
      <c r="B26" s="115"/>
      <c r="C26" s="4">
        <v>1</v>
      </c>
      <c r="D26" s="111">
        <f>SUM(M26+J26+G26)</f>
        <v>2</v>
      </c>
      <c r="E26" s="5">
        <f t="shared" si="2"/>
        <v>3</v>
      </c>
      <c r="F26" s="5">
        <f t="shared" si="2"/>
        <v>77.8</v>
      </c>
      <c r="G26" s="107"/>
      <c r="H26" s="5">
        <v>0</v>
      </c>
      <c r="I26" s="5">
        <v>0</v>
      </c>
      <c r="J26" s="107">
        <v>1</v>
      </c>
      <c r="K26" s="5">
        <v>0</v>
      </c>
      <c r="L26" s="5">
        <v>0</v>
      </c>
      <c r="M26" s="107">
        <v>1</v>
      </c>
      <c r="N26" s="5">
        <v>3</v>
      </c>
      <c r="O26" s="5">
        <v>77.8</v>
      </c>
      <c r="P26" s="5">
        <v>48</v>
      </c>
      <c r="Q26" s="115" t="s">
        <v>3</v>
      </c>
      <c r="R26" s="115" t="s">
        <v>3</v>
      </c>
      <c r="S26" s="1"/>
    </row>
    <row r="27" spans="1:19">
      <c r="A27" s="115" t="s">
        <v>26</v>
      </c>
      <c r="B27" s="115"/>
      <c r="C27" s="4">
        <v>1</v>
      </c>
      <c r="D27" s="113"/>
      <c r="E27" s="5">
        <f t="shared" si="2"/>
        <v>5</v>
      </c>
      <c r="F27" s="5">
        <f t="shared" si="2"/>
        <v>131.05000000000001</v>
      </c>
      <c r="G27" s="109"/>
      <c r="H27" s="5"/>
      <c r="I27" s="5"/>
      <c r="J27" s="109"/>
      <c r="K27" s="5">
        <v>2</v>
      </c>
      <c r="L27" s="5">
        <v>53.8</v>
      </c>
      <c r="M27" s="109"/>
      <c r="N27" s="5">
        <v>3</v>
      </c>
      <c r="O27" s="5">
        <v>77.25</v>
      </c>
      <c r="P27" s="5">
        <v>49</v>
      </c>
      <c r="Q27" s="115"/>
      <c r="R27" s="115"/>
      <c r="S27" s="1"/>
    </row>
    <row r="28" spans="1:19" ht="17.25">
      <c r="A28" s="106"/>
      <c r="B28" s="106"/>
      <c r="C28" s="6">
        <f>SUM(C26:C27)</f>
        <v>2</v>
      </c>
      <c r="D28" s="6">
        <f>SUM(D26:D27)</f>
        <v>2</v>
      </c>
      <c r="E28" s="6">
        <f t="shared" si="2"/>
        <v>8</v>
      </c>
      <c r="F28" s="6">
        <f t="shared" si="2"/>
        <v>208.85000000000002</v>
      </c>
      <c r="G28" s="5"/>
      <c r="H28" s="6">
        <f t="shared" ref="H28:L28" si="5">SUM(H26:H27)</f>
        <v>0</v>
      </c>
      <c r="I28" s="6">
        <f t="shared" si="5"/>
        <v>0</v>
      </c>
      <c r="J28" s="5"/>
      <c r="K28" s="6">
        <f t="shared" si="5"/>
        <v>2</v>
      </c>
      <c r="L28" s="6">
        <f t="shared" si="5"/>
        <v>53.8</v>
      </c>
      <c r="M28" s="5"/>
      <c r="N28" s="6">
        <f>SUM(N26:N27)</f>
        <v>6</v>
      </c>
      <c r="O28" s="6">
        <f>SUM(O26:O27)</f>
        <v>155.05000000000001</v>
      </c>
      <c r="P28" s="5"/>
      <c r="Q28" s="8" t="s">
        <v>19</v>
      </c>
      <c r="R28" s="5"/>
      <c r="S28" s="1"/>
    </row>
    <row r="29" spans="1:19">
      <c r="A29" s="115" t="s">
        <v>26</v>
      </c>
      <c r="B29" s="115"/>
      <c r="C29" s="107">
        <v>3</v>
      </c>
      <c r="D29" s="111">
        <f>SUM(M29+J29+G29)</f>
        <v>1</v>
      </c>
      <c r="E29" s="5">
        <f t="shared" si="2"/>
        <v>0</v>
      </c>
      <c r="F29" s="5">
        <f t="shared" si="2"/>
        <v>0</v>
      </c>
      <c r="G29" s="107"/>
      <c r="H29" s="5">
        <v>0</v>
      </c>
      <c r="I29" s="5">
        <v>0</v>
      </c>
      <c r="J29" s="107"/>
      <c r="K29" s="5">
        <v>0</v>
      </c>
      <c r="L29" s="5">
        <v>0</v>
      </c>
      <c r="M29" s="107">
        <v>1</v>
      </c>
      <c r="N29" s="5">
        <v>0</v>
      </c>
      <c r="O29" s="5">
        <v>0</v>
      </c>
      <c r="P29" s="5">
        <v>16</v>
      </c>
      <c r="Q29" s="115" t="s">
        <v>4</v>
      </c>
      <c r="R29" s="119" t="s">
        <v>4</v>
      </c>
      <c r="S29" s="1"/>
    </row>
    <row r="30" spans="1:19">
      <c r="A30" s="115" t="s">
        <v>26</v>
      </c>
      <c r="B30" s="115"/>
      <c r="C30" s="108"/>
      <c r="D30" s="112"/>
      <c r="E30" s="5">
        <f t="shared" si="2"/>
        <v>4</v>
      </c>
      <c r="F30" s="5">
        <f t="shared" si="2"/>
        <v>81.75</v>
      </c>
      <c r="G30" s="108"/>
      <c r="H30" s="5">
        <v>0</v>
      </c>
      <c r="I30" s="5">
        <v>0</v>
      </c>
      <c r="J30" s="108"/>
      <c r="K30" s="5">
        <v>2</v>
      </c>
      <c r="L30" s="5">
        <v>33.15</v>
      </c>
      <c r="M30" s="108"/>
      <c r="N30" s="5">
        <v>2</v>
      </c>
      <c r="O30" s="5">
        <v>48.6</v>
      </c>
      <c r="P30" s="5">
        <v>23</v>
      </c>
      <c r="Q30" s="115"/>
      <c r="R30" s="120"/>
      <c r="S30" s="1"/>
    </row>
    <row r="31" spans="1:19">
      <c r="A31" s="115" t="s">
        <v>26</v>
      </c>
      <c r="B31" s="115"/>
      <c r="C31" s="109"/>
      <c r="D31" s="113"/>
      <c r="E31" s="5">
        <f t="shared" si="2"/>
        <v>0</v>
      </c>
      <c r="F31" s="5">
        <f t="shared" si="2"/>
        <v>0</v>
      </c>
      <c r="G31" s="109"/>
      <c r="H31" s="5">
        <v>0</v>
      </c>
      <c r="I31" s="5">
        <v>0</v>
      </c>
      <c r="J31" s="109"/>
      <c r="K31" s="5">
        <v>0</v>
      </c>
      <c r="L31" s="5">
        <v>0</v>
      </c>
      <c r="M31" s="109"/>
      <c r="N31" s="5">
        <v>0</v>
      </c>
      <c r="O31" s="5">
        <v>0</v>
      </c>
      <c r="P31" s="5">
        <v>116</v>
      </c>
      <c r="Q31" s="115"/>
      <c r="R31" s="120"/>
      <c r="S31" s="1"/>
    </row>
    <row r="32" spans="1:19" ht="17.25">
      <c r="A32" s="106"/>
      <c r="B32" s="106"/>
      <c r="C32" s="6">
        <f>SUM(C29:C31)</f>
        <v>3</v>
      </c>
      <c r="D32" s="6">
        <f>SUM(D29)</f>
        <v>1</v>
      </c>
      <c r="E32" s="6">
        <f>SUM(N32+K32+H32)</f>
        <v>4</v>
      </c>
      <c r="F32" s="6">
        <f>SUM(O32+L32+I32)</f>
        <v>81.75</v>
      </c>
      <c r="G32" s="5"/>
      <c r="H32" s="6">
        <f t="shared" ref="H32:L32" si="6">SUM(H29:H31)</f>
        <v>0</v>
      </c>
      <c r="I32" s="6">
        <f t="shared" si="6"/>
        <v>0</v>
      </c>
      <c r="J32" s="5"/>
      <c r="K32" s="6">
        <f t="shared" si="6"/>
        <v>2</v>
      </c>
      <c r="L32" s="6">
        <f t="shared" si="6"/>
        <v>33.15</v>
      </c>
      <c r="M32" s="5"/>
      <c r="N32" s="6">
        <f>SUM(N29:N31)</f>
        <v>2</v>
      </c>
      <c r="O32" s="6">
        <f>SUM(O29:O31)</f>
        <v>48.6</v>
      </c>
      <c r="P32" s="5"/>
      <c r="Q32" s="1"/>
      <c r="R32" s="8" t="s">
        <v>22</v>
      </c>
      <c r="S32" s="1"/>
    </row>
    <row r="33" spans="1:19">
      <c r="A33" s="106"/>
      <c r="B33" s="106"/>
      <c r="C33" s="107">
        <v>8</v>
      </c>
      <c r="D33" s="111">
        <f>SUM(M33+J33+G33)</f>
        <v>12</v>
      </c>
      <c r="E33" s="5">
        <f>SUM(N33+K33+H33)</f>
        <v>8</v>
      </c>
      <c r="F33" s="5">
        <f>SUM(O33+L33+I33)</f>
        <v>158.39999999999998</v>
      </c>
      <c r="G33" s="107">
        <v>4</v>
      </c>
      <c r="H33" s="5">
        <v>3</v>
      </c>
      <c r="I33" s="5">
        <v>67.8</v>
      </c>
      <c r="J33" s="107">
        <v>4</v>
      </c>
      <c r="K33" s="5">
        <v>2</v>
      </c>
      <c r="L33" s="5">
        <v>38.15</v>
      </c>
      <c r="M33" s="107">
        <v>4</v>
      </c>
      <c r="N33" s="5">
        <v>3</v>
      </c>
      <c r="O33" s="5">
        <v>52.45</v>
      </c>
      <c r="P33" s="5">
        <v>61</v>
      </c>
      <c r="Q33" s="114" t="s">
        <v>6</v>
      </c>
      <c r="R33" s="116" t="s">
        <v>24</v>
      </c>
      <c r="S33" s="1"/>
    </row>
    <row r="34" spans="1:19">
      <c r="A34" s="106"/>
      <c r="B34" s="106"/>
      <c r="C34" s="108"/>
      <c r="D34" s="112"/>
      <c r="E34" s="5">
        <f t="shared" ref="E34:F41" si="7">SUM(N34+K34+H34)</f>
        <v>8</v>
      </c>
      <c r="F34" s="5">
        <f t="shared" si="7"/>
        <v>174.22</v>
      </c>
      <c r="G34" s="108"/>
      <c r="H34" s="5">
        <v>3</v>
      </c>
      <c r="I34" s="5">
        <v>67.62</v>
      </c>
      <c r="J34" s="108"/>
      <c r="K34" s="5">
        <v>3</v>
      </c>
      <c r="L34" s="5">
        <v>57.05</v>
      </c>
      <c r="M34" s="108"/>
      <c r="N34" s="5">
        <v>2</v>
      </c>
      <c r="O34" s="5">
        <v>49.55</v>
      </c>
      <c r="P34" s="5">
        <v>65</v>
      </c>
      <c r="Q34" s="114"/>
      <c r="R34" s="117"/>
      <c r="S34" s="1"/>
    </row>
    <row r="35" spans="1:19">
      <c r="A35" s="106"/>
      <c r="B35" s="106"/>
      <c r="C35" s="108"/>
      <c r="D35" s="112"/>
      <c r="E35" s="5">
        <f t="shared" si="7"/>
        <v>6</v>
      </c>
      <c r="F35" s="5">
        <f t="shared" si="7"/>
        <v>155.64999999999998</v>
      </c>
      <c r="G35" s="108"/>
      <c r="H35" s="5">
        <v>3</v>
      </c>
      <c r="I35" s="5">
        <v>77.8</v>
      </c>
      <c r="J35" s="108"/>
      <c r="K35" s="5">
        <v>2</v>
      </c>
      <c r="L35" s="5">
        <v>52.85</v>
      </c>
      <c r="M35" s="108"/>
      <c r="N35" s="5">
        <v>1</v>
      </c>
      <c r="O35" s="5">
        <v>25</v>
      </c>
      <c r="P35" s="5">
        <v>66</v>
      </c>
      <c r="Q35" s="114"/>
      <c r="R35" s="117"/>
      <c r="S35" s="1"/>
    </row>
    <row r="36" spans="1:19">
      <c r="A36" s="106"/>
      <c r="B36" s="106"/>
      <c r="C36" s="108"/>
      <c r="D36" s="112"/>
      <c r="E36" s="5">
        <f t="shared" si="7"/>
        <v>5</v>
      </c>
      <c r="F36" s="5">
        <f t="shared" si="7"/>
        <v>117.81</v>
      </c>
      <c r="G36" s="108"/>
      <c r="H36" s="5">
        <v>1</v>
      </c>
      <c r="I36" s="5">
        <v>26.8</v>
      </c>
      <c r="J36" s="108"/>
      <c r="K36" s="5">
        <v>3</v>
      </c>
      <c r="L36" s="5">
        <v>68.010000000000005</v>
      </c>
      <c r="M36" s="108"/>
      <c r="N36" s="5">
        <v>1</v>
      </c>
      <c r="O36" s="5">
        <v>23</v>
      </c>
      <c r="P36" s="5">
        <v>67</v>
      </c>
      <c r="Q36" s="114"/>
      <c r="R36" s="117"/>
      <c r="S36" s="1"/>
    </row>
    <row r="37" spans="1:19">
      <c r="A37" s="106"/>
      <c r="B37" s="106"/>
      <c r="C37" s="108"/>
      <c r="D37" s="112"/>
      <c r="E37" s="5">
        <f t="shared" si="7"/>
        <v>9</v>
      </c>
      <c r="F37" s="5">
        <f t="shared" si="7"/>
        <v>197.20999999999998</v>
      </c>
      <c r="G37" s="108"/>
      <c r="H37" s="5">
        <v>4</v>
      </c>
      <c r="I37" s="5">
        <v>93.36</v>
      </c>
      <c r="J37" s="108"/>
      <c r="K37" s="5">
        <v>2</v>
      </c>
      <c r="L37" s="5">
        <v>49.7</v>
      </c>
      <c r="M37" s="108"/>
      <c r="N37" s="5">
        <v>3</v>
      </c>
      <c r="O37" s="5">
        <v>54.15</v>
      </c>
      <c r="P37" s="5">
        <v>68</v>
      </c>
      <c r="Q37" s="114"/>
      <c r="R37" s="117"/>
      <c r="S37" s="1"/>
    </row>
    <row r="38" spans="1:19">
      <c r="A38" s="106"/>
      <c r="B38" s="106"/>
      <c r="C38" s="108"/>
      <c r="D38" s="112"/>
      <c r="E38" s="5">
        <f t="shared" si="7"/>
        <v>7</v>
      </c>
      <c r="F38" s="5">
        <f t="shared" si="7"/>
        <v>146.19</v>
      </c>
      <c r="G38" s="108"/>
      <c r="H38" s="5">
        <v>2</v>
      </c>
      <c r="I38" s="5">
        <v>56.24</v>
      </c>
      <c r="J38" s="108"/>
      <c r="K38" s="5">
        <v>2</v>
      </c>
      <c r="L38" s="5">
        <v>40.9</v>
      </c>
      <c r="M38" s="108"/>
      <c r="N38" s="5">
        <v>3</v>
      </c>
      <c r="O38" s="5">
        <v>49.05</v>
      </c>
      <c r="P38" s="5">
        <v>69</v>
      </c>
      <c r="Q38" s="114"/>
      <c r="R38" s="117"/>
      <c r="S38" s="1"/>
    </row>
    <row r="39" spans="1:19">
      <c r="A39" s="106"/>
      <c r="B39" s="106"/>
      <c r="C39" s="108"/>
      <c r="D39" s="112"/>
      <c r="E39" s="5">
        <f t="shared" si="7"/>
        <v>8</v>
      </c>
      <c r="F39" s="5">
        <f t="shared" si="7"/>
        <v>153.71</v>
      </c>
      <c r="G39" s="108"/>
      <c r="H39" s="5">
        <v>3</v>
      </c>
      <c r="I39" s="5">
        <v>64.260000000000005</v>
      </c>
      <c r="J39" s="108"/>
      <c r="K39" s="5">
        <v>2</v>
      </c>
      <c r="L39" s="5">
        <v>39.85</v>
      </c>
      <c r="M39" s="108"/>
      <c r="N39" s="5">
        <v>3</v>
      </c>
      <c r="O39" s="5">
        <v>49.6</v>
      </c>
      <c r="P39" s="5">
        <v>70</v>
      </c>
      <c r="Q39" s="114"/>
      <c r="R39" s="117"/>
      <c r="S39" s="1"/>
    </row>
    <row r="40" spans="1:19">
      <c r="A40" s="106"/>
      <c r="B40" s="106"/>
      <c r="C40" s="108"/>
      <c r="D40" s="112"/>
      <c r="E40" s="5">
        <f t="shared" si="7"/>
        <v>8</v>
      </c>
      <c r="F40" s="5">
        <f t="shared" si="7"/>
        <v>166.46</v>
      </c>
      <c r="G40" s="108"/>
      <c r="H40" s="5">
        <v>3</v>
      </c>
      <c r="I40" s="5">
        <v>65.31</v>
      </c>
      <c r="J40" s="108"/>
      <c r="K40" s="5">
        <v>2</v>
      </c>
      <c r="L40" s="5">
        <v>47.25</v>
      </c>
      <c r="M40" s="108"/>
      <c r="N40" s="5">
        <v>3</v>
      </c>
      <c r="O40" s="5">
        <v>53.9</v>
      </c>
      <c r="P40" s="5">
        <v>71</v>
      </c>
      <c r="Q40" s="114"/>
      <c r="R40" s="117"/>
      <c r="S40" s="1"/>
    </row>
    <row r="41" spans="1:19">
      <c r="A41" s="106"/>
      <c r="B41" s="106"/>
      <c r="C41" s="109"/>
      <c r="D41" s="113"/>
      <c r="E41" s="5">
        <f t="shared" si="7"/>
        <v>0</v>
      </c>
      <c r="F41" s="5">
        <f t="shared" si="7"/>
        <v>0</v>
      </c>
      <c r="G41" s="109"/>
      <c r="H41" s="5"/>
      <c r="I41" s="5"/>
      <c r="J41" s="109"/>
      <c r="K41" s="5"/>
      <c r="L41" s="5"/>
      <c r="M41" s="109"/>
      <c r="N41" s="5"/>
      <c r="O41" s="5"/>
      <c r="P41" s="5"/>
      <c r="Q41" s="114"/>
      <c r="R41" s="117"/>
      <c r="S41" s="1"/>
    </row>
    <row r="42" spans="1:19" ht="17.25">
      <c r="A42" s="106"/>
      <c r="B42" s="106"/>
      <c r="C42" s="6">
        <f>SUM(C33)</f>
        <v>8</v>
      </c>
      <c r="D42" s="6">
        <f>SUM(D33)</f>
        <v>12</v>
      </c>
      <c r="E42" s="6">
        <f>SUM(N42+K42+H42)</f>
        <v>59</v>
      </c>
      <c r="F42" s="6">
        <f>SUM(O42+L42+I42)</f>
        <v>1269.6500000000001</v>
      </c>
      <c r="G42" s="5"/>
      <c r="H42" s="6">
        <f t="shared" ref="H42:L42" si="8">SUM(H33:H41)</f>
        <v>22</v>
      </c>
      <c r="I42" s="6">
        <f t="shared" si="8"/>
        <v>519.19000000000005</v>
      </c>
      <c r="J42" s="5"/>
      <c r="K42" s="6">
        <f t="shared" si="8"/>
        <v>18</v>
      </c>
      <c r="L42" s="6">
        <f t="shared" si="8"/>
        <v>393.76</v>
      </c>
      <c r="M42" s="5"/>
      <c r="N42" s="6">
        <f>SUM(N33:N41)</f>
        <v>19</v>
      </c>
      <c r="O42" s="6">
        <f>SUM(O33:O41)</f>
        <v>356.7</v>
      </c>
      <c r="P42" s="5"/>
      <c r="Q42" s="8" t="s">
        <v>0</v>
      </c>
      <c r="R42" s="117"/>
      <c r="S42" s="1"/>
    </row>
    <row r="43" spans="1:19">
      <c r="A43" s="115" t="s">
        <v>26</v>
      </c>
      <c r="B43" s="115"/>
      <c r="C43" s="107">
        <v>4</v>
      </c>
      <c r="D43" s="111">
        <f>SUM(M43+J43+G430)</f>
        <v>1</v>
      </c>
      <c r="E43" s="5">
        <f>SUM(N43+K43+H43)</f>
        <v>2</v>
      </c>
      <c r="F43" s="5">
        <f>SUM(O43+L43+I43)</f>
        <v>47.5</v>
      </c>
      <c r="G43" s="107"/>
      <c r="H43" s="5">
        <v>0</v>
      </c>
      <c r="I43" s="5">
        <v>0</v>
      </c>
      <c r="J43" s="107"/>
      <c r="K43" s="5">
        <v>0</v>
      </c>
      <c r="L43" s="5">
        <v>0</v>
      </c>
      <c r="M43" s="107">
        <v>1</v>
      </c>
      <c r="N43" s="5">
        <v>2</v>
      </c>
      <c r="O43" s="5">
        <v>47.5</v>
      </c>
      <c r="P43" s="5">
        <v>74</v>
      </c>
      <c r="Q43" s="114" t="s">
        <v>5</v>
      </c>
      <c r="R43" s="117"/>
      <c r="S43" s="1"/>
    </row>
    <row r="44" spans="1:19">
      <c r="A44" s="115" t="s">
        <v>26</v>
      </c>
      <c r="B44" s="115"/>
      <c r="C44" s="108"/>
      <c r="D44" s="112"/>
      <c r="E44" s="5">
        <f t="shared" ref="E44:F51" si="9">SUM(N44+K44+H44)</f>
        <v>2</v>
      </c>
      <c r="F44" s="5">
        <f t="shared" si="9"/>
        <v>48.7</v>
      </c>
      <c r="G44" s="108"/>
      <c r="H44" s="5">
        <v>0</v>
      </c>
      <c r="I44" s="5">
        <v>0</v>
      </c>
      <c r="J44" s="108"/>
      <c r="K44" s="5">
        <v>0</v>
      </c>
      <c r="L44" s="5">
        <v>0</v>
      </c>
      <c r="M44" s="108"/>
      <c r="N44" s="5">
        <v>2</v>
      </c>
      <c r="O44" s="5">
        <v>48.7</v>
      </c>
      <c r="P44" s="5">
        <v>75</v>
      </c>
      <c r="Q44" s="114"/>
      <c r="R44" s="117"/>
      <c r="S44" s="1"/>
    </row>
    <row r="45" spans="1:19">
      <c r="A45" s="106"/>
      <c r="B45" s="106"/>
      <c r="C45" s="108"/>
      <c r="D45" s="112"/>
      <c r="E45" s="5">
        <f t="shared" si="9"/>
        <v>0</v>
      </c>
      <c r="F45" s="5">
        <f t="shared" si="9"/>
        <v>0</v>
      </c>
      <c r="G45" s="108"/>
      <c r="H45" s="5"/>
      <c r="I45" s="5"/>
      <c r="J45" s="108"/>
      <c r="K45" s="5"/>
      <c r="L45" s="5"/>
      <c r="M45" s="108"/>
      <c r="N45" s="5"/>
      <c r="O45" s="5"/>
      <c r="P45" s="5">
        <v>76</v>
      </c>
      <c r="Q45" s="114"/>
      <c r="R45" s="117"/>
      <c r="S45" s="1"/>
    </row>
    <row r="46" spans="1:19">
      <c r="A46" s="106"/>
      <c r="B46" s="106"/>
      <c r="C46" s="109"/>
      <c r="D46" s="113"/>
      <c r="E46" s="5">
        <f t="shared" si="9"/>
        <v>0</v>
      </c>
      <c r="F46" s="5">
        <f t="shared" si="9"/>
        <v>0</v>
      </c>
      <c r="G46" s="109"/>
      <c r="H46" s="5"/>
      <c r="I46" s="5"/>
      <c r="J46" s="109"/>
      <c r="K46" s="5"/>
      <c r="L46" s="5"/>
      <c r="M46" s="109"/>
      <c r="N46" s="5"/>
      <c r="O46" s="5"/>
      <c r="P46" s="5">
        <v>77</v>
      </c>
      <c r="Q46" s="114"/>
      <c r="R46" s="117"/>
      <c r="S46" s="1"/>
    </row>
    <row r="47" spans="1:19" ht="19.5">
      <c r="A47" s="106"/>
      <c r="B47" s="106"/>
      <c r="C47" s="6">
        <f>SUM(C43)</f>
        <v>4</v>
      </c>
      <c r="D47" s="6">
        <f>SUM(D43)</f>
        <v>1</v>
      </c>
      <c r="E47" s="6">
        <f t="shared" si="9"/>
        <v>4</v>
      </c>
      <c r="F47" s="6">
        <f t="shared" si="9"/>
        <v>96.2</v>
      </c>
      <c r="G47" s="5"/>
      <c r="H47" s="6">
        <f t="shared" ref="H47:L47" si="10">SUM(H43:H46)</f>
        <v>0</v>
      </c>
      <c r="I47" s="6">
        <f t="shared" si="10"/>
        <v>0</v>
      </c>
      <c r="J47" s="5"/>
      <c r="K47" s="6">
        <f t="shared" si="10"/>
        <v>0</v>
      </c>
      <c r="L47" s="6">
        <f t="shared" si="10"/>
        <v>0</v>
      </c>
      <c r="M47" s="5"/>
      <c r="N47" s="6">
        <f>SUM(N43:N46)</f>
        <v>4</v>
      </c>
      <c r="O47" s="6">
        <f>SUM(O43:O46)</f>
        <v>96.2</v>
      </c>
      <c r="P47" s="5"/>
      <c r="Q47" s="7" t="s">
        <v>23</v>
      </c>
      <c r="R47" s="117"/>
      <c r="S47" s="1"/>
    </row>
    <row r="48" spans="1:19">
      <c r="A48" s="106"/>
      <c r="B48" s="106"/>
      <c r="C48" s="107">
        <v>4</v>
      </c>
      <c r="D48" s="111">
        <f>SUM(M48+J48+G48)</f>
        <v>6</v>
      </c>
      <c r="E48" s="5">
        <f t="shared" si="9"/>
        <v>10</v>
      </c>
      <c r="F48" s="5">
        <f t="shared" si="9"/>
        <v>251.31</v>
      </c>
      <c r="G48" s="107">
        <v>2</v>
      </c>
      <c r="H48" s="5">
        <v>5</v>
      </c>
      <c r="I48" s="5">
        <v>119.81</v>
      </c>
      <c r="J48" s="107">
        <v>2</v>
      </c>
      <c r="K48" s="5">
        <v>2</v>
      </c>
      <c r="L48" s="5">
        <v>56.85</v>
      </c>
      <c r="M48" s="107">
        <v>2</v>
      </c>
      <c r="N48" s="5">
        <v>3</v>
      </c>
      <c r="O48" s="5">
        <v>74.650000000000006</v>
      </c>
      <c r="P48" s="5">
        <v>60</v>
      </c>
      <c r="Q48" s="110" t="s">
        <v>12</v>
      </c>
      <c r="R48" s="117"/>
      <c r="S48" s="1"/>
    </row>
    <row r="49" spans="1:19">
      <c r="A49" s="106"/>
      <c r="B49" s="106"/>
      <c r="C49" s="108"/>
      <c r="D49" s="112"/>
      <c r="E49" s="5">
        <f t="shared" si="9"/>
        <v>11</v>
      </c>
      <c r="F49" s="5">
        <f t="shared" si="9"/>
        <v>263.61</v>
      </c>
      <c r="G49" s="108"/>
      <c r="H49" s="5">
        <v>4</v>
      </c>
      <c r="I49" s="5">
        <v>97.46</v>
      </c>
      <c r="J49" s="108"/>
      <c r="K49" s="5">
        <v>3</v>
      </c>
      <c r="L49" s="5">
        <v>70.150000000000006</v>
      </c>
      <c r="M49" s="108"/>
      <c r="N49" s="5">
        <v>4</v>
      </c>
      <c r="O49" s="5">
        <v>96</v>
      </c>
      <c r="P49" s="5">
        <v>62</v>
      </c>
      <c r="Q49" s="110"/>
      <c r="R49" s="117"/>
      <c r="S49" s="1"/>
    </row>
    <row r="50" spans="1:19">
      <c r="A50" s="106"/>
      <c r="B50" s="106"/>
      <c r="C50" s="108"/>
      <c r="D50" s="112"/>
      <c r="E50" s="5">
        <f t="shared" si="9"/>
        <v>11</v>
      </c>
      <c r="F50" s="5">
        <f t="shared" si="9"/>
        <v>271.25</v>
      </c>
      <c r="G50" s="108"/>
      <c r="H50" s="5">
        <v>5</v>
      </c>
      <c r="I50" s="5">
        <v>121</v>
      </c>
      <c r="J50" s="108"/>
      <c r="K50" s="5">
        <v>4</v>
      </c>
      <c r="L50" s="5">
        <v>98.45</v>
      </c>
      <c r="M50" s="108"/>
      <c r="N50" s="5">
        <v>2</v>
      </c>
      <c r="O50" s="5">
        <v>51.8</v>
      </c>
      <c r="P50" s="5">
        <v>64</v>
      </c>
      <c r="Q50" s="110"/>
      <c r="R50" s="117"/>
      <c r="S50" s="1"/>
    </row>
    <row r="51" spans="1:19">
      <c r="A51" s="106"/>
      <c r="B51" s="106"/>
      <c r="C51" s="109"/>
      <c r="D51" s="113"/>
      <c r="E51" s="5">
        <f t="shared" si="9"/>
        <v>11</v>
      </c>
      <c r="F51" s="5">
        <f t="shared" si="9"/>
        <v>256.8</v>
      </c>
      <c r="G51" s="109"/>
      <c r="H51" s="5">
        <v>4</v>
      </c>
      <c r="I51" s="5">
        <v>97</v>
      </c>
      <c r="J51" s="109"/>
      <c r="K51" s="5">
        <v>3</v>
      </c>
      <c r="L51" s="5">
        <v>67.55</v>
      </c>
      <c r="M51" s="109"/>
      <c r="N51" s="5">
        <v>4</v>
      </c>
      <c r="O51" s="5">
        <v>92.25</v>
      </c>
      <c r="P51" s="5">
        <v>72</v>
      </c>
      <c r="Q51" s="110"/>
      <c r="R51" s="117"/>
      <c r="S51" s="1"/>
    </row>
    <row r="52" spans="1:19" ht="19.5">
      <c r="A52" s="106"/>
      <c r="B52" s="106"/>
      <c r="C52" s="6">
        <f>SUM(C48)</f>
        <v>4</v>
      </c>
      <c r="D52" s="6">
        <f>SUM(D48)</f>
        <v>6</v>
      </c>
      <c r="E52" s="6">
        <f>SUM(E48:E51)</f>
        <v>43</v>
      </c>
      <c r="F52" s="6">
        <f>SUM(F48:F51)</f>
        <v>1042.97</v>
      </c>
      <c r="G52" s="5"/>
      <c r="H52" s="6">
        <f>SUM(H48:H51)</f>
        <v>18</v>
      </c>
      <c r="I52" s="6">
        <f>SUM(I48:I51)</f>
        <v>435.27</v>
      </c>
      <c r="J52" s="5"/>
      <c r="K52" s="6">
        <f>SUM(K48:K51)</f>
        <v>12</v>
      </c>
      <c r="L52" s="6">
        <f>SUM(L48:L51)</f>
        <v>293</v>
      </c>
      <c r="M52" s="5"/>
      <c r="N52" s="6">
        <f>SUM(N48:N51)</f>
        <v>13</v>
      </c>
      <c r="O52" s="6">
        <f>SUM(O48:O51)</f>
        <v>314.7</v>
      </c>
      <c r="P52" s="5"/>
      <c r="Q52" s="7" t="s">
        <v>22</v>
      </c>
      <c r="R52" s="118"/>
      <c r="S52" s="1"/>
    </row>
    <row r="53" spans="1:19" ht="39">
      <c r="A53" s="106"/>
      <c r="B53" s="106"/>
      <c r="C53" s="8">
        <f>SUM(C25+C28+C32+C42+C47+C52)</f>
        <v>40</v>
      </c>
      <c r="D53" s="8">
        <f>SUM(D25+D28+D32+D42+D47+D52)</f>
        <v>43</v>
      </c>
      <c r="E53" s="8">
        <f>SUM(N53+K53+H53)</f>
        <v>253</v>
      </c>
      <c r="F53" s="8">
        <f>SUM(O53+L53+I53)</f>
        <v>6096.87</v>
      </c>
      <c r="G53" s="5"/>
      <c r="H53" s="8">
        <f t="shared" ref="H53:L53" si="11">SUM(H25+H28+H32+H42+H47+H52)</f>
        <v>94</v>
      </c>
      <c r="I53" s="8">
        <f t="shared" si="11"/>
        <v>2349.46</v>
      </c>
      <c r="J53" s="5"/>
      <c r="K53" s="8">
        <f t="shared" si="11"/>
        <v>72</v>
      </c>
      <c r="L53" s="8">
        <f t="shared" si="11"/>
        <v>1726.1599999999999</v>
      </c>
      <c r="M53" s="5"/>
      <c r="N53" s="8">
        <f>SUM(N25+N28+N32+N42+N47+N52)</f>
        <v>87</v>
      </c>
      <c r="O53" s="8">
        <f>SUM(O25+O28+O32+O42+O47+O52)</f>
        <v>2021.25</v>
      </c>
      <c r="P53" s="5"/>
      <c r="Q53" s="2"/>
      <c r="R53" s="7" t="s">
        <v>25</v>
      </c>
      <c r="S53" s="1"/>
    </row>
  </sheetData>
  <mergeCells count="98">
    <mergeCell ref="A1:Q1"/>
    <mergeCell ref="A2:B2"/>
    <mergeCell ref="D2:F2"/>
    <mergeCell ref="G2:I2"/>
    <mergeCell ref="J2:L2"/>
    <mergeCell ref="M2:O2"/>
    <mergeCell ref="P2:P3"/>
    <mergeCell ref="Q2:Q3"/>
    <mergeCell ref="A3:B3"/>
    <mergeCell ref="A12:B12"/>
    <mergeCell ref="R3:R24"/>
    <mergeCell ref="A4:B4"/>
    <mergeCell ref="C4:C21"/>
    <mergeCell ref="D4:D21"/>
    <mergeCell ref="G4:G21"/>
    <mergeCell ref="J4:J21"/>
    <mergeCell ref="M4:M21"/>
    <mergeCell ref="Q4:Q21"/>
    <mergeCell ref="A5:B5"/>
    <mergeCell ref="A6:B6"/>
    <mergeCell ref="A7:B7"/>
    <mergeCell ref="A8:B8"/>
    <mergeCell ref="A9:B9"/>
    <mergeCell ref="A10:B10"/>
    <mergeCell ref="A11:B11"/>
    <mergeCell ref="A24:B24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5:B25"/>
    <mergeCell ref="A26:B26"/>
    <mergeCell ref="D26:D27"/>
    <mergeCell ref="G26:G27"/>
    <mergeCell ref="J26:J27"/>
    <mergeCell ref="Q26:Q27"/>
    <mergeCell ref="R26:R27"/>
    <mergeCell ref="A27:B27"/>
    <mergeCell ref="A28:B28"/>
    <mergeCell ref="A29:B29"/>
    <mergeCell ref="C29:C31"/>
    <mergeCell ref="D29:D31"/>
    <mergeCell ref="G29:G31"/>
    <mergeCell ref="J29:J31"/>
    <mergeCell ref="M29:M31"/>
    <mergeCell ref="M26:M27"/>
    <mergeCell ref="Q29:Q31"/>
    <mergeCell ref="R29:R31"/>
    <mergeCell ref="A30:B30"/>
    <mergeCell ref="A31:B31"/>
    <mergeCell ref="A32:B32"/>
    <mergeCell ref="M33:M41"/>
    <mergeCell ref="Q33:Q41"/>
    <mergeCell ref="R33:R52"/>
    <mergeCell ref="A34:B34"/>
    <mergeCell ref="A35:B35"/>
    <mergeCell ref="A36:B36"/>
    <mergeCell ref="A37:B37"/>
    <mergeCell ref="A38:B38"/>
    <mergeCell ref="A39:B39"/>
    <mergeCell ref="A40:B40"/>
    <mergeCell ref="A33:B33"/>
    <mergeCell ref="C33:C41"/>
    <mergeCell ref="D33:D41"/>
    <mergeCell ref="G33:G41"/>
    <mergeCell ref="J33:J41"/>
    <mergeCell ref="A41:B41"/>
    <mergeCell ref="A42:B42"/>
    <mergeCell ref="A43:B43"/>
    <mergeCell ref="C43:C46"/>
    <mergeCell ref="D43:D46"/>
    <mergeCell ref="J43:J46"/>
    <mergeCell ref="M43:M46"/>
    <mergeCell ref="Q43:Q46"/>
    <mergeCell ref="A44:B44"/>
    <mergeCell ref="A45:B45"/>
    <mergeCell ref="A46:B46"/>
    <mergeCell ref="G43:G46"/>
    <mergeCell ref="A47:B47"/>
    <mergeCell ref="A48:B48"/>
    <mergeCell ref="C48:C51"/>
    <mergeCell ref="D48:D51"/>
    <mergeCell ref="G48:G51"/>
    <mergeCell ref="A53:B53"/>
    <mergeCell ref="M48:M51"/>
    <mergeCell ref="Q48:Q51"/>
    <mergeCell ref="A49:B49"/>
    <mergeCell ref="A50:B50"/>
    <mergeCell ref="A51:B51"/>
    <mergeCell ref="A52:B52"/>
    <mergeCell ref="J48:J5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1</vt:lpstr>
      <vt:lpstr>Sheet2</vt:lpstr>
      <vt:lpstr>'1'!Print_Area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shiko</dc:creator>
  <cp:lastModifiedBy>Mohamed Ahmed Youssef</cp:lastModifiedBy>
  <cp:lastPrinted>2021-04-17T10:36:56Z</cp:lastPrinted>
  <dcterms:created xsi:type="dcterms:W3CDTF">2021-02-26T09:26:39Z</dcterms:created>
  <dcterms:modified xsi:type="dcterms:W3CDTF">2021-04-18T06:19:18Z</dcterms:modified>
</cp:coreProperties>
</file>