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hidePivotFieldList="1"/>
  <mc:AlternateContent xmlns:mc="http://schemas.openxmlformats.org/markup-compatibility/2006">
    <mc:Choice Requires="x15">
      <x15ac:absPath xmlns:x15ac="http://schemas.microsoft.com/office/spreadsheetml/2010/11/ac" url="https://d.docs.live.net/f8a21f990bda0999/Desktop/نهائي/"/>
    </mc:Choice>
  </mc:AlternateContent>
  <xr:revisionPtr revIDLastSave="637" documentId="11_2C44BDEC2040C98AC652E4FEF432F0C01998AE33" xr6:coauthVersionLast="46" xr6:coauthVersionMax="46" xr10:uidLastSave="{D18E1B86-6679-48A5-AE88-304E25DA9BF0}"/>
  <bookViews>
    <workbookView xWindow="-120" yWindow="-120" windowWidth="20730" windowHeight="11160" activeTab="3" xr2:uid="{00000000-000D-0000-FFFF-FFFF00000000}"/>
  </bookViews>
  <sheets>
    <sheet name="الصفحة الرئيسية" sheetId="3" r:id="rId1"/>
    <sheet name="العملاء" sheetId="2" r:id="rId2"/>
    <sheet name="القيود اليومية" sheetId="1" r:id="rId3"/>
    <sheet name="كشف حساب عميل" sheetId="5" r:id="rId4"/>
  </sheets>
  <definedNames>
    <definedName name="_xlnm.Print_Area" localSheetId="3">'كشف حساب عميل'!$A:$I</definedName>
    <definedName name="_xlnm.Print_Titles" localSheetId="3">'كشف حساب عميل'!$1:$7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1" l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15" i="1"/>
  <c r="J16" i="1"/>
  <c r="J17" i="1"/>
  <c r="J18" i="1"/>
  <c r="J19" i="1"/>
  <c r="J20" i="1"/>
  <c r="J21" i="1"/>
  <c r="J22" i="1"/>
  <c r="J23" i="1"/>
  <c r="J24" i="1"/>
  <c r="J25" i="1"/>
  <c r="J7" i="1"/>
  <c r="J8" i="1"/>
  <c r="J9" i="1"/>
  <c r="J10" i="1"/>
  <c r="J11" i="1"/>
  <c r="J12" i="1"/>
  <c r="J6" i="1"/>
  <c r="J13" i="1"/>
  <c r="J14" i="1"/>
  <c r="H6" i="5"/>
  <c r="F6" i="5"/>
  <c r="D6" i="5"/>
  <c r="D5" i="5"/>
  <c r="B6" i="5"/>
  <c r="H2" i="5"/>
  <c r="H1" i="5"/>
  <c r="C4" i="5"/>
  <c r="B2" i="5"/>
  <c r="H3" i="1"/>
  <c r="H2" i="1"/>
  <c r="B2" i="1"/>
  <c r="H3" i="2"/>
  <c r="H2" i="2"/>
  <c r="B2" i="2"/>
  <c r="H2" i="3"/>
  <c r="H1" i="3"/>
  <c r="C2" i="3" s="1"/>
  <c r="B3" i="2" s="1"/>
  <c r="H4" i="5"/>
  <c r="H5" i="5" l="1"/>
  <c r="B3" i="5"/>
  <c r="B3" i="1"/>
</calcChain>
</file>

<file path=xl/sharedStrings.xml><?xml version="1.0" encoding="utf-8"?>
<sst xmlns="http://schemas.openxmlformats.org/spreadsheetml/2006/main" count="217" uniqueCount="56">
  <si>
    <t>النظام</t>
  </si>
  <si>
    <t>الشركة</t>
  </si>
  <si>
    <t>السنة</t>
  </si>
  <si>
    <t>م</t>
  </si>
  <si>
    <t>اسم العميل</t>
  </si>
  <si>
    <t>كود العميل</t>
  </si>
  <si>
    <t>دائن</t>
  </si>
  <si>
    <t>نوع العميل</t>
  </si>
  <si>
    <t>اسلام احمد احمد السيد</t>
  </si>
  <si>
    <t>حد الائتمان</t>
  </si>
  <si>
    <t>ضمان نقدي</t>
  </si>
  <si>
    <t>رقم التليفون</t>
  </si>
  <si>
    <t>العنوان</t>
  </si>
  <si>
    <t>فترة السداد</t>
  </si>
  <si>
    <t>شيك ضمان</t>
  </si>
  <si>
    <t>C-001</t>
  </si>
  <si>
    <t>الفيوم</t>
  </si>
  <si>
    <t>عميل</t>
  </si>
  <si>
    <t>التاريخ</t>
  </si>
  <si>
    <t>الوقت</t>
  </si>
  <si>
    <t>الرواد للتجارة والتوزيع</t>
  </si>
  <si>
    <t>اسم المنشاه :</t>
  </si>
  <si>
    <t>السنة المالية :</t>
  </si>
  <si>
    <t>العملاء</t>
  </si>
  <si>
    <t>علي احمد احمد السيد</t>
  </si>
  <si>
    <t>C-002</t>
  </si>
  <si>
    <t>01008655264</t>
  </si>
  <si>
    <t>01008655265</t>
  </si>
  <si>
    <t>بني سويف</t>
  </si>
  <si>
    <t>اسم العمل</t>
  </si>
  <si>
    <t>مستند</t>
  </si>
  <si>
    <t>الحركة</t>
  </si>
  <si>
    <t>البيان</t>
  </si>
  <si>
    <t xml:space="preserve">مدين </t>
  </si>
  <si>
    <t>شيكات قبض</t>
  </si>
  <si>
    <t>شيكات مرتدة</t>
  </si>
  <si>
    <t>مبيعات</t>
  </si>
  <si>
    <t>مبيعات متنوعة</t>
  </si>
  <si>
    <t>قبض</t>
  </si>
  <si>
    <t>إيداع بنك مصر</t>
  </si>
  <si>
    <t>كشف حساب عميل</t>
  </si>
  <si>
    <t>عن الفترة</t>
  </si>
  <si>
    <t>الإجمالي الكلي</t>
  </si>
  <si>
    <t>الرصيد</t>
  </si>
  <si>
    <t xml:space="preserve">دائن </t>
  </si>
  <si>
    <t>مدين</t>
  </si>
  <si>
    <t xml:space="preserve">الرصيد </t>
  </si>
  <si>
    <t xml:space="preserve"> أوراق قيض</t>
  </si>
  <si>
    <t xml:space="preserve"> اق مرتدة</t>
  </si>
  <si>
    <t>شيكات ضمان</t>
  </si>
  <si>
    <t>كود العميل :</t>
  </si>
  <si>
    <t>متجاوز حد الائتمان بـ</t>
  </si>
  <si>
    <t>مردودات مبيعات</t>
  </si>
  <si>
    <t>مردودات</t>
  </si>
  <si>
    <t>العملة</t>
  </si>
  <si>
    <t>جنية مصري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</si>
</sst>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_ج_._م_._‏"/>
    <numFmt numFmtId="165" formatCode="[$-F800]dddd\,\ mmmm\ dd\,\ yyyy"/>
    <numFmt numFmtId="166" formatCode="[$-1010000]d/m/yyyy;@"/>
    <numFmt numFmtId="167" formatCode="[$-1000401]h:mm\ AM/PM;@"/>
    <numFmt numFmtId="168" formatCode="[$-2000401]h:mm\ AM/PM;@"/>
    <numFmt numFmtId="169" formatCode="#,##0.00\ &quot;ج.م.‏&quot;"/>
  </numFmts>
  <fonts count="10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8"/>
      <name val="Arial"/>
      <family val="2"/>
      <scheme val="minor"/>
    </font>
    <font>
      <sz val="12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sz val="13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25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pivotButton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166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shrinkToFit="1"/>
    </xf>
    <xf numFmtId="0" fontId="8" fillId="0" borderId="0" xfId="0" pivotButton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/>
    <xf numFmtId="166" fontId="3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 inden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169" fontId="3" fillId="0" borderId="4" xfId="0" applyNumberFormat="1" applyFont="1" applyBorder="1" applyAlignment="1">
      <alignment horizontal="center"/>
    </xf>
    <xf numFmtId="169" fontId="3" fillId="0" borderId="5" xfId="0" applyNumberFormat="1" applyFont="1" applyBorder="1" applyAlignment="1">
      <alignment horizontal="center"/>
    </xf>
  </cellXfs>
  <cellStyles count="1">
    <cellStyle name="عادي" xfId="0" builtinId="0"/>
  </cellStyles>
  <dxfs count="144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4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sz val="15"/>
      </font>
    </dxf>
    <dxf>
      <font>
        <sz val="15"/>
      </font>
    </dxf>
    <dxf>
      <font>
        <sz val="15"/>
      </font>
    </dxf>
    <dxf>
      <font>
        <sz val="15"/>
      </font>
    </dxf>
    <dxf>
      <font>
        <sz val="15"/>
      </font>
    </dxf>
    <dxf>
      <font>
        <sz val="15"/>
      </font>
    </dxf>
    <dxf>
      <font>
        <sz val="15"/>
      </font>
    </dxf>
    <dxf>
      <font>
        <sz val="15"/>
      </font>
    </dxf>
    <dxf>
      <font>
        <sz val="15"/>
      </font>
    </dxf>
    <dxf>
      <font>
        <sz val="15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sz val="14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64" formatCode="#,##0\ _ج_._م_._‏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64" formatCode="#,##0\ _ج_._م_._‏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64" formatCode="#,##0\ _ج_._م_._‏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64" formatCode="#,##0\ _ج_._م_._‏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64" formatCode="#,##0\ _ج_._م_._‏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65" formatCode="[$-F800]dddd\,\ mmmm\ dd\,\ yyyy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64" formatCode="#,##0\ _ج_._م_._‏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64" formatCode="#,##0\ _ج_._م_._‏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64" formatCode="#,##0\ _ج_._م_._‏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slam Ahmed" refreshedDate="44226.9300224537" createdVersion="6" refreshedVersion="6" minRefreshableVersion="3" recordCount="35" xr:uid="{83F5CB82-1DCC-4DCC-8AD8-D4B228E60051}">
  <cacheSource type="worksheet">
    <worksheetSource name="الجدول2"/>
  </cacheSource>
  <cacheFields count="10">
    <cacheField name="التاريخ" numFmtId="165">
      <sharedItems containsSemiMixedTypes="0" containsNonDate="0" containsDate="1" containsString="0" minDate="2021-01-01T00:00:00" maxDate="2021-02-05T00:00:00" count="35">
        <d v="2021-01-01T00:00:00"/>
        <d v="2021-01-02T00:00:00"/>
        <d v="2021-01-03T00:00:00"/>
        <d v="2021-01-04T00:00:00"/>
        <d v="2021-01-05T00:00:00"/>
        <d v="2021-01-06T00:00:00"/>
        <d v="2021-01-07T00:00:00"/>
        <d v="2021-01-08T00:00:00"/>
        <d v="2021-01-09T00:00:00"/>
        <d v="2021-01-10T00:00:00"/>
        <d v="2021-01-11T00:00:00"/>
        <d v="2021-01-12T00:00:00"/>
        <d v="2021-01-13T00:00:00"/>
        <d v="2021-01-14T00:00:00"/>
        <d v="2021-01-15T00:00:00"/>
        <d v="2021-01-16T00:00:00"/>
        <d v="2021-01-17T00:00:00"/>
        <d v="2021-01-18T00:00:00"/>
        <d v="2021-01-19T00:00:00"/>
        <d v="2021-01-20T00:00:00"/>
        <d v="2021-01-21T00:00:00"/>
        <d v="2021-01-22T00:00:00"/>
        <d v="2021-01-23T00:00:00"/>
        <d v="2021-01-24T00:00:00"/>
        <d v="2021-01-25T00:00:00"/>
        <d v="2021-01-26T00:00:00"/>
        <d v="2021-01-27T00:00:00"/>
        <d v="2021-01-28T00:00:00"/>
        <d v="2021-01-29T00:00:00"/>
        <d v="2021-01-30T00:00:00"/>
        <d v="2021-01-31T00:00:00"/>
        <d v="2021-02-01T00:00:00"/>
        <d v="2021-02-02T00:00:00"/>
        <d v="2021-02-03T00:00:00"/>
        <d v="2021-02-04T00:00:00"/>
      </sharedItems>
    </cacheField>
    <cacheField name="اسم العمل" numFmtId="0">
      <sharedItems containsBlank="1" count="3">
        <s v="اسلام احمد احمد السيد"/>
        <s v="علي احمد احمد السيد"/>
        <m u="1"/>
      </sharedItems>
    </cacheField>
    <cacheField name="مستند" numFmtId="0">
      <sharedItems containsSemiMixedTypes="0" containsString="0" containsNumber="1" minValue="-582.900000000001" maxValue="5544" count="9">
        <n v="3012"/>
        <n v="685.7" u="1"/>
        <n v="54" u="1"/>
        <n v="51.399999999999601" u="1"/>
        <n v="5544" u="1"/>
        <n v="-582.900000000001" u="1"/>
        <n v="55" u="1"/>
        <n v="3013" u="1"/>
        <n v="1320" u="1"/>
      </sharedItems>
    </cacheField>
    <cacheField name="الحركة" numFmtId="0">
      <sharedItems containsBlank="1" count="4">
        <s v="قبض"/>
        <s v="مبيعات"/>
        <s v="مردودات"/>
        <m u="1"/>
      </sharedItems>
    </cacheField>
    <cacheField name="البيان" numFmtId="0">
      <sharedItems containsBlank="1" count="4">
        <s v="إيداع بنك مصر"/>
        <s v="مبيعات متنوعة"/>
        <s v="مردودات مبيعات"/>
        <m u="1"/>
      </sharedItems>
    </cacheField>
    <cacheField name="مدين " numFmtId="164">
      <sharedItems containsString="0" containsBlank="1" containsNumber="1" containsInteger="1" minValue="200000" maxValue="200011"/>
    </cacheField>
    <cacheField name="دائن" numFmtId="164">
      <sharedItems containsString="0" containsBlank="1" containsNumber="1" minValue="10000" maxValue="950000"/>
    </cacheField>
    <cacheField name="شيكات قبض" numFmtId="164">
      <sharedItems containsNonDate="0" containsString="0" containsBlank="1"/>
    </cacheField>
    <cacheField name="شيكات مرتدة" numFmtId="164">
      <sharedItems containsNonDate="0" containsString="0" containsBlank="1"/>
    </cacheField>
    <cacheField name="الرصيد" numFmtId="164">
      <sharedItems containsSemiMixedTypes="0" containsString="0" containsNumber="1" minValue="-200011" maxValue="95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m/>
    <n v="250000"/>
    <m/>
    <m/>
    <n v="250000"/>
  </r>
  <r>
    <x v="1"/>
    <x v="1"/>
    <x v="0"/>
    <x v="1"/>
    <x v="1"/>
    <n v="200000"/>
    <m/>
    <m/>
    <m/>
    <n v="-200000"/>
  </r>
  <r>
    <x v="2"/>
    <x v="0"/>
    <x v="0"/>
    <x v="2"/>
    <x v="2"/>
    <m/>
    <n v="10000"/>
    <m/>
    <m/>
    <n v="10000"/>
  </r>
  <r>
    <x v="3"/>
    <x v="1"/>
    <x v="0"/>
    <x v="0"/>
    <x v="0"/>
    <m/>
    <n v="230000"/>
    <m/>
    <m/>
    <n v="230000"/>
  </r>
  <r>
    <x v="4"/>
    <x v="0"/>
    <x v="0"/>
    <x v="1"/>
    <x v="1"/>
    <n v="200001"/>
    <m/>
    <m/>
    <m/>
    <n v="-200001"/>
  </r>
  <r>
    <x v="5"/>
    <x v="1"/>
    <x v="0"/>
    <x v="2"/>
    <x v="2"/>
    <m/>
    <n v="70000"/>
    <m/>
    <m/>
    <n v="70000"/>
  </r>
  <r>
    <x v="6"/>
    <x v="0"/>
    <x v="0"/>
    <x v="0"/>
    <x v="0"/>
    <m/>
    <n v="10000"/>
    <m/>
    <m/>
    <n v="10000"/>
  </r>
  <r>
    <x v="7"/>
    <x v="1"/>
    <x v="0"/>
    <x v="1"/>
    <x v="1"/>
    <n v="200002"/>
    <m/>
    <m/>
    <m/>
    <n v="-200002"/>
  </r>
  <r>
    <x v="8"/>
    <x v="0"/>
    <x v="0"/>
    <x v="2"/>
    <x v="2"/>
    <m/>
    <n v="950000"/>
    <m/>
    <m/>
    <n v="950000"/>
  </r>
  <r>
    <x v="9"/>
    <x v="1"/>
    <x v="0"/>
    <x v="0"/>
    <x v="0"/>
    <m/>
    <n v="527619.04761904804"/>
    <m/>
    <m/>
    <n v="527619.04761904804"/>
  </r>
  <r>
    <x v="10"/>
    <x v="0"/>
    <x v="0"/>
    <x v="1"/>
    <x v="1"/>
    <n v="200003"/>
    <m/>
    <m/>
    <m/>
    <n v="-200003"/>
  </r>
  <r>
    <x v="11"/>
    <x v="1"/>
    <x v="0"/>
    <x v="2"/>
    <x v="2"/>
    <m/>
    <n v="646666.66666666698"/>
    <m/>
    <m/>
    <n v="646666.66666666698"/>
  </r>
  <r>
    <x v="12"/>
    <x v="0"/>
    <x v="0"/>
    <x v="0"/>
    <x v="0"/>
    <m/>
    <n v="706190.47619047598"/>
    <m/>
    <m/>
    <n v="706190.47619047598"/>
  </r>
  <r>
    <x v="13"/>
    <x v="1"/>
    <x v="0"/>
    <x v="1"/>
    <x v="1"/>
    <n v="200004"/>
    <m/>
    <m/>
    <m/>
    <n v="-200004"/>
  </r>
  <r>
    <x v="14"/>
    <x v="0"/>
    <x v="0"/>
    <x v="2"/>
    <x v="2"/>
    <m/>
    <n v="825238.09523809503"/>
    <m/>
    <m/>
    <n v="825238.09523809503"/>
  </r>
  <r>
    <x v="15"/>
    <x v="1"/>
    <x v="0"/>
    <x v="0"/>
    <x v="0"/>
    <m/>
    <n v="884761.90476190497"/>
    <m/>
    <m/>
    <n v="884761.90476190497"/>
  </r>
  <r>
    <x v="16"/>
    <x v="0"/>
    <x v="0"/>
    <x v="1"/>
    <x v="1"/>
    <n v="200005"/>
    <m/>
    <m/>
    <m/>
    <n v="-200005"/>
  </r>
  <r>
    <x v="17"/>
    <x v="1"/>
    <x v="0"/>
    <x v="2"/>
    <x v="2"/>
    <m/>
    <n v="100380"/>
    <m/>
    <m/>
    <n v="100380"/>
  </r>
  <r>
    <x v="18"/>
    <x v="0"/>
    <x v="0"/>
    <x v="0"/>
    <x v="0"/>
    <m/>
    <n v="106333"/>
    <m/>
    <m/>
    <n v="106333"/>
  </r>
  <r>
    <x v="19"/>
    <x v="1"/>
    <x v="0"/>
    <x v="1"/>
    <x v="1"/>
    <n v="200006"/>
    <m/>
    <m/>
    <m/>
    <n v="-200006"/>
  </r>
  <r>
    <x v="20"/>
    <x v="0"/>
    <x v="0"/>
    <x v="0"/>
    <x v="0"/>
    <m/>
    <n v="609482.64852607704"/>
    <m/>
    <m/>
    <n v="609482.64852607704"/>
  </r>
  <r>
    <x v="21"/>
    <x v="1"/>
    <x v="0"/>
    <x v="1"/>
    <x v="1"/>
    <n v="200007"/>
    <m/>
    <m/>
    <m/>
    <n v="-200007"/>
  </r>
  <r>
    <x v="22"/>
    <x v="0"/>
    <x v="0"/>
    <x v="2"/>
    <x v="2"/>
    <m/>
    <n v="650523.36097273603"/>
    <m/>
    <m/>
    <n v="650523.36097273603"/>
  </r>
  <r>
    <x v="23"/>
    <x v="1"/>
    <x v="0"/>
    <x v="0"/>
    <x v="0"/>
    <m/>
    <n v="671043.717196065"/>
    <m/>
    <m/>
    <n v="671043.717196065"/>
  </r>
  <r>
    <x v="24"/>
    <x v="0"/>
    <x v="0"/>
    <x v="1"/>
    <x v="1"/>
    <n v="200008"/>
    <m/>
    <m/>
    <m/>
    <n v="-200008"/>
  </r>
  <r>
    <x v="25"/>
    <x v="1"/>
    <x v="0"/>
    <x v="2"/>
    <x v="2"/>
    <m/>
    <n v="712084.42964272294"/>
    <m/>
    <m/>
    <n v="712084.42964272294"/>
  </r>
  <r>
    <x v="26"/>
    <x v="0"/>
    <x v="0"/>
    <x v="0"/>
    <x v="0"/>
    <m/>
    <n v="732604.78586605296"/>
    <m/>
    <m/>
    <n v="732604.78586605296"/>
  </r>
  <r>
    <x v="27"/>
    <x v="1"/>
    <x v="0"/>
    <x v="1"/>
    <x v="1"/>
    <n v="200009"/>
    <m/>
    <m/>
    <m/>
    <n v="-200009"/>
  </r>
  <r>
    <x v="28"/>
    <x v="0"/>
    <x v="0"/>
    <x v="2"/>
    <x v="2"/>
    <m/>
    <n v="773645.49831271102"/>
    <m/>
    <m/>
    <n v="773645.49831271102"/>
  </r>
  <r>
    <x v="29"/>
    <x v="1"/>
    <x v="0"/>
    <x v="0"/>
    <x v="0"/>
    <m/>
    <n v="794165.85453603999"/>
    <m/>
    <m/>
    <n v="794165.85453603999"/>
  </r>
  <r>
    <x v="30"/>
    <x v="0"/>
    <x v="0"/>
    <x v="1"/>
    <x v="1"/>
    <n v="200010"/>
    <m/>
    <m/>
    <m/>
    <n v="-200010"/>
  </r>
  <r>
    <x v="31"/>
    <x v="1"/>
    <x v="0"/>
    <x v="2"/>
    <x v="2"/>
    <m/>
    <n v="835206.56698269898"/>
    <m/>
    <m/>
    <n v="835206.56698269898"/>
  </r>
  <r>
    <x v="32"/>
    <x v="0"/>
    <x v="0"/>
    <x v="0"/>
    <x v="0"/>
    <m/>
    <n v="855726.92320602795"/>
    <m/>
    <m/>
    <n v="855726.92320602795"/>
  </r>
  <r>
    <x v="33"/>
    <x v="1"/>
    <x v="0"/>
    <x v="1"/>
    <x v="1"/>
    <n v="200011"/>
    <m/>
    <m/>
    <m/>
    <n v="-200011"/>
  </r>
  <r>
    <x v="34"/>
    <x v="0"/>
    <x v="0"/>
    <x v="2"/>
    <x v="2"/>
    <m/>
    <n v="896767.635652686"/>
    <m/>
    <m/>
    <n v="896767.63565268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358F6B-512B-4460-B8E8-9509E96A3BAE}" name="PivotTable2" cacheId="0" applyNumberFormats="0" applyBorderFormats="0" applyFontFormats="0" applyPatternFormats="0" applyAlignmentFormats="0" applyWidthHeightFormats="1" dataCaption="القيم" updatedVersion="7" minRefreshableVersion="3" colGrandTotals="0" itemPrintTitles="1" createdVersion="6" indent="0" compact="0" compactData="0" multipleFieldFilters="0" rowHeaderCaption="التاريخ">
  <location ref="A7:I26" firstHeaderRow="0" firstDataRow="1" firstDataCol="4" rowPageCount="1" colPageCount="1"/>
  <pivotFields count="10">
    <pivotField axis="axisRow" compact="0" numFmtId="165" outline="0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axis="axisPage" compact="0" outline="0" showAll="0" defaultSubtotal="0">
      <items count="3">
        <item x="0"/>
        <item x="1"/>
        <item m="1" x="2"/>
      </items>
    </pivotField>
    <pivotField axis="axisRow" compact="0" outline="0" showAll="0" defaultSubtotal="0">
      <items count="9">
        <item m="1" x="2"/>
        <item x="0"/>
        <item m="1" x="7"/>
        <item m="1" x="4"/>
        <item m="1" x="6"/>
        <item m="1" x="8"/>
        <item m="1" x="1"/>
        <item m="1" x="3"/>
        <item m="1" x="5"/>
      </items>
    </pivotField>
    <pivotField axis="axisRow" compact="0" outline="0" showAll="0" defaultSubtotal="0">
      <items count="4">
        <item x="0"/>
        <item x="1"/>
        <item x="2"/>
        <item m="1" x="3"/>
      </items>
    </pivotField>
    <pivotField axis="axisRow" compact="0" outline="0" showAll="0" defaultSubtotal="0">
      <items count="4">
        <item x="0"/>
        <item x="1"/>
        <item x="2"/>
        <item m="1" x="3"/>
      </items>
    </pivotField>
    <pivotField dataField="1" compact="0" outline="0" showAll="0" defaultSubtotal="0"/>
    <pivotField dataField="1" compact="0" outline="0" showAll="0" defaultSubtotal="0"/>
    <pivotField name="أوراق قيض" dataField="1" compact="0" outline="0" showAll="0" defaultSubtotal="0"/>
    <pivotField name="اق مرتدة" dataField="1" compact="0" outline="0" showAll="0" defaultSubtotal="0"/>
    <pivotField dataField="1" compact="0" numFmtId="164" outline="0" subtotalTop="0" showAll="0" defaultSubtotal="0"/>
  </pivotFields>
  <rowFields count="4">
    <field x="0"/>
    <field x="2"/>
    <field x="3"/>
    <field x="4"/>
  </rowFields>
  <rowItems count="19">
    <i>
      <x/>
      <x v="1"/>
      <x/>
      <x/>
    </i>
    <i>
      <x v="2"/>
      <x v="1"/>
      <x v="2"/>
      <x v="2"/>
    </i>
    <i>
      <x v="4"/>
      <x v="1"/>
      <x v="1"/>
      <x v="1"/>
    </i>
    <i>
      <x v="6"/>
      <x v="1"/>
      <x/>
      <x/>
    </i>
    <i>
      <x v="8"/>
      <x v="1"/>
      <x v="2"/>
      <x v="2"/>
    </i>
    <i>
      <x v="10"/>
      <x v="1"/>
      <x v="1"/>
      <x v="1"/>
    </i>
    <i>
      <x v="12"/>
      <x v="1"/>
      <x/>
      <x/>
    </i>
    <i>
      <x v="14"/>
      <x v="1"/>
      <x v="2"/>
      <x v="2"/>
    </i>
    <i>
      <x v="16"/>
      <x v="1"/>
      <x v="1"/>
      <x v="1"/>
    </i>
    <i>
      <x v="18"/>
      <x v="1"/>
      <x/>
      <x/>
    </i>
    <i>
      <x v="20"/>
      <x v="1"/>
      <x/>
      <x/>
    </i>
    <i>
      <x v="22"/>
      <x v="1"/>
      <x v="2"/>
      <x v="2"/>
    </i>
    <i>
      <x v="24"/>
      <x v="1"/>
      <x v="1"/>
      <x v="1"/>
    </i>
    <i>
      <x v="26"/>
      <x v="1"/>
      <x/>
      <x/>
    </i>
    <i>
      <x v="28"/>
      <x v="1"/>
      <x v="2"/>
      <x v="2"/>
    </i>
    <i>
      <x v="30"/>
      <x v="1"/>
      <x v="1"/>
      <x v="1"/>
    </i>
    <i>
      <x v="32"/>
      <x v="1"/>
      <x/>
      <x/>
    </i>
    <i>
      <x v="34"/>
      <x v="1"/>
      <x v="2"/>
      <x v="2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1" item="0" hier="-1"/>
  </pageFields>
  <dataFields count="5">
    <dataField name="مدين" fld="5" baseField="0" baseItem="0"/>
    <dataField name="دائن " fld="6" baseField="0" baseItem="0"/>
    <dataField name=" أوراق قيض" fld="7" baseField="0" baseItem="0"/>
    <dataField name=" اق مرتدة" fld="8" baseField="0" baseItem="0"/>
    <dataField name="الرصيد " fld="9" baseField="0" baseItem="0"/>
  </dataFields>
  <formats count="60">
    <format dxfId="119">
      <pivotArea field="0" type="button" dataOnly="0" labelOnly="1" outline="0" axis="axisRow" fieldPosition="0"/>
    </format>
    <format dxfId="118">
      <pivotArea field="2" type="button" dataOnly="0" labelOnly="1" outline="0" axis="axisRow" fieldPosition="1"/>
    </format>
    <format dxfId="117">
      <pivotArea field="3" type="button" dataOnly="0" labelOnly="1" outline="0" axis="axisRow" fieldPosition="2"/>
    </format>
    <format dxfId="116">
      <pivotArea field="4" type="button" dataOnly="0" labelOnly="1" outline="0" axis="axisRow" fieldPosition="3"/>
    </format>
    <format dxfId="115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14">
      <pivotArea field="0" type="button" dataOnly="0" labelOnly="1" outline="0" axis="axisRow" fieldPosition="0"/>
    </format>
    <format dxfId="113">
      <pivotArea field="2" type="button" dataOnly="0" labelOnly="1" outline="0" axis="axisRow" fieldPosition="1"/>
    </format>
    <format dxfId="112">
      <pivotArea field="3" type="button" dataOnly="0" labelOnly="1" outline="0" axis="axisRow" fieldPosition="2"/>
    </format>
    <format dxfId="111">
      <pivotArea field="4" type="button" dataOnly="0" labelOnly="1" outline="0" axis="axisRow" fieldPosition="3"/>
    </format>
    <format dxfId="11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09">
      <pivotArea field="0" type="button" dataOnly="0" labelOnly="1" outline="0" axis="axisRow" fieldPosition="0"/>
    </format>
    <format dxfId="108">
      <pivotArea field="2" type="button" dataOnly="0" labelOnly="1" outline="0" axis="axisRow" fieldPosition="1"/>
    </format>
    <format dxfId="107">
      <pivotArea field="3" type="button" dataOnly="0" labelOnly="1" outline="0" axis="axisRow" fieldPosition="2"/>
    </format>
    <format dxfId="106">
      <pivotArea field="4" type="button" dataOnly="0" labelOnly="1" outline="0" axis="axisRow" fieldPosition="3"/>
    </format>
    <format dxfId="105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04">
      <pivotArea type="all" dataOnly="0" outline="0" fieldPosition="0"/>
    </format>
    <format dxfId="103">
      <pivotArea outline="0" collapsedLevelsAreSubtotals="1" fieldPosition="0"/>
    </format>
    <format dxfId="102">
      <pivotArea field="0" type="button" dataOnly="0" labelOnly="1" outline="0" axis="axisRow" fieldPosition="0"/>
    </format>
    <format dxfId="101">
      <pivotArea field="2" type="button" dataOnly="0" labelOnly="1" outline="0" axis="axisRow" fieldPosition="1"/>
    </format>
    <format dxfId="100">
      <pivotArea field="3" type="button" dataOnly="0" labelOnly="1" outline="0" axis="axisRow" fieldPosition="2"/>
    </format>
    <format dxfId="99">
      <pivotArea field="4" type="button" dataOnly="0" labelOnly="1" outline="0" axis="axisRow" fieldPosition="3"/>
    </format>
    <format dxfId="98">
      <pivotArea dataOnly="0" labelOnly="1" outline="0" fieldPosition="0">
        <references count="1">
          <reference field="0" count="2">
            <x v="0"/>
            <x v="2"/>
          </reference>
        </references>
      </pivotArea>
    </format>
    <format dxfId="97">
      <pivotArea dataOnly="0" labelOnly="1" grandRow="1" outline="0" fieldPosition="0"/>
    </format>
    <format dxfId="96">
      <pivotArea dataOnly="0" labelOnly="1" outline="0" fieldPosition="0">
        <references count="2">
          <reference field="0" count="1" selected="0">
            <x v="0"/>
          </reference>
          <reference field="2" count="1">
            <x v="1"/>
          </reference>
        </references>
      </pivotArea>
    </format>
    <format dxfId="95">
      <pivotArea dataOnly="0" labelOnly="1" outline="0" fieldPosition="0">
        <references count="2">
          <reference field="0" count="1" selected="0">
            <x v="2"/>
          </reference>
          <reference field="2" count="1">
            <x v="3"/>
          </reference>
        </references>
      </pivotArea>
    </format>
    <format dxfId="94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1"/>
          </reference>
          <reference field="3" count="1">
            <x v="0"/>
          </reference>
        </references>
      </pivotArea>
    </format>
    <format dxfId="93">
      <pivotArea dataOnly="0" labelOnly="1" outline="0" fieldPosition="0">
        <references count="3">
          <reference field="0" count="1" selected="0">
            <x v="2"/>
          </reference>
          <reference field="2" count="1" selected="0">
            <x v="3"/>
          </reference>
          <reference field="3" count="1">
            <x v="1"/>
          </reference>
        </references>
      </pivotArea>
    </format>
    <format dxfId="92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91">
      <pivotArea dataOnly="0" labelOnly="1" outline="0" fieldPosition="0">
        <references count="4">
          <reference field="0" count="1" selected="0">
            <x v="2"/>
          </reference>
          <reference field="2" count="1" selected="0">
            <x v="3"/>
          </reference>
          <reference field="3" count="1" selected="0">
            <x v="1"/>
          </reference>
          <reference field="4" count="1">
            <x v="1"/>
          </reference>
        </references>
      </pivotArea>
    </format>
    <format dxfId="9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89">
      <pivotArea type="all" dataOnly="0" outline="0" fieldPosition="0"/>
    </format>
    <format dxfId="88">
      <pivotArea outline="0" collapsedLevelsAreSubtotals="1" fieldPosition="0"/>
    </format>
    <format dxfId="87">
      <pivotArea field="0" type="button" dataOnly="0" labelOnly="1" outline="0" axis="axisRow" fieldPosition="0"/>
    </format>
    <format dxfId="86">
      <pivotArea field="2" type="button" dataOnly="0" labelOnly="1" outline="0" axis="axisRow" fieldPosition="1"/>
    </format>
    <format dxfId="85">
      <pivotArea field="3" type="button" dataOnly="0" labelOnly="1" outline="0" axis="axisRow" fieldPosition="2"/>
    </format>
    <format dxfId="84">
      <pivotArea field="4" type="button" dataOnly="0" labelOnly="1" outline="0" axis="axisRow" fieldPosition="3"/>
    </format>
    <format dxfId="83">
      <pivotArea dataOnly="0" labelOnly="1" outline="0" fieldPosition="0">
        <references count="1">
          <reference field="0" count="2">
            <x v="0"/>
            <x v="2"/>
          </reference>
        </references>
      </pivotArea>
    </format>
    <format dxfId="82">
      <pivotArea dataOnly="0" labelOnly="1" outline="0" fieldPosition="0">
        <references count="2">
          <reference field="0" count="1" selected="0">
            <x v="0"/>
          </reference>
          <reference field="2" count="1">
            <x v="1"/>
          </reference>
        </references>
      </pivotArea>
    </format>
    <format dxfId="81">
      <pivotArea dataOnly="0" labelOnly="1" outline="0" fieldPosition="0">
        <references count="2">
          <reference field="0" count="1" selected="0">
            <x v="2"/>
          </reference>
          <reference field="2" count="1">
            <x v="3"/>
          </reference>
        </references>
      </pivotArea>
    </format>
    <format dxfId="80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1"/>
          </reference>
          <reference field="3" count="1">
            <x v="0"/>
          </reference>
        </references>
      </pivotArea>
    </format>
    <format dxfId="79">
      <pivotArea dataOnly="0" labelOnly="1" outline="0" fieldPosition="0">
        <references count="3">
          <reference field="0" count="1" selected="0">
            <x v="2"/>
          </reference>
          <reference field="2" count="1" selected="0">
            <x v="3"/>
          </reference>
          <reference field="3" count="1">
            <x v="1"/>
          </reference>
        </references>
      </pivotArea>
    </format>
    <format dxfId="78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77">
      <pivotArea dataOnly="0" labelOnly="1" outline="0" fieldPosition="0">
        <references count="4">
          <reference field="0" count="1" selected="0">
            <x v="2"/>
          </reference>
          <reference field="2" count="1" selected="0">
            <x v="3"/>
          </reference>
          <reference field="3" count="1" selected="0">
            <x v="1"/>
          </reference>
          <reference field="4" count="1">
            <x v="1"/>
          </reference>
        </references>
      </pivotArea>
    </format>
    <format dxfId="76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75">
      <pivotArea dataOnly="0" labelOnly="1" grandRow="1" outline="0" fieldPosition="0"/>
    </format>
    <format dxfId="74">
      <pivotArea field="0" type="button" dataOnly="0" labelOnly="1" outline="0" axis="axisRow" fieldPosition="0"/>
    </format>
    <format dxfId="73">
      <pivotArea field="2" type="button" dataOnly="0" labelOnly="1" outline="0" axis="axisRow" fieldPosition="1"/>
    </format>
    <format dxfId="72">
      <pivotArea field="3" type="button" dataOnly="0" labelOnly="1" outline="0" axis="axisRow" fieldPosition="2"/>
    </format>
    <format dxfId="71">
      <pivotArea field="4" type="button" dataOnly="0" labelOnly="1" outline="0" axis="axisRow" fieldPosition="3"/>
    </format>
    <format dxfId="7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69">
      <pivotArea field="0" type="button" dataOnly="0" labelOnly="1" outline="0" axis="axisRow" fieldPosition="0"/>
    </format>
    <format dxfId="68">
      <pivotArea field="2" type="button" dataOnly="0" labelOnly="1" outline="0" axis="axisRow" fieldPosition="1"/>
    </format>
    <format dxfId="67">
      <pivotArea field="3" type="button" dataOnly="0" labelOnly="1" outline="0" axis="axisRow" fieldPosition="2"/>
    </format>
    <format dxfId="66">
      <pivotArea field="4" type="button" dataOnly="0" labelOnly="1" outline="0" axis="axisRow" fieldPosition="3"/>
    </format>
    <format dxfId="65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64">
      <pivotArea field="0" type="button" dataOnly="0" labelOnly="1" outline="0" axis="axisRow" fieldPosition="0"/>
    </format>
    <format dxfId="63">
      <pivotArea field="2" type="button" dataOnly="0" labelOnly="1" outline="0" axis="axisRow" fieldPosition="1"/>
    </format>
    <format dxfId="62">
      <pivotArea field="3" type="button" dataOnly="0" labelOnly="1" outline="0" axis="axisRow" fieldPosition="2"/>
    </format>
    <format dxfId="61">
      <pivotArea field="4" type="button" dataOnly="0" labelOnly="1" outline="0" axis="axisRow" fieldPosition="3"/>
    </format>
    <format dxfId="6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Medium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97B89A-374C-4944-A480-C3A97660A51B}" name="الجدول1" displayName="الجدول1" ref="A4:J6" totalsRowShown="0" headerRowDxfId="143" dataDxfId="142">
  <autoFilter ref="A4:J6" xr:uid="{2739C0DF-F167-4699-8383-AB53E1EFA86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0343536E-673C-49E1-97FB-6098206AE78F}" name="م" dataDxfId="141"/>
    <tableColumn id="2" xr3:uid="{6243105B-0946-442C-BB45-DC90EADC911E}" name="اسم العميل" dataDxfId="140"/>
    <tableColumn id="3" xr3:uid="{AE1396EF-9B46-4D5A-981E-58F17B40C9D6}" name="كود العميل" dataDxfId="139"/>
    <tableColumn id="4" xr3:uid="{DF2DC2BF-FF6A-4541-9398-C308D590DC1D}" name="فترة السداد" dataDxfId="138"/>
    <tableColumn id="5" xr3:uid="{7EA95340-1FD1-47A1-BE18-2A3433304424}" name="حد الائتمان" dataDxfId="137"/>
    <tableColumn id="6" xr3:uid="{61FA0E22-2A3E-4F2D-BD7B-3BEFDB742D24}" name="شيك ضمان" dataDxfId="136"/>
    <tableColumn id="7" xr3:uid="{CE76A414-7EF6-4DB7-8ECF-773E366E16F8}" name="ضمان نقدي" dataDxfId="135"/>
    <tableColumn id="8" xr3:uid="{476BFFEB-6783-410A-BDDB-B7C7D0681847}" name="رقم التليفون" dataDxfId="134"/>
    <tableColumn id="9" xr3:uid="{D51BD3B3-6BAB-4C37-A8A1-F082A569D500}" name="العنوان" dataDxfId="133"/>
    <tableColumn id="10" xr3:uid="{7035FDD3-4C76-4395-92EB-EE9CC5DD022C}" name="نوع العميل" dataDxfId="13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6F96231-E2D5-43A6-BA03-E18D9F40F086}" name="الجدول2" displayName="الجدول2" ref="A5:J40" totalsRowShown="0" headerRowDxfId="131" dataDxfId="130">
  <autoFilter ref="A5:J40" xr:uid="{6BF78B7A-6C3E-4CF7-9374-0D3BFAFB74B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7501BE24-7E7C-4B95-ABBD-87B8A74FF4E8}" name="التاريخ" dataDxfId="129"/>
    <tableColumn id="2" xr3:uid="{9B3F3F24-8607-4116-815B-84265CACF82B}" name="اسم العمل" dataDxfId="128"/>
    <tableColumn id="3" xr3:uid="{2A7F3A63-8BB7-49DC-AB6E-FFAEFAA11D1B}" name="مستند" dataDxfId="127"/>
    <tableColumn id="4" xr3:uid="{E157AEB3-7422-408D-B272-F80C4646D960}" name="الحركة" dataDxfId="126"/>
    <tableColumn id="5" xr3:uid="{1BFF3C14-06C8-4691-B599-00F059119E17}" name="البيان" dataDxfId="125"/>
    <tableColumn id="6" xr3:uid="{B3FA41E0-9D7B-4627-9410-92C963F88821}" name="مدين " dataDxfId="124"/>
    <tableColumn id="7" xr3:uid="{E8345DF3-B2B8-4B80-A66B-52376AD87E75}" name="دائن" dataDxfId="123"/>
    <tableColumn id="8" xr3:uid="{7CA4A4EB-011D-4821-B876-38D87089B304}" name="شيكات قبض" dataDxfId="122"/>
    <tableColumn id="9" xr3:uid="{3DF0C701-F765-44FA-AB3C-B39B7D085E1D}" name="شيكات مرتدة" dataDxfId="121"/>
    <tableColumn id="10" xr3:uid="{43DFA5DF-36F4-4E43-A45D-4CC3013A5BA9}" name="الرصيد" dataDxfId="120">
      <calculatedColumnFormula>الجدول2[[#This Row],[دائن]]+الجدول2[[#This Row],[شيكات مرتدة]]-الجدول2[[#This Row],[مدين ]]-الجدول2[[#This Row],[شيكات قبض]]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1574-CAF5-4A9A-B22F-7BF0A28562F0}">
  <dimension ref="A1:H2"/>
  <sheetViews>
    <sheetView rightToLeft="1" workbookViewId="0">
      <selection activeCell="H2" sqref="H2"/>
    </sheetView>
  </sheetViews>
  <sheetFormatPr defaultRowHeight="14.25" x14ac:dyDescent="0.2"/>
  <cols>
    <col min="8" max="8" width="15" bestFit="1" customWidth="1"/>
  </cols>
  <sheetData>
    <row r="1" spans="1:8" ht="18" x14ac:dyDescent="0.25">
      <c r="A1" s="38" t="s">
        <v>21</v>
      </c>
      <c r="B1" s="38"/>
      <c r="C1" s="39" t="s">
        <v>20</v>
      </c>
      <c r="D1" s="39"/>
      <c r="E1" s="39"/>
      <c r="G1" s="2" t="s">
        <v>18</v>
      </c>
      <c r="H1" s="3">
        <f ca="1">NOW()</f>
        <v>44317.458621759259</v>
      </c>
    </row>
    <row r="2" spans="1:8" ht="15.75" x14ac:dyDescent="0.25">
      <c r="A2" s="38" t="s">
        <v>22</v>
      </c>
      <c r="B2" s="38"/>
      <c r="C2" s="38">
        <f ca="1">YEAR(H1)</f>
        <v>2021</v>
      </c>
      <c r="D2" s="38"/>
      <c r="G2" s="2" t="s">
        <v>19</v>
      </c>
      <c r="H2" s="19">
        <f ca="1">NOW()</f>
        <v>44317.458621759259</v>
      </c>
    </row>
  </sheetData>
  <mergeCells count="4">
    <mergeCell ref="A1:B1"/>
    <mergeCell ref="A2:B2"/>
    <mergeCell ref="C2:D2"/>
    <mergeCell ref="C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093D-637B-4FAE-A7DD-ACB60FCD428E}">
  <dimension ref="A1:J6"/>
  <sheetViews>
    <sheetView rightToLeft="1" workbookViewId="0">
      <selection activeCell="F6" sqref="F6"/>
    </sheetView>
  </sheetViews>
  <sheetFormatPr defaultRowHeight="14.25" x14ac:dyDescent="0.2"/>
  <cols>
    <col min="1" max="1" width="6.75" customWidth="1"/>
    <col min="2" max="2" width="17.5" bestFit="1" customWidth="1"/>
    <col min="4" max="4" width="9.25" bestFit="1" customWidth="1"/>
    <col min="5" max="5" width="12.625" bestFit="1" customWidth="1"/>
    <col min="6" max="6" width="14.125" bestFit="1" customWidth="1"/>
    <col min="7" max="7" width="12.625" bestFit="1" customWidth="1"/>
    <col min="8" max="8" width="16.375" bestFit="1" customWidth="1"/>
  </cols>
  <sheetData>
    <row r="1" spans="1:10" ht="18" x14ac:dyDescent="0.25">
      <c r="A1" s="4" t="s">
        <v>0</v>
      </c>
      <c r="B1" s="39" t="s">
        <v>23</v>
      </c>
      <c r="C1" s="39"/>
      <c r="D1" s="4"/>
      <c r="E1" s="4"/>
      <c r="F1" s="4"/>
      <c r="G1" s="4"/>
      <c r="H1" s="4"/>
      <c r="I1" s="4"/>
      <c r="J1" s="4"/>
    </row>
    <row r="2" spans="1:10" ht="18" x14ac:dyDescent="0.25">
      <c r="A2" s="4" t="s">
        <v>1</v>
      </c>
      <c r="B2" s="39" t="str">
        <f>'الصفحة الرئيسية'!C1</f>
        <v>الرواد للتجارة والتوزيع</v>
      </c>
      <c r="C2" s="39"/>
      <c r="D2" s="4"/>
      <c r="E2" s="4"/>
      <c r="F2" s="4"/>
      <c r="G2" s="4" t="s">
        <v>18</v>
      </c>
      <c r="H2" s="40">
        <f ca="1">NOW()</f>
        <v>44317.458621759259</v>
      </c>
      <c r="I2" s="40"/>
      <c r="J2" s="4"/>
    </row>
    <row r="3" spans="1:10" ht="18" x14ac:dyDescent="0.25">
      <c r="A3" s="4" t="s">
        <v>2</v>
      </c>
      <c r="B3" s="39">
        <f ca="1">'الصفحة الرئيسية'!C2</f>
        <v>2021</v>
      </c>
      <c r="C3" s="39"/>
      <c r="D3" s="4"/>
      <c r="E3" s="4"/>
      <c r="F3" s="4"/>
      <c r="G3" s="4" t="s">
        <v>19</v>
      </c>
      <c r="H3" s="41">
        <f ca="1">NOW()</f>
        <v>44317.458621759259</v>
      </c>
      <c r="I3" s="41"/>
      <c r="J3" s="4"/>
    </row>
    <row r="4" spans="1:10" ht="15.75" x14ac:dyDescent="0.25">
      <c r="A4" s="2" t="s">
        <v>3</v>
      </c>
      <c r="B4" s="2" t="s">
        <v>4</v>
      </c>
      <c r="C4" s="2" t="s">
        <v>5</v>
      </c>
      <c r="D4" s="2" t="s">
        <v>13</v>
      </c>
      <c r="E4" s="2" t="s">
        <v>9</v>
      </c>
      <c r="F4" s="2" t="s">
        <v>14</v>
      </c>
      <c r="G4" s="2" t="s">
        <v>10</v>
      </c>
      <c r="H4" s="2" t="s">
        <v>11</v>
      </c>
      <c r="I4" s="2" t="s">
        <v>12</v>
      </c>
      <c r="J4" s="2" t="s">
        <v>7</v>
      </c>
    </row>
    <row r="5" spans="1:10" ht="18" x14ac:dyDescent="0.2">
      <c r="A5" s="1">
        <v>1</v>
      </c>
      <c r="B5" s="1" t="s">
        <v>8</v>
      </c>
      <c r="C5" s="1" t="s">
        <v>15</v>
      </c>
      <c r="D5" s="1">
        <v>90</v>
      </c>
      <c r="E5" s="5"/>
      <c r="F5" s="5">
        <v>60000</v>
      </c>
      <c r="G5" s="5"/>
      <c r="H5" s="6" t="s">
        <v>26</v>
      </c>
      <c r="I5" s="1" t="s">
        <v>16</v>
      </c>
      <c r="J5" s="1" t="s">
        <v>17</v>
      </c>
    </row>
    <row r="6" spans="1:10" ht="18" x14ac:dyDescent="0.2">
      <c r="A6" s="1">
        <v>2</v>
      </c>
      <c r="B6" s="1" t="s">
        <v>24</v>
      </c>
      <c r="C6" s="1" t="s">
        <v>25</v>
      </c>
      <c r="D6" s="1">
        <v>30</v>
      </c>
      <c r="E6" s="5"/>
      <c r="F6" s="5"/>
      <c r="G6" s="5"/>
      <c r="H6" s="6" t="s">
        <v>27</v>
      </c>
      <c r="I6" s="1" t="s">
        <v>28</v>
      </c>
      <c r="J6" s="1" t="s">
        <v>17</v>
      </c>
    </row>
  </sheetData>
  <mergeCells count="5">
    <mergeCell ref="B2:C2"/>
    <mergeCell ref="B3:C3"/>
    <mergeCell ref="B1:C1"/>
    <mergeCell ref="H2:I2"/>
    <mergeCell ref="H3:I3"/>
  </mergeCells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rightToLeft="1" workbookViewId="0">
      <selection activeCell="D19" sqref="D19"/>
    </sheetView>
  </sheetViews>
  <sheetFormatPr defaultRowHeight="14.25" x14ac:dyDescent="0.2"/>
  <cols>
    <col min="1" max="1" width="16" bestFit="1" customWidth="1"/>
    <col min="2" max="2" width="17.625" bestFit="1" customWidth="1"/>
    <col min="5" max="5" width="17.75" customWidth="1"/>
    <col min="6" max="9" width="14.125" customWidth="1"/>
    <col min="10" max="10" width="15" bestFit="1" customWidth="1"/>
  </cols>
  <sheetData>
    <row r="1" spans="1:10" ht="18" x14ac:dyDescent="0.25">
      <c r="A1" s="4" t="s">
        <v>0</v>
      </c>
      <c r="B1" s="39" t="s">
        <v>23</v>
      </c>
      <c r="C1" s="39"/>
      <c r="D1" s="4"/>
      <c r="E1" s="4"/>
      <c r="F1" s="4"/>
      <c r="G1" s="4"/>
      <c r="H1" s="4"/>
      <c r="I1" s="4"/>
      <c r="J1" s="4"/>
    </row>
    <row r="2" spans="1:10" ht="18" x14ac:dyDescent="0.25">
      <c r="A2" s="4" t="s">
        <v>1</v>
      </c>
      <c r="B2" s="39" t="str">
        <f>'الصفحة الرئيسية'!C1</f>
        <v>الرواد للتجارة والتوزيع</v>
      </c>
      <c r="C2" s="39"/>
      <c r="D2" s="4"/>
      <c r="E2" s="4"/>
      <c r="F2" s="4"/>
      <c r="G2" s="4" t="s">
        <v>18</v>
      </c>
      <c r="H2" s="40">
        <f ca="1">NOW()</f>
        <v>44317.458621759259</v>
      </c>
      <c r="I2" s="40"/>
      <c r="J2" s="4"/>
    </row>
    <row r="3" spans="1:10" ht="18" x14ac:dyDescent="0.25">
      <c r="A3" s="4" t="s">
        <v>2</v>
      </c>
      <c r="B3" s="39">
        <f ca="1">'الصفحة الرئيسية'!C2</f>
        <v>2021</v>
      </c>
      <c r="C3" s="39"/>
      <c r="D3" s="4"/>
      <c r="E3" s="4"/>
      <c r="F3" s="4"/>
      <c r="G3" s="4" t="s">
        <v>19</v>
      </c>
      <c r="H3" s="42">
        <f ca="1">NOW()</f>
        <v>44317.458621759259</v>
      </c>
      <c r="I3" s="42"/>
      <c r="J3" s="4"/>
    </row>
    <row r="4" spans="1:10" ht="18" x14ac:dyDescent="0.25">
      <c r="A4" s="4"/>
    </row>
    <row r="5" spans="1:10" ht="18" x14ac:dyDescent="0.25">
      <c r="A5" s="4" t="s">
        <v>18</v>
      </c>
      <c r="B5" s="4" t="s">
        <v>29</v>
      </c>
      <c r="C5" s="4" t="s">
        <v>30</v>
      </c>
      <c r="D5" s="4" t="s">
        <v>31</v>
      </c>
      <c r="E5" s="4" t="s">
        <v>32</v>
      </c>
      <c r="F5" s="4" t="s">
        <v>33</v>
      </c>
      <c r="G5" s="4" t="s">
        <v>6</v>
      </c>
      <c r="H5" s="4" t="s">
        <v>34</v>
      </c>
      <c r="I5" s="4" t="s">
        <v>35</v>
      </c>
      <c r="J5" s="4" t="s">
        <v>43</v>
      </c>
    </row>
    <row r="6" spans="1:10" ht="18" x14ac:dyDescent="0.25">
      <c r="A6" s="7">
        <v>44197</v>
      </c>
      <c r="B6" s="4" t="s">
        <v>8</v>
      </c>
      <c r="C6" s="4">
        <v>3012</v>
      </c>
      <c r="D6" s="4" t="s">
        <v>38</v>
      </c>
      <c r="E6" s="4" t="s">
        <v>39</v>
      </c>
      <c r="F6" s="8"/>
      <c r="G6" s="8">
        <v>250000</v>
      </c>
      <c r="H6" s="8"/>
      <c r="I6" s="8"/>
      <c r="J6" s="8">
        <f>الجدول2[[#This Row],[دائن]]+الجدول2[[#This Row],[شيكات مرتدة]]-الجدول2[[#This Row],[مدين ]]-الجدول2[[#This Row],[شيكات قبض]]</f>
        <v>250000</v>
      </c>
    </row>
    <row r="7" spans="1:10" ht="18" x14ac:dyDescent="0.25">
      <c r="A7" s="11">
        <v>44198</v>
      </c>
      <c r="B7" s="10" t="s">
        <v>24</v>
      </c>
      <c r="C7" s="10">
        <v>3012</v>
      </c>
      <c r="D7" s="4" t="s">
        <v>36</v>
      </c>
      <c r="E7" s="4" t="s">
        <v>37</v>
      </c>
      <c r="F7" s="8">
        <v>200000</v>
      </c>
      <c r="G7" s="8"/>
      <c r="H7" s="8"/>
      <c r="I7" s="8"/>
      <c r="J7" s="8">
        <f>الجدول2[[#This Row],[دائن]]+الجدول2[[#This Row],[شيكات مرتدة]]-الجدول2[[#This Row],[مدين ]]-الجدول2[[#This Row],[شيكات قبض]]</f>
        <v>-200000</v>
      </c>
    </row>
    <row r="8" spans="1:10" ht="18" x14ac:dyDescent="0.25">
      <c r="A8" s="11">
        <v>44199</v>
      </c>
      <c r="B8" s="28" t="s">
        <v>8</v>
      </c>
      <c r="C8" s="10">
        <v>3012</v>
      </c>
      <c r="D8" s="4" t="s">
        <v>53</v>
      </c>
      <c r="E8" s="4" t="s">
        <v>52</v>
      </c>
      <c r="F8" s="8"/>
      <c r="G8" s="8">
        <v>10000</v>
      </c>
      <c r="H8" s="8"/>
      <c r="I8" s="8"/>
      <c r="J8" s="8">
        <f>الجدول2[[#This Row],[دائن]]+الجدول2[[#This Row],[شيكات مرتدة]]-الجدول2[[#This Row],[مدين ]]-الجدول2[[#This Row],[شيكات قبض]]</f>
        <v>10000</v>
      </c>
    </row>
    <row r="9" spans="1:10" ht="18" x14ac:dyDescent="0.25">
      <c r="A9" s="11">
        <v>44200</v>
      </c>
      <c r="B9" s="28" t="s">
        <v>24</v>
      </c>
      <c r="C9" s="10">
        <v>3012</v>
      </c>
      <c r="D9" s="10" t="s">
        <v>38</v>
      </c>
      <c r="E9" s="10" t="s">
        <v>39</v>
      </c>
      <c r="F9" s="8"/>
      <c r="G9" s="8">
        <v>230000</v>
      </c>
      <c r="H9" s="8"/>
      <c r="I9" s="8"/>
      <c r="J9" s="8">
        <f>الجدول2[[#This Row],[دائن]]+الجدول2[[#This Row],[شيكات مرتدة]]-الجدول2[[#This Row],[مدين ]]-الجدول2[[#This Row],[شيكات قبض]]</f>
        <v>230000</v>
      </c>
    </row>
    <row r="10" spans="1:10" ht="18" x14ac:dyDescent="0.25">
      <c r="A10" s="11">
        <v>44201</v>
      </c>
      <c r="B10" s="28" t="s">
        <v>8</v>
      </c>
      <c r="C10" s="10">
        <v>3012</v>
      </c>
      <c r="D10" s="10" t="s">
        <v>36</v>
      </c>
      <c r="E10" s="10" t="s">
        <v>37</v>
      </c>
      <c r="F10" s="8">
        <v>200001</v>
      </c>
      <c r="G10" s="8"/>
      <c r="H10" s="8"/>
      <c r="I10" s="8"/>
      <c r="J10" s="8">
        <f>الجدول2[[#This Row],[دائن]]+الجدول2[[#This Row],[شيكات مرتدة]]-الجدول2[[#This Row],[مدين ]]-الجدول2[[#This Row],[شيكات قبض]]</f>
        <v>-200001</v>
      </c>
    </row>
    <row r="11" spans="1:10" ht="18" x14ac:dyDescent="0.25">
      <c r="A11" s="11">
        <v>44202</v>
      </c>
      <c r="B11" s="28" t="s">
        <v>24</v>
      </c>
      <c r="C11" s="10">
        <v>3012</v>
      </c>
      <c r="D11" s="10" t="s">
        <v>53</v>
      </c>
      <c r="E11" s="10" t="s">
        <v>52</v>
      </c>
      <c r="F11" s="8"/>
      <c r="G11" s="8">
        <v>70000</v>
      </c>
      <c r="H11" s="8"/>
      <c r="I11" s="8"/>
      <c r="J11" s="8">
        <f>الجدول2[[#This Row],[دائن]]+الجدول2[[#This Row],[شيكات مرتدة]]-الجدول2[[#This Row],[مدين ]]-الجدول2[[#This Row],[شيكات قبض]]</f>
        <v>70000</v>
      </c>
    </row>
    <row r="12" spans="1:10" ht="18" x14ac:dyDescent="0.25">
      <c r="A12" s="11">
        <v>44203</v>
      </c>
      <c r="B12" s="28" t="s">
        <v>8</v>
      </c>
      <c r="C12" s="10">
        <v>3012</v>
      </c>
      <c r="D12" s="10" t="s">
        <v>38</v>
      </c>
      <c r="E12" s="10" t="s">
        <v>39</v>
      </c>
      <c r="F12" s="8"/>
      <c r="G12" s="8">
        <v>10000</v>
      </c>
      <c r="H12" s="8"/>
      <c r="I12" s="8"/>
      <c r="J12" s="8">
        <f>الجدول2[[#This Row],[دائن]]+الجدول2[[#This Row],[شيكات مرتدة]]-الجدول2[[#This Row],[مدين ]]-الجدول2[[#This Row],[شيكات قبض]]</f>
        <v>10000</v>
      </c>
    </row>
    <row r="13" spans="1:10" ht="18" x14ac:dyDescent="0.25">
      <c r="A13" s="11">
        <v>44204</v>
      </c>
      <c r="B13" s="28" t="s">
        <v>24</v>
      </c>
      <c r="C13" s="10">
        <v>3012</v>
      </c>
      <c r="D13" s="10" t="s">
        <v>36</v>
      </c>
      <c r="E13" s="10" t="s">
        <v>37</v>
      </c>
      <c r="F13" s="8">
        <v>200002</v>
      </c>
      <c r="G13" s="8"/>
      <c r="H13" s="8"/>
      <c r="I13" s="8"/>
      <c r="J13" s="8">
        <f>الجدول2[[#This Row],[دائن]]+الجدول2[[#This Row],[شيكات مرتدة]]-الجدول2[[#This Row],[مدين ]]-الجدول2[[#This Row],[شيكات قبض]]</f>
        <v>-200002</v>
      </c>
    </row>
    <row r="14" spans="1:10" ht="18" x14ac:dyDescent="0.25">
      <c r="A14" s="11">
        <v>44205</v>
      </c>
      <c r="B14" s="28" t="s">
        <v>8</v>
      </c>
      <c r="C14" s="10">
        <v>3012</v>
      </c>
      <c r="D14" s="10" t="s">
        <v>53</v>
      </c>
      <c r="E14" s="10" t="s">
        <v>52</v>
      </c>
      <c r="F14" s="8"/>
      <c r="G14" s="8">
        <v>950000</v>
      </c>
      <c r="H14" s="8"/>
      <c r="I14" s="8"/>
      <c r="J14" s="8">
        <f>الجدول2[[#This Row],[دائن]]+الجدول2[[#This Row],[شيكات مرتدة]]-الجدول2[[#This Row],[مدين ]]-الجدول2[[#This Row],[شيكات قبض]]</f>
        <v>950000</v>
      </c>
    </row>
    <row r="15" spans="1:10" ht="18" x14ac:dyDescent="0.25">
      <c r="A15" s="11">
        <v>44206</v>
      </c>
      <c r="B15" s="28" t="s">
        <v>24</v>
      </c>
      <c r="C15" s="10">
        <v>3012</v>
      </c>
      <c r="D15" s="10" t="s">
        <v>38</v>
      </c>
      <c r="E15" s="10" t="s">
        <v>39</v>
      </c>
      <c r="F15" s="8"/>
      <c r="G15" s="8">
        <v>527619.04761904804</v>
      </c>
      <c r="H15" s="8"/>
      <c r="I15" s="8"/>
      <c r="J15" s="8">
        <f>الجدول2[[#This Row],[دائن]]+الجدول2[[#This Row],[شيكات مرتدة]]-الجدول2[[#This Row],[مدين ]]-الجدول2[[#This Row],[شيكات قبض]]</f>
        <v>527619.04761904804</v>
      </c>
    </row>
    <row r="16" spans="1:10" ht="18" x14ac:dyDescent="0.25">
      <c r="A16" s="11">
        <v>44207</v>
      </c>
      <c r="B16" s="28" t="s">
        <v>8</v>
      </c>
      <c r="C16" s="10">
        <v>3012</v>
      </c>
      <c r="D16" s="10" t="s">
        <v>36</v>
      </c>
      <c r="E16" s="10" t="s">
        <v>37</v>
      </c>
      <c r="F16" s="8">
        <v>200003</v>
      </c>
      <c r="G16" s="8"/>
      <c r="H16" s="8"/>
      <c r="I16" s="8"/>
      <c r="J16" s="8">
        <f>الجدول2[[#This Row],[دائن]]+الجدول2[[#This Row],[شيكات مرتدة]]-الجدول2[[#This Row],[مدين ]]-الجدول2[[#This Row],[شيكات قبض]]</f>
        <v>-200003</v>
      </c>
    </row>
    <row r="17" spans="1:10" ht="18" x14ac:dyDescent="0.25">
      <c r="A17" s="11">
        <v>44208</v>
      </c>
      <c r="B17" s="28" t="s">
        <v>24</v>
      </c>
      <c r="C17" s="10">
        <v>3012</v>
      </c>
      <c r="D17" s="10" t="s">
        <v>53</v>
      </c>
      <c r="E17" s="10" t="s">
        <v>52</v>
      </c>
      <c r="F17" s="8"/>
      <c r="G17" s="8">
        <v>646666.66666666698</v>
      </c>
      <c r="H17" s="8"/>
      <c r="I17" s="8"/>
      <c r="J17" s="8">
        <f>الجدول2[[#This Row],[دائن]]+الجدول2[[#This Row],[شيكات مرتدة]]-الجدول2[[#This Row],[مدين ]]-الجدول2[[#This Row],[شيكات قبض]]</f>
        <v>646666.66666666698</v>
      </c>
    </row>
    <row r="18" spans="1:10" ht="18" x14ac:dyDescent="0.25">
      <c r="A18" s="11">
        <v>44209</v>
      </c>
      <c r="B18" s="28" t="s">
        <v>8</v>
      </c>
      <c r="C18" s="10">
        <v>3012</v>
      </c>
      <c r="D18" s="10" t="s">
        <v>38</v>
      </c>
      <c r="E18" s="10" t="s">
        <v>39</v>
      </c>
      <c r="F18" s="8"/>
      <c r="G18" s="8">
        <v>706190.47619047598</v>
      </c>
      <c r="H18" s="8"/>
      <c r="I18" s="8"/>
      <c r="J18" s="8">
        <f>الجدول2[[#This Row],[دائن]]+الجدول2[[#This Row],[شيكات مرتدة]]-الجدول2[[#This Row],[مدين ]]-الجدول2[[#This Row],[شيكات قبض]]</f>
        <v>706190.47619047598</v>
      </c>
    </row>
    <row r="19" spans="1:10" ht="18" x14ac:dyDescent="0.25">
      <c r="A19" s="11">
        <v>44210</v>
      </c>
      <c r="B19" s="28" t="s">
        <v>24</v>
      </c>
      <c r="C19" s="10">
        <v>3012</v>
      </c>
      <c r="D19" s="10" t="s">
        <v>36</v>
      </c>
      <c r="E19" s="10" t="s">
        <v>37</v>
      </c>
      <c r="F19" s="8">
        <v>200004</v>
      </c>
      <c r="G19" s="8"/>
      <c r="H19" s="8"/>
      <c r="I19" s="8"/>
      <c r="J19" s="8">
        <f>الجدول2[[#This Row],[دائن]]+الجدول2[[#This Row],[شيكات مرتدة]]-الجدول2[[#This Row],[مدين ]]-الجدول2[[#This Row],[شيكات قبض]]</f>
        <v>-200004</v>
      </c>
    </row>
    <row r="20" spans="1:10" ht="18" x14ac:dyDescent="0.25">
      <c r="A20" s="11">
        <v>44211</v>
      </c>
      <c r="B20" s="28" t="s">
        <v>8</v>
      </c>
      <c r="C20" s="10">
        <v>3012</v>
      </c>
      <c r="D20" s="10" t="s">
        <v>53</v>
      </c>
      <c r="E20" s="10" t="s">
        <v>52</v>
      </c>
      <c r="F20" s="8"/>
      <c r="G20" s="8">
        <v>825238.09523809503</v>
      </c>
      <c r="H20" s="8"/>
      <c r="I20" s="8"/>
      <c r="J20" s="8">
        <f>الجدول2[[#This Row],[دائن]]+الجدول2[[#This Row],[شيكات مرتدة]]-الجدول2[[#This Row],[مدين ]]-الجدول2[[#This Row],[شيكات قبض]]</f>
        <v>825238.09523809503</v>
      </c>
    </row>
    <row r="21" spans="1:10" ht="18" x14ac:dyDescent="0.25">
      <c r="A21" s="11">
        <v>44212</v>
      </c>
      <c r="B21" s="28" t="s">
        <v>24</v>
      </c>
      <c r="C21" s="10">
        <v>3012</v>
      </c>
      <c r="D21" s="10" t="s">
        <v>38</v>
      </c>
      <c r="E21" s="10" t="s">
        <v>39</v>
      </c>
      <c r="F21" s="8"/>
      <c r="G21" s="8">
        <v>884761.90476190497</v>
      </c>
      <c r="H21" s="8"/>
      <c r="I21" s="8"/>
      <c r="J21" s="8">
        <f>الجدول2[[#This Row],[دائن]]+الجدول2[[#This Row],[شيكات مرتدة]]-الجدول2[[#This Row],[مدين ]]-الجدول2[[#This Row],[شيكات قبض]]</f>
        <v>884761.90476190497</v>
      </c>
    </row>
    <row r="22" spans="1:10" ht="18" x14ac:dyDescent="0.25">
      <c r="A22" s="11">
        <v>44213</v>
      </c>
      <c r="B22" s="28" t="s">
        <v>8</v>
      </c>
      <c r="C22" s="10">
        <v>3012</v>
      </c>
      <c r="D22" s="10" t="s">
        <v>36</v>
      </c>
      <c r="E22" s="10" t="s">
        <v>37</v>
      </c>
      <c r="F22" s="8">
        <v>200005</v>
      </c>
      <c r="G22" s="8"/>
      <c r="H22" s="8"/>
      <c r="I22" s="8"/>
      <c r="J22" s="8">
        <f>الجدول2[[#This Row],[دائن]]+الجدول2[[#This Row],[شيكات مرتدة]]-الجدول2[[#This Row],[مدين ]]-الجدول2[[#This Row],[شيكات قبض]]</f>
        <v>-200005</v>
      </c>
    </row>
    <row r="23" spans="1:10" ht="18" x14ac:dyDescent="0.25">
      <c r="A23" s="11">
        <v>44214</v>
      </c>
      <c r="B23" s="28" t="s">
        <v>24</v>
      </c>
      <c r="C23" s="10">
        <v>3012</v>
      </c>
      <c r="D23" s="10" t="s">
        <v>53</v>
      </c>
      <c r="E23" s="10" t="s">
        <v>52</v>
      </c>
      <c r="F23" s="8"/>
      <c r="G23" s="8">
        <v>100380</v>
      </c>
      <c r="H23" s="8"/>
      <c r="I23" s="8"/>
      <c r="J23" s="8">
        <f>الجدول2[[#This Row],[دائن]]+الجدول2[[#This Row],[شيكات مرتدة]]-الجدول2[[#This Row],[مدين ]]-الجدول2[[#This Row],[شيكات قبض]]</f>
        <v>100380</v>
      </c>
    </row>
    <row r="24" spans="1:10" ht="18" x14ac:dyDescent="0.25">
      <c r="A24" s="11">
        <v>44215</v>
      </c>
      <c r="B24" s="28" t="s">
        <v>8</v>
      </c>
      <c r="C24" s="10">
        <v>3012</v>
      </c>
      <c r="D24" s="10" t="s">
        <v>38</v>
      </c>
      <c r="E24" s="10" t="s">
        <v>39</v>
      </c>
      <c r="F24" s="8"/>
      <c r="G24" s="8">
        <v>106333</v>
      </c>
      <c r="H24" s="8"/>
      <c r="I24" s="8"/>
      <c r="J24" s="8">
        <f>الجدول2[[#This Row],[دائن]]+الجدول2[[#This Row],[شيكات مرتدة]]-الجدول2[[#This Row],[مدين ]]-الجدول2[[#This Row],[شيكات قبض]]</f>
        <v>106333</v>
      </c>
    </row>
    <row r="25" spans="1:10" ht="18" x14ac:dyDescent="0.25">
      <c r="A25" s="11">
        <v>44216</v>
      </c>
      <c r="B25" s="28" t="s">
        <v>24</v>
      </c>
      <c r="C25" s="10">
        <v>3012</v>
      </c>
      <c r="D25" s="10" t="s">
        <v>36</v>
      </c>
      <c r="E25" s="10" t="s">
        <v>37</v>
      </c>
      <c r="F25" s="8">
        <v>200006</v>
      </c>
      <c r="G25" s="8"/>
      <c r="H25" s="8"/>
      <c r="I25" s="8"/>
      <c r="J25" s="8">
        <f>الجدول2[[#This Row],[دائن]]+الجدول2[[#This Row],[شيكات مرتدة]]-الجدول2[[#This Row],[مدين ]]-الجدول2[[#This Row],[شيكات قبض]]</f>
        <v>-200006</v>
      </c>
    </row>
    <row r="26" spans="1:10" ht="18" x14ac:dyDescent="0.25">
      <c r="A26" s="11">
        <v>44217</v>
      </c>
      <c r="B26" s="28" t="s">
        <v>8</v>
      </c>
      <c r="C26" s="10">
        <v>3012</v>
      </c>
      <c r="D26" s="10" t="s">
        <v>38</v>
      </c>
      <c r="E26" s="10" t="s">
        <v>39</v>
      </c>
      <c r="F26" s="8"/>
      <c r="G26" s="8">
        <v>609482.64852607704</v>
      </c>
      <c r="H26" s="8"/>
      <c r="I26" s="8"/>
      <c r="J26" s="8">
        <f>الجدول2[[#This Row],[دائن]]+الجدول2[[#This Row],[شيكات مرتدة]]-الجدول2[[#This Row],[مدين ]]-الجدول2[[#This Row],[شيكات قبض]]</f>
        <v>609482.64852607704</v>
      </c>
    </row>
    <row r="27" spans="1:10" ht="18" x14ac:dyDescent="0.25">
      <c r="A27" s="11">
        <v>44218</v>
      </c>
      <c r="B27" s="28" t="s">
        <v>24</v>
      </c>
      <c r="C27" s="10">
        <v>3012</v>
      </c>
      <c r="D27" s="10" t="s">
        <v>36</v>
      </c>
      <c r="E27" s="10" t="s">
        <v>37</v>
      </c>
      <c r="F27" s="8">
        <v>200007</v>
      </c>
      <c r="G27" s="8"/>
      <c r="H27" s="8"/>
      <c r="I27" s="8"/>
      <c r="J27" s="8">
        <f>الجدول2[[#This Row],[دائن]]+الجدول2[[#This Row],[شيكات مرتدة]]-الجدول2[[#This Row],[مدين ]]-الجدول2[[#This Row],[شيكات قبض]]</f>
        <v>-200007</v>
      </c>
    </row>
    <row r="28" spans="1:10" ht="18" x14ac:dyDescent="0.25">
      <c r="A28" s="11">
        <v>44219</v>
      </c>
      <c r="B28" s="28" t="s">
        <v>8</v>
      </c>
      <c r="C28" s="10">
        <v>3012</v>
      </c>
      <c r="D28" s="10" t="s">
        <v>53</v>
      </c>
      <c r="E28" s="10" t="s">
        <v>52</v>
      </c>
      <c r="F28" s="8"/>
      <c r="G28" s="8">
        <v>650523.36097273603</v>
      </c>
      <c r="H28" s="8"/>
      <c r="I28" s="8"/>
      <c r="J28" s="8">
        <f>الجدول2[[#This Row],[دائن]]+الجدول2[[#This Row],[شيكات مرتدة]]-الجدول2[[#This Row],[مدين ]]-الجدول2[[#This Row],[شيكات قبض]]</f>
        <v>650523.36097273603</v>
      </c>
    </row>
    <row r="29" spans="1:10" ht="18" x14ac:dyDescent="0.25">
      <c r="A29" s="11">
        <v>44220</v>
      </c>
      <c r="B29" s="28" t="s">
        <v>24</v>
      </c>
      <c r="C29" s="10">
        <v>3012</v>
      </c>
      <c r="D29" s="10" t="s">
        <v>38</v>
      </c>
      <c r="E29" s="10" t="s">
        <v>39</v>
      </c>
      <c r="F29" s="8"/>
      <c r="G29" s="8">
        <v>671043.717196065</v>
      </c>
      <c r="H29" s="8"/>
      <c r="I29" s="8"/>
      <c r="J29" s="8">
        <f>الجدول2[[#This Row],[دائن]]+الجدول2[[#This Row],[شيكات مرتدة]]-الجدول2[[#This Row],[مدين ]]-الجدول2[[#This Row],[شيكات قبض]]</f>
        <v>671043.717196065</v>
      </c>
    </row>
    <row r="30" spans="1:10" ht="18" x14ac:dyDescent="0.25">
      <c r="A30" s="11">
        <v>44221</v>
      </c>
      <c r="B30" s="28" t="s">
        <v>8</v>
      </c>
      <c r="C30" s="10">
        <v>3012</v>
      </c>
      <c r="D30" s="10" t="s">
        <v>36</v>
      </c>
      <c r="E30" s="10" t="s">
        <v>37</v>
      </c>
      <c r="F30" s="8">
        <v>200008</v>
      </c>
      <c r="G30" s="8"/>
      <c r="H30" s="8"/>
      <c r="I30" s="8"/>
      <c r="J30" s="8">
        <f>الجدول2[[#This Row],[دائن]]+الجدول2[[#This Row],[شيكات مرتدة]]-الجدول2[[#This Row],[مدين ]]-الجدول2[[#This Row],[شيكات قبض]]</f>
        <v>-200008</v>
      </c>
    </row>
    <row r="31" spans="1:10" ht="18" x14ac:dyDescent="0.25">
      <c r="A31" s="11">
        <v>44222</v>
      </c>
      <c r="B31" s="28" t="s">
        <v>24</v>
      </c>
      <c r="C31" s="10">
        <v>3012</v>
      </c>
      <c r="D31" s="10" t="s">
        <v>53</v>
      </c>
      <c r="E31" s="10" t="s">
        <v>52</v>
      </c>
      <c r="F31" s="8"/>
      <c r="G31" s="8">
        <v>712084.42964272294</v>
      </c>
      <c r="H31" s="8"/>
      <c r="I31" s="8"/>
      <c r="J31" s="8">
        <f>الجدول2[[#This Row],[دائن]]+الجدول2[[#This Row],[شيكات مرتدة]]-الجدول2[[#This Row],[مدين ]]-الجدول2[[#This Row],[شيكات قبض]]</f>
        <v>712084.42964272294</v>
      </c>
    </row>
    <row r="32" spans="1:10" ht="18" x14ac:dyDescent="0.25">
      <c r="A32" s="11">
        <v>44223</v>
      </c>
      <c r="B32" s="28" t="s">
        <v>8</v>
      </c>
      <c r="C32" s="10">
        <v>3012</v>
      </c>
      <c r="D32" s="10" t="s">
        <v>38</v>
      </c>
      <c r="E32" s="10" t="s">
        <v>39</v>
      </c>
      <c r="F32" s="8"/>
      <c r="G32" s="8">
        <v>732604.78586605296</v>
      </c>
      <c r="H32" s="8"/>
      <c r="I32" s="8"/>
      <c r="J32" s="8">
        <f>الجدول2[[#This Row],[دائن]]+الجدول2[[#This Row],[شيكات مرتدة]]-الجدول2[[#This Row],[مدين ]]-الجدول2[[#This Row],[شيكات قبض]]</f>
        <v>732604.78586605296</v>
      </c>
    </row>
    <row r="33" spans="1:10" ht="18" x14ac:dyDescent="0.25">
      <c r="A33" s="11">
        <v>44224</v>
      </c>
      <c r="B33" s="28" t="s">
        <v>24</v>
      </c>
      <c r="C33" s="10">
        <v>3012</v>
      </c>
      <c r="D33" s="10" t="s">
        <v>36</v>
      </c>
      <c r="E33" s="10" t="s">
        <v>37</v>
      </c>
      <c r="F33" s="8">
        <v>200009</v>
      </c>
      <c r="G33" s="8"/>
      <c r="H33" s="8"/>
      <c r="I33" s="8"/>
      <c r="J33" s="8">
        <f>الجدول2[[#This Row],[دائن]]+الجدول2[[#This Row],[شيكات مرتدة]]-الجدول2[[#This Row],[مدين ]]-الجدول2[[#This Row],[شيكات قبض]]</f>
        <v>-200009</v>
      </c>
    </row>
    <row r="34" spans="1:10" ht="18" x14ac:dyDescent="0.25">
      <c r="A34" s="11">
        <v>44225</v>
      </c>
      <c r="B34" s="28" t="s">
        <v>8</v>
      </c>
      <c r="C34" s="10">
        <v>3012</v>
      </c>
      <c r="D34" s="10" t="s">
        <v>53</v>
      </c>
      <c r="E34" s="10" t="s">
        <v>52</v>
      </c>
      <c r="F34" s="8"/>
      <c r="G34" s="8">
        <v>773645.49831271102</v>
      </c>
      <c r="H34" s="8"/>
      <c r="I34" s="8"/>
      <c r="J34" s="8">
        <f>الجدول2[[#This Row],[دائن]]+الجدول2[[#This Row],[شيكات مرتدة]]-الجدول2[[#This Row],[مدين ]]-الجدول2[[#This Row],[شيكات قبض]]</f>
        <v>773645.49831271102</v>
      </c>
    </row>
    <row r="35" spans="1:10" ht="18" x14ac:dyDescent="0.25">
      <c r="A35" s="11">
        <v>44226</v>
      </c>
      <c r="B35" s="28" t="s">
        <v>24</v>
      </c>
      <c r="C35" s="10">
        <v>3012</v>
      </c>
      <c r="D35" s="10" t="s">
        <v>38</v>
      </c>
      <c r="E35" s="10" t="s">
        <v>39</v>
      </c>
      <c r="F35" s="8"/>
      <c r="G35" s="8">
        <v>794165.85453603999</v>
      </c>
      <c r="H35" s="8"/>
      <c r="I35" s="8"/>
      <c r="J35" s="8">
        <f>الجدول2[[#This Row],[دائن]]+الجدول2[[#This Row],[شيكات مرتدة]]-الجدول2[[#This Row],[مدين ]]-الجدول2[[#This Row],[شيكات قبض]]</f>
        <v>794165.85453603999</v>
      </c>
    </row>
    <row r="36" spans="1:10" ht="18" x14ac:dyDescent="0.25">
      <c r="A36" s="11">
        <v>44227</v>
      </c>
      <c r="B36" s="28" t="s">
        <v>8</v>
      </c>
      <c r="C36" s="10">
        <v>3012</v>
      </c>
      <c r="D36" s="10" t="s">
        <v>36</v>
      </c>
      <c r="E36" s="10" t="s">
        <v>37</v>
      </c>
      <c r="F36" s="8">
        <v>200010</v>
      </c>
      <c r="G36" s="8"/>
      <c r="H36" s="8"/>
      <c r="I36" s="8"/>
      <c r="J36" s="8">
        <f>الجدول2[[#This Row],[دائن]]+الجدول2[[#This Row],[شيكات مرتدة]]-الجدول2[[#This Row],[مدين ]]-الجدول2[[#This Row],[شيكات قبض]]</f>
        <v>-200010</v>
      </c>
    </row>
    <row r="37" spans="1:10" ht="18" x14ac:dyDescent="0.25">
      <c r="A37" s="11">
        <v>44228</v>
      </c>
      <c r="B37" s="28" t="s">
        <v>24</v>
      </c>
      <c r="C37" s="10">
        <v>3012</v>
      </c>
      <c r="D37" s="10" t="s">
        <v>53</v>
      </c>
      <c r="E37" s="10" t="s">
        <v>52</v>
      </c>
      <c r="F37" s="8"/>
      <c r="G37" s="8">
        <v>835206.56698269898</v>
      </c>
      <c r="H37" s="8"/>
      <c r="I37" s="8"/>
      <c r="J37" s="8">
        <f>الجدول2[[#This Row],[دائن]]+الجدول2[[#This Row],[شيكات مرتدة]]-الجدول2[[#This Row],[مدين ]]-الجدول2[[#This Row],[شيكات قبض]]</f>
        <v>835206.56698269898</v>
      </c>
    </row>
    <row r="38" spans="1:10" ht="18" x14ac:dyDescent="0.25">
      <c r="A38" s="11">
        <v>44229</v>
      </c>
      <c r="B38" s="28" t="s">
        <v>8</v>
      </c>
      <c r="C38" s="10">
        <v>3012</v>
      </c>
      <c r="D38" s="10" t="s">
        <v>38</v>
      </c>
      <c r="E38" s="10" t="s">
        <v>39</v>
      </c>
      <c r="F38" s="8"/>
      <c r="G38" s="8">
        <v>855726.92320602795</v>
      </c>
      <c r="H38" s="8"/>
      <c r="I38" s="8"/>
      <c r="J38" s="8">
        <f>الجدول2[[#This Row],[دائن]]+الجدول2[[#This Row],[شيكات مرتدة]]-الجدول2[[#This Row],[مدين ]]-الجدول2[[#This Row],[شيكات قبض]]</f>
        <v>855726.92320602795</v>
      </c>
    </row>
    <row r="39" spans="1:10" ht="18" x14ac:dyDescent="0.25">
      <c r="A39" s="11">
        <v>44230</v>
      </c>
      <c r="B39" s="28" t="s">
        <v>24</v>
      </c>
      <c r="C39" s="10">
        <v>3012</v>
      </c>
      <c r="D39" s="10" t="s">
        <v>36</v>
      </c>
      <c r="E39" s="10" t="s">
        <v>37</v>
      </c>
      <c r="F39" s="8">
        <v>200011</v>
      </c>
      <c r="G39" s="8"/>
      <c r="H39" s="8"/>
      <c r="I39" s="8"/>
      <c r="J39" s="8">
        <f>الجدول2[[#This Row],[دائن]]+الجدول2[[#This Row],[شيكات مرتدة]]-الجدول2[[#This Row],[مدين ]]-الجدول2[[#This Row],[شيكات قبض]]</f>
        <v>-200011</v>
      </c>
    </row>
    <row r="40" spans="1:10" ht="18" x14ac:dyDescent="0.25">
      <c r="A40" s="11">
        <v>44231</v>
      </c>
      <c r="B40" s="28" t="s">
        <v>8</v>
      </c>
      <c r="C40" s="10">
        <v>3012</v>
      </c>
      <c r="D40" s="10" t="s">
        <v>53</v>
      </c>
      <c r="E40" s="10" t="s">
        <v>52</v>
      </c>
      <c r="F40" s="8"/>
      <c r="G40" s="8">
        <v>896767.635652686</v>
      </c>
      <c r="H40" s="8"/>
      <c r="I40" s="8"/>
      <c r="J40" s="8">
        <f>الجدول2[[#This Row],[دائن]]+الجدول2[[#This Row],[شيكات مرتدة]]-الجدول2[[#This Row],[مدين ]]-الجدول2[[#This Row],[شيكات قبض]]</f>
        <v>896767.635652686</v>
      </c>
    </row>
  </sheetData>
  <mergeCells count="5">
    <mergeCell ref="B1:C1"/>
    <mergeCell ref="B2:C2"/>
    <mergeCell ref="H2:I2"/>
    <mergeCell ref="B3:C3"/>
    <mergeCell ref="H3:I3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769B25-6148-4705-B33B-DE0C09EA826E}">
          <x14:formula1>
            <xm:f>العملاء!$B$5:$B$1048576</xm:f>
          </x14:formula1>
          <xm:sqref>B6:B40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46A95-D374-446A-8E73-BCDD57763750}">
  <sheetPr>
    <pageSetUpPr fitToPage="1"/>
  </sheetPr>
  <dimension ref="A1:J43"/>
  <sheetViews>
    <sheetView showZeros="0" rightToLeft="1" tabSelected="1" topLeftCell="A4" workbookViewId="0">
      <selection activeCell="B5" sqref="B5"/>
    </sheetView>
  </sheetViews>
  <sheetFormatPr defaultRowHeight="14.25" x14ac:dyDescent="0.2"/>
  <cols>
    <col min="1" max="1" width="18.75" bestFit="1" customWidth="1"/>
    <col min="2" max="2" width="18.375" customWidth="1"/>
    <col min="3" max="3" width="16" customWidth="1"/>
    <col min="4" max="4" width="19.875" customWidth="1"/>
    <col min="5" max="7" width="15.625" style="12" customWidth="1"/>
    <col min="8" max="8" width="15.625" customWidth="1"/>
    <col min="9" max="9" width="15.125" customWidth="1"/>
  </cols>
  <sheetData>
    <row r="1" spans="1:10" ht="18" x14ac:dyDescent="0.25">
      <c r="A1" s="10" t="s">
        <v>0</v>
      </c>
      <c r="B1" s="10" t="s">
        <v>23</v>
      </c>
      <c r="C1" s="21"/>
      <c r="D1" s="20"/>
      <c r="E1" s="20"/>
      <c r="F1" s="20"/>
      <c r="G1" s="10" t="s">
        <v>18</v>
      </c>
      <c r="H1" s="40">
        <f ca="1">NOW()</f>
        <v>44317.458621759259</v>
      </c>
      <c r="I1" s="40"/>
      <c r="J1" s="9"/>
    </row>
    <row r="2" spans="1:10" ht="18" customHeight="1" x14ac:dyDescent="0.25">
      <c r="A2" s="10" t="s">
        <v>1</v>
      </c>
      <c r="B2" s="34" t="str">
        <f>'الصفحة الرئيسية'!C1</f>
        <v>الرواد للتجارة والتوزيع</v>
      </c>
      <c r="C2" s="43" t="s">
        <v>40</v>
      </c>
      <c r="D2" s="43"/>
      <c r="E2" s="43"/>
      <c r="F2" s="43"/>
      <c r="G2" s="10" t="s">
        <v>19</v>
      </c>
      <c r="H2" s="42">
        <f ca="1">NOW()</f>
        <v>44317.458621759259</v>
      </c>
      <c r="I2" s="42"/>
      <c r="J2" s="9"/>
    </row>
    <row r="3" spans="1:10" ht="19.5" customHeight="1" x14ac:dyDescent="0.25">
      <c r="A3" s="10" t="s">
        <v>2</v>
      </c>
      <c r="B3" s="10">
        <f ca="1">'الصفحة الرئيسية'!C2</f>
        <v>2021</v>
      </c>
      <c r="C3" s="43"/>
      <c r="D3" s="43"/>
      <c r="E3" s="43"/>
      <c r="F3" s="43"/>
      <c r="G3" s="21"/>
      <c r="H3" s="21"/>
      <c r="I3" s="21"/>
      <c r="J3" s="9"/>
    </row>
    <row r="4" spans="1:10" ht="18" x14ac:dyDescent="0.25">
      <c r="A4" s="10" t="s">
        <v>41</v>
      </c>
      <c r="B4" s="35">
        <v>36526</v>
      </c>
      <c r="C4" s="35">
        <f ca="1">NOW()</f>
        <v>44317.458621759259</v>
      </c>
      <c r="D4" s="22"/>
      <c r="E4" s="23"/>
      <c r="F4" s="24"/>
      <c r="G4" s="30" t="s">
        <v>43</v>
      </c>
      <c r="H4" s="44">
        <f>GETPIVOTDATA("الرصيد ",$A$7)</f>
        <v>6376485.4239648618</v>
      </c>
      <c r="I4" s="44"/>
    </row>
    <row r="5" spans="1:10" ht="18.75" thickBot="1" x14ac:dyDescent="0.3">
      <c r="A5" s="13" t="s">
        <v>29</v>
      </c>
      <c r="B5" s="14" t="s">
        <v>8</v>
      </c>
      <c r="C5" s="36" t="s">
        <v>50</v>
      </c>
      <c r="D5" s="20" t="str">
        <f>VLOOKUP(B5,العملاء!B5:J1048576,2,TRUE)</f>
        <v>C-001</v>
      </c>
      <c r="E5" s="36" t="s">
        <v>54</v>
      </c>
      <c r="F5" s="37" t="s">
        <v>55</v>
      </c>
      <c r="G5" s="31" t="s">
        <v>51</v>
      </c>
      <c r="H5" s="45">
        <f>H4-F6</f>
        <v>6316485.4239648618</v>
      </c>
      <c r="I5" s="45"/>
    </row>
    <row r="6" spans="1:10" ht="30" customHeight="1" thickBot="1" x14ac:dyDescent="0.25">
      <c r="A6" s="25" t="s">
        <v>13</v>
      </c>
      <c r="B6" s="26">
        <f>VLOOKUP(B5,العملاء!B5:J1048576,3,TRUE)</f>
        <v>90</v>
      </c>
      <c r="C6" s="26" t="s">
        <v>9</v>
      </c>
      <c r="D6" s="29">
        <f>VLOOKUP(B5,العملاء!B5:J1048576,4,TRUE)</f>
        <v>0</v>
      </c>
      <c r="E6" s="26" t="s">
        <v>49</v>
      </c>
      <c r="F6" s="29">
        <f>VLOOKUP(B5,العملاء!B5:J1048576,5,TRUE)</f>
        <v>60000</v>
      </c>
      <c r="G6" s="26" t="s">
        <v>10</v>
      </c>
      <c r="H6" s="29">
        <f>VLOOKUP(B5,العملاء!B5:J1048576,6,TRUE)</f>
        <v>0</v>
      </c>
      <c r="I6" s="27"/>
    </row>
    <row r="7" spans="1:10" ht="24" customHeight="1" x14ac:dyDescent="0.2">
      <c r="A7" s="32" t="s">
        <v>18</v>
      </c>
      <c r="B7" s="32" t="s">
        <v>30</v>
      </c>
      <c r="C7" s="32" t="s">
        <v>31</v>
      </c>
      <c r="D7" s="32" t="s">
        <v>32</v>
      </c>
      <c r="E7" s="33" t="s">
        <v>45</v>
      </c>
      <c r="F7" s="33" t="s">
        <v>44</v>
      </c>
      <c r="G7" s="33" t="s">
        <v>47</v>
      </c>
      <c r="H7" s="33" t="s">
        <v>48</v>
      </c>
      <c r="I7" s="33" t="s">
        <v>46</v>
      </c>
    </row>
    <row r="8" spans="1:10" ht="15" x14ac:dyDescent="0.2">
      <c r="A8" s="17">
        <v>44197</v>
      </c>
      <c r="B8" s="14">
        <v>3012</v>
      </c>
      <c r="C8" s="14" t="s">
        <v>38</v>
      </c>
      <c r="D8" s="14" t="s">
        <v>39</v>
      </c>
      <c r="E8" s="18"/>
      <c r="F8" s="18">
        <v>250000</v>
      </c>
      <c r="G8" s="18"/>
      <c r="H8" s="18"/>
      <c r="I8" s="18">
        <v>250000</v>
      </c>
    </row>
    <row r="9" spans="1:10" ht="15" x14ac:dyDescent="0.2">
      <c r="A9" s="17">
        <v>44199</v>
      </c>
      <c r="B9" s="14">
        <v>3012</v>
      </c>
      <c r="C9" s="14" t="s">
        <v>53</v>
      </c>
      <c r="D9" s="14" t="s">
        <v>52</v>
      </c>
      <c r="E9" s="18"/>
      <c r="F9" s="18">
        <v>10000</v>
      </c>
      <c r="G9" s="18"/>
      <c r="H9" s="18"/>
      <c r="I9" s="18">
        <v>10000</v>
      </c>
    </row>
    <row r="10" spans="1:10" ht="15" x14ac:dyDescent="0.2">
      <c r="A10" s="17">
        <v>44201</v>
      </c>
      <c r="B10" s="14">
        <v>3012</v>
      </c>
      <c r="C10" s="14" t="s">
        <v>36</v>
      </c>
      <c r="D10" s="14" t="s">
        <v>37</v>
      </c>
      <c r="E10" s="18">
        <v>200001</v>
      </c>
      <c r="F10" s="18"/>
      <c r="G10" s="18"/>
      <c r="H10" s="18"/>
      <c r="I10" s="18">
        <v>-200001</v>
      </c>
    </row>
    <row r="11" spans="1:10" ht="15" x14ac:dyDescent="0.2">
      <c r="A11" s="17">
        <v>44203</v>
      </c>
      <c r="B11" s="14">
        <v>3012</v>
      </c>
      <c r="C11" s="14" t="s">
        <v>38</v>
      </c>
      <c r="D11" s="14" t="s">
        <v>39</v>
      </c>
      <c r="E11" s="18"/>
      <c r="F11" s="18">
        <v>10000</v>
      </c>
      <c r="G11" s="18"/>
      <c r="H11" s="18"/>
      <c r="I11" s="18">
        <v>10000</v>
      </c>
    </row>
    <row r="12" spans="1:10" ht="15" x14ac:dyDescent="0.2">
      <c r="A12" s="17">
        <v>44205</v>
      </c>
      <c r="B12" s="14">
        <v>3012</v>
      </c>
      <c r="C12" s="14" t="s">
        <v>53</v>
      </c>
      <c r="D12" s="14" t="s">
        <v>52</v>
      </c>
      <c r="E12" s="18"/>
      <c r="F12" s="18">
        <v>950000</v>
      </c>
      <c r="G12" s="18"/>
      <c r="H12" s="18"/>
      <c r="I12" s="18">
        <v>950000</v>
      </c>
    </row>
    <row r="13" spans="1:10" ht="15" x14ac:dyDescent="0.2">
      <c r="A13" s="17">
        <v>44207</v>
      </c>
      <c r="B13" s="14">
        <v>3012</v>
      </c>
      <c r="C13" s="14" t="s">
        <v>36</v>
      </c>
      <c r="D13" s="14" t="s">
        <v>37</v>
      </c>
      <c r="E13" s="18">
        <v>200003</v>
      </c>
      <c r="F13" s="18"/>
      <c r="G13" s="18"/>
      <c r="H13" s="18"/>
      <c r="I13" s="18">
        <v>-200003</v>
      </c>
    </row>
    <row r="14" spans="1:10" ht="15" x14ac:dyDescent="0.2">
      <c r="A14" s="17">
        <v>44209</v>
      </c>
      <c r="B14" s="14">
        <v>3012</v>
      </c>
      <c r="C14" s="14" t="s">
        <v>38</v>
      </c>
      <c r="D14" s="14" t="s">
        <v>39</v>
      </c>
      <c r="E14" s="18"/>
      <c r="F14" s="18">
        <v>706190.47619047598</v>
      </c>
      <c r="G14" s="18"/>
      <c r="H14" s="18"/>
      <c r="I14" s="18">
        <v>706190.47619047598</v>
      </c>
    </row>
    <row r="15" spans="1:10" ht="15" x14ac:dyDescent="0.2">
      <c r="A15" s="17">
        <v>44211</v>
      </c>
      <c r="B15" s="14">
        <v>3012</v>
      </c>
      <c r="C15" s="14" t="s">
        <v>53</v>
      </c>
      <c r="D15" s="14" t="s">
        <v>52</v>
      </c>
      <c r="E15" s="18"/>
      <c r="F15" s="18">
        <v>825238.09523809503</v>
      </c>
      <c r="G15" s="18"/>
      <c r="H15" s="18"/>
      <c r="I15" s="18">
        <v>825238.09523809503</v>
      </c>
    </row>
    <row r="16" spans="1:10" ht="15" x14ac:dyDescent="0.2">
      <c r="A16" s="17">
        <v>44213</v>
      </c>
      <c r="B16" s="14">
        <v>3012</v>
      </c>
      <c r="C16" s="14" t="s">
        <v>36</v>
      </c>
      <c r="D16" s="14" t="s">
        <v>37</v>
      </c>
      <c r="E16" s="18">
        <v>200005</v>
      </c>
      <c r="F16" s="18"/>
      <c r="G16" s="18"/>
      <c r="H16" s="18"/>
      <c r="I16" s="18">
        <v>-200005</v>
      </c>
    </row>
    <row r="17" spans="1:9" ht="15" x14ac:dyDescent="0.2">
      <c r="A17" s="17">
        <v>44215</v>
      </c>
      <c r="B17" s="14">
        <v>3012</v>
      </c>
      <c r="C17" s="14" t="s">
        <v>38</v>
      </c>
      <c r="D17" s="14" t="s">
        <v>39</v>
      </c>
      <c r="E17" s="18"/>
      <c r="F17" s="18">
        <v>106333</v>
      </c>
      <c r="G17" s="18"/>
      <c r="H17" s="18"/>
      <c r="I17" s="18">
        <v>106333</v>
      </c>
    </row>
    <row r="18" spans="1:9" ht="15" x14ac:dyDescent="0.2">
      <c r="A18" s="17">
        <v>44217</v>
      </c>
      <c r="B18" s="14">
        <v>3012</v>
      </c>
      <c r="C18" s="14" t="s">
        <v>38</v>
      </c>
      <c r="D18" s="14" t="s">
        <v>39</v>
      </c>
      <c r="E18" s="18"/>
      <c r="F18" s="18">
        <v>609482.64852607704</v>
      </c>
      <c r="G18" s="18"/>
      <c r="H18" s="18"/>
      <c r="I18" s="18">
        <v>609482.64852607704</v>
      </c>
    </row>
    <row r="19" spans="1:9" ht="15" x14ac:dyDescent="0.2">
      <c r="A19" s="17">
        <v>44219</v>
      </c>
      <c r="B19" s="14">
        <v>3012</v>
      </c>
      <c r="C19" s="14" t="s">
        <v>53</v>
      </c>
      <c r="D19" s="14" t="s">
        <v>52</v>
      </c>
      <c r="E19" s="18"/>
      <c r="F19" s="18">
        <v>650523.36097273603</v>
      </c>
      <c r="G19" s="18"/>
      <c r="H19" s="18"/>
      <c r="I19" s="18">
        <v>650523.36097273603</v>
      </c>
    </row>
    <row r="20" spans="1:9" ht="15" x14ac:dyDescent="0.2">
      <c r="A20" s="17">
        <v>44221</v>
      </c>
      <c r="B20" s="14">
        <v>3012</v>
      </c>
      <c r="C20" s="14" t="s">
        <v>36</v>
      </c>
      <c r="D20" s="14" t="s">
        <v>37</v>
      </c>
      <c r="E20" s="18">
        <v>200008</v>
      </c>
      <c r="F20" s="18"/>
      <c r="G20" s="18"/>
      <c r="H20" s="18"/>
      <c r="I20" s="18">
        <v>-200008</v>
      </c>
    </row>
    <row r="21" spans="1:9" ht="15" x14ac:dyDescent="0.2">
      <c r="A21" s="17">
        <v>44223</v>
      </c>
      <c r="B21" s="14">
        <v>3012</v>
      </c>
      <c r="C21" s="14" t="s">
        <v>38</v>
      </c>
      <c r="D21" s="14" t="s">
        <v>39</v>
      </c>
      <c r="E21" s="18"/>
      <c r="F21" s="18">
        <v>732604.78586605296</v>
      </c>
      <c r="G21" s="18"/>
      <c r="H21" s="18"/>
      <c r="I21" s="18">
        <v>732604.78586605296</v>
      </c>
    </row>
    <row r="22" spans="1:9" ht="15" x14ac:dyDescent="0.2">
      <c r="A22" s="17">
        <v>44225</v>
      </c>
      <c r="B22" s="14">
        <v>3012</v>
      </c>
      <c r="C22" s="14" t="s">
        <v>53</v>
      </c>
      <c r="D22" s="14" t="s">
        <v>52</v>
      </c>
      <c r="E22" s="18"/>
      <c r="F22" s="18">
        <v>773645.49831271102</v>
      </c>
      <c r="G22" s="18"/>
      <c r="H22" s="18"/>
      <c r="I22" s="18">
        <v>773645.49831271102</v>
      </c>
    </row>
    <row r="23" spans="1:9" ht="15" x14ac:dyDescent="0.2">
      <c r="A23" s="17">
        <v>44227</v>
      </c>
      <c r="B23" s="14">
        <v>3012</v>
      </c>
      <c r="C23" s="14" t="s">
        <v>36</v>
      </c>
      <c r="D23" s="14" t="s">
        <v>37</v>
      </c>
      <c r="E23" s="18">
        <v>200010</v>
      </c>
      <c r="F23" s="18"/>
      <c r="G23" s="18"/>
      <c r="H23" s="18"/>
      <c r="I23" s="18">
        <v>-200010</v>
      </c>
    </row>
    <row r="24" spans="1:9" ht="15" x14ac:dyDescent="0.2">
      <c r="A24" s="17">
        <v>44229</v>
      </c>
      <c r="B24" s="14">
        <v>3012</v>
      </c>
      <c r="C24" s="14" t="s">
        <v>38</v>
      </c>
      <c r="D24" s="14" t="s">
        <v>39</v>
      </c>
      <c r="E24" s="18"/>
      <c r="F24" s="18">
        <v>855726.92320602795</v>
      </c>
      <c r="G24" s="18"/>
      <c r="H24" s="18"/>
      <c r="I24" s="18">
        <v>855726.92320602795</v>
      </c>
    </row>
    <row r="25" spans="1:9" ht="15" x14ac:dyDescent="0.2">
      <c r="A25" s="17">
        <v>44231</v>
      </c>
      <c r="B25" s="14">
        <v>3012</v>
      </c>
      <c r="C25" s="14" t="s">
        <v>53</v>
      </c>
      <c r="D25" s="14" t="s">
        <v>52</v>
      </c>
      <c r="E25" s="18"/>
      <c r="F25" s="18">
        <v>896767.635652686</v>
      </c>
      <c r="G25" s="18"/>
      <c r="H25" s="18"/>
      <c r="I25" s="18">
        <v>896767.635652686</v>
      </c>
    </row>
    <row r="26" spans="1:9" ht="18" x14ac:dyDescent="0.25">
      <c r="A26" s="16" t="s">
        <v>42</v>
      </c>
      <c r="B26" s="15"/>
      <c r="C26" s="15"/>
      <c r="D26" s="15"/>
      <c r="E26" s="18">
        <v>1000027</v>
      </c>
      <c r="F26" s="18">
        <v>7376512.4239648618</v>
      </c>
      <c r="G26" s="18"/>
      <c r="H26" s="18"/>
      <c r="I26" s="18">
        <v>6376485.4239648618</v>
      </c>
    </row>
    <row r="27" spans="1:9" x14ac:dyDescent="0.2">
      <c r="E27"/>
      <c r="F27"/>
      <c r="G27"/>
    </row>
    <row r="28" spans="1:9" x14ac:dyDescent="0.2">
      <c r="E28"/>
      <c r="F28"/>
      <c r="G28"/>
    </row>
    <row r="29" spans="1:9" x14ac:dyDescent="0.2">
      <c r="E29"/>
      <c r="F29"/>
      <c r="G29"/>
    </row>
    <row r="30" spans="1:9" x14ac:dyDescent="0.2">
      <c r="E30"/>
      <c r="F30"/>
      <c r="G30"/>
    </row>
    <row r="31" spans="1:9" x14ac:dyDescent="0.2">
      <c r="E31"/>
      <c r="F31"/>
      <c r="G31"/>
    </row>
    <row r="32" spans="1:9" x14ac:dyDescent="0.2">
      <c r="E32"/>
      <c r="F32"/>
      <c r="G32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</sheetData>
  <mergeCells count="5">
    <mergeCell ref="C2:F3"/>
    <mergeCell ref="H2:I2"/>
    <mergeCell ref="H1:I1"/>
    <mergeCell ref="H4:I4"/>
    <mergeCell ref="H5:I5"/>
  </mergeCells>
  <pageMargins left="0.7" right="0.7" top="0.75" bottom="0.75" header="0.3" footer="0.3"/>
  <pageSetup paperSize="9" scale="80" fitToHeight="0" orientation="landscape" r:id="rId2"/>
  <headerFooter>
    <oddFooter>&amp;L&amp;D&amp;R&amp;P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2</vt:i4>
      </vt:variant>
    </vt:vector>
  </HeadingPairs>
  <TitlesOfParts>
    <vt:vector size="6" baseType="lpstr">
      <vt:lpstr>الصفحة الرئيسية</vt:lpstr>
      <vt:lpstr>العملاء</vt:lpstr>
      <vt:lpstr>القيود اليومية</vt:lpstr>
      <vt:lpstr>كشف حساب عميل</vt:lpstr>
      <vt:lpstr>'كشف حساب عميل'!Print_Area</vt:lpstr>
      <vt:lpstr>'كشف حساب عميل'!Print_Titles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Eslam Ahmed</dc:creator>
  <cp:lastModifiedBy>Eslam Ahmed</cp:lastModifiedBy>
  <cp:lastPrinted>2021-01-30T20:19:28Z</cp:lastPrinted>
  <dcterms:created xsi:type="dcterms:W3CDTF">2015-06-05T18:17:20Z</dcterms:created>
  <dcterms:modified xsi:type="dcterms:W3CDTF">2021-05-01T09:00:27Z</dcterms:modified>
</cp:coreProperties>
</file>