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0400" windowHeight="7770" activeTab="1"/>
  </bookViews>
  <sheets>
    <sheet name="Feuil1" sheetId="1" r:id="rId1"/>
    <sheet name="Feuil2" sheetId="3" r:id="rId2"/>
    <sheet name="سلم التنقيط" sheetId="2" state="hidden" r:id="rId3"/>
  </sheets>
  <definedNames>
    <definedName name="_xlnm._FilterDatabase" localSheetId="0" hidden="1">Feuil1!$A$1:$M$33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G18" i="3"/>
  <c r="F18" i="3"/>
  <c r="E18" i="3"/>
  <c r="D18" i="3"/>
  <c r="G16" i="3"/>
  <c r="F16" i="3"/>
  <c r="E16" i="3"/>
  <c r="D16" i="3"/>
  <c r="G14" i="3"/>
  <c r="F14" i="3"/>
  <c r="E14" i="3"/>
  <c r="G12" i="3" l="1"/>
  <c r="G10" i="3"/>
  <c r="G8" i="3"/>
  <c r="E10" i="3"/>
  <c r="E8" i="3"/>
  <c r="F12" i="3"/>
  <c r="F10" i="3"/>
  <c r="F8" i="3"/>
  <c r="E12" i="3"/>
  <c r="D12" i="3"/>
  <c r="D10" i="3"/>
  <c r="D8" i="3"/>
  <c r="K3" i="1" l="1"/>
  <c r="N3" i="1" s="1"/>
  <c r="K4" i="1"/>
  <c r="N4" i="1" s="1"/>
  <c r="K5" i="1"/>
  <c r="M5" i="1" s="1"/>
  <c r="K6" i="1"/>
  <c r="N6" i="1" s="1"/>
  <c r="K7" i="1"/>
  <c r="N7" i="1" s="1"/>
  <c r="K8" i="1"/>
  <c r="N8" i="1" s="1"/>
  <c r="K9" i="1"/>
  <c r="N9" i="1" s="1"/>
  <c r="K10" i="1"/>
  <c r="N10" i="1" s="1"/>
  <c r="K11" i="1"/>
  <c r="N11" i="1" s="1"/>
  <c r="K12" i="1"/>
  <c r="N12" i="1" s="1"/>
  <c r="K13" i="1"/>
  <c r="M13" i="1" s="1"/>
  <c r="K14" i="1"/>
  <c r="N14" i="1" s="1"/>
  <c r="K15" i="1"/>
  <c r="N15" i="1" s="1"/>
  <c r="K16" i="1"/>
  <c r="N16" i="1" s="1"/>
  <c r="K17" i="1"/>
  <c r="N17" i="1" s="1"/>
  <c r="K18" i="1"/>
  <c r="N18" i="1" s="1"/>
  <c r="K19" i="1"/>
  <c r="N19" i="1" s="1"/>
  <c r="K20" i="1"/>
  <c r="N20" i="1" s="1"/>
  <c r="K21" i="1"/>
  <c r="N21" i="1" s="1"/>
  <c r="K22" i="1"/>
  <c r="N22" i="1" s="1"/>
  <c r="K23" i="1"/>
  <c r="N23" i="1" s="1"/>
  <c r="K24" i="1"/>
  <c r="N24" i="1" s="1"/>
  <c r="K25" i="1"/>
  <c r="N25" i="1" s="1"/>
  <c r="K26" i="1"/>
  <c r="N26" i="1" s="1"/>
  <c r="K27" i="1"/>
  <c r="N27" i="1" s="1"/>
  <c r="K28" i="1"/>
  <c r="N28" i="1" s="1"/>
  <c r="K29" i="1"/>
  <c r="N29" i="1" s="1"/>
  <c r="K30" i="1"/>
  <c r="N30" i="1" s="1"/>
  <c r="K31" i="1"/>
  <c r="N31" i="1" s="1"/>
  <c r="K32" i="1"/>
  <c r="N32" i="1" s="1"/>
  <c r="K33" i="1"/>
  <c r="N33" i="1" s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2" i="1"/>
  <c r="L2" i="1" l="1"/>
  <c r="L30" i="1"/>
  <c r="L26" i="1"/>
  <c r="L18" i="1"/>
  <c r="L10" i="1"/>
  <c r="M2" i="1"/>
  <c r="M26" i="1"/>
  <c r="M18" i="1"/>
  <c r="M10" i="1"/>
  <c r="N2" i="1"/>
  <c r="L33" i="1"/>
  <c r="L25" i="1"/>
  <c r="L17" i="1"/>
  <c r="L9" i="1"/>
  <c r="M33" i="1"/>
  <c r="M25" i="1"/>
  <c r="M17" i="1"/>
  <c r="M9" i="1"/>
  <c r="N13" i="1"/>
  <c r="N5" i="1"/>
  <c r="L32" i="1"/>
  <c r="L28" i="1"/>
  <c r="L24" i="1"/>
  <c r="L20" i="1"/>
  <c r="L16" i="1"/>
  <c r="L12" i="1"/>
  <c r="L8" i="1"/>
  <c r="L4" i="1"/>
  <c r="M32" i="1"/>
  <c r="M28" i="1"/>
  <c r="M24" i="1"/>
  <c r="M20" i="1"/>
  <c r="M16" i="1"/>
  <c r="M12" i="1"/>
  <c r="M8" i="1"/>
  <c r="M4" i="1"/>
  <c r="L22" i="1"/>
  <c r="L14" i="1"/>
  <c r="L6" i="1"/>
  <c r="M30" i="1"/>
  <c r="M22" i="1"/>
  <c r="M14" i="1"/>
  <c r="M6" i="1"/>
  <c r="L29" i="1"/>
  <c r="L21" i="1"/>
  <c r="L13" i="1"/>
  <c r="L5" i="1"/>
  <c r="M29" i="1"/>
  <c r="M21" i="1"/>
  <c r="L31" i="1"/>
  <c r="L27" i="1"/>
  <c r="L23" i="1"/>
  <c r="L19" i="1"/>
  <c r="L15" i="1"/>
  <c r="L11" i="1"/>
  <c r="L7" i="1"/>
  <c r="L3" i="1"/>
  <c r="M31" i="1"/>
  <c r="M27" i="1"/>
  <c r="M23" i="1"/>
  <c r="M19" i="1"/>
  <c r="M15" i="1"/>
  <c r="M11" i="1"/>
  <c r="M7" i="1"/>
  <c r="M3" i="1"/>
</calcChain>
</file>

<file path=xl/sharedStrings.xml><?xml version="1.0" encoding="utf-8"?>
<sst xmlns="http://schemas.openxmlformats.org/spreadsheetml/2006/main" count="73" uniqueCount="52">
  <si>
    <t>الرقم</t>
  </si>
  <si>
    <t>اللقب والإسم</t>
  </si>
  <si>
    <t>لغة عربية</t>
  </si>
  <si>
    <t>رياضيات</t>
  </si>
  <si>
    <t>فرنسية</t>
  </si>
  <si>
    <t>ت إسلامية</t>
  </si>
  <si>
    <t>ت مدنية</t>
  </si>
  <si>
    <t>ت علمية</t>
  </si>
  <si>
    <t>تاريخ وجغرافيا</t>
  </si>
  <si>
    <t>المجموع</t>
  </si>
  <si>
    <t>المعدل الفصلي</t>
  </si>
  <si>
    <t>الرتبة</t>
  </si>
  <si>
    <t>التقدير</t>
  </si>
  <si>
    <t>الملاحظة</t>
  </si>
  <si>
    <t>ضعيف</t>
  </si>
  <si>
    <t>توبيخ</t>
  </si>
  <si>
    <t>حذار يا بني ..............</t>
  </si>
  <si>
    <t xml:space="preserve">نتائج ناقصة عليك بالمراجعة و الاجتهاد </t>
  </si>
  <si>
    <t xml:space="preserve">نتائج ناقصة عليك بالانتباه يا ولدي </t>
  </si>
  <si>
    <t>نتائج ناقصة حذار يا بني ....</t>
  </si>
  <si>
    <t>إنذار</t>
  </si>
  <si>
    <t xml:space="preserve">نتائج ناقصة قليلا و تلميذ يمكن أن يتحسن بالاهتمام في البيت </t>
  </si>
  <si>
    <t xml:space="preserve">نتائج متوسطة و تلميذ ينقصه القليل من التشجيع </t>
  </si>
  <si>
    <t>نتائج متواضعة ، تلميذ يملك رغبة في التعلم و لكن ينقصه المزيد من العمل</t>
  </si>
  <si>
    <t>لاشيء</t>
  </si>
  <si>
    <t>تلميذ أعماله متوسطة و يشهد تذبذبا و قلة انتباه وتركيز</t>
  </si>
  <si>
    <t xml:space="preserve">عمل فوق المتوسط عليك بالمزيد </t>
  </si>
  <si>
    <t>لوحة شرف</t>
  </si>
  <si>
    <t xml:space="preserve">تلميذ يملك مواهب لو استغلها لصار من المتفوقين </t>
  </si>
  <si>
    <t xml:space="preserve">أعمال حسنة و تلميذ يستطيع أن يحقق نتائج أفضل </t>
  </si>
  <si>
    <t xml:space="preserve">أعمال حسنه ينقصه القليل من الاهتمام </t>
  </si>
  <si>
    <t xml:space="preserve">أعمال حسنه ينقصه القليل من التركيز </t>
  </si>
  <si>
    <t>أعمال حسنة</t>
  </si>
  <si>
    <t>تشجيع</t>
  </si>
  <si>
    <t xml:space="preserve">تلميذ جيد و يملك مهارات جيدة </t>
  </si>
  <si>
    <t xml:space="preserve">تلميذ مجتهد مثابر </t>
  </si>
  <si>
    <t xml:space="preserve">أعمال جيدة </t>
  </si>
  <si>
    <t>تهنئة</t>
  </si>
  <si>
    <t>أعمال جيدة واصل</t>
  </si>
  <si>
    <t>مستوى رائع و عمل ممتاز</t>
  </si>
  <si>
    <t xml:space="preserve">تلميذ مبدع يملك مهارات التعلم </t>
  </si>
  <si>
    <t>إمتياز</t>
  </si>
  <si>
    <t xml:space="preserve">ممتاز عملا وخلقا و سلوكا </t>
  </si>
  <si>
    <t xml:space="preserve">أعمال ممتازة و نتائج باهرة </t>
  </si>
  <si>
    <t>جدول تحليل النتائج</t>
  </si>
  <si>
    <t>أقل من 2.5</t>
  </si>
  <si>
    <t>من 2.5 إلى 4.99</t>
  </si>
  <si>
    <t>من 5 إلى 7.49</t>
  </si>
  <si>
    <t>من 7.5 إلى 10</t>
  </si>
  <si>
    <t>المعدل الفصلي لغة عربية</t>
  </si>
  <si>
    <t>المعدل الفصلي رياضيات</t>
  </si>
  <si>
    <t>المعدل الفصلي فرنسية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</si>
</sst>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0.0"/>
    <numFmt numFmtId="166" formatCode="00.00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6"/>
      <color rgb="FF00206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5" fontId="0" fillId="4" borderId="1" xfId="0" applyNumberFormat="1" applyFill="1" applyBorder="1"/>
    <xf numFmtId="0" fontId="0" fillId="5" borderId="1" xfId="0" applyFill="1" applyBorder="1"/>
    <xf numFmtId="0" fontId="0" fillId="6" borderId="1" xfId="0" applyFill="1" applyBorder="1"/>
    <xf numFmtId="0" fontId="2" fillId="0" borderId="1" xfId="0" applyFont="1" applyBorder="1"/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3</xdr:row>
      <xdr:rowOff>9525</xdr:rowOff>
    </xdr:from>
    <xdr:to>
      <xdr:col>12</xdr:col>
      <xdr:colOff>104775</xdr:colOff>
      <xdr:row>14</xdr:row>
      <xdr:rowOff>200025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3722905625" y="723900"/>
          <a:ext cx="3476625" cy="28098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>
              <a:solidFill>
                <a:srgbClr val="FF0000"/>
              </a:solidFill>
              <a:cs typeface="+mj-cs"/>
            </a:rPr>
            <a:t>المطلوب حساب المعدل الفصلي للتلاميذ</a:t>
          </a:r>
          <a:r>
            <a:rPr lang="ar-DZ" sz="3200" baseline="0">
              <a:solidFill>
                <a:srgbClr val="FF0000"/>
              </a:solidFill>
              <a:cs typeface="+mj-cs"/>
            </a:rPr>
            <a:t> الذين أخذوا معدل أقل من 2.5 في المواد الرئيسية ثم من 2.5 إلى 4.99 وهكذا..</a:t>
          </a:r>
        </a:p>
        <a:p>
          <a:pPr algn="r" rtl="1"/>
          <a:r>
            <a:rPr lang="ar-DZ" sz="1100" baseline="0"/>
            <a:t> </a:t>
          </a:r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rightToLeft="1" zoomScale="90" zoomScaleNormal="9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9" sqref="C9"/>
    </sheetView>
  </sheetViews>
  <sheetFormatPr baseColWidth="10" defaultRowHeight="14.25" x14ac:dyDescent="0.2"/>
  <cols>
    <col min="1" max="1" width="5.125" style="1" customWidth="1"/>
    <col min="2" max="2" width="16.375" style="11" customWidth="1"/>
    <col min="3" max="8" width="11" style="11"/>
    <col min="9" max="9" width="12.5" style="11" bestFit="1" customWidth="1"/>
    <col min="10" max="10" width="11" style="11"/>
    <col min="11" max="11" width="13" style="17" customWidth="1"/>
    <col min="12" max="12" width="8.125" style="11" customWidth="1"/>
    <col min="13" max="13" width="11" style="11"/>
    <col min="14" max="14" width="45.625" style="11" bestFit="1" customWidth="1"/>
    <col min="15" max="16384" width="11" style="11"/>
  </cols>
  <sheetData>
    <row r="1" spans="1:14" ht="18" x14ac:dyDescent="0.2">
      <c r="A1" s="4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4" t="s">
        <v>10</v>
      </c>
      <c r="L1" s="10" t="s">
        <v>11</v>
      </c>
      <c r="M1" s="10" t="s">
        <v>12</v>
      </c>
      <c r="N1" s="10" t="s">
        <v>13</v>
      </c>
    </row>
    <row r="2" spans="1:14" x14ac:dyDescent="0.2">
      <c r="A2" s="3">
        <v>1</v>
      </c>
      <c r="B2" s="12"/>
      <c r="C2" s="12">
        <v>9</v>
      </c>
      <c r="D2" s="12">
        <v>5.5</v>
      </c>
      <c r="E2" s="12">
        <v>9.75</v>
      </c>
      <c r="F2" s="12">
        <v>7.75</v>
      </c>
      <c r="G2" s="12">
        <v>5.5</v>
      </c>
      <c r="H2" s="12">
        <v>5.75</v>
      </c>
      <c r="I2" s="12">
        <v>10</v>
      </c>
      <c r="J2" s="12">
        <f>SUM(C2:I2)</f>
        <v>53.25</v>
      </c>
      <c r="K2" s="15">
        <f>AVERAGEA(C2:I2)</f>
        <v>7.6071428571428568</v>
      </c>
      <c r="L2" s="12">
        <f>RANK(K2,$K$2:$K$33)</f>
        <v>11</v>
      </c>
      <c r="M2" s="12" t="str">
        <f>VLOOKUP(K2,'سلم التنقيط'!$A$1:$C$24,3,TRUE)</f>
        <v>تشجيع</v>
      </c>
      <c r="N2" s="12" t="str">
        <f>VLOOKUP(K2,'سلم التنقيط'!$A$1:$C$24,2,TRUE)</f>
        <v xml:space="preserve">تلميذ جيد و يملك مهارات جيدة </v>
      </c>
    </row>
    <row r="3" spans="1:14" x14ac:dyDescent="0.2">
      <c r="A3" s="2">
        <v>2</v>
      </c>
      <c r="B3" s="13"/>
      <c r="C3" s="13">
        <v>7.25</v>
      </c>
      <c r="D3" s="13">
        <v>6</v>
      </c>
      <c r="E3" s="13">
        <v>10</v>
      </c>
      <c r="F3" s="13">
        <v>9.75</v>
      </c>
      <c r="G3" s="13">
        <v>6.75</v>
      </c>
      <c r="H3" s="13">
        <v>9</v>
      </c>
      <c r="I3" s="13">
        <v>10</v>
      </c>
      <c r="J3" s="13">
        <f t="shared" ref="J3:J33" si="0">SUM(C3:I3)</f>
        <v>58.75</v>
      </c>
      <c r="K3" s="16">
        <f t="shared" ref="K3:K33" si="1">AVERAGEA(C3:I3)</f>
        <v>8.3928571428571423</v>
      </c>
      <c r="L3" s="13">
        <f t="shared" ref="L3:L33" si="2">RANK(K3,$K$2:$K$33)</f>
        <v>8</v>
      </c>
      <c r="M3" s="13" t="str">
        <f>VLOOKUP(K3,'سلم التنقيط'!$A$1:$C$24,3,TRUE)</f>
        <v>تهنئة</v>
      </c>
      <c r="N3" s="13" t="str">
        <f>VLOOKUP(K3,'سلم التنقيط'!$A$1:$C$24,2,TRUE)</f>
        <v xml:space="preserve">أعمال جيدة </v>
      </c>
    </row>
    <row r="4" spans="1:14" x14ac:dyDescent="0.2">
      <c r="A4" s="3">
        <v>3</v>
      </c>
      <c r="B4" s="12"/>
      <c r="C4" s="12">
        <v>9.75</v>
      </c>
      <c r="D4" s="12">
        <v>8.75</v>
      </c>
      <c r="E4" s="12">
        <v>10</v>
      </c>
      <c r="F4" s="12">
        <v>9.75</v>
      </c>
      <c r="G4" s="12">
        <v>9.75</v>
      </c>
      <c r="H4" s="12">
        <v>9.5</v>
      </c>
      <c r="I4" s="12">
        <v>10</v>
      </c>
      <c r="J4" s="12">
        <f t="shared" si="0"/>
        <v>67.5</v>
      </c>
      <c r="K4" s="15">
        <f t="shared" si="1"/>
        <v>9.6428571428571423</v>
      </c>
      <c r="L4" s="12">
        <f t="shared" si="2"/>
        <v>1</v>
      </c>
      <c r="M4" s="12" t="str">
        <f>VLOOKUP(K4,'سلم التنقيط'!$A$1:$C$24,3,TRUE)</f>
        <v>إمتياز</v>
      </c>
      <c r="N4" s="12" t="str">
        <f>VLOOKUP(K4,'سلم التنقيط'!$A$1:$C$24,2,TRUE)</f>
        <v xml:space="preserve">ممتاز عملا وخلقا و سلوكا </v>
      </c>
    </row>
    <row r="5" spans="1:14" x14ac:dyDescent="0.2">
      <c r="A5" s="2">
        <v>4</v>
      </c>
      <c r="B5" s="13"/>
      <c r="C5" s="13">
        <v>9.75</v>
      </c>
      <c r="D5" s="13">
        <v>10</v>
      </c>
      <c r="E5" s="13">
        <v>10</v>
      </c>
      <c r="F5" s="13">
        <v>9.25</v>
      </c>
      <c r="G5" s="13">
        <v>9.5</v>
      </c>
      <c r="H5" s="13">
        <v>8.75</v>
      </c>
      <c r="I5" s="13">
        <v>10</v>
      </c>
      <c r="J5" s="13">
        <f t="shared" si="0"/>
        <v>67.25</v>
      </c>
      <c r="K5" s="16">
        <f t="shared" si="1"/>
        <v>9.6071428571428577</v>
      </c>
      <c r="L5" s="13">
        <f t="shared" si="2"/>
        <v>2</v>
      </c>
      <c r="M5" s="13" t="str">
        <f>VLOOKUP(K5,'سلم التنقيط'!$A$1:$C$24,3,TRUE)</f>
        <v>إمتياز</v>
      </c>
      <c r="N5" s="13" t="str">
        <f>VLOOKUP(K5,'سلم التنقيط'!$A$1:$C$24,2,TRUE)</f>
        <v xml:space="preserve">ممتاز عملا وخلقا و سلوكا </v>
      </c>
    </row>
    <row r="6" spans="1:14" x14ac:dyDescent="0.2">
      <c r="A6" s="3">
        <v>5</v>
      </c>
      <c r="B6" s="12"/>
      <c r="C6" s="12">
        <v>4</v>
      </c>
      <c r="D6" s="12">
        <v>2.5</v>
      </c>
      <c r="E6" s="12">
        <v>5.5</v>
      </c>
      <c r="F6" s="12">
        <v>6</v>
      </c>
      <c r="G6" s="12">
        <v>6.5</v>
      </c>
      <c r="H6" s="12">
        <v>5.5</v>
      </c>
      <c r="I6" s="12">
        <v>6.5</v>
      </c>
      <c r="J6" s="12">
        <f t="shared" si="0"/>
        <v>36.5</v>
      </c>
      <c r="K6" s="15">
        <f t="shared" si="1"/>
        <v>5.2142857142857144</v>
      </c>
      <c r="L6" s="12">
        <f t="shared" si="2"/>
        <v>21</v>
      </c>
      <c r="M6" s="12" t="str">
        <f>VLOOKUP(K6,'سلم التنقيط'!$A$1:$C$24,3,TRUE)</f>
        <v>لاشيء</v>
      </c>
      <c r="N6" s="12" t="str">
        <f>VLOOKUP(K6,'سلم التنقيط'!$A$1:$C$24,2,TRUE)</f>
        <v>نتائج متواضعة ، تلميذ يملك رغبة في التعلم و لكن ينقصه المزيد من العمل</v>
      </c>
    </row>
    <row r="7" spans="1:14" x14ac:dyDescent="0.2">
      <c r="A7" s="2">
        <v>6</v>
      </c>
      <c r="B7" s="13"/>
      <c r="C7" s="13">
        <v>0.5</v>
      </c>
      <c r="D7" s="13">
        <v>1</v>
      </c>
      <c r="E7" s="13">
        <v>3.5</v>
      </c>
      <c r="F7" s="13">
        <v>1.5</v>
      </c>
      <c r="G7" s="13">
        <v>2.25</v>
      </c>
      <c r="H7" s="13">
        <v>4</v>
      </c>
      <c r="I7" s="13">
        <v>1.5</v>
      </c>
      <c r="J7" s="13">
        <f t="shared" si="0"/>
        <v>14.25</v>
      </c>
      <c r="K7" s="16">
        <f t="shared" si="1"/>
        <v>2.0357142857142856</v>
      </c>
      <c r="L7" s="13">
        <f t="shared" si="2"/>
        <v>30</v>
      </c>
      <c r="M7" s="13" t="str">
        <f>VLOOKUP(K7,'سلم التنقيط'!$A$1:$C$24,3,TRUE)</f>
        <v>توبيخ</v>
      </c>
      <c r="N7" s="13" t="str">
        <f>VLOOKUP(K7,'سلم التنقيط'!$A$1:$C$24,2,TRUE)</f>
        <v>ضعيف</v>
      </c>
    </row>
    <row r="8" spans="1:14" x14ac:dyDescent="0.2">
      <c r="A8" s="3">
        <v>7</v>
      </c>
      <c r="B8" s="12"/>
      <c r="C8" s="12">
        <v>5</v>
      </c>
      <c r="D8" s="12">
        <v>2.75</v>
      </c>
      <c r="E8" s="12">
        <v>9.25</v>
      </c>
      <c r="F8" s="12">
        <v>7.25</v>
      </c>
      <c r="G8" s="12">
        <v>6</v>
      </c>
      <c r="H8" s="12">
        <v>5.75</v>
      </c>
      <c r="I8" s="12">
        <v>8.5</v>
      </c>
      <c r="J8" s="12">
        <f t="shared" si="0"/>
        <v>44.5</v>
      </c>
      <c r="K8" s="15">
        <f t="shared" si="1"/>
        <v>6.3571428571428568</v>
      </c>
      <c r="L8" s="12">
        <f t="shared" si="2"/>
        <v>14</v>
      </c>
      <c r="M8" s="12" t="str">
        <f>VLOOKUP(K8,'سلم التنقيط'!$A$1:$C$24,3,TRUE)</f>
        <v>لوحة شرف</v>
      </c>
      <c r="N8" s="12" t="str">
        <f>VLOOKUP(K8,'سلم التنقيط'!$A$1:$C$24,2,TRUE)</f>
        <v xml:space="preserve">عمل فوق المتوسط عليك بالمزيد </v>
      </c>
    </row>
    <row r="9" spans="1:14" x14ac:dyDescent="0.2">
      <c r="A9" s="2">
        <v>8</v>
      </c>
      <c r="B9" s="13"/>
      <c r="C9" s="13">
        <v>2.5</v>
      </c>
      <c r="D9" s="13">
        <v>3.5</v>
      </c>
      <c r="E9" s="13">
        <v>5</v>
      </c>
      <c r="F9" s="13">
        <v>7.5</v>
      </c>
      <c r="G9" s="13">
        <v>5</v>
      </c>
      <c r="H9" s="13">
        <v>5.5</v>
      </c>
      <c r="I9" s="13">
        <v>8.5</v>
      </c>
      <c r="J9" s="13">
        <f t="shared" si="0"/>
        <v>37.5</v>
      </c>
      <c r="K9" s="16">
        <f t="shared" si="1"/>
        <v>5.3571428571428568</v>
      </c>
      <c r="L9" s="13">
        <f t="shared" si="2"/>
        <v>19</v>
      </c>
      <c r="M9" s="13" t="str">
        <f>VLOOKUP(K9,'سلم التنقيط'!$A$1:$C$24,3,TRUE)</f>
        <v>لاشيء</v>
      </c>
      <c r="N9" s="13" t="str">
        <f>VLOOKUP(K9,'سلم التنقيط'!$A$1:$C$24,2,TRUE)</f>
        <v>نتائج متواضعة ، تلميذ يملك رغبة في التعلم و لكن ينقصه المزيد من العمل</v>
      </c>
    </row>
    <row r="10" spans="1:14" x14ac:dyDescent="0.2">
      <c r="A10" s="3">
        <v>9</v>
      </c>
      <c r="B10" s="12"/>
      <c r="C10" s="12">
        <v>5</v>
      </c>
      <c r="D10" s="12">
        <v>3.75</v>
      </c>
      <c r="E10" s="12">
        <v>7.75</v>
      </c>
      <c r="F10" s="12">
        <v>7</v>
      </c>
      <c r="G10" s="12">
        <v>5.25</v>
      </c>
      <c r="H10" s="12">
        <v>6.25</v>
      </c>
      <c r="I10" s="12">
        <v>5</v>
      </c>
      <c r="J10" s="12">
        <f t="shared" si="0"/>
        <v>40</v>
      </c>
      <c r="K10" s="15">
        <f t="shared" si="1"/>
        <v>5.7142857142857144</v>
      </c>
      <c r="L10" s="12">
        <f t="shared" si="2"/>
        <v>18</v>
      </c>
      <c r="M10" s="12" t="str">
        <f>VLOOKUP(K10,'سلم التنقيط'!$A$1:$C$24,3,TRUE)</f>
        <v>لاشيء</v>
      </c>
      <c r="N10" s="12" t="str">
        <f>VLOOKUP(K10,'سلم التنقيط'!$A$1:$C$24,2,TRUE)</f>
        <v>تلميذ أعماله متوسطة و يشهد تذبذبا و قلة انتباه وتركيز</v>
      </c>
    </row>
    <row r="11" spans="1:14" x14ac:dyDescent="0.2">
      <c r="A11" s="2">
        <v>10</v>
      </c>
      <c r="B11" s="13"/>
      <c r="C11" s="13">
        <v>0.5</v>
      </c>
      <c r="D11" s="13">
        <v>1.5</v>
      </c>
      <c r="E11" s="13">
        <v>6</v>
      </c>
      <c r="F11" s="13">
        <v>1.25</v>
      </c>
      <c r="G11" s="13">
        <v>3.5</v>
      </c>
      <c r="H11" s="13">
        <v>3.5</v>
      </c>
      <c r="I11" s="13">
        <v>2</v>
      </c>
      <c r="J11" s="13">
        <f t="shared" si="0"/>
        <v>18.25</v>
      </c>
      <c r="K11" s="16">
        <f t="shared" si="1"/>
        <v>2.6071428571428572</v>
      </c>
      <c r="L11" s="13">
        <f t="shared" si="2"/>
        <v>28</v>
      </c>
      <c r="M11" s="13" t="str">
        <f>VLOOKUP(K11,'سلم التنقيط'!$A$1:$C$24,3,TRUE)</f>
        <v>توبيخ</v>
      </c>
      <c r="N11" s="13" t="str">
        <f>VLOOKUP(K11,'سلم التنقيط'!$A$1:$C$24,2,TRUE)</f>
        <v>ضعيف</v>
      </c>
    </row>
    <row r="12" spans="1:14" x14ac:dyDescent="0.2">
      <c r="A12" s="3">
        <v>11</v>
      </c>
      <c r="B12" s="12"/>
      <c r="C12" s="12">
        <v>2.75</v>
      </c>
      <c r="D12" s="12">
        <v>1</v>
      </c>
      <c r="E12" s="12">
        <v>5.25</v>
      </c>
      <c r="F12" s="12">
        <v>6.5</v>
      </c>
      <c r="G12" s="12">
        <v>4.25</v>
      </c>
      <c r="H12" s="12">
        <v>7.75</v>
      </c>
      <c r="I12" s="12">
        <v>9.5</v>
      </c>
      <c r="J12" s="12">
        <f t="shared" si="0"/>
        <v>37</v>
      </c>
      <c r="K12" s="15">
        <f t="shared" si="1"/>
        <v>5.2857142857142856</v>
      </c>
      <c r="L12" s="12">
        <f t="shared" si="2"/>
        <v>20</v>
      </c>
      <c r="M12" s="12" t="str">
        <f>VLOOKUP(K12,'سلم التنقيط'!$A$1:$C$24,3,TRUE)</f>
        <v>لاشيء</v>
      </c>
      <c r="N12" s="12" t="str">
        <f>VLOOKUP(K12,'سلم التنقيط'!$A$1:$C$24,2,TRUE)</f>
        <v>نتائج متواضعة ، تلميذ يملك رغبة في التعلم و لكن ينقصه المزيد من العمل</v>
      </c>
    </row>
    <row r="13" spans="1:14" x14ac:dyDescent="0.2">
      <c r="A13" s="2">
        <v>12</v>
      </c>
      <c r="B13" s="13"/>
      <c r="C13" s="13">
        <v>5</v>
      </c>
      <c r="D13" s="13">
        <v>2.5</v>
      </c>
      <c r="E13" s="13">
        <v>5.75</v>
      </c>
      <c r="F13" s="13">
        <v>6.75</v>
      </c>
      <c r="G13" s="13">
        <v>6.75</v>
      </c>
      <c r="H13" s="13">
        <v>7.75</v>
      </c>
      <c r="I13" s="13">
        <v>7</v>
      </c>
      <c r="J13" s="13">
        <f t="shared" si="0"/>
        <v>41.5</v>
      </c>
      <c r="K13" s="16">
        <f t="shared" si="1"/>
        <v>5.9285714285714288</v>
      </c>
      <c r="L13" s="13">
        <f t="shared" si="2"/>
        <v>15</v>
      </c>
      <c r="M13" s="13" t="str">
        <f>VLOOKUP(K13,'سلم التنقيط'!$A$1:$C$24,3,TRUE)</f>
        <v>لاشيء</v>
      </c>
      <c r="N13" s="13" t="str">
        <f>VLOOKUP(K13,'سلم التنقيط'!$A$1:$C$24,2,TRUE)</f>
        <v>تلميذ أعماله متوسطة و يشهد تذبذبا و قلة انتباه وتركيز</v>
      </c>
    </row>
    <row r="14" spans="1:14" x14ac:dyDescent="0.2">
      <c r="A14" s="3">
        <v>13</v>
      </c>
      <c r="B14" s="12"/>
      <c r="C14" s="12">
        <v>7.25</v>
      </c>
      <c r="D14" s="12">
        <v>5.25</v>
      </c>
      <c r="E14" s="12">
        <v>9.75</v>
      </c>
      <c r="F14" s="12">
        <v>8.25</v>
      </c>
      <c r="G14" s="12">
        <v>8.25</v>
      </c>
      <c r="H14" s="12">
        <v>8.25</v>
      </c>
      <c r="I14" s="12">
        <v>10</v>
      </c>
      <c r="J14" s="12">
        <f t="shared" si="0"/>
        <v>57</v>
      </c>
      <c r="K14" s="15">
        <f t="shared" si="1"/>
        <v>8.1428571428571423</v>
      </c>
      <c r="L14" s="12">
        <f t="shared" si="2"/>
        <v>9</v>
      </c>
      <c r="M14" s="12" t="str">
        <f>VLOOKUP(K14,'سلم التنقيط'!$A$1:$C$24,3,TRUE)</f>
        <v>تهنئة</v>
      </c>
      <c r="N14" s="12" t="str">
        <f>VLOOKUP(K14,'سلم التنقيط'!$A$1:$C$24,2,TRUE)</f>
        <v xml:space="preserve">أعمال جيدة </v>
      </c>
    </row>
    <row r="15" spans="1:14" x14ac:dyDescent="0.2">
      <c r="A15" s="2">
        <v>14</v>
      </c>
      <c r="B15" s="13"/>
      <c r="C15" s="13">
        <v>8.5</v>
      </c>
      <c r="D15" s="13">
        <v>8</v>
      </c>
      <c r="E15" s="13">
        <v>9.25</v>
      </c>
      <c r="F15" s="13">
        <v>8.75</v>
      </c>
      <c r="G15" s="13">
        <v>9.5</v>
      </c>
      <c r="H15" s="13">
        <v>8.75</v>
      </c>
      <c r="I15" s="13">
        <v>8.5</v>
      </c>
      <c r="J15" s="13">
        <f t="shared" si="0"/>
        <v>61.25</v>
      </c>
      <c r="K15" s="16">
        <f t="shared" si="1"/>
        <v>8.75</v>
      </c>
      <c r="L15" s="13">
        <f t="shared" si="2"/>
        <v>4</v>
      </c>
      <c r="M15" s="13" t="str">
        <f>VLOOKUP(K15,'سلم التنقيط'!$A$1:$C$24,3,TRUE)</f>
        <v>تهنئة</v>
      </c>
      <c r="N15" s="13" t="str">
        <f>VLOOKUP(K15,'سلم التنقيط'!$A$1:$C$24,2,TRUE)</f>
        <v>أعمال جيدة واصل</v>
      </c>
    </row>
    <row r="16" spans="1:14" x14ac:dyDescent="0.2">
      <c r="A16" s="3">
        <v>15</v>
      </c>
      <c r="B16" s="12"/>
      <c r="C16" s="12">
        <v>5.25</v>
      </c>
      <c r="D16" s="12">
        <v>3.75</v>
      </c>
      <c r="E16" s="12">
        <v>5</v>
      </c>
      <c r="F16" s="12">
        <v>7.5</v>
      </c>
      <c r="G16" s="12">
        <v>5</v>
      </c>
      <c r="H16" s="12">
        <v>5.5</v>
      </c>
      <c r="I16" s="12">
        <v>8.5</v>
      </c>
      <c r="J16" s="12">
        <f t="shared" si="0"/>
        <v>40.5</v>
      </c>
      <c r="K16" s="15">
        <f t="shared" si="1"/>
        <v>5.7857142857142856</v>
      </c>
      <c r="L16" s="12">
        <f t="shared" si="2"/>
        <v>17</v>
      </c>
      <c r="M16" s="12" t="str">
        <f>VLOOKUP(K16,'سلم التنقيط'!$A$1:$C$24,3,TRUE)</f>
        <v>لاشيء</v>
      </c>
      <c r="N16" s="12" t="str">
        <f>VLOOKUP(K16,'سلم التنقيط'!$A$1:$C$24,2,TRUE)</f>
        <v>تلميذ أعماله متوسطة و يشهد تذبذبا و قلة انتباه وتركيز</v>
      </c>
    </row>
    <row r="17" spans="1:14" x14ac:dyDescent="0.2">
      <c r="A17" s="2">
        <v>16</v>
      </c>
      <c r="B17" s="13"/>
      <c r="C17" s="13">
        <v>3</v>
      </c>
      <c r="D17" s="13">
        <v>1</v>
      </c>
      <c r="E17" s="13">
        <v>4.25</v>
      </c>
      <c r="F17" s="13">
        <v>6.75</v>
      </c>
      <c r="G17" s="13">
        <v>5.75</v>
      </c>
      <c r="H17" s="13">
        <v>2.5</v>
      </c>
      <c r="I17" s="13">
        <v>5</v>
      </c>
      <c r="J17" s="13">
        <f t="shared" si="0"/>
        <v>28.25</v>
      </c>
      <c r="K17" s="16">
        <f t="shared" si="1"/>
        <v>4.0357142857142856</v>
      </c>
      <c r="L17" s="13">
        <f t="shared" si="2"/>
        <v>22</v>
      </c>
      <c r="M17" s="13" t="str">
        <f>VLOOKUP(K17,'سلم التنقيط'!$A$1:$C$24,3,TRUE)</f>
        <v>إنذار</v>
      </c>
      <c r="N17" s="13" t="str">
        <f>VLOOKUP(K17,'سلم التنقيط'!$A$1:$C$24,2,TRUE)</f>
        <v xml:space="preserve">نتائج ناقصة قليلا و تلميذ يمكن أن يتحسن بالاهتمام في البيت </v>
      </c>
    </row>
    <row r="18" spans="1:14" x14ac:dyDescent="0.2">
      <c r="A18" s="3">
        <v>17</v>
      </c>
      <c r="B18" s="12"/>
      <c r="C18" s="12">
        <v>7</v>
      </c>
      <c r="D18" s="12">
        <v>3.5</v>
      </c>
      <c r="E18" s="12">
        <v>7.25</v>
      </c>
      <c r="F18" s="12">
        <v>9.25</v>
      </c>
      <c r="G18" s="12">
        <v>10</v>
      </c>
      <c r="H18" s="12">
        <v>6.5</v>
      </c>
      <c r="I18" s="12">
        <v>7.5</v>
      </c>
      <c r="J18" s="12">
        <f t="shared" si="0"/>
        <v>51</v>
      </c>
      <c r="K18" s="15">
        <f t="shared" si="1"/>
        <v>7.2857142857142856</v>
      </c>
      <c r="L18" s="12">
        <f t="shared" si="2"/>
        <v>12</v>
      </c>
      <c r="M18" s="12" t="str">
        <f>VLOOKUP(K18,'سلم التنقيط'!$A$1:$C$24,3,TRUE)</f>
        <v>لوحة شرف</v>
      </c>
      <c r="N18" s="12" t="str">
        <f>VLOOKUP(K18,'سلم التنقيط'!$A$1:$C$24,2,TRUE)</f>
        <v xml:space="preserve">أعمال حسنه ينقصه القليل من التركيز </v>
      </c>
    </row>
    <row r="19" spans="1:14" x14ac:dyDescent="0.2">
      <c r="A19" s="2">
        <v>18</v>
      </c>
      <c r="B19" s="13"/>
      <c r="C19" s="13">
        <v>0.75</v>
      </c>
      <c r="D19" s="13">
        <v>0.5</v>
      </c>
      <c r="E19" s="13">
        <v>4.5</v>
      </c>
      <c r="F19" s="13">
        <v>2</v>
      </c>
      <c r="G19" s="13">
        <v>3</v>
      </c>
      <c r="H19" s="13">
        <v>5.5</v>
      </c>
      <c r="I19" s="13">
        <v>4.5</v>
      </c>
      <c r="J19" s="13">
        <f t="shared" si="0"/>
        <v>20.75</v>
      </c>
      <c r="K19" s="16">
        <f t="shared" si="1"/>
        <v>2.9642857142857144</v>
      </c>
      <c r="L19" s="13">
        <f t="shared" si="2"/>
        <v>25</v>
      </c>
      <c r="M19" s="13" t="str">
        <f>VLOOKUP(K19,'سلم التنقيط'!$A$1:$C$24,3,TRUE)</f>
        <v>توبيخ</v>
      </c>
      <c r="N19" s="13" t="str">
        <f>VLOOKUP(K19,'سلم التنقيط'!$A$1:$C$24,2,TRUE)</f>
        <v>ضعيف</v>
      </c>
    </row>
    <row r="20" spans="1:14" x14ac:dyDescent="0.2">
      <c r="A20" s="3">
        <v>19</v>
      </c>
      <c r="B20" s="12"/>
      <c r="C20" s="12">
        <v>8</v>
      </c>
      <c r="D20" s="12">
        <v>7.5</v>
      </c>
      <c r="E20" s="12">
        <v>10</v>
      </c>
      <c r="F20" s="12">
        <v>10</v>
      </c>
      <c r="G20" s="12">
        <v>8.75</v>
      </c>
      <c r="H20" s="12">
        <v>8</v>
      </c>
      <c r="I20" s="12">
        <v>10</v>
      </c>
      <c r="J20" s="12">
        <f t="shared" si="0"/>
        <v>62.25</v>
      </c>
      <c r="K20" s="15">
        <f t="shared" si="1"/>
        <v>8.8928571428571423</v>
      </c>
      <c r="L20" s="12">
        <f t="shared" si="2"/>
        <v>3</v>
      </c>
      <c r="M20" s="12" t="str">
        <f>VLOOKUP(K20,'سلم التنقيط'!$A$1:$C$24,3,TRUE)</f>
        <v>تهنئة</v>
      </c>
      <c r="N20" s="12" t="str">
        <f>VLOOKUP(K20,'سلم التنقيط'!$A$1:$C$24,2,TRUE)</f>
        <v>مستوى رائع و عمل ممتاز</v>
      </c>
    </row>
    <row r="21" spans="1:14" x14ac:dyDescent="0.2">
      <c r="A21" s="2">
        <v>20</v>
      </c>
      <c r="B21" s="13"/>
      <c r="C21" s="13">
        <v>2.5</v>
      </c>
      <c r="D21" s="13">
        <v>2.25</v>
      </c>
      <c r="E21" s="13">
        <v>4.5</v>
      </c>
      <c r="F21" s="13">
        <v>3.5</v>
      </c>
      <c r="G21" s="13">
        <v>1.5</v>
      </c>
      <c r="H21" s="13">
        <v>2.5</v>
      </c>
      <c r="I21" s="13">
        <v>3.5</v>
      </c>
      <c r="J21" s="13">
        <f t="shared" si="0"/>
        <v>20.25</v>
      </c>
      <c r="K21" s="16">
        <f t="shared" si="1"/>
        <v>2.8928571428571428</v>
      </c>
      <c r="L21" s="13">
        <f t="shared" si="2"/>
        <v>26</v>
      </c>
      <c r="M21" s="13" t="str">
        <f>VLOOKUP(K21,'سلم التنقيط'!$A$1:$C$24,3,TRUE)</f>
        <v>توبيخ</v>
      </c>
      <c r="N21" s="13" t="str">
        <f>VLOOKUP(K21,'سلم التنقيط'!$A$1:$C$24,2,TRUE)</f>
        <v>ضعيف</v>
      </c>
    </row>
    <row r="22" spans="1:14" x14ac:dyDescent="0.2">
      <c r="A22" s="3">
        <v>21</v>
      </c>
      <c r="B22" s="12"/>
      <c r="C22" s="12">
        <v>6.25</v>
      </c>
      <c r="D22" s="12">
        <v>8.75</v>
      </c>
      <c r="E22" s="12">
        <v>10</v>
      </c>
      <c r="F22" s="12">
        <v>9.25</v>
      </c>
      <c r="G22" s="12">
        <v>8.75</v>
      </c>
      <c r="H22" s="12">
        <v>9.5</v>
      </c>
      <c r="I22" s="12">
        <v>8</v>
      </c>
      <c r="J22" s="12">
        <f t="shared" si="0"/>
        <v>60.5</v>
      </c>
      <c r="K22" s="15">
        <f t="shared" si="1"/>
        <v>8.6428571428571423</v>
      </c>
      <c r="L22" s="12">
        <f t="shared" si="2"/>
        <v>5</v>
      </c>
      <c r="M22" s="12" t="str">
        <f>VLOOKUP(K22,'سلم التنقيط'!$A$1:$C$24,3,TRUE)</f>
        <v>تهنئة</v>
      </c>
      <c r="N22" s="12" t="str">
        <f>VLOOKUP(K22,'سلم التنقيط'!$A$1:$C$24,2,TRUE)</f>
        <v>أعمال جيدة واصل</v>
      </c>
    </row>
    <row r="23" spans="1:14" x14ac:dyDescent="0.2">
      <c r="A23" s="2">
        <v>22</v>
      </c>
      <c r="B23" s="13"/>
      <c r="C23" s="13">
        <v>0.5</v>
      </c>
      <c r="D23" s="13">
        <v>1</v>
      </c>
      <c r="E23" s="13">
        <v>6.5</v>
      </c>
      <c r="F23" s="13">
        <v>2.25</v>
      </c>
      <c r="G23" s="13">
        <v>2</v>
      </c>
      <c r="H23" s="13">
        <v>3</v>
      </c>
      <c r="I23" s="13">
        <v>3.5</v>
      </c>
      <c r="J23" s="13">
        <f t="shared" si="0"/>
        <v>18.75</v>
      </c>
      <c r="K23" s="16">
        <f t="shared" si="1"/>
        <v>2.6785714285714284</v>
      </c>
      <c r="L23" s="13">
        <f t="shared" si="2"/>
        <v>27</v>
      </c>
      <c r="M23" s="13" t="str">
        <f>VLOOKUP(K23,'سلم التنقيط'!$A$1:$C$24,3,TRUE)</f>
        <v>توبيخ</v>
      </c>
      <c r="N23" s="13" t="str">
        <f>VLOOKUP(K23,'سلم التنقيط'!$A$1:$C$24,2,TRUE)</f>
        <v>ضعيف</v>
      </c>
    </row>
    <row r="24" spans="1:14" x14ac:dyDescent="0.2">
      <c r="A24" s="3">
        <v>23</v>
      </c>
      <c r="B24" s="12"/>
      <c r="C24" s="12">
        <v>7.5</v>
      </c>
      <c r="D24" s="12">
        <v>5</v>
      </c>
      <c r="E24" s="12">
        <v>8.75</v>
      </c>
      <c r="F24" s="12">
        <v>7.75</v>
      </c>
      <c r="G24" s="12">
        <v>9.5</v>
      </c>
      <c r="H24" s="12">
        <v>7.5</v>
      </c>
      <c r="I24" s="12">
        <v>8</v>
      </c>
      <c r="J24" s="12">
        <f t="shared" si="0"/>
        <v>54</v>
      </c>
      <c r="K24" s="15">
        <f t="shared" si="1"/>
        <v>7.7142857142857144</v>
      </c>
      <c r="L24" s="12">
        <f t="shared" si="2"/>
        <v>10</v>
      </c>
      <c r="M24" s="12" t="str">
        <f>VLOOKUP(K24,'سلم التنقيط'!$A$1:$C$24,3,TRUE)</f>
        <v>تشجيع</v>
      </c>
      <c r="N24" s="12" t="str">
        <f>VLOOKUP(K24,'سلم التنقيط'!$A$1:$C$24,2,TRUE)</f>
        <v xml:space="preserve">تلميذ جيد و يملك مهارات جيدة </v>
      </c>
    </row>
    <row r="25" spans="1:14" x14ac:dyDescent="0.2">
      <c r="A25" s="2">
        <v>24</v>
      </c>
      <c r="B25" s="13"/>
      <c r="C25" s="13">
        <v>2</v>
      </c>
      <c r="D25" s="13">
        <v>2.5</v>
      </c>
      <c r="E25" s="13">
        <v>4</v>
      </c>
      <c r="F25" s="13">
        <v>1.25</v>
      </c>
      <c r="G25" s="13">
        <v>1.5</v>
      </c>
      <c r="H25" s="13">
        <v>5</v>
      </c>
      <c r="I25" s="13">
        <v>7</v>
      </c>
      <c r="J25" s="13">
        <f t="shared" si="0"/>
        <v>23.25</v>
      </c>
      <c r="K25" s="16">
        <f t="shared" si="1"/>
        <v>3.3214285714285716</v>
      </c>
      <c r="L25" s="13">
        <f t="shared" si="2"/>
        <v>24</v>
      </c>
      <c r="M25" s="13" t="str">
        <f>VLOOKUP(K25,'سلم التنقيط'!$A$1:$C$24,3,TRUE)</f>
        <v>توبيخ</v>
      </c>
      <c r="N25" s="13" t="str">
        <f>VLOOKUP(K25,'سلم التنقيط'!$A$1:$C$24,2,TRUE)</f>
        <v xml:space="preserve">نتائج ناقصة عليك بالمراجعة و الاجتهاد </v>
      </c>
    </row>
    <row r="26" spans="1:14" x14ac:dyDescent="0.2">
      <c r="A26" s="3">
        <v>25</v>
      </c>
      <c r="B26" s="12"/>
      <c r="C26" s="12">
        <v>0.5</v>
      </c>
      <c r="D26" s="12">
        <v>0.5</v>
      </c>
      <c r="E26" s="12">
        <v>2</v>
      </c>
      <c r="F26" s="12">
        <v>1.75</v>
      </c>
      <c r="G26" s="12">
        <v>2.5</v>
      </c>
      <c r="H26" s="12">
        <v>3.5</v>
      </c>
      <c r="I26" s="12">
        <v>3</v>
      </c>
      <c r="J26" s="12">
        <f t="shared" si="0"/>
        <v>13.75</v>
      </c>
      <c r="K26" s="15">
        <f t="shared" si="1"/>
        <v>1.9642857142857142</v>
      </c>
      <c r="L26" s="12">
        <f t="shared" si="2"/>
        <v>32</v>
      </c>
      <c r="M26" s="12" t="str">
        <f>VLOOKUP(K26,'سلم التنقيط'!$A$1:$C$24,3,TRUE)</f>
        <v>توبيخ</v>
      </c>
      <c r="N26" s="12" t="str">
        <f>VLOOKUP(K26,'سلم التنقيط'!$A$1:$C$24,2,TRUE)</f>
        <v>ضعيف</v>
      </c>
    </row>
    <row r="27" spans="1:14" x14ac:dyDescent="0.2">
      <c r="A27" s="2">
        <v>26</v>
      </c>
      <c r="B27" s="13"/>
      <c r="C27" s="13">
        <v>8</v>
      </c>
      <c r="D27" s="13">
        <v>8.25</v>
      </c>
      <c r="E27" s="13">
        <v>7.5</v>
      </c>
      <c r="F27" s="13">
        <v>8.25</v>
      </c>
      <c r="G27" s="13">
        <v>9.25</v>
      </c>
      <c r="H27" s="13">
        <v>9.5</v>
      </c>
      <c r="I27" s="13">
        <v>9.75</v>
      </c>
      <c r="J27" s="13">
        <f t="shared" si="0"/>
        <v>60.5</v>
      </c>
      <c r="K27" s="16">
        <f t="shared" si="1"/>
        <v>8.6428571428571423</v>
      </c>
      <c r="L27" s="13">
        <f t="shared" si="2"/>
        <v>5</v>
      </c>
      <c r="M27" s="13" t="str">
        <f>VLOOKUP(K27,'سلم التنقيط'!$A$1:$C$24,3,TRUE)</f>
        <v>تهنئة</v>
      </c>
      <c r="N27" s="13" t="str">
        <f>VLOOKUP(K27,'سلم التنقيط'!$A$1:$C$24,2,TRUE)</f>
        <v>أعمال جيدة واصل</v>
      </c>
    </row>
    <row r="28" spans="1:14" x14ac:dyDescent="0.2">
      <c r="A28" s="3">
        <v>27</v>
      </c>
      <c r="B28" s="12"/>
      <c r="C28" s="12">
        <v>9</v>
      </c>
      <c r="D28" s="12">
        <v>10</v>
      </c>
      <c r="E28" s="12">
        <v>10</v>
      </c>
      <c r="F28" s="12">
        <v>9</v>
      </c>
      <c r="G28" s="12">
        <v>8</v>
      </c>
      <c r="H28" s="12">
        <v>7.25</v>
      </c>
      <c r="I28" s="12">
        <v>6.5</v>
      </c>
      <c r="J28" s="12">
        <f t="shared" si="0"/>
        <v>59.75</v>
      </c>
      <c r="K28" s="15">
        <f t="shared" si="1"/>
        <v>8.5357142857142865</v>
      </c>
      <c r="L28" s="12">
        <f t="shared" si="2"/>
        <v>7</v>
      </c>
      <c r="M28" s="12" t="str">
        <f>VLOOKUP(K28,'سلم التنقيط'!$A$1:$C$24,3,TRUE)</f>
        <v>تهنئة</v>
      </c>
      <c r="N28" s="12" t="str">
        <f>VLOOKUP(K28,'سلم التنقيط'!$A$1:$C$24,2,TRUE)</f>
        <v>أعمال جيدة واصل</v>
      </c>
    </row>
    <row r="29" spans="1:14" x14ac:dyDescent="0.2">
      <c r="A29" s="2">
        <v>28</v>
      </c>
      <c r="B29" s="13"/>
      <c r="C29" s="13">
        <v>4</v>
      </c>
      <c r="D29" s="13">
        <v>2.5</v>
      </c>
      <c r="E29" s="13">
        <v>7.5</v>
      </c>
      <c r="F29" s="13">
        <v>6.25</v>
      </c>
      <c r="G29" s="13">
        <v>8.5</v>
      </c>
      <c r="H29" s="13">
        <v>6.25</v>
      </c>
      <c r="I29" s="13">
        <v>6.5</v>
      </c>
      <c r="J29" s="13">
        <f t="shared" si="0"/>
        <v>41.5</v>
      </c>
      <c r="K29" s="16">
        <f t="shared" si="1"/>
        <v>5.9285714285714288</v>
      </c>
      <c r="L29" s="13">
        <f t="shared" si="2"/>
        <v>15</v>
      </c>
      <c r="M29" s="13" t="str">
        <f>VLOOKUP(K29,'سلم التنقيط'!$A$1:$C$24,3,TRUE)</f>
        <v>لاشيء</v>
      </c>
      <c r="N29" s="13" t="str">
        <f>VLOOKUP(K29,'سلم التنقيط'!$A$1:$C$24,2,TRUE)</f>
        <v>تلميذ أعماله متوسطة و يشهد تذبذبا و قلة انتباه وتركيز</v>
      </c>
    </row>
    <row r="30" spans="1:14" x14ac:dyDescent="0.2">
      <c r="A30" s="3">
        <v>29</v>
      </c>
      <c r="B30" s="12"/>
      <c r="C30" s="12">
        <v>2</v>
      </c>
      <c r="D30" s="12">
        <v>5</v>
      </c>
      <c r="E30" s="12">
        <v>6</v>
      </c>
      <c r="F30" s="12">
        <v>4.5</v>
      </c>
      <c r="G30" s="12">
        <v>2</v>
      </c>
      <c r="H30" s="12">
        <v>4</v>
      </c>
      <c r="I30" s="12">
        <v>4</v>
      </c>
      <c r="J30" s="12">
        <f t="shared" si="0"/>
        <v>27.5</v>
      </c>
      <c r="K30" s="15">
        <f t="shared" si="1"/>
        <v>3.9285714285714284</v>
      </c>
      <c r="L30" s="12">
        <f t="shared" si="2"/>
        <v>23</v>
      </c>
      <c r="M30" s="12" t="str">
        <f>VLOOKUP(K30,'سلم التنقيط'!$A$1:$C$24,3,TRUE)</f>
        <v>إنذار</v>
      </c>
      <c r="N30" s="12" t="str">
        <f>VLOOKUP(K30,'سلم التنقيط'!$A$1:$C$24,2,TRUE)</f>
        <v>نتائج ناقصة حذار يا بني ....</v>
      </c>
    </row>
    <row r="31" spans="1:14" x14ac:dyDescent="0.2">
      <c r="A31" s="2">
        <v>30</v>
      </c>
      <c r="B31" s="13"/>
      <c r="C31" s="13">
        <v>4.5</v>
      </c>
      <c r="D31" s="13">
        <v>1</v>
      </c>
      <c r="E31" s="13">
        <v>8</v>
      </c>
      <c r="F31" s="13">
        <v>6.25</v>
      </c>
      <c r="G31" s="13">
        <v>9.75</v>
      </c>
      <c r="H31" s="13">
        <v>7.25</v>
      </c>
      <c r="I31" s="13">
        <v>9</v>
      </c>
      <c r="J31" s="13">
        <f t="shared" si="0"/>
        <v>45.75</v>
      </c>
      <c r="K31" s="16">
        <f t="shared" si="1"/>
        <v>6.5357142857142856</v>
      </c>
      <c r="L31" s="13">
        <f t="shared" si="2"/>
        <v>13</v>
      </c>
      <c r="M31" s="13" t="str">
        <f>VLOOKUP(K31,'سلم التنقيط'!$A$1:$C$24,3,TRUE)</f>
        <v>لوحة شرف</v>
      </c>
      <c r="N31" s="13" t="str">
        <f>VLOOKUP(K31,'سلم التنقيط'!$A$1:$C$24,2,TRUE)</f>
        <v xml:space="preserve">تلميذ يملك مواهب لو استغلها لصار من المتفوقين </v>
      </c>
    </row>
    <row r="32" spans="1:14" x14ac:dyDescent="0.2">
      <c r="A32" s="3">
        <v>31</v>
      </c>
      <c r="B32" s="12"/>
      <c r="C32" s="12">
        <v>0.5</v>
      </c>
      <c r="D32" s="12">
        <v>1</v>
      </c>
      <c r="E32" s="12">
        <v>3</v>
      </c>
      <c r="F32" s="12">
        <v>1.75</v>
      </c>
      <c r="G32" s="12">
        <v>4</v>
      </c>
      <c r="H32" s="12">
        <v>4</v>
      </c>
      <c r="I32" s="12">
        <v>2.5</v>
      </c>
      <c r="J32" s="12">
        <f t="shared" si="0"/>
        <v>16.75</v>
      </c>
      <c r="K32" s="15">
        <f t="shared" si="1"/>
        <v>2.3928571428571428</v>
      </c>
      <c r="L32" s="12">
        <f t="shared" si="2"/>
        <v>29</v>
      </c>
      <c r="M32" s="12" t="str">
        <f>VLOOKUP(K32,'سلم التنقيط'!$A$1:$C$24,3,TRUE)</f>
        <v>توبيخ</v>
      </c>
      <c r="N32" s="12" t="str">
        <f>VLOOKUP(K32,'سلم التنقيط'!$A$1:$C$24,2,TRUE)</f>
        <v>ضعيف</v>
      </c>
    </row>
    <row r="33" spans="1:14" x14ac:dyDescent="0.2">
      <c r="A33" s="2">
        <v>32</v>
      </c>
      <c r="B33" s="13"/>
      <c r="C33" s="13">
        <v>0.5</v>
      </c>
      <c r="D33" s="13">
        <v>0.5</v>
      </c>
      <c r="E33" s="13">
        <v>2.5</v>
      </c>
      <c r="F33" s="13">
        <v>1.5</v>
      </c>
      <c r="G33" s="13">
        <v>1.5</v>
      </c>
      <c r="H33" s="13">
        <v>3</v>
      </c>
      <c r="I33" s="13">
        <v>4.5</v>
      </c>
      <c r="J33" s="13">
        <f t="shared" si="0"/>
        <v>14</v>
      </c>
      <c r="K33" s="16">
        <f t="shared" si="1"/>
        <v>2</v>
      </c>
      <c r="L33" s="13">
        <f t="shared" si="2"/>
        <v>31</v>
      </c>
      <c r="M33" s="13" t="str">
        <f>VLOOKUP(K33,'سلم التنقيط'!$A$1:$C$24,3,TRUE)</f>
        <v>توبيخ</v>
      </c>
      <c r="N33" s="13" t="str">
        <f>VLOOKUP(K33,'سلم التنقيط'!$A$1:$C$24,2,TRUE)</f>
        <v>ضعيف</v>
      </c>
    </row>
  </sheetData>
  <autoFilter ref="A1:M33"/>
  <conditionalFormatting sqref="L1:L1048576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scale="107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9"/>
  <sheetViews>
    <sheetView rightToLeft="1" tabSelected="1" topLeftCell="A4" workbookViewId="0">
      <selection activeCell="D12" sqref="D12:D13"/>
    </sheetView>
  </sheetViews>
  <sheetFormatPr baseColWidth="10" defaultRowHeight="18.75" x14ac:dyDescent="0.2"/>
  <cols>
    <col min="1" max="3" width="11" style="18"/>
    <col min="4" max="7" width="14.375" style="18" customWidth="1"/>
    <col min="8" max="16384" width="11" style="18"/>
  </cols>
  <sheetData>
    <row r="3" spans="2:8" x14ac:dyDescent="0.2">
      <c r="C3" s="23" t="s">
        <v>44</v>
      </c>
      <c r="D3" s="23"/>
      <c r="E3" s="23"/>
      <c r="F3" s="23"/>
      <c r="G3" s="23"/>
    </row>
    <row r="4" spans="2:8" x14ac:dyDescent="0.2">
      <c r="C4" s="23"/>
      <c r="D4" s="23"/>
      <c r="E4" s="23"/>
      <c r="F4" s="23"/>
      <c r="G4" s="23"/>
    </row>
    <row r="6" spans="2:8" x14ac:dyDescent="0.2">
      <c r="D6" s="19" t="s">
        <v>45</v>
      </c>
      <c r="E6" s="19" t="s">
        <v>46</v>
      </c>
      <c r="F6" s="19" t="s">
        <v>47</v>
      </c>
      <c r="G6" s="19" t="s">
        <v>48</v>
      </c>
    </row>
    <row r="7" spans="2:8" x14ac:dyDescent="0.2">
      <c r="D7" s="19"/>
      <c r="E7" s="19"/>
      <c r="F7" s="19"/>
      <c r="G7" s="19"/>
    </row>
    <row r="8" spans="2:8" x14ac:dyDescent="0.2">
      <c r="C8" s="19" t="s">
        <v>2</v>
      </c>
      <c r="D8" s="22">
        <f>COUNTIF(Feuil1!C:C,"&lt;2.5")</f>
        <v>9</v>
      </c>
      <c r="E8" s="22">
        <f>COUNTIF(Feuil1!C:C,"&gt;=2.5")-COUNTIF(Feuil1!C:C,"&gt;=4.99")</f>
        <v>7</v>
      </c>
      <c r="F8" s="22">
        <f>COUNTIF(Feuil1!C:C,"&gt;=5")-COUNTIF(Feuil1!C:C,"&gt;=7.49")</f>
        <v>8</v>
      </c>
      <c r="G8" s="22">
        <f>COUNTIF(Feuil1!C:C,"&gt;=7.5")</f>
        <v>8</v>
      </c>
      <c r="H8" s="20"/>
    </row>
    <row r="9" spans="2:8" x14ac:dyDescent="0.2">
      <c r="C9" s="19"/>
      <c r="D9" s="22"/>
      <c r="E9" s="22"/>
      <c r="F9" s="22"/>
      <c r="G9" s="22"/>
      <c r="H9" s="20"/>
    </row>
    <row r="10" spans="2:8" x14ac:dyDescent="0.2">
      <c r="C10" s="19" t="s">
        <v>3</v>
      </c>
      <c r="D10" s="22">
        <f>COUNTIF(Feuil1!D:D,"&lt;2.5")</f>
        <v>11</v>
      </c>
      <c r="E10" s="22">
        <f>COUNTIF(Feuil1!D:D,"&gt;=2.5")-COUNTIF(Feuil1!D:D,"&gt;=4.99")</f>
        <v>9</v>
      </c>
      <c r="F10" s="22">
        <f>COUNTIF(Feuil1!D:D,"&gt;=5")-COUNTIF(Feuil1!D:D,"&gt;=7.49")</f>
        <v>5</v>
      </c>
      <c r="G10" s="22">
        <f>COUNTIF(Feuil1!D:D,"&gt;=7.5")</f>
        <v>7</v>
      </c>
      <c r="H10" s="20"/>
    </row>
    <row r="11" spans="2:8" x14ac:dyDescent="0.2">
      <c r="C11" s="19"/>
      <c r="D11" s="22"/>
      <c r="E11" s="22"/>
      <c r="F11" s="22"/>
      <c r="G11" s="22"/>
      <c r="H11" s="20"/>
    </row>
    <row r="12" spans="2:8" x14ac:dyDescent="0.2">
      <c r="C12" s="19" t="s">
        <v>4</v>
      </c>
      <c r="D12" s="22">
        <f>COUNTIF(Feuil1!E:E,"&lt;2.5")</f>
        <v>1</v>
      </c>
      <c r="E12" s="22">
        <f>COUNTIF(Feuil1!E:E,"&gt;=2.5")-COUNTIF(Feuil1!E:E,"&gt;=4.99")</f>
        <v>7</v>
      </c>
      <c r="F12" s="22">
        <f>COUNTIF(Feuil1!E:E,"&gt;=5")-COUNTIF(Feuil1!E:E,"&gt;=7.49")</f>
        <v>9</v>
      </c>
      <c r="G12" s="22">
        <f>COUNTIF(Feuil1!E:E,"&gt;=7.5")</f>
        <v>15</v>
      </c>
      <c r="H12" s="20"/>
    </row>
    <row r="13" spans="2:8" x14ac:dyDescent="0.2">
      <c r="C13" s="24"/>
      <c r="D13" s="22"/>
      <c r="E13" s="22"/>
      <c r="F13" s="22"/>
      <c r="G13" s="22"/>
      <c r="H13" s="20"/>
    </row>
    <row r="14" spans="2:8" ht="18.75" customHeight="1" x14ac:dyDescent="0.2">
      <c r="B14" s="21" t="s">
        <v>49</v>
      </c>
      <c r="C14" s="21"/>
      <c r="D14" s="25">
        <f>AVERAGEIF(Feuil1!$C$2:$C$33,"&lt;2.5",Feuil1!$C$2:$C$33)</f>
        <v>0.86111111111111116</v>
      </c>
      <c r="E14" s="25">
        <f>AVERAGEIF(Feuil1!$C$2:$C$33,"&lt;5",Feuil1!$C$2:$C$33)-AVERAGEIF(Feuil1!$C$2:$C$33,"&lt;2.5",Feuil1!$C$2:$C$33)</f>
        <v>1.0763888888888888</v>
      </c>
      <c r="F14" s="25">
        <f>AVERAGEIF(Feuil1!$C$2:$C$33,"&lt;7.5",Feuil1!$C$2:$C$33)-AVERAGEIF(Feuil1!$C$2:$C$33,"&lt;5",Feuil1!$C$2:$C$33)</f>
        <v>1.3541666666666665</v>
      </c>
      <c r="G14" s="25">
        <f>AVERAGEIF(Feuil1!$C$2:$C$33,"&gt;=7.5",Feuil1!$C$2:$C$33)</f>
        <v>8.6875</v>
      </c>
    </row>
    <row r="15" spans="2:8" ht="18.75" customHeight="1" x14ac:dyDescent="0.2">
      <c r="B15" s="21"/>
      <c r="C15" s="21"/>
      <c r="D15" s="25"/>
      <c r="E15" s="25"/>
      <c r="F15" s="25"/>
      <c r="G15" s="25"/>
    </row>
    <row r="16" spans="2:8" ht="18.75" customHeight="1" x14ac:dyDescent="0.2">
      <c r="B16" s="21" t="s">
        <v>50</v>
      </c>
      <c r="C16" s="21"/>
      <c r="D16" s="25">
        <f>AVERAGEIF(Feuil1!$D$2:$D$33,"&lt;2.5",Feuil1!$D$2:$D$33)</f>
        <v>1.0227272727272727</v>
      </c>
      <c r="E16" s="25">
        <f>AVERAGEIF(Feuil1!$D$2:$D$33,"&lt;5",Feuil1!$D$2:$D$33)-AVERAGEIF(Feuil1!$D$2:$D$33,"&lt;2.5",Feuil1!$D$2:$D$33)</f>
        <v>0.90227272727272734</v>
      </c>
      <c r="F16" s="25">
        <f>AVERAGEIF(Feuil1!$D$2:$D$33,"&lt;7.5",Feuil1!$D$2:$D$33)-AVERAGEIF(Feuil1!$D$2:$D$33,"&lt;5",Feuil1!$D$2:$D$33)</f>
        <v>0.68499999999999983</v>
      </c>
      <c r="G16" s="25">
        <f>AVERAGEIF(Feuil1!$D$2:$D$33,"&gt;=7.5",Feuil1!$D$2:$D$33)</f>
        <v>8.75</v>
      </c>
    </row>
    <row r="17" spans="2:7" ht="18.75" customHeight="1" x14ac:dyDescent="0.2">
      <c r="B17" s="21"/>
      <c r="C17" s="21"/>
      <c r="D17" s="25"/>
      <c r="E17" s="25"/>
      <c r="F17" s="25"/>
      <c r="G17" s="25"/>
    </row>
    <row r="18" spans="2:7" ht="18.75" customHeight="1" x14ac:dyDescent="0.2">
      <c r="B18" s="21" t="s">
        <v>51</v>
      </c>
      <c r="C18" s="21"/>
      <c r="D18" s="25">
        <f>AVERAGEIF(Feuil1!$E$2:$E$33,"&lt;2.5",Feuil1!$E$2:$E$33)</f>
        <v>2</v>
      </c>
      <c r="E18" s="25">
        <f>AVERAGEIF(Feuil1!$E$2:$E$33,"&lt;5",Feuil1!$E$2:$E$33)-AVERAGEIF(Feuil1!$E$2:$E$33,"&lt;2.5",Feuil1!$E$2:$E$33)</f>
        <v>1.53125</v>
      </c>
      <c r="F18" s="25">
        <f>AVERAGEIF(Feuil1!$E$2:$E$33,"&lt;7.5",Feuil1!$E$2:$E$33)-AVERAGEIF(Feuil1!$E$2:$E$33,"&lt;5",Feuil1!$E$2:$E$33)</f>
        <v>1.2040441176470589</v>
      </c>
      <c r="G18" s="25">
        <f>AVERAGEIF(Feuil1!$E$2:$E$33,"&gt;=7.5",Feuil1!$E$2:$E$33)</f>
        <v>9.1666666666666661</v>
      </c>
    </row>
    <row r="19" spans="2:7" ht="18.75" customHeight="1" x14ac:dyDescent="0.2">
      <c r="B19" s="21"/>
      <c r="C19" s="21"/>
      <c r="D19" s="25"/>
      <c r="E19" s="25"/>
      <c r="F19" s="25"/>
      <c r="G19" s="25"/>
    </row>
  </sheetData>
  <mergeCells count="38">
    <mergeCell ref="C3:G4"/>
    <mergeCell ref="C8:C9"/>
    <mergeCell ref="C10:C11"/>
    <mergeCell ref="C12:C13"/>
    <mergeCell ref="D6:D7"/>
    <mergeCell ref="E6:E7"/>
    <mergeCell ref="F6:F7"/>
    <mergeCell ref="G6:G7"/>
    <mergeCell ref="D8:D9"/>
    <mergeCell ref="B18:C19"/>
    <mergeCell ref="D16:D17"/>
    <mergeCell ref="E16:E17"/>
    <mergeCell ref="D12:D13"/>
    <mergeCell ref="E12:E13"/>
    <mergeCell ref="D14:D15"/>
    <mergeCell ref="E14:E15"/>
    <mergeCell ref="H8:H9"/>
    <mergeCell ref="H10:H11"/>
    <mergeCell ref="H12:H13"/>
    <mergeCell ref="B14:C15"/>
    <mergeCell ref="B16:C17"/>
    <mergeCell ref="F12:F13"/>
    <mergeCell ref="G12:G13"/>
    <mergeCell ref="F14:F15"/>
    <mergeCell ref="G14:G15"/>
    <mergeCell ref="E8:E9"/>
    <mergeCell ref="F8:F9"/>
    <mergeCell ref="G8:G9"/>
    <mergeCell ref="D10:D11"/>
    <mergeCell ref="E10:E11"/>
    <mergeCell ref="F10:F11"/>
    <mergeCell ref="G10:G11"/>
    <mergeCell ref="F16:F17"/>
    <mergeCell ref="G16:G17"/>
    <mergeCell ref="D18:D19"/>
    <mergeCell ref="E18:E19"/>
    <mergeCell ref="F18:F19"/>
    <mergeCell ref="G18:G19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rightToLeft="1" workbookViewId="0">
      <selection activeCell="E21" sqref="E21"/>
    </sheetView>
  </sheetViews>
  <sheetFormatPr baseColWidth="10" defaultRowHeight="14.25" x14ac:dyDescent="0.2"/>
  <cols>
    <col min="2" max="2" width="52.375" bestFit="1" customWidth="1"/>
  </cols>
  <sheetData>
    <row r="1" spans="1:3" x14ac:dyDescent="0.2">
      <c r="A1" s="5">
        <v>0</v>
      </c>
      <c r="B1" s="6" t="s">
        <v>14</v>
      </c>
      <c r="C1" t="s">
        <v>15</v>
      </c>
    </row>
    <row r="2" spans="1:3" x14ac:dyDescent="0.2">
      <c r="A2" s="5">
        <v>3</v>
      </c>
      <c r="B2" s="6" t="s">
        <v>16</v>
      </c>
      <c r="C2" t="s">
        <v>15</v>
      </c>
    </row>
    <row r="3" spans="1:3" x14ac:dyDescent="0.2">
      <c r="A3" s="5">
        <v>3.2</v>
      </c>
      <c r="B3" s="6" t="s">
        <v>17</v>
      </c>
      <c r="C3" t="s">
        <v>15</v>
      </c>
    </row>
    <row r="4" spans="1:3" x14ac:dyDescent="0.2">
      <c r="A4" s="5">
        <v>3.4</v>
      </c>
      <c r="B4" s="6" t="s">
        <v>18</v>
      </c>
      <c r="C4" t="s">
        <v>15</v>
      </c>
    </row>
    <row r="5" spans="1:3" x14ac:dyDescent="0.2">
      <c r="A5" s="5">
        <v>3.5</v>
      </c>
      <c r="B5" s="6" t="s">
        <v>19</v>
      </c>
      <c r="C5" t="s">
        <v>20</v>
      </c>
    </row>
    <row r="6" spans="1:3" x14ac:dyDescent="0.2">
      <c r="A6" s="5">
        <v>4</v>
      </c>
      <c r="B6" s="6" t="s">
        <v>21</v>
      </c>
      <c r="C6" t="s">
        <v>20</v>
      </c>
    </row>
    <row r="7" spans="1:3" x14ac:dyDescent="0.2">
      <c r="A7" s="5">
        <v>4.34</v>
      </c>
      <c r="B7" s="6" t="s">
        <v>22</v>
      </c>
      <c r="C7" t="s">
        <v>20</v>
      </c>
    </row>
    <row r="8" spans="1:3" x14ac:dyDescent="0.2">
      <c r="A8" s="5">
        <v>5</v>
      </c>
      <c r="B8" s="6" t="s">
        <v>23</v>
      </c>
      <c r="C8" t="s">
        <v>24</v>
      </c>
    </row>
    <row r="9" spans="1:3" x14ac:dyDescent="0.2">
      <c r="A9" s="5">
        <v>5.5</v>
      </c>
      <c r="B9" s="6" t="s">
        <v>25</v>
      </c>
      <c r="C9" t="s">
        <v>24</v>
      </c>
    </row>
    <row r="10" spans="1:3" x14ac:dyDescent="0.2">
      <c r="A10" s="5">
        <v>6</v>
      </c>
      <c r="B10" s="6" t="s">
        <v>26</v>
      </c>
      <c r="C10" t="s">
        <v>27</v>
      </c>
    </row>
    <row r="11" spans="1:3" x14ac:dyDescent="0.2">
      <c r="A11" s="5">
        <v>6.4</v>
      </c>
      <c r="B11" s="6" t="s">
        <v>28</v>
      </c>
      <c r="C11" t="s">
        <v>27</v>
      </c>
    </row>
    <row r="12" spans="1:3" x14ac:dyDescent="0.2">
      <c r="A12" s="5">
        <v>6.68</v>
      </c>
      <c r="B12" s="6" t="s">
        <v>29</v>
      </c>
      <c r="C12" t="s">
        <v>27</v>
      </c>
    </row>
    <row r="13" spans="1:3" x14ac:dyDescent="0.2">
      <c r="A13" s="5">
        <v>6.94</v>
      </c>
      <c r="B13" s="7" t="s">
        <v>30</v>
      </c>
      <c r="C13" t="s">
        <v>27</v>
      </c>
    </row>
    <row r="14" spans="1:3" x14ac:dyDescent="0.2">
      <c r="A14" s="5">
        <v>7.2</v>
      </c>
      <c r="B14" s="7" t="s">
        <v>31</v>
      </c>
      <c r="C14" t="s">
        <v>27</v>
      </c>
    </row>
    <row r="15" spans="1:3" x14ac:dyDescent="0.2">
      <c r="A15" s="5">
        <v>7.46</v>
      </c>
      <c r="B15" s="7" t="s">
        <v>32</v>
      </c>
      <c r="C15" t="s">
        <v>33</v>
      </c>
    </row>
    <row r="16" spans="1:3" x14ac:dyDescent="0.2">
      <c r="A16" s="5">
        <v>7.6</v>
      </c>
      <c r="B16" s="7" t="s">
        <v>34</v>
      </c>
      <c r="C16" t="s">
        <v>33</v>
      </c>
    </row>
    <row r="17" spans="1:3" x14ac:dyDescent="0.2">
      <c r="A17" s="5">
        <v>7.72</v>
      </c>
      <c r="B17" s="7" t="s">
        <v>35</v>
      </c>
      <c r="C17" t="s">
        <v>33</v>
      </c>
    </row>
    <row r="18" spans="1:3" x14ac:dyDescent="0.2">
      <c r="A18" s="5">
        <v>8</v>
      </c>
      <c r="B18" s="7" t="s">
        <v>36</v>
      </c>
      <c r="C18" t="s">
        <v>37</v>
      </c>
    </row>
    <row r="19" spans="1:3" x14ac:dyDescent="0.2">
      <c r="A19" s="5">
        <v>8.5</v>
      </c>
      <c r="B19" s="7" t="s">
        <v>38</v>
      </c>
      <c r="C19" t="s">
        <v>37</v>
      </c>
    </row>
    <row r="20" spans="1:3" x14ac:dyDescent="0.2">
      <c r="A20" s="5">
        <v>8.6</v>
      </c>
      <c r="B20" s="7" t="s">
        <v>38</v>
      </c>
      <c r="C20" t="s">
        <v>37</v>
      </c>
    </row>
    <row r="21" spans="1:3" x14ac:dyDescent="0.2">
      <c r="A21" s="5">
        <v>8.76</v>
      </c>
      <c r="B21" s="7" t="s">
        <v>39</v>
      </c>
      <c r="C21" t="s">
        <v>37</v>
      </c>
    </row>
    <row r="22" spans="1:3" x14ac:dyDescent="0.2">
      <c r="A22" s="5">
        <v>9.02</v>
      </c>
      <c r="B22" s="7" t="s">
        <v>40</v>
      </c>
      <c r="C22" t="s">
        <v>41</v>
      </c>
    </row>
    <row r="23" spans="1:3" x14ac:dyDescent="0.2">
      <c r="A23" s="5">
        <v>9.2799999999999994</v>
      </c>
      <c r="B23" s="8" t="s">
        <v>42</v>
      </c>
      <c r="C23" t="s">
        <v>41</v>
      </c>
    </row>
    <row r="24" spans="1:3" x14ac:dyDescent="0.2">
      <c r="A24" s="5">
        <v>10</v>
      </c>
      <c r="B24" s="9" t="s">
        <v>43</v>
      </c>
      <c r="C24" t="s">
        <v>41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سلم التنقيط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hben</cp:lastModifiedBy>
  <cp:lastPrinted>2021-05-30T12:51:49Z</cp:lastPrinted>
  <dcterms:created xsi:type="dcterms:W3CDTF">2021-05-30T12:10:17Z</dcterms:created>
  <dcterms:modified xsi:type="dcterms:W3CDTF">2021-06-08T06:22:06Z</dcterms:modified>
</cp:coreProperties>
</file>