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70"/>
  </bookViews>
  <sheets>
    <sheet name="Feuil1" sheetId="1" r:id="rId1"/>
    <sheet name="سلم التنقيط" sheetId="2" state="hidden" r:id="rId2"/>
  </sheets>
  <definedNames>
    <definedName name="_xlnm._FilterDatabase" localSheetId="0" hidden="1">Feuil1!$A$1:$M$33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4" i="1"/>
  <c r="D44"/>
  <c r="E44"/>
  <c r="F44"/>
  <c r="G44"/>
  <c r="H44"/>
  <c r="I44"/>
  <c r="C44"/>
  <c r="J43"/>
  <c r="J42"/>
  <c r="J41"/>
  <c r="J40"/>
  <c r="C40"/>
  <c r="F40"/>
  <c r="G40"/>
  <c r="H40"/>
  <c r="I40"/>
  <c r="E40"/>
  <c r="D40"/>
  <c r="H41" l="1"/>
  <c r="F41"/>
  <c r="D41"/>
  <c r="H42"/>
  <c r="D42"/>
  <c r="I41"/>
  <c r="G41"/>
  <c r="E41"/>
  <c r="G42"/>
  <c r="C41"/>
  <c r="G43" l="1"/>
  <c r="D43"/>
  <c r="H43"/>
  <c r="E42"/>
  <c r="E43" s="1"/>
  <c r="I42"/>
  <c r="I43" s="1"/>
  <c r="F42"/>
  <c r="F43" s="1"/>
  <c r="C42"/>
  <c r="C43" s="1"/>
  <c r="K3" l="1"/>
  <c r="N3" s="1"/>
  <c r="K4"/>
  <c r="N4" s="1"/>
  <c r="K5"/>
  <c r="N5" s="1"/>
  <c r="K6"/>
  <c r="N6" s="1"/>
  <c r="K7"/>
  <c r="N7" s="1"/>
  <c r="K8"/>
  <c r="N8" s="1"/>
  <c r="K9"/>
  <c r="N9" s="1"/>
  <c r="K10"/>
  <c r="N10" s="1"/>
  <c r="K11"/>
  <c r="N11" s="1"/>
  <c r="K12"/>
  <c r="N12" s="1"/>
  <c r="K13"/>
  <c r="N13" s="1"/>
  <c r="K14"/>
  <c r="N14" s="1"/>
  <c r="K15"/>
  <c r="N15" s="1"/>
  <c r="K16"/>
  <c r="N16" s="1"/>
  <c r="K17"/>
  <c r="N17" s="1"/>
  <c r="K18"/>
  <c r="N18" s="1"/>
  <c r="K19"/>
  <c r="N19" s="1"/>
  <c r="K20"/>
  <c r="N20" s="1"/>
  <c r="K21"/>
  <c r="N21" s="1"/>
  <c r="K22"/>
  <c r="N22" s="1"/>
  <c r="K23"/>
  <c r="N23" s="1"/>
  <c r="K24"/>
  <c r="N24" s="1"/>
  <c r="K25"/>
  <c r="N25" s="1"/>
  <c r="K26"/>
  <c r="N26" s="1"/>
  <c r="K27"/>
  <c r="N27" s="1"/>
  <c r="K28"/>
  <c r="N28" s="1"/>
  <c r="K29"/>
  <c r="N29" s="1"/>
  <c r="K30"/>
  <c r="N30" s="1"/>
  <c r="K31"/>
  <c r="N31" s="1"/>
  <c r="K32"/>
  <c r="N32" s="1"/>
  <c r="K33"/>
  <c r="N33" s="1"/>
  <c r="K2"/>
  <c r="N2" s="1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2"/>
  <c r="L2" l="1"/>
  <c r="L32"/>
  <c r="L30"/>
  <c r="L28"/>
  <c r="L26"/>
  <c r="L24"/>
  <c r="L22"/>
  <c r="L20"/>
  <c r="L18"/>
  <c r="L16"/>
  <c r="L14"/>
  <c r="L12"/>
  <c r="L10"/>
  <c r="L8"/>
  <c r="L6"/>
  <c r="L4"/>
  <c r="M2"/>
  <c r="M32"/>
  <c r="M30"/>
  <c r="M28"/>
  <c r="M26"/>
  <c r="M24"/>
  <c r="M22"/>
  <c r="M20"/>
  <c r="M18"/>
  <c r="M16"/>
  <c r="M14"/>
  <c r="M12"/>
  <c r="M10"/>
  <c r="M8"/>
  <c r="M6"/>
  <c r="M4"/>
  <c r="L33"/>
  <c r="L31"/>
  <c r="L29"/>
  <c r="L27"/>
  <c r="L25"/>
  <c r="L23"/>
  <c r="L21"/>
  <c r="L19"/>
  <c r="L17"/>
  <c r="L15"/>
  <c r="L13"/>
  <c r="L11"/>
  <c r="L9"/>
  <c r="L7"/>
  <c r="L5"/>
  <c r="L3"/>
  <c r="M33"/>
  <c r="M31"/>
  <c r="M29"/>
  <c r="M27"/>
  <c r="M25"/>
  <c r="M23"/>
  <c r="M21"/>
  <c r="M19"/>
  <c r="M17"/>
  <c r="M15"/>
  <c r="M13"/>
  <c r="M11"/>
  <c r="M9"/>
  <c r="M7"/>
  <c r="M5"/>
  <c r="M3"/>
</calcChain>
</file>

<file path=xl/sharedStrings.xml><?xml version="1.0" encoding="utf-8"?>
<sst xmlns="http://schemas.openxmlformats.org/spreadsheetml/2006/main" count="75" uniqueCount="49">
  <si>
    <t>الرقم</t>
  </si>
  <si>
    <t>اللقب والإسم</t>
  </si>
  <si>
    <t>لغة عربية</t>
  </si>
  <si>
    <t>رياضيات</t>
  </si>
  <si>
    <t>فرنسية</t>
  </si>
  <si>
    <t>ت إسلامية</t>
  </si>
  <si>
    <t>ت مدنية</t>
  </si>
  <si>
    <t>ت علمية</t>
  </si>
  <si>
    <t>تاريخ وجغرافيا</t>
  </si>
  <si>
    <t>المجموع</t>
  </si>
  <si>
    <t>المعدل الفصلي</t>
  </si>
  <si>
    <t>الرتبة</t>
  </si>
  <si>
    <t>التقدير</t>
  </si>
  <si>
    <t>الملاحظة</t>
  </si>
  <si>
    <t>ضعيف</t>
  </si>
  <si>
    <t>توبيخ</t>
  </si>
  <si>
    <t>حذار يا بني ..............</t>
  </si>
  <si>
    <t xml:space="preserve">نتائج ناقصة عليك بالمراجعة و الاجتهاد </t>
  </si>
  <si>
    <t xml:space="preserve">نتائج ناقصة عليك بالانتباه يا ولدي </t>
  </si>
  <si>
    <t>نتائج ناقصة حذار يا بني ....</t>
  </si>
  <si>
    <t>إنذار</t>
  </si>
  <si>
    <t xml:space="preserve">نتائج ناقصة قليلا و تلميذ يمكن أن يتحسن بالاهتمام في البيت </t>
  </si>
  <si>
    <t xml:space="preserve">نتائج متوسطة و تلميذ ينقصه القليل من التشجيع </t>
  </si>
  <si>
    <t>نتائج متواضعة ، تلميذ يملك رغبة في التعلم و لكن ينقصه المزيد من العمل</t>
  </si>
  <si>
    <t>لاشيء</t>
  </si>
  <si>
    <t>تلميذ أعماله متوسطة و يشهد تذبذبا و قلة انتباه وتركيز</t>
  </si>
  <si>
    <t xml:space="preserve">عمل فوق المتوسط عليك بالمزيد </t>
  </si>
  <si>
    <t>لوحة شرف</t>
  </si>
  <si>
    <t xml:space="preserve">تلميذ يملك مواهب لو استغلها لصار من المتفوقين </t>
  </si>
  <si>
    <t xml:space="preserve">أعمال حسنة و تلميذ يستطيع أن يحقق نتائج أفضل </t>
  </si>
  <si>
    <t xml:space="preserve">أعمال حسنه ينقصه القليل من الاهتمام </t>
  </si>
  <si>
    <t xml:space="preserve">أعمال حسنه ينقصه القليل من التركيز </t>
  </si>
  <si>
    <t>أعمال حسنة</t>
  </si>
  <si>
    <t>تشجيع</t>
  </si>
  <si>
    <t xml:space="preserve">تلميذ جيد و يملك مهارات جيدة </t>
  </si>
  <si>
    <t xml:space="preserve">تلميذ مجتهد مثابر </t>
  </si>
  <si>
    <t xml:space="preserve">أعمال جيدة </t>
  </si>
  <si>
    <t>تهنئة</t>
  </si>
  <si>
    <t>أعمال جيدة واصل</t>
  </si>
  <si>
    <t>مستوى رائع و عمل ممتاز</t>
  </si>
  <si>
    <t xml:space="preserve">تلميذ مبدع يملك مهارات التعلم </t>
  </si>
  <si>
    <t>إمتياز</t>
  </si>
  <si>
    <t xml:space="preserve">ممتاز عملا وخلقا و سلوكا </t>
  </si>
  <si>
    <t xml:space="preserve">أعمال ممتازة و نتائج باهرة </t>
  </si>
  <si>
    <t>من 2,5 إلى 4,99</t>
  </si>
  <si>
    <t>من 5 إلى 7,49</t>
  </si>
  <si>
    <t>أقل من 2,5</t>
  </si>
  <si>
    <t>من 7,5 إلى 10</t>
  </si>
  <si>
    <t>معدل المواد</t>
  </si>
</sst>
</file>

<file path=xl/styles.xml><?xml version="1.0" encoding="utf-8"?>
<styleSheet xmlns="http://schemas.openxmlformats.org/spreadsheetml/2006/main">
  <numFmts count="2">
    <numFmt numFmtId="164" formatCode="00"/>
    <numFmt numFmtId="165" formatCode="0.0"/>
  </numFmts>
  <fonts count="7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Times New Roman"/>
      <family val="1"/>
      <scheme val="major"/>
    </font>
    <font>
      <sz val="14"/>
      <color rgb="FF002060"/>
      <name val="Times New Roman"/>
      <family val="1"/>
      <scheme val="major"/>
    </font>
    <font>
      <b/>
      <sz val="14"/>
      <color rgb="FFC00000"/>
      <name val="Arial"/>
      <family val="2"/>
      <scheme val="minor"/>
    </font>
    <font>
      <b/>
      <sz val="14"/>
      <color rgb="FF00B050"/>
      <name val="Times New Roman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5" fontId="0" fillId="4" borderId="1" xfId="0" applyNumberFormat="1" applyFill="1" applyBorder="1"/>
    <xf numFmtId="0" fontId="0" fillId="5" borderId="1" xfId="0" applyFill="1" applyBorder="1"/>
    <xf numFmtId="0" fontId="0" fillId="6" borderId="1" xfId="0" applyFill="1" applyBorder="1"/>
    <xf numFmtId="0" fontId="2" fillId="0" borderId="1" xfId="0" applyFont="1" applyBorder="1"/>
    <xf numFmtId="0" fontId="0" fillId="0" borderId="1" xfId="0" applyBorder="1"/>
    <xf numFmtId="0" fontId="1" fillId="3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0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3"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rightToLeft="1" tabSelected="1" zoomScale="90" zoomScaleNormal="90" workbookViewId="0">
      <pane xSplit="2" ySplit="1" topLeftCell="C29" activePane="bottomRight" state="frozen"/>
      <selection pane="topRight" activeCell="C1" sqref="C1"/>
      <selection pane="bottomLeft" activeCell="A2" sqref="A2"/>
      <selection pane="bottomRight" activeCell="H44" sqref="H44"/>
    </sheetView>
  </sheetViews>
  <sheetFormatPr defaultColWidth="11" defaultRowHeight="14.25"/>
  <cols>
    <col min="1" max="1" width="5.125" style="1" customWidth="1"/>
    <col min="2" max="2" width="16.375" style="11" customWidth="1"/>
    <col min="3" max="8" width="11" style="11"/>
    <col min="9" max="9" width="12.5" style="11" bestFit="1" customWidth="1"/>
    <col min="10" max="10" width="13.375" style="11" customWidth="1"/>
    <col min="11" max="11" width="13" style="17" customWidth="1"/>
    <col min="12" max="12" width="8.125" style="11" customWidth="1"/>
    <col min="13" max="13" width="11" style="11"/>
    <col min="14" max="14" width="45.625" style="11" bestFit="1" customWidth="1"/>
    <col min="15" max="16384" width="11" style="11"/>
  </cols>
  <sheetData>
    <row r="1" spans="1:14" ht="18">
      <c r="A1" s="4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4" t="s">
        <v>10</v>
      </c>
      <c r="L1" s="10" t="s">
        <v>11</v>
      </c>
      <c r="M1" s="10" t="s">
        <v>12</v>
      </c>
      <c r="N1" s="10" t="s">
        <v>13</v>
      </c>
    </row>
    <row r="2" spans="1:14">
      <c r="A2" s="3">
        <v>1</v>
      </c>
      <c r="B2" s="12"/>
      <c r="C2" s="12">
        <v>9</v>
      </c>
      <c r="D2" s="12">
        <v>5.5</v>
      </c>
      <c r="E2" s="12">
        <v>9.75</v>
      </c>
      <c r="F2" s="12">
        <v>7.75</v>
      </c>
      <c r="G2" s="12">
        <v>5.5</v>
      </c>
      <c r="H2" s="12">
        <v>5.75</v>
      </c>
      <c r="I2" s="12">
        <v>10</v>
      </c>
      <c r="J2" s="12">
        <f>SUM(C2:I2)</f>
        <v>53.25</v>
      </c>
      <c r="K2" s="15">
        <f>AVERAGEA(C2:I2)</f>
        <v>7.6071428571428568</v>
      </c>
      <c r="L2" s="12">
        <f>RANK(K2,$K$2:$K$33)</f>
        <v>11</v>
      </c>
      <c r="M2" s="12" t="str">
        <f>VLOOKUP(K2,'سلم التنقيط'!$A$1:$C$24,3,TRUE)</f>
        <v>تشجيع</v>
      </c>
      <c r="N2" s="12" t="str">
        <f>VLOOKUP(K2,'سلم التنقيط'!$A$1:$C$24,2,TRUE)</f>
        <v xml:space="preserve">تلميذ جيد و يملك مهارات جيدة </v>
      </c>
    </row>
    <row r="3" spans="1:14">
      <c r="A3" s="2">
        <v>2</v>
      </c>
      <c r="B3" s="13"/>
      <c r="C3" s="13">
        <v>7.25</v>
      </c>
      <c r="D3" s="13">
        <v>6</v>
      </c>
      <c r="E3" s="13">
        <v>10</v>
      </c>
      <c r="F3" s="13">
        <v>9.75</v>
      </c>
      <c r="G3" s="13">
        <v>6.75</v>
      </c>
      <c r="H3" s="13">
        <v>9</v>
      </c>
      <c r="I3" s="13">
        <v>10</v>
      </c>
      <c r="J3" s="13">
        <f t="shared" ref="J3:J33" si="0">SUM(C3:I3)</f>
        <v>58.75</v>
      </c>
      <c r="K3" s="16">
        <f t="shared" ref="K3:K33" si="1">AVERAGEA(C3:I3)</f>
        <v>8.3928571428571423</v>
      </c>
      <c r="L3" s="13">
        <f t="shared" ref="L3:L33" si="2">RANK(K3,$K$2:$K$33)</f>
        <v>8</v>
      </c>
      <c r="M3" s="13" t="str">
        <f>VLOOKUP(K3,'سلم التنقيط'!$A$1:$C$24,3,TRUE)</f>
        <v>تهنئة</v>
      </c>
      <c r="N3" s="13" t="str">
        <f>VLOOKUP(K3,'سلم التنقيط'!$A$1:$C$24,2,TRUE)</f>
        <v xml:space="preserve">أعمال جيدة </v>
      </c>
    </row>
    <row r="4" spans="1:14">
      <c r="A4" s="3">
        <v>3</v>
      </c>
      <c r="B4" s="12"/>
      <c r="C4" s="12">
        <v>9.75</v>
      </c>
      <c r="D4" s="12">
        <v>8.75</v>
      </c>
      <c r="E4" s="12">
        <v>10</v>
      </c>
      <c r="F4" s="12">
        <v>9.75</v>
      </c>
      <c r="G4" s="12">
        <v>9.75</v>
      </c>
      <c r="H4" s="12">
        <v>9.5</v>
      </c>
      <c r="I4" s="12">
        <v>10</v>
      </c>
      <c r="J4" s="12">
        <f t="shared" si="0"/>
        <v>67.5</v>
      </c>
      <c r="K4" s="15">
        <f t="shared" si="1"/>
        <v>9.6428571428571423</v>
      </c>
      <c r="L4" s="12">
        <f t="shared" si="2"/>
        <v>1</v>
      </c>
      <c r="M4" s="12" t="str">
        <f>VLOOKUP(K4,'سلم التنقيط'!$A$1:$C$24,3,TRUE)</f>
        <v>إمتياز</v>
      </c>
      <c r="N4" s="12" t="str">
        <f>VLOOKUP(K4,'سلم التنقيط'!$A$1:$C$24,2,TRUE)</f>
        <v xml:space="preserve">ممتاز عملا وخلقا و سلوكا </v>
      </c>
    </row>
    <row r="5" spans="1:14">
      <c r="A5" s="2">
        <v>4</v>
      </c>
      <c r="B5" s="13"/>
      <c r="C5" s="13">
        <v>9.75</v>
      </c>
      <c r="D5" s="13">
        <v>10</v>
      </c>
      <c r="E5" s="13">
        <v>10</v>
      </c>
      <c r="F5" s="13">
        <v>9.25</v>
      </c>
      <c r="G5" s="13">
        <v>9.5</v>
      </c>
      <c r="H5" s="13">
        <v>8.75</v>
      </c>
      <c r="I5" s="13">
        <v>10</v>
      </c>
      <c r="J5" s="13">
        <f t="shared" si="0"/>
        <v>67.25</v>
      </c>
      <c r="K5" s="16">
        <f t="shared" si="1"/>
        <v>9.6071428571428577</v>
      </c>
      <c r="L5" s="13">
        <f t="shared" si="2"/>
        <v>2</v>
      </c>
      <c r="M5" s="13" t="str">
        <f>VLOOKUP(K5,'سلم التنقيط'!$A$1:$C$24,3,TRUE)</f>
        <v>إمتياز</v>
      </c>
      <c r="N5" s="13" t="str">
        <f>VLOOKUP(K5,'سلم التنقيط'!$A$1:$C$24,2,TRUE)</f>
        <v xml:space="preserve">ممتاز عملا وخلقا و سلوكا </v>
      </c>
    </row>
    <row r="6" spans="1:14">
      <c r="A6" s="3">
        <v>5</v>
      </c>
      <c r="B6" s="12"/>
      <c r="C6" s="12">
        <v>4</v>
      </c>
      <c r="D6" s="12">
        <v>2.5</v>
      </c>
      <c r="E6" s="12">
        <v>5.5</v>
      </c>
      <c r="F6" s="12">
        <v>6</v>
      </c>
      <c r="G6" s="12">
        <v>6.5</v>
      </c>
      <c r="H6" s="12">
        <v>5.5</v>
      </c>
      <c r="I6" s="12">
        <v>6.5</v>
      </c>
      <c r="J6" s="12">
        <f t="shared" si="0"/>
        <v>36.5</v>
      </c>
      <c r="K6" s="15">
        <f t="shared" si="1"/>
        <v>5.2142857142857144</v>
      </c>
      <c r="L6" s="12">
        <f t="shared" si="2"/>
        <v>21</v>
      </c>
      <c r="M6" s="12" t="str">
        <f>VLOOKUP(K6,'سلم التنقيط'!$A$1:$C$24,3,TRUE)</f>
        <v>لاشيء</v>
      </c>
      <c r="N6" s="12" t="str">
        <f>VLOOKUP(K6,'سلم التنقيط'!$A$1:$C$24,2,TRUE)</f>
        <v>نتائج متواضعة ، تلميذ يملك رغبة في التعلم و لكن ينقصه المزيد من العمل</v>
      </c>
    </row>
    <row r="7" spans="1:14">
      <c r="A7" s="2">
        <v>6</v>
      </c>
      <c r="B7" s="13"/>
      <c r="C7" s="13">
        <v>0.5</v>
      </c>
      <c r="D7" s="13">
        <v>1</v>
      </c>
      <c r="E7" s="13">
        <v>3.5</v>
      </c>
      <c r="F7" s="13">
        <v>1.5</v>
      </c>
      <c r="G7" s="13">
        <v>2.25</v>
      </c>
      <c r="H7" s="13">
        <v>4</v>
      </c>
      <c r="I7" s="13">
        <v>1.5</v>
      </c>
      <c r="J7" s="13">
        <f t="shared" si="0"/>
        <v>14.25</v>
      </c>
      <c r="K7" s="16">
        <f t="shared" si="1"/>
        <v>2.0357142857142856</v>
      </c>
      <c r="L7" s="13">
        <f t="shared" si="2"/>
        <v>30</v>
      </c>
      <c r="M7" s="13" t="str">
        <f>VLOOKUP(K7,'سلم التنقيط'!$A$1:$C$24,3,TRUE)</f>
        <v>توبيخ</v>
      </c>
      <c r="N7" s="13" t="str">
        <f>VLOOKUP(K7,'سلم التنقيط'!$A$1:$C$24,2,TRUE)</f>
        <v>ضعيف</v>
      </c>
    </row>
    <row r="8" spans="1:14">
      <c r="A8" s="3">
        <v>7</v>
      </c>
      <c r="B8" s="12"/>
      <c r="C8" s="12">
        <v>5</v>
      </c>
      <c r="D8" s="12">
        <v>2.75</v>
      </c>
      <c r="E8" s="12">
        <v>9.25</v>
      </c>
      <c r="F8" s="12">
        <v>7.25</v>
      </c>
      <c r="G8" s="12">
        <v>6</v>
      </c>
      <c r="H8" s="12">
        <v>5.75</v>
      </c>
      <c r="I8" s="12">
        <v>8.5</v>
      </c>
      <c r="J8" s="12">
        <f t="shared" si="0"/>
        <v>44.5</v>
      </c>
      <c r="K8" s="15">
        <f t="shared" si="1"/>
        <v>6.3571428571428568</v>
      </c>
      <c r="L8" s="12">
        <f t="shared" si="2"/>
        <v>14</v>
      </c>
      <c r="M8" s="12" t="str">
        <f>VLOOKUP(K8,'سلم التنقيط'!$A$1:$C$24,3,TRUE)</f>
        <v>لوحة شرف</v>
      </c>
      <c r="N8" s="12" t="str">
        <f>VLOOKUP(K8,'سلم التنقيط'!$A$1:$C$24,2,TRUE)</f>
        <v xml:space="preserve">عمل فوق المتوسط عليك بالمزيد </v>
      </c>
    </row>
    <row r="9" spans="1:14">
      <c r="A9" s="2">
        <v>8</v>
      </c>
      <c r="B9" s="13"/>
      <c r="C9" s="13">
        <v>2.5</v>
      </c>
      <c r="D9" s="13">
        <v>3.5</v>
      </c>
      <c r="E9" s="13">
        <v>5</v>
      </c>
      <c r="F9" s="13">
        <v>7.5</v>
      </c>
      <c r="G9" s="13">
        <v>5</v>
      </c>
      <c r="H9" s="13">
        <v>5.5</v>
      </c>
      <c r="I9" s="13">
        <v>8.5</v>
      </c>
      <c r="J9" s="13">
        <f t="shared" si="0"/>
        <v>37.5</v>
      </c>
      <c r="K9" s="16">
        <f t="shared" si="1"/>
        <v>5.3571428571428568</v>
      </c>
      <c r="L9" s="13">
        <f t="shared" si="2"/>
        <v>19</v>
      </c>
      <c r="M9" s="13" t="str">
        <f>VLOOKUP(K9,'سلم التنقيط'!$A$1:$C$24,3,TRUE)</f>
        <v>لاشيء</v>
      </c>
      <c r="N9" s="13" t="str">
        <f>VLOOKUP(K9,'سلم التنقيط'!$A$1:$C$24,2,TRUE)</f>
        <v>نتائج متواضعة ، تلميذ يملك رغبة في التعلم و لكن ينقصه المزيد من العمل</v>
      </c>
    </row>
    <row r="10" spans="1:14">
      <c r="A10" s="3">
        <v>9</v>
      </c>
      <c r="B10" s="12"/>
      <c r="C10" s="12">
        <v>5</v>
      </c>
      <c r="D10" s="12">
        <v>3.75</v>
      </c>
      <c r="E10" s="12">
        <v>7.75</v>
      </c>
      <c r="F10" s="12">
        <v>7</v>
      </c>
      <c r="G10" s="12">
        <v>5.25</v>
      </c>
      <c r="H10" s="12">
        <v>6.25</v>
      </c>
      <c r="I10" s="12">
        <v>5</v>
      </c>
      <c r="J10" s="12">
        <f t="shared" si="0"/>
        <v>40</v>
      </c>
      <c r="K10" s="15">
        <f t="shared" si="1"/>
        <v>5.7142857142857144</v>
      </c>
      <c r="L10" s="12">
        <f t="shared" si="2"/>
        <v>18</v>
      </c>
      <c r="M10" s="12" t="str">
        <f>VLOOKUP(K10,'سلم التنقيط'!$A$1:$C$24,3,TRUE)</f>
        <v>لاشيء</v>
      </c>
      <c r="N10" s="12" t="str">
        <f>VLOOKUP(K10,'سلم التنقيط'!$A$1:$C$24,2,TRUE)</f>
        <v>تلميذ أعماله متوسطة و يشهد تذبذبا و قلة انتباه وتركيز</v>
      </c>
    </row>
    <row r="11" spans="1:14">
      <c r="A11" s="2">
        <v>10</v>
      </c>
      <c r="B11" s="13"/>
      <c r="C11" s="13">
        <v>0.5</v>
      </c>
      <c r="D11" s="13">
        <v>1.5</v>
      </c>
      <c r="E11" s="13">
        <v>6</v>
      </c>
      <c r="F11" s="13">
        <v>1.25</v>
      </c>
      <c r="G11" s="13">
        <v>3.5</v>
      </c>
      <c r="H11" s="13">
        <v>3.5</v>
      </c>
      <c r="I11" s="13">
        <v>2</v>
      </c>
      <c r="J11" s="13">
        <f t="shared" si="0"/>
        <v>18.25</v>
      </c>
      <c r="K11" s="16">
        <f t="shared" si="1"/>
        <v>2.6071428571428572</v>
      </c>
      <c r="L11" s="13">
        <f t="shared" si="2"/>
        <v>28</v>
      </c>
      <c r="M11" s="13" t="str">
        <f>VLOOKUP(K11,'سلم التنقيط'!$A$1:$C$24,3,TRUE)</f>
        <v>توبيخ</v>
      </c>
      <c r="N11" s="13" t="str">
        <f>VLOOKUP(K11,'سلم التنقيط'!$A$1:$C$24,2,TRUE)</f>
        <v>ضعيف</v>
      </c>
    </row>
    <row r="12" spans="1:14">
      <c r="A12" s="3">
        <v>11</v>
      </c>
      <c r="B12" s="12"/>
      <c r="C12" s="12">
        <v>2.75</v>
      </c>
      <c r="D12" s="12">
        <v>1</v>
      </c>
      <c r="E12" s="12">
        <v>5.25</v>
      </c>
      <c r="F12" s="12">
        <v>6.5</v>
      </c>
      <c r="G12" s="12">
        <v>4.25</v>
      </c>
      <c r="H12" s="12">
        <v>7.75</v>
      </c>
      <c r="I12" s="12">
        <v>9.5</v>
      </c>
      <c r="J12" s="12">
        <f t="shared" si="0"/>
        <v>37</v>
      </c>
      <c r="K12" s="15">
        <f t="shared" si="1"/>
        <v>5.2857142857142856</v>
      </c>
      <c r="L12" s="12">
        <f t="shared" si="2"/>
        <v>20</v>
      </c>
      <c r="M12" s="12" t="str">
        <f>VLOOKUP(K12,'سلم التنقيط'!$A$1:$C$24,3,TRUE)</f>
        <v>لاشيء</v>
      </c>
      <c r="N12" s="12" t="str">
        <f>VLOOKUP(K12,'سلم التنقيط'!$A$1:$C$24,2,TRUE)</f>
        <v>نتائج متواضعة ، تلميذ يملك رغبة في التعلم و لكن ينقصه المزيد من العمل</v>
      </c>
    </row>
    <row r="13" spans="1:14">
      <c r="A13" s="2">
        <v>12</v>
      </c>
      <c r="B13" s="13"/>
      <c r="C13" s="13">
        <v>5</v>
      </c>
      <c r="D13" s="13">
        <v>2.5</v>
      </c>
      <c r="E13" s="13">
        <v>5.75</v>
      </c>
      <c r="F13" s="13">
        <v>6.75</v>
      </c>
      <c r="G13" s="13">
        <v>6.75</v>
      </c>
      <c r="H13" s="13">
        <v>7.75</v>
      </c>
      <c r="I13" s="13">
        <v>7</v>
      </c>
      <c r="J13" s="13">
        <f t="shared" si="0"/>
        <v>41.5</v>
      </c>
      <c r="K13" s="16">
        <f t="shared" si="1"/>
        <v>5.9285714285714288</v>
      </c>
      <c r="L13" s="13">
        <f t="shared" si="2"/>
        <v>15</v>
      </c>
      <c r="M13" s="13" t="str">
        <f>VLOOKUP(K13,'سلم التنقيط'!$A$1:$C$24,3,TRUE)</f>
        <v>لاشيء</v>
      </c>
      <c r="N13" s="13" t="str">
        <f>VLOOKUP(K13,'سلم التنقيط'!$A$1:$C$24,2,TRUE)</f>
        <v>تلميذ أعماله متوسطة و يشهد تذبذبا و قلة انتباه وتركيز</v>
      </c>
    </row>
    <row r="14" spans="1:14">
      <c r="A14" s="3">
        <v>13</v>
      </c>
      <c r="B14" s="12"/>
      <c r="C14" s="12">
        <v>7.25</v>
      </c>
      <c r="D14" s="12">
        <v>5.25</v>
      </c>
      <c r="E14" s="12">
        <v>9.75</v>
      </c>
      <c r="F14" s="12">
        <v>8.25</v>
      </c>
      <c r="G14" s="12">
        <v>8.25</v>
      </c>
      <c r="H14" s="12">
        <v>8.25</v>
      </c>
      <c r="I14" s="12">
        <v>10</v>
      </c>
      <c r="J14" s="12">
        <f t="shared" si="0"/>
        <v>57</v>
      </c>
      <c r="K14" s="15">
        <f t="shared" si="1"/>
        <v>8.1428571428571423</v>
      </c>
      <c r="L14" s="12">
        <f t="shared" si="2"/>
        <v>9</v>
      </c>
      <c r="M14" s="12" t="str">
        <f>VLOOKUP(K14,'سلم التنقيط'!$A$1:$C$24,3,TRUE)</f>
        <v>تهنئة</v>
      </c>
      <c r="N14" s="12" t="str">
        <f>VLOOKUP(K14,'سلم التنقيط'!$A$1:$C$24,2,TRUE)</f>
        <v xml:space="preserve">أعمال جيدة </v>
      </c>
    </row>
    <row r="15" spans="1:14">
      <c r="A15" s="2">
        <v>14</v>
      </c>
      <c r="B15" s="13"/>
      <c r="C15" s="13">
        <v>8.5</v>
      </c>
      <c r="D15" s="13">
        <v>8</v>
      </c>
      <c r="E15" s="13">
        <v>9.25</v>
      </c>
      <c r="F15" s="13">
        <v>8.75</v>
      </c>
      <c r="G15" s="13">
        <v>9.5</v>
      </c>
      <c r="H15" s="13">
        <v>8.75</v>
      </c>
      <c r="I15" s="13">
        <v>8.5</v>
      </c>
      <c r="J15" s="13">
        <f t="shared" si="0"/>
        <v>61.25</v>
      </c>
      <c r="K15" s="16">
        <f t="shared" si="1"/>
        <v>8.75</v>
      </c>
      <c r="L15" s="13">
        <f t="shared" si="2"/>
        <v>4</v>
      </c>
      <c r="M15" s="13" t="str">
        <f>VLOOKUP(K15,'سلم التنقيط'!$A$1:$C$24,3,TRUE)</f>
        <v>تهنئة</v>
      </c>
      <c r="N15" s="13" t="str">
        <f>VLOOKUP(K15,'سلم التنقيط'!$A$1:$C$24,2,TRUE)</f>
        <v>أعمال جيدة واصل</v>
      </c>
    </row>
    <row r="16" spans="1:14">
      <c r="A16" s="3">
        <v>15</v>
      </c>
      <c r="B16" s="12"/>
      <c r="C16" s="12">
        <v>5.25</v>
      </c>
      <c r="D16" s="12">
        <v>3.75</v>
      </c>
      <c r="E16" s="12">
        <v>5</v>
      </c>
      <c r="F16" s="12">
        <v>7.5</v>
      </c>
      <c r="G16" s="12">
        <v>5</v>
      </c>
      <c r="H16" s="12">
        <v>5.5</v>
      </c>
      <c r="I16" s="12">
        <v>8.5</v>
      </c>
      <c r="J16" s="12">
        <f t="shared" si="0"/>
        <v>40.5</v>
      </c>
      <c r="K16" s="15">
        <f t="shared" si="1"/>
        <v>5.7857142857142856</v>
      </c>
      <c r="L16" s="12">
        <f t="shared" si="2"/>
        <v>17</v>
      </c>
      <c r="M16" s="12" t="str">
        <f>VLOOKUP(K16,'سلم التنقيط'!$A$1:$C$24,3,TRUE)</f>
        <v>لاشيء</v>
      </c>
      <c r="N16" s="12" t="str">
        <f>VLOOKUP(K16,'سلم التنقيط'!$A$1:$C$24,2,TRUE)</f>
        <v>تلميذ أعماله متوسطة و يشهد تذبذبا و قلة انتباه وتركيز</v>
      </c>
    </row>
    <row r="17" spans="1:14">
      <c r="A17" s="2">
        <v>16</v>
      </c>
      <c r="B17" s="13"/>
      <c r="C17" s="13">
        <v>3</v>
      </c>
      <c r="D17" s="13">
        <v>1</v>
      </c>
      <c r="E17" s="13">
        <v>4.25</v>
      </c>
      <c r="F17" s="13">
        <v>6.75</v>
      </c>
      <c r="G17" s="13">
        <v>5.75</v>
      </c>
      <c r="H17" s="13">
        <v>2.5</v>
      </c>
      <c r="I17" s="13">
        <v>5</v>
      </c>
      <c r="J17" s="13">
        <f t="shared" si="0"/>
        <v>28.25</v>
      </c>
      <c r="K17" s="16">
        <f t="shared" si="1"/>
        <v>4.0357142857142856</v>
      </c>
      <c r="L17" s="13">
        <f t="shared" si="2"/>
        <v>22</v>
      </c>
      <c r="M17" s="13" t="str">
        <f>VLOOKUP(K17,'سلم التنقيط'!$A$1:$C$24,3,TRUE)</f>
        <v>إنذار</v>
      </c>
      <c r="N17" s="13" t="str">
        <f>VLOOKUP(K17,'سلم التنقيط'!$A$1:$C$24,2,TRUE)</f>
        <v xml:space="preserve">نتائج ناقصة قليلا و تلميذ يمكن أن يتحسن بالاهتمام في البيت </v>
      </c>
    </row>
    <row r="18" spans="1:14">
      <c r="A18" s="3">
        <v>17</v>
      </c>
      <c r="B18" s="12"/>
      <c r="C18" s="12">
        <v>7</v>
      </c>
      <c r="D18" s="12">
        <v>3.5</v>
      </c>
      <c r="E18" s="12">
        <v>7.25</v>
      </c>
      <c r="F18" s="12">
        <v>9.25</v>
      </c>
      <c r="G18" s="12">
        <v>10</v>
      </c>
      <c r="H18" s="12">
        <v>6.5</v>
      </c>
      <c r="I18" s="12">
        <v>7.5</v>
      </c>
      <c r="J18" s="12">
        <f t="shared" si="0"/>
        <v>51</v>
      </c>
      <c r="K18" s="15">
        <f t="shared" si="1"/>
        <v>7.2857142857142856</v>
      </c>
      <c r="L18" s="12">
        <f t="shared" si="2"/>
        <v>12</v>
      </c>
      <c r="M18" s="12" t="str">
        <f>VLOOKUP(K18,'سلم التنقيط'!$A$1:$C$24,3,TRUE)</f>
        <v>لوحة شرف</v>
      </c>
      <c r="N18" s="12" t="str">
        <f>VLOOKUP(K18,'سلم التنقيط'!$A$1:$C$24,2,TRUE)</f>
        <v xml:space="preserve">أعمال حسنه ينقصه القليل من التركيز </v>
      </c>
    </row>
    <row r="19" spans="1:14">
      <c r="A19" s="2">
        <v>18</v>
      </c>
      <c r="B19" s="13"/>
      <c r="C19" s="13">
        <v>0.75</v>
      </c>
      <c r="D19" s="13">
        <v>0.5</v>
      </c>
      <c r="E19" s="13">
        <v>4.5</v>
      </c>
      <c r="F19" s="13">
        <v>2</v>
      </c>
      <c r="G19" s="13">
        <v>3</v>
      </c>
      <c r="H19" s="13">
        <v>5.5</v>
      </c>
      <c r="I19" s="13">
        <v>4.5</v>
      </c>
      <c r="J19" s="13">
        <f t="shared" si="0"/>
        <v>20.75</v>
      </c>
      <c r="K19" s="16">
        <f t="shared" si="1"/>
        <v>2.9642857142857144</v>
      </c>
      <c r="L19" s="13">
        <f t="shared" si="2"/>
        <v>25</v>
      </c>
      <c r="M19" s="13" t="str">
        <f>VLOOKUP(K19,'سلم التنقيط'!$A$1:$C$24,3,TRUE)</f>
        <v>توبيخ</v>
      </c>
      <c r="N19" s="13" t="str">
        <f>VLOOKUP(K19,'سلم التنقيط'!$A$1:$C$24,2,TRUE)</f>
        <v>ضعيف</v>
      </c>
    </row>
    <row r="20" spans="1:14">
      <c r="A20" s="3">
        <v>19</v>
      </c>
      <c r="B20" s="12"/>
      <c r="C20" s="12">
        <v>8</v>
      </c>
      <c r="D20" s="12">
        <v>7.5</v>
      </c>
      <c r="E20" s="12">
        <v>10</v>
      </c>
      <c r="F20" s="12">
        <v>10</v>
      </c>
      <c r="G20" s="12">
        <v>8.75</v>
      </c>
      <c r="H20" s="12">
        <v>8</v>
      </c>
      <c r="I20" s="12">
        <v>10</v>
      </c>
      <c r="J20" s="12">
        <f t="shared" si="0"/>
        <v>62.25</v>
      </c>
      <c r="K20" s="15">
        <f t="shared" si="1"/>
        <v>8.8928571428571423</v>
      </c>
      <c r="L20" s="12">
        <f t="shared" si="2"/>
        <v>3</v>
      </c>
      <c r="M20" s="12" t="str">
        <f>VLOOKUP(K20,'سلم التنقيط'!$A$1:$C$24,3,TRUE)</f>
        <v>تهنئة</v>
      </c>
      <c r="N20" s="12" t="str">
        <f>VLOOKUP(K20,'سلم التنقيط'!$A$1:$C$24,2,TRUE)</f>
        <v>مستوى رائع و عمل ممتاز</v>
      </c>
    </row>
    <row r="21" spans="1:14">
      <c r="A21" s="2">
        <v>20</v>
      </c>
      <c r="B21" s="13"/>
      <c r="C21" s="13">
        <v>2.5</v>
      </c>
      <c r="D21" s="13">
        <v>2.25</v>
      </c>
      <c r="E21" s="13">
        <v>4.5</v>
      </c>
      <c r="F21" s="13">
        <v>3.5</v>
      </c>
      <c r="G21" s="13">
        <v>1.5</v>
      </c>
      <c r="H21" s="13">
        <v>2.5</v>
      </c>
      <c r="I21" s="13">
        <v>3.5</v>
      </c>
      <c r="J21" s="13">
        <f t="shared" si="0"/>
        <v>20.25</v>
      </c>
      <c r="K21" s="16">
        <f t="shared" si="1"/>
        <v>2.8928571428571428</v>
      </c>
      <c r="L21" s="13">
        <f t="shared" si="2"/>
        <v>26</v>
      </c>
      <c r="M21" s="13" t="str">
        <f>VLOOKUP(K21,'سلم التنقيط'!$A$1:$C$24,3,TRUE)</f>
        <v>توبيخ</v>
      </c>
      <c r="N21" s="13" t="str">
        <f>VLOOKUP(K21,'سلم التنقيط'!$A$1:$C$24,2,TRUE)</f>
        <v>ضعيف</v>
      </c>
    </row>
    <row r="22" spans="1:14">
      <c r="A22" s="3">
        <v>21</v>
      </c>
      <c r="B22" s="12"/>
      <c r="C22" s="12">
        <v>6.25</v>
      </c>
      <c r="D22" s="12">
        <v>8.75</v>
      </c>
      <c r="E22" s="12">
        <v>10</v>
      </c>
      <c r="F22" s="12">
        <v>9.25</v>
      </c>
      <c r="G22" s="12">
        <v>8.75</v>
      </c>
      <c r="H22" s="12">
        <v>9.5</v>
      </c>
      <c r="I22" s="12">
        <v>8</v>
      </c>
      <c r="J22" s="12">
        <f t="shared" si="0"/>
        <v>60.5</v>
      </c>
      <c r="K22" s="15">
        <f t="shared" si="1"/>
        <v>8.6428571428571423</v>
      </c>
      <c r="L22" s="12">
        <f t="shared" si="2"/>
        <v>5</v>
      </c>
      <c r="M22" s="12" t="str">
        <f>VLOOKUP(K22,'سلم التنقيط'!$A$1:$C$24,3,TRUE)</f>
        <v>تهنئة</v>
      </c>
      <c r="N22" s="12" t="str">
        <f>VLOOKUP(K22,'سلم التنقيط'!$A$1:$C$24,2,TRUE)</f>
        <v>أعمال جيدة واصل</v>
      </c>
    </row>
    <row r="23" spans="1:14">
      <c r="A23" s="2">
        <v>22</v>
      </c>
      <c r="B23" s="13"/>
      <c r="C23" s="13">
        <v>0.5</v>
      </c>
      <c r="D23" s="13">
        <v>1</v>
      </c>
      <c r="E23" s="13">
        <v>6.5</v>
      </c>
      <c r="F23" s="13">
        <v>2.25</v>
      </c>
      <c r="G23" s="13">
        <v>2</v>
      </c>
      <c r="H23" s="13">
        <v>3</v>
      </c>
      <c r="I23" s="13">
        <v>3.5</v>
      </c>
      <c r="J23" s="13">
        <f t="shared" si="0"/>
        <v>18.75</v>
      </c>
      <c r="K23" s="16">
        <f t="shared" si="1"/>
        <v>2.6785714285714284</v>
      </c>
      <c r="L23" s="13">
        <f t="shared" si="2"/>
        <v>27</v>
      </c>
      <c r="M23" s="13" t="str">
        <f>VLOOKUP(K23,'سلم التنقيط'!$A$1:$C$24,3,TRUE)</f>
        <v>توبيخ</v>
      </c>
      <c r="N23" s="13" t="str">
        <f>VLOOKUP(K23,'سلم التنقيط'!$A$1:$C$24,2,TRUE)</f>
        <v>ضعيف</v>
      </c>
    </row>
    <row r="24" spans="1:14">
      <c r="A24" s="3">
        <v>23</v>
      </c>
      <c r="B24" s="12"/>
      <c r="C24" s="12">
        <v>7.5</v>
      </c>
      <c r="D24" s="12">
        <v>5</v>
      </c>
      <c r="E24" s="12">
        <v>8.75</v>
      </c>
      <c r="F24" s="12">
        <v>7.75</v>
      </c>
      <c r="G24" s="12">
        <v>9.5</v>
      </c>
      <c r="H24" s="12">
        <v>7.5</v>
      </c>
      <c r="I24" s="12">
        <v>8</v>
      </c>
      <c r="J24" s="12">
        <f t="shared" si="0"/>
        <v>54</v>
      </c>
      <c r="K24" s="15">
        <f t="shared" si="1"/>
        <v>7.7142857142857144</v>
      </c>
      <c r="L24" s="12">
        <f t="shared" si="2"/>
        <v>10</v>
      </c>
      <c r="M24" s="12" t="str">
        <f>VLOOKUP(K24,'سلم التنقيط'!$A$1:$C$24,3,TRUE)</f>
        <v>تشجيع</v>
      </c>
      <c r="N24" s="12" t="str">
        <f>VLOOKUP(K24,'سلم التنقيط'!$A$1:$C$24,2,TRUE)</f>
        <v xml:space="preserve">تلميذ جيد و يملك مهارات جيدة </v>
      </c>
    </row>
    <row r="25" spans="1:14">
      <c r="A25" s="2">
        <v>24</v>
      </c>
      <c r="B25" s="13"/>
      <c r="C25" s="13">
        <v>2</v>
      </c>
      <c r="D25" s="13">
        <v>2.5</v>
      </c>
      <c r="E25" s="13">
        <v>4</v>
      </c>
      <c r="F25" s="13">
        <v>1.25</v>
      </c>
      <c r="G25" s="13">
        <v>1.5</v>
      </c>
      <c r="H25" s="13">
        <v>5</v>
      </c>
      <c r="I25" s="13">
        <v>7</v>
      </c>
      <c r="J25" s="13">
        <f t="shared" si="0"/>
        <v>23.25</v>
      </c>
      <c r="K25" s="16">
        <f t="shared" si="1"/>
        <v>3.3214285714285716</v>
      </c>
      <c r="L25" s="13">
        <f t="shared" si="2"/>
        <v>24</v>
      </c>
      <c r="M25" s="13" t="str">
        <f>VLOOKUP(K25,'سلم التنقيط'!$A$1:$C$24,3,TRUE)</f>
        <v>توبيخ</v>
      </c>
      <c r="N25" s="13" t="str">
        <f>VLOOKUP(K25,'سلم التنقيط'!$A$1:$C$24,2,TRUE)</f>
        <v xml:space="preserve">نتائج ناقصة عليك بالمراجعة و الاجتهاد </v>
      </c>
    </row>
    <row r="26" spans="1:14">
      <c r="A26" s="3">
        <v>25</v>
      </c>
      <c r="B26" s="12"/>
      <c r="C26" s="12">
        <v>0.5</v>
      </c>
      <c r="D26" s="12">
        <v>0.5</v>
      </c>
      <c r="E26" s="12">
        <v>2</v>
      </c>
      <c r="F26" s="12">
        <v>1.75</v>
      </c>
      <c r="G26" s="12">
        <v>2.5</v>
      </c>
      <c r="H26" s="12">
        <v>3.5</v>
      </c>
      <c r="I26" s="12">
        <v>3</v>
      </c>
      <c r="J26" s="12">
        <f t="shared" si="0"/>
        <v>13.75</v>
      </c>
      <c r="K26" s="15">
        <f t="shared" si="1"/>
        <v>1.9642857142857142</v>
      </c>
      <c r="L26" s="12">
        <f t="shared" si="2"/>
        <v>32</v>
      </c>
      <c r="M26" s="12" t="str">
        <f>VLOOKUP(K26,'سلم التنقيط'!$A$1:$C$24,3,TRUE)</f>
        <v>توبيخ</v>
      </c>
      <c r="N26" s="12" t="str">
        <f>VLOOKUP(K26,'سلم التنقيط'!$A$1:$C$24,2,TRUE)</f>
        <v>ضعيف</v>
      </c>
    </row>
    <row r="27" spans="1:14">
      <c r="A27" s="2">
        <v>26</v>
      </c>
      <c r="B27" s="13"/>
      <c r="C27" s="13">
        <v>8</v>
      </c>
      <c r="D27" s="13">
        <v>8.25</v>
      </c>
      <c r="E27" s="13">
        <v>7.5</v>
      </c>
      <c r="F27" s="13">
        <v>8.25</v>
      </c>
      <c r="G27" s="13">
        <v>9.25</v>
      </c>
      <c r="H27" s="13">
        <v>9.5</v>
      </c>
      <c r="I27" s="13">
        <v>9.75</v>
      </c>
      <c r="J27" s="13">
        <f t="shared" si="0"/>
        <v>60.5</v>
      </c>
      <c r="K27" s="16">
        <f t="shared" si="1"/>
        <v>8.6428571428571423</v>
      </c>
      <c r="L27" s="13">
        <f t="shared" si="2"/>
        <v>5</v>
      </c>
      <c r="M27" s="13" t="str">
        <f>VLOOKUP(K27,'سلم التنقيط'!$A$1:$C$24,3,TRUE)</f>
        <v>تهنئة</v>
      </c>
      <c r="N27" s="13" t="str">
        <f>VLOOKUP(K27,'سلم التنقيط'!$A$1:$C$24,2,TRUE)</f>
        <v>أعمال جيدة واصل</v>
      </c>
    </row>
    <row r="28" spans="1:14">
      <c r="A28" s="3">
        <v>27</v>
      </c>
      <c r="B28" s="12"/>
      <c r="C28" s="12">
        <v>9</v>
      </c>
      <c r="D28" s="12">
        <v>10</v>
      </c>
      <c r="E28" s="12">
        <v>10</v>
      </c>
      <c r="F28" s="12">
        <v>9</v>
      </c>
      <c r="G28" s="12">
        <v>8</v>
      </c>
      <c r="H28" s="12">
        <v>7.25</v>
      </c>
      <c r="I28" s="12">
        <v>6.5</v>
      </c>
      <c r="J28" s="12">
        <f t="shared" si="0"/>
        <v>59.75</v>
      </c>
      <c r="K28" s="15">
        <f t="shared" si="1"/>
        <v>8.5357142857142865</v>
      </c>
      <c r="L28" s="12">
        <f t="shared" si="2"/>
        <v>7</v>
      </c>
      <c r="M28" s="12" t="str">
        <f>VLOOKUP(K28,'سلم التنقيط'!$A$1:$C$24,3,TRUE)</f>
        <v>تهنئة</v>
      </c>
      <c r="N28" s="12" t="str">
        <f>VLOOKUP(K28,'سلم التنقيط'!$A$1:$C$24,2,TRUE)</f>
        <v>أعمال جيدة واصل</v>
      </c>
    </row>
    <row r="29" spans="1:14">
      <c r="A29" s="2">
        <v>28</v>
      </c>
      <c r="B29" s="13"/>
      <c r="C29" s="13">
        <v>4</v>
      </c>
      <c r="D29" s="13">
        <v>2.5</v>
      </c>
      <c r="E29" s="13">
        <v>7.5</v>
      </c>
      <c r="F29" s="13">
        <v>6.25</v>
      </c>
      <c r="G29" s="13">
        <v>8.5</v>
      </c>
      <c r="H29" s="13">
        <v>6.25</v>
      </c>
      <c r="I29" s="13">
        <v>6.5</v>
      </c>
      <c r="J29" s="13">
        <f t="shared" si="0"/>
        <v>41.5</v>
      </c>
      <c r="K29" s="16">
        <f t="shared" si="1"/>
        <v>5.9285714285714288</v>
      </c>
      <c r="L29" s="13">
        <f t="shared" si="2"/>
        <v>15</v>
      </c>
      <c r="M29" s="13" t="str">
        <f>VLOOKUP(K29,'سلم التنقيط'!$A$1:$C$24,3,TRUE)</f>
        <v>لاشيء</v>
      </c>
      <c r="N29" s="13" t="str">
        <f>VLOOKUP(K29,'سلم التنقيط'!$A$1:$C$24,2,TRUE)</f>
        <v>تلميذ أعماله متوسطة و يشهد تذبذبا و قلة انتباه وتركيز</v>
      </c>
    </row>
    <row r="30" spans="1:14">
      <c r="A30" s="3">
        <v>29</v>
      </c>
      <c r="B30" s="12"/>
      <c r="C30" s="12">
        <v>2</v>
      </c>
      <c r="D30" s="12">
        <v>5</v>
      </c>
      <c r="E30" s="12">
        <v>6</v>
      </c>
      <c r="F30" s="12">
        <v>4.5</v>
      </c>
      <c r="G30" s="12">
        <v>2</v>
      </c>
      <c r="H30" s="12">
        <v>4</v>
      </c>
      <c r="I30" s="12">
        <v>4</v>
      </c>
      <c r="J30" s="12">
        <f t="shared" si="0"/>
        <v>27.5</v>
      </c>
      <c r="K30" s="15">
        <f t="shared" si="1"/>
        <v>3.9285714285714284</v>
      </c>
      <c r="L30" s="12">
        <f t="shared" si="2"/>
        <v>23</v>
      </c>
      <c r="M30" s="12" t="str">
        <f>VLOOKUP(K30,'سلم التنقيط'!$A$1:$C$24,3,TRUE)</f>
        <v>إنذار</v>
      </c>
      <c r="N30" s="12" t="str">
        <f>VLOOKUP(K30,'سلم التنقيط'!$A$1:$C$24,2,TRUE)</f>
        <v>نتائج ناقصة حذار يا بني ....</v>
      </c>
    </row>
    <row r="31" spans="1:14">
      <c r="A31" s="2">
        <v>30</v>
      </c>
      <c r="B31" s="13"/>
      <c r="C31" s="13">
        <v>4.5</v>
      </c>
      <c r="D31" s="13">
        <v>1</v>
      </c>
      <c r="E31" s="13">
        <v>8</v>
      </c>
      <c r="F31" s="13">
        <v>6.25</v>
      </c>
      <c r="G31" s="13">
        <v>9.75</v>
      </c>
      <c r="H31" s="13">
        <v>7.25</v>
      </c>
      <c r="I31" s="13">
        <v>9</v>
      </c>
      <c r="J31" s="13">
        <f t="shared" si="0"/>
        <v>45.75</v>
      </c>
      <c r="K31" s="16">
        <f t="shared" si="1"/>
        <v>6.5357142857142856</v>
      </c>
      <c r="L31" s="13">
        <f t="shared" si="2"/>
        <v>13</v>
      </c>
      <c r="M31" s="13" t="str">
        <f>VLOOKUP(K31,'سلم التنقيط'!$A$1:$C$24,3,TRUE)</f>
        <v>لوحة شرف</v>
      </c>
      <c r="N31" s="13" t="str">
        <f>VLOOKUP(K31,'سلم التنقيط'!$A$1:$C$24,2,TRUE)</f>
        <v xml:space="preserve">تلميذ يملك مواهب لو استغلها لصار من المتفوقين </v>
      </c>
    </row>
    <row r="32" spans="1:14">
      <c r="A32" s="3">
        <v>31</v>
      </c>
      <c r="B32" s="12"/>
      <c r="C32" s="12">
        <v>0.5</v>
      </c>
      <c r="D32" s="12">
        <v>1</v>
      </c>
      <c r="E32" s="12">
        <v>3</v>
      </c>
      <c r="F32" s="12">
        <v>1.75</v>
      </c>
      <c r="G32" s="12">
        <v>4</v>
      </c>
      <c r="H32" s="12">
        <v>4</v>
      </c>
      <c r="I32" s="12">
        <v>2.5</v>
      </c>
      <c r="J32" s="12">
        <f t="shared" si="0"/>
        <v>16.75</v>
      </c>
      <c r="K32" s="15">
        <f t="shared" si="1"/>
        <v>2.3928571428571428</v>
      </c>
      <c r="L32" s="12">
        <f t="shared" si="2"/>
        <v>29</v>
      </c>
      <c r="M32" s="12" t="str">
        <f>VLOOKUP(K32,'سلم التنقيط'!$A$1:$C$24,3,TRUE)</f>
        <v>توبيخ</v>
      </c>
      <c r="N32" s="12" t="str">
        <f>VLOOKUP(K32,'سلم التنقيط'!$A$1:$C$24,2,TRUE)</f>
        <v>ضعيف</v>
      </c>
    </row>
    <row r="33" spans="1:14">
      <c r="A33" s="2">
        <v>32</v>
      </c>
      <c r="B33" s="13"/>
      <c r="C33" s="13">
        <v>0.5</v>
      </c>
      <c r="D33" s="13">
        <v>0.5</v>
      </c>
      <c r="E33" s="13">
        <v>2.5</v>
      </c>
      <c r="F33" s="13">
        <v>1.5</v>
      </c>
      <c r="G33" s="13">
        <v>1.5</v>
      </c>
      <c r="H33" s="13">
        <v>3</v>
      </c>
      <c r="I33" s="13">
        <v>4.5</v>
      </c>
      <c r="J33" s="13">
        <f t="shared" si="0"/>
        <v>14</v>
      </c>
      <c r="K33" s="16">
        <f t="shared" si="1"/>
        <v>2</v>
      </c>
      <c r="L33" s="13">
        <f t="shared" si="2"/>
        <v>31</v>
      </c>
      <c r="M33" s="13" t="str">
        <f>VLOOKUP(K33,'سلم التنقيط'!$A$1:$C$24,3,TRUE)</f>
        <v>توبيخ</v>
      </c>
      <c r="N33" s="13" t="str">
        <f>VLOOKUP(K33,'سلم التنقيط'!$A$1:$C$24,2,TRUE)</f>
        <v>ضعيف</v>
      </c>
    </row>
    <row r="35" spans="1:14">
      <c r="C35"/>
      <c r="D35"/>
      <c r="E35"/>
      <c r="F35"/>
      <c r="G35"/>
      <c r="H35"/>
      <c r="I35"/>
      <c r="J35"/>
      <c r="K35"/>
    </row>
    <row r="36" spans="1:14">
      <c r="C36"/>
      <c r="D36"/>
      <c r="E36"/>
      <c r="F36"/>
      <c r="G36"/>
      <c r="H36"/>
      <c r="I36"/>
      <c r="J36"/>
      <c r="K36"/>
    </row>
    <row r="37" spans="1:14">
      <c r="C37"/>
      <c r="D37"/>
      <c r="E37"/>
      <c r="F37"/>
      <c r="G37"/>
      <c r="H37"/>
      <c r="I37"/>
      <c r="J37"/>
      <c r="K37"/>
    </row>
    <row r="39" spans="1:14" ht="18">
      <c r="C39" s="22" t="s">
        <v>2</v>
      </c>
      <c r="D39" s="22" t="s">
        <v>3</v>
      </c>
      <c r="E39" s="22" t="s">
        <v>4</v>
      </c>
      <c r="F39" s="22" t="s">
        <v>5</v>
      </c>
      <c r="G39" s="22" t="s">
        <v>6</v>
      </c>
      <c r="H39" s="22" t="s">
        <v>7</v>
      </c>
      <c r="I39" s="22" t="s">
        <v>8</v>
      </c>
      <c r="J39" s="23" t="s">
        <v>10</v>
      </c>
    </row>
    <row r="40" spans="1:14" ht="18.75">
      <c r="B40" s="24" t="s">
        <v>46</v>
      </c>
      <c r="C40" s="19">
        <f>((COUNTIF(C$2:C$33,"&lt;2,5")))</f>
        <v>9</v>
      </c>
      <c r="D40" s="19">
        <f>((COUNTIF(D$2:D$33,"&lt;2,5")))</f>
        <v>11</v>
      </c>
      <c r="E40" s="19">
        <f>((COUNTIF(E$2:E$33,"&lt;2,5")))</f>
        <v>1</v>
      </c>
      <c r="F40" s="19">
        <f t="shared" ref="F40:J40" si="3">((COUNTIF(F$2:F$33,"&lt;2,5")))</f>
        <v>8</v>
      </c>
      <c r="G40" s="19">
        <f t="shared" si="3"/>
        <v>6</v>
      </c>
      <c r="H40" s="19">
        <f t="shared" si="3"/>
        <v>0</v>
      </c>
      <c r="I40" s="19">
        <f t="shared" si="3"/>
        <v>2</v>
      </c>
      <c r="J40" s="20">
        <f>((COUNTIF(K$2:K$33,"&lt;2,5")))</f>
        <v>4</v>
      </c>
    </row>
    <row r="41" spans="1:14" ht="18.75">
      <c r="B41" s="24" t="s">
        <v>44</v>
      </c>
      <c r="C41" s="19">
        <f>((COUNTIF(C$2:C$33,"&lt;4,99")))-C40</f>
        <v>7</v>
      </c>
      <c r="D41" s="19">
        <f t="shared" ref="D41:J41" si="4">((COUNTIF(D$2:D$33,"&lt;4,99")))-D40</f>
        <v>9</v>
      </c>
      <c r="E41" s="19">
        <f t="shared" si="4"/>
        <v>7</v>
      </c>
      <c r="F41" s="19">
        <f t="shared" si="4"/>
        <v>2</v>
      </c>
      <c r="G41" s="19">
        <f t="shared" si="4"/>
        <v>5</v>
      </c>
      <c r="H41" s="19">
        <f t="shared" si="4"/>
        <v>9</v>
      </c>
      <c r="I41" s="19">
        <f t="shared" si="4"/>
        <v>7</v>
      </c>
      <c r="J41" s="20">
        <f>((COUNTIF(K$2:K$33,"&lt;4,99")))-J40</f>
        <v>7</v>
      </c>
    </row>
    <row r="42" spans="1:14" ht="18.75">
      <c r="B42" s="24" t="s">
        <v>45</v>
      </c>
      <c r="C42" s="19">
        <f>((COUNTIF(C$2:C$33,"&lt;7,49")))-C40-C41</f>
        <v>8</v>
      </c>
      <c r="D42" s="19">
        <f t="shared" ref="D42:J42" si="5">((COUNTIF(D$2:D$33,"&lt;7,49")))-D40-D41</f>
        <v>5</v>
      </c>
      <c r="E42" s="19">
        <f t="shared" si="5"/>
        <v>9</v>
      </c>
      <c r="F42" s="19">
        <f t="shared" si="5"/>
        <v>8</v>
      </c>
      <c r="G42" s="19">
        <f t="shared" si="5"/>
        <v>9</v>
      </c>
      <c r="H42" s="19">
        <f t="shared" si="5"/>
        <v>12</v>
      </c>
      <c r="I42" s="19">
        <f t="shared" si="5"/>
        <v>7</v>
      </c>
      <c r="J42" s="20">
        <f>((COUNTIF(K$2:K$33,"&lt;7,49")))-J40-J41</f>
        <v>10</v>
      </c>
    </row>
    <row r="43" spans="1:14" ht="18.75">
      <c r="B43" s="24" t="s">
        <v>47</v>
      </c>
      <c r="C43" s="19">
        <f>((COUNTIF(C$2:C$33,"&lt;=10")))-C40-C41-C42</f>
        <v>8</v>
      </c>
      <c r="D43" s="19">
        <f t="shared" ref="D43:J43" si="6">((COUNTIF(D$2:D$33,"&lt;=10")))-D40-D41-D42</f>
        <v>7</v>
      </c>
      <c r="E43" s="19">
        <f t="shared" si="6"/>
        <v>15</v>
      </c>
      <c r="F43" s="19">
        <f t="shared" si="6"/>
        <v>14</v>
      </c>
      <c r="G43" s="19">
        <f t="shared" si="6"/>
        <v>12</v>
      </c>
      <c r="H43" s="19">
        <f t="shared" si="6"/>
        <v>11</v>
      </c>
      <c r="I43" s="19">
        <f t="shared" si="6"/>
        <v>16</v>
      </c>
      <c r="J43" s="20">
        <f>((COUNTIF(K$2:K$33,"&lt;=10")))-J40-J41-J42</f>
        <v>11</v>
      </c>
    </row>
    <row r="44" spans="1:14" ht="18.75">
      <c r="B44" s="24" t="s">
        <v>48</v>
      </c>
      <c r="C44" s="21">
        <f>AVERAGE(C$2:C$33)</f>
        <v>4.640625</v>
      </c>
      <c r="D44" s="21">
        <f t="shared" ref="D44:J44" si="7">AVERAGE(D$2:D$33)</f>
        <v>3.953125</v>
      </c>
      <c r="E44" s="21">
        <f t="shared" si="7"/>
        <v>6.8125</v>
      </c>
      <c r="F44" s="21">
        <f t="shared" si="7"/>
        <v>6.125</v>
      </c>
      <c r="G44" s="21">
        <f t="shared" si="7"/>
        <v>5.9375</v>
      </c>
      <c r="H44" s="21">
        <f t="shared" si="7"/>
        <v>6.1328125</v>
      </c>
      <c r="I44" s="21">
        <f t="shared" si="7"/>
        <v>6.8203125</v>
      </c>
      <c r="J44" s="21">
        <f>AVERAGE(K$2:K$33)</f>
        <v>5.7745535714285703</v>
      </c>
    </row>
    <row r="45" spans="1:14">
      <c r="C45"/>
      <c r="D45"/>
      <c r="E45"/>
      <c r="F45"/>
      <c r="G45"/>
      <c r="H45"/>
      <c r="I45"/>
      <c r="J45"/>
    </row>
    <row r="46" spans="1:14" ht="18.75">
      <c r="C46"/>
      <c r="D46"/>
      <c r="E46"/>
      <c r="F46" s="18"/>
      <c r="G46" s="18"/>
      <c r="H46" s="18"/>
      <c r="I46" s="18"/>
      <c r="J46" s="18"/>
    </row>
    <row r="47" spans="1:14" ht="18.75">
      <c r="C47"/>
      <c r="D47"/>
      <c r="E47"/>
      <c r="F47"/>
      <c r="G47"/>
      <c r="H47"/>
      <c r="I47"/>
      <c r="J47" s="18"/>
    </row>
    <row r="48" spans="1:14" ht="18.75">
      <c r="C48"/>
      <c r="D48"/>
      <c r="E48"/>
      <c r="F48" s="18"/>
      <c r="G48" s="18"/>
      <c r="H48" s="18"/>
      <c r="I48" s="18"/>
      <c r="J48" s="18"/>
    </row>
  </sheetData>
  <conditionalFormatting sqref="L1:L1048576">
    <cfRule type="cellIs" dxfId="2" priority="1" operator="equal">
      <formula>3</formula>
    </cfRule>
    <cfRule type="cellIs" dxfId="1" priority="2" operator="equal">
      <formula>2</formula>
    </cfRule>
    <cfRule type="cellIs" dxfId="0" priority="3" operator="equal">
      <formula>1</formula>
    </cfRule>
  </conditionalFormatting>
  <pageMargins left="0.7" right="0.7" top="0.75" bottom="0.75" header="0.3" footer="0.3"/>
  <pageSetup paperSize="9" scale="107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24"/>
  <sheetViews>
    <sheetView rightToLeft="1" workbookViewId="0">
      <selection activeCell="E21" sqref="E21"/>
    </sheetView>
  </sheetViews>
  <sheetFormatPr defaultColWidth="11" defaultRowHeight="14.25"/>
  <cols>
    <col min="2" max="2" width="52.375" bestFit="1" customWidth="1"/>
  </cols>
  <sheetData>
    <row r="1" spans="1:3">
      <c r="A1" s="5">
        <v>0</v>
      </c>
      <c r="B1" s="6" t="s">
        <v>14</v>
      </c>
      <c r="C1" t="s">
        <v>15</v>
      </c>
    </row>
    <row r="2" spans="1:3">
      <c r="A2" s="5">
        <v>3</v>
      </c>
      <c r="B2" s="6" t="s">
        <v>16</v>
      </c>
      <c r="C2" t="s">
        <v>15</v>
      </c>
    </row>
    <row r="3" spans="1:3">
      <c r="A3" s="5">
        <v>3.2</v>
      </c>
      <c r="B3" s="6" t="s">
        <v>17</v>
      </c>
      <c r="C3" t="s">
        <v>15</v>
      </c>
    </row>
    <row r="4" spans="1:3">
      <c r="A4" s="5">
        <v>3.4</v>
      </c>
      <c r="B4" s="6" t="s">
        <v>18</v>
      </c>
      <c r="C4" t="s">
        <v>15</v>
      </c>
    </row>
    <row r="5" spans="1:3">
      <c r="A5" s="5">
        <v>3.5</v>
      </c>
      <c r="B5" s="6" t="s">
        <v>19</v>
      </c>
      <c r="C5" t="s">
        <v>20</v>
      </c>
    </row>
    <row r="6" spans="1:3">
      <c r="A6" s="5">
        <v>4</v>
      </c>
      <c r="B6" s="6" t="s">
        <v>21</v>
      </c>
      <c r="C6" t="s">
        <v>20</v>
      </c>
    </row>
    <row r="7" spans="1:3">
      <c r="A7" s="5">
        <v>4.34</v>
      </c>
      <c r="B7" s="6" t="s">
        <v>22</v>
      </c>
      <c r="C7" t="s">
        <v>20</v>
      </c>
    </row>
    <row r="8" spans="1:3">
      <c r="A8" s="5">
        <v>5</v>
      </c>
      <c r="B8" s="6" t="s">
        <v>23</v>
      </c>
      <c r="C8" t="s">
        <v>24</v>
      </c>
    </row>
    <row r="9" spans="1:3">
      <c r="A9" s="5">
        <v>5.5</v>
      </c>
      <c r="B9" s="6" t="s">
        <v>25</v>
      </c>
      <c r="C9" t="s">
        <v>24</v>
      </c>
    </row>
    <row r="10" spans="1:3">
      <c r="A10" s="5">
        <v>6</v>
      </c>
      <c r="B10" s="6" t="s">
        <v>26</v>
      </c>
      <c r="C10" t="s">
        <v>27</v>
      </c>
    </row>
    <row r="11" spans="1:3">
      <c r="A11" s="5">
        <v>6.4</v>
      </c>
      <c r="B11" s="6" t="s">
        <v>28</v>
      </c>
      <c r="C11" t="s">
        <v>27</v>
      </c>
    </row>
    <row r="12" spans="1:3">
      <c r="A12" s="5">
        <v>6.68</v>
      </c>
      <c r="B12" s="6" t="s">
        <v>29</v>
      </c>
      <c r="C12" t="s">
        <v>27</v>
      </c>
    </row>
    <row r="13" spans="1:3">
      <c r="A13" s="5">
        <v>6.94</v>
      </c>
      <c r="B13" s="7" t="s">
        <v>30</v>
      </c>
      <c r="C13" t="s">
        <v>27</v>
      </c>
    </row>
    <row r="14" spans="1:3">
      <c r="A14" s="5">
        <v>7.2</v>
      </c>
      <c r="B14" s="7" t="s">
        <v>31</v>
      </c>
      <c r="C14" t="s">
        <v>27</v>
      </c>
    </row>
    <row r="15" spans="1:3">
      <c r="A15" s="5">
        <v>7.46</v>
      </c>
      <c r="B15" s="7" t="s">
        <v>32</v>
      </c>
      <c r="C15" t="s">
        <v>33</v>
      </c>
    </row>
    <row r="16" spans="1:3">
      <c r="A16" s="5">
        <v>7.6</v>
      </c>
      <c r="B16" s="7" t="s">
        <v>34</v>
      </c>
      <c r="C16" t="s">
        <v>33</v>
      </c>
    </row>
    <row r="17" spans="1:3">
      <c r="A17" s="5">
        <v>7.72</v>
      </c>
      <c r="B17" s="7" t="s">
        <v>35</v>
      </c>
      <c r="C17" t="s">
        <v>33</v>
      </c>
    </row>
    <row r="18" spans="1:3">
      <c r="A18" s="5">
        <v>8</v>
      </c>
      <c r="B18" s="7" t="s">
        <v>36</v>
      </c>
      <c r="C18" t="s">
        <v>37</v>
      </c>
    </row>
    <row r="19" spans="1:3">
      <c r="A19" s="5">
        <v>8.5</v>
      </c>
      <c r="B19" s="7" t="s">
        <v>38</v>
      </c>
      <c r="C19" t="s">
        <v>37</v>
      </c>
    </row>
    <row r="20" spans="1:3">
      <c r="A20" s="5">
        <v>8.6</v>
      </c>
      <c r="B20" s="7" t="s">
        <v>38</v>
      </c>
      <c r="C20" t="s">
        <v>37</v>
      </c>
    </row>
    <row r="21" spans="1:3">
      <c r="A21" s="5">
        <v>8.76</v>
      </c>
      <c r="B21" s="7" t="s">
        <v>39</v>
      </c>
      <c r="C21" t="s">
        <v>37</v>
      </c>
    </row>
    <row r="22" spans="1:3">
      <c r="A22" s="5">
        <v>9.02</v>
      </c>
      <c r="B22" s="7" t="s">
        <v>40</v>
      </c>
      <c r="C22" t="s">
        <v>41</v>
      </c>
    </row>
    <row r="23" spans="1:3">
      <c r="A23" s="5">
        <v>9.2799999999999994</v>
      </c>
      <c r="B23" s="8" t="s">
        <v>42</v>
      </c>
      <c r="C23" t="s">
        <v>41</v>
      </c>
    </row>
    <row r="24" spans="1:3">
      <c r="A24" s="5">
        <v>10</v>
      </c>
      <c r="B24" s="9" t="s">
        <v>43</v>
      </c>
      <c r="C24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Feuil1</vt:lpstr>
      <vt:lpstr>سلم التنقيط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pc</cp:lastModifiedBy>
  <cp:lastPrinted>2021-05-30T12:51:49Z</cp:lastPrinted>
  <dcterms:created xsi:type="dcterms:W3CDTF">2021-05-30T12:10:17Z</dcterms:created>
  <dcterms:modified xsi:type="dcterms:W3CDTF">2021-06-08T04:26:54Z</dcterms:modified>
</cp:coreProperties>
</file>